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28800" windowHeight="12225" activeTab="0"/>
  </bookViews>
  <sheets>
    <sheet name="Rekapitulace stavby" sheetId="1" r:id="rId1"/>
    <sheet name="01.01 - Stavební část" sheetId="2" r:id="rId2"/>
    <sheet name="01.02 - Zdravotně-technic..." sheetId="3" r:id="rId3"/>
    <sheet name="02.01 - Stavební část" sheetId="4" r:id="rId4"/>
    <sheet name="02.02 - Elektroinstalace" sheetId="5" r:id="rId5"/>
    <sheet name="03 - Vedlejší a ostatní n..." sheetId="6" r:id="rId6"/>
    <sheet name="Pokyny pro vyplnění" sheetId="7" r:id="rId7"/>
  </sheets>
  <definedNames>
    <definedName name="_xlnm._FilterDatabase" localSheetId="1" hidden="1">'01.01 - Stavební část'!$C$111:$K$1172</definedName>
    <definedName name="_xlnm._FilterDatabase" localSheetId="2" hidden="1">'01.02 - Zdravotně-technic...'!$C$94:$K$975</definedName>
    <definedName name="_xlnm._FilterDatabase" localSheetId="3" hidden="1">'02.01 - Stavební část'!$C$99:$K$361</definedName>
    <definedName name="_xlnm._FilterDatabase" localSheetId="4" hidden="1">'02.02 - Elektroinstalace'!$C$96:$K$492</definedName>
    <definedName name="_xlnm._FilterDatabase" localSheetId="5" hidden="1">'03 - Vedlejší a ostatní n...'!$C$86:$K$162</definedName>
    <definedName name="_xlnm.Print_Area" localSheetId="1">'01.01 - Stavební část'!$C$4:$J$41,'01.01 - Stavební část'!$C$47:$J$91,'01.01 - Stavební část'!$C$97:$K$1172</definedName>
    <definedName name="_xlnm.Print_Area" localSheetId="2">'01.02 - Zdravotně-technic...'!$C$4:$J$41,'01.02 - Zdravotně-technic...'!$C$47:$J$74,'01.02 - Zdravotně-technic...'!$C$80:$K$975</definedName>
    <definedName name="_xlnm.Print_Area" localSheetId="3">'02.01 - Stavební část'!$C$4:$J$41,'02.01 - Stavební část'!$C$47:$J$79,'02.01 - Stavební část'!$C$85:$K$361</definedName>
    <definedName name="_xlnm.Print_Area" localSheetId="4">'02.02 - Elektroinstalace'!$C$4:$J$41,'02.02 - Elektroinstalace'!$C$47:$J$76,'02.02 - Elektroinstalace'!$C$82:$K$492</definedName>
    <definedName name="_xlnm.Print_Area" localSheetId="5">'03 - Vedlejší a ostatní n...'!$C$4:$J$39,'03 - Vedlejší a ostatní n...'!$C$45:$J$68,'03 - Vedlejší a ostatní n...'!$C$74:$K$162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Titles" localSheetId="0">'Rekapitulace stavby'!$52:$52</definedName>
    <definedName name="_xlnm.Print_Titles" localSheetId="1">'01.01 - Stavební část'!$111:$111</definedName>
    <definedName name="_xlnm.Print_Titles" localSheetId="2">'01.02 - Zdravotně-technic...'!$94:$94</definedName>
    <definedName name="_xlnm.Print_Titles" localSheetId="3">'02.01 - Stavební část'!$99:$99</definedName>
    <definedName name="_xlnm.Print_Titles" localSheetId="4">'02.02 - Elektroinstalace'!$96:$96</definedName>
    <definedName name="_xlnm.Print_Titles" localSheetId="5">'03 - Vedlejší a ostatní n...'!$86:$86</definedName>
  </definedNames>
  <calcPr calcId="191029"/>
</workbook>
</file>

<file path=xl/sharedStrings.xml><?xml version="1.0" encoding="utf-8"?>
<sst xmlns="http://schemas.openxmlformats.org/spreadsheetml/2006/main" count="23727" uniqueCount="3435">
  <si>
    <t>Export Komplet</t>
  </si>
  <si>
    <t>VZ</t>
  </si>
  <si>
    <t>2.0</t>
  </si>
  <si>
    <t>ZAMOK</t>
  </si>
  <si>
    <t>False</t>
  </si>
  <si>
    <t>{340ee28f-9565-465e-9be3-5ea581f2c1ed}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</si>
  <si>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</si>
  <si>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</si>
  <si>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</si>
  <si>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</si>
  <si>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</si>
  <si>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</si>
  <si>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</si>
  <si>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</si>
  <si>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20230628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</si>
  <si>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</si>
  <si>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</si>
  <si>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Sanace, zabezpečení a stavební úpravy objektu Komenského 759, Sokolov</t>
  </si>
  <si>
    <t>KSO:</t>
  </si>
  <si>
    <t/>
  </si>
  <si>
    <t>CC-CZ:</t>
  </si>
  <si>
    <t>Místo:</t>
  </si>
  <si>
    <t>Komenského 759, Sokolov</t>
  </si>
  <si>
    <t>Datum:</t>
  </si>
  <si>
    <t>28. 6. 2023</t>
  </si>
  <si>
    <t>Zadavatel:</t>
  </si>
  <si>
    <t>IČ:</t>
  </si>
  <si>
    <t>Karlovarský kraj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</si>
  <si>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</si>
  <si>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</si>
  <si>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</si>
  <si>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</si>
  <si>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</si>
  <si>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</si>
  <si>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</si>
  <si>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Bc. Martin Frous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</si>
  <si>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</si>
  <si>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</si>
  <si>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</si>
  <si>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</si>
  <si>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</si>
  <si>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</si>
  <si>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</si>
  <si>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</si>
  <si>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</si>
  <si>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</si>
  <si>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</si>
  <si>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</si>
  <si>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</si>
  <si>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</si>
  <si>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</si>
  <si>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</si>
  <si>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</si>
  <si>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</si>
  <si>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</si>
  <si>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</si>
  <si>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</si>
  <si>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</si>
  <si>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</si>
  <si>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</si>
  <si>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</si>
  <si>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</si>
  <si>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</si>
  <si>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</si>
  <si>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</si>
  <si>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</si>
  <si>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</si>
  <si>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</si>
  <si>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</si>
  <si>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</si>
  <si>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</si>
  <si>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</si>
  <si>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</si>
  <si>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</si>
  <si>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</si>
  <si>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</si>
  <si>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</si>
  <si>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Sanace zavlhlých kcí 1.pp objektu č.p.759, ul.Komenského, Sokolov</t>
  </si>
  <si>
    <t>STA</t>
  </si>
  <si>
    <t>1</t>
  </si>
  <si>
    <t>{e0f6aabd-0a7b-4d85-a2e3-5daedf32f9b7}</t>
  </si>
  <si>
    <t>2</t>
  </si>
  <si>
    <t>/</t>
  </si>
  <si>
    <t>01.01</t>
  </si>
  <si>
    <t>Stavební část</t>
  </si>
  <si>
    <t>Soupis</t>
  </si>
  <si>
    <t>{fc3e7eb3-3533-400b-a15e-102b2aa5e0da}</t>
  </si>
  <si>
    <t>01.02</t>
  </si>
  <si>
    <t>Zdravotně-technické instalace</t>
  </si>
  <si>
    <t>{19e7dd40-b7d1-4b6b-8360-c925d78fa9cd}</t>
  </si>
  <si>
    <t>02</t>
  </si>
  <si>
    <t>Zabezpečení vstupu do objektu Komenského 759, Sokolov I. ETAPA</t>
  </si>
  <si>
    <t>{f6309889-4119-4294-b604-ded7f45abbf8}</t>
  </si>
  <si>
    <t>02.01</t>
  </si>
  <si>
    <t>{b4d99065-c599-46a6-a77a-77ec7185639d}</t>
  </si>
  <si>
    <t>02.02</t>
  </si>
  <si>
    <t>Elektroinstalace</t>
  </si>
  <si>
    <t>{f06fa047-d4d5-4296-bc12-834078d99252}</t>
  </si>
  <si>
    <t>03</t>
  </si>
  <si>
    <t>Vedlejší a ostatní náklady</t>
  </si>
  <si>
    <t>{210c5a45-a215-41b8-9714-3bfb668f0c32}</t>
  </si>
  <si>
    <t>KRYCÍ LIST SOUPISU PRACÍ</t>
  </si>
  <si>
    <t>Objekt:</t>
  </si>
  <si>
    <t>01 - Sanace zavlhlých kcí 1.pp objektu č.p.759, ul.Komenského, Sokolov</t>
  </si>
  <si>
    <t>Soupis:</t>
  </si>
  <si>
    <t>01.01 - Stavební část</t>
  </si>
  <si>
    <t>Ing. Rod Petr, Mezirolí</t>
  </si>
  <si>
    <t>Šimková Dita, Karlovy Vary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</si>
  <si>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</si>
  <si>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</si>
  <si>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</si>
  <si>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</si>
  <si>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</si>
  <si>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</si>
  <si>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</si>
  <si>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</si>
  <si>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</si>
  <si>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</si>
  <si>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</si>
  <si>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</si>
  <si>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</si>
  <si>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</si>
  <si>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</si>
  <si>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</si>
  <si>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</si>
  <si>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</si>
  <si>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</si>
  <si>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</si>
  <si>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</si>
  <si>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</si>
  <si>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</si>
  <si>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</si>
  <si>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</si>
  <si>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</si>
  <si>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</si>
  <si>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</si>
  <si>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</si>
  <si>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</si>
  <si>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</si>
  <si>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</si>
  <si>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</si>
  <si>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</si>
  <si>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</si>
  <si>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</si>
  <si>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</si>
  <si>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</si>
  <si>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</si>
  <si>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</si>
  <si>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</si>
  <si>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</si>
  <si>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</si>
  <si>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</si>
  <si>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</si>
  <si>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</si>
  <si>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</si>
  <si>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</si>
  <si>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</si>
  <si>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</si>
  <si>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</si>
  <si>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</si>
  <si>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2023 01</t>
  </si>
  <si>
    <t>4</t>
  </si>
  <si>
    <t>-1874129075</t>
  </si>
  <si>
    <t>PP</t>
  </si>
  <si>
    <t>Online PSC</t>
  </si>
  <si>
    <t>https://podminky.urs.cz/item/CS_URS_2023_01/113106123</t>
  </si>
  <si>
    <t>VV</t>
  </si>
  <si>
    <t>ke zpětnému položení, vstupy 1.pp</t>
  </si>
  <si>
    <t>(19+9)*4+12,5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</si>
  <si>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</si>
  <si>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</si>
  <si>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-369945845</t>
  </si>
  <si>
    <t>https://podminky.urs.cz/item/CS_URS_2023_01/113107121</t>
  </si>
  <si>
    <t>pod zámkovou dlažbou, vstupy 1.pp</t>
  </si>
  <si>
    <t>3</t>
  </si>
  <si>
    <t>113204111</t>
  </si>
  <si>
    <t>Vytrhání obrub s vybouráním lože, s přemístěním hmot na skládku na vzdálenost do 3 m nebo s naložením na dopravní prostředek záhonových</t>
  </si>
  <si>
    <t>m</t>
  </si>
  <si>
    <t>863507529</t>
  </si>
  <si>
    <t>https://podminky.urs.cz/item/CS_URS_2023_01/113204111</t>
  </si>
  <si>
    <t>38</t>
  </si>
  <si>
    <t>132211401</t>
  </si>
  <si>
    <t>Hloubená vykopávka pod základy ručně s přehozením výkopku na vzdálenost 3 m nebo s naložením na dopravní prostředek v hornině třídy těžitelnosti I skupiny 3</t>
  </si>
  <si>
    <t>m3</t>
  </si>
  <si>
    <t>1406132142</t>
  </si>
  <si>
    <t>https://podminky.urs.cz/item/CS_URS_2023_01/132211401</t>
  </si>
  <si>
    <t>1*0,5*0,2*10 "zabezpečení stáv.základů</t>
  </si>
  <si>
    <t>5</t>
  </si>
  <si>
    <t>132212131</t>
  </si>
  <si>
    <t>Hloubení nezapažených rýh šířky do 800 mm ručně s urovnáním dna do předepsaného profilu a spádu v hornině třídy těžitelnosti I skupiny 3 soudržných</t>
  </si>
  <si>
    <t>-1678667283</t>
  </si>
  <si>
    <t>https://podminky.urs.cz/item/CS_URS_2023_01/132212131</t>
  </si>
  <si>
    <t>202,3*0,4*0,2 "vnější drenáže</t>
  </si>
  <si>
    <t>92,5*0,6*0,15 " žlabovky</t>
  </si>
  <si>
    <t>114,5*0,5*0,15 "okap.chodník</t>
  </si>
  <si>
    <t>23,8*0,15 "dobetonávky</t>
  </si>
  <si>
    <t>Součet</t>
  </si>
  <si>
    <t>6</t>
  </si>
  <si>
    <t>132212221</t>
  </si>
  <si>
    <t>Hloubení zapažených rýh šířky přes 800 do 2 000 mm ručně s urovnáním dna do předepsaného profilu a spádu v hornině třídy těžitelnosti I skupiny 3 soudržných</t>
  </si>
  <si>
    <t>-1978900249</t>
  </si>
  <si>
    <t>https://podminky.urs.cz/item/CS_URS_2023_01/132212221</t>
  </si>
  <si>
    <t>anglické dvorky (odpočet původních)</t>
  </si>
  <si>
    <t>85*1,5*2,2</t>
  </si>
  <si>
    <t>-81,1*1,4*2,1</t>
  </si>
  <si>
    <t>-3,7*0,7*2,1</t>
  </si>
  <si>
    <t>7</t>
  </si>
  <si>
    <t>139001101</t>
  </si>
  <si>
    <t>Příplatek k cenám hloubených vykopávek za ztížení vykopávky v blízkosti podzemního vedení nebo výbušnin pro jakoukoliv třídu horniny</t>
  </si>
  <si>
    <t>-81495548</t>
  </si>
  <si>
    <t>https://podminky.urs.cz/item/CS_URS_2023_01/139001101</t>
  </si>
  <si>
    <t>55,327*0,25 "25% výměry</t>
  </si>
  <si>
    <t>8</t>
  </si>
  <si>
    <t>139711111</t>
  </si>
  <si>
    <t>Vykopávka v uzavřených prostorech ručně v hornině třídy těžitelnosti I skupiny 1 až 3</t>
  </si>
  <si>
    <t>1342986144</t>
  </si>
  <si>
    <t>https://podminky.urs.cz/item/CS_URS_2023_01/139711111</t>
  </si>
  <si>
    <t>0,8*0,8*0,8*2 "patky pro sloupy zabezpečení prostor m.č.-1.22a 1.pp</t>
  </si>
  <si>
    <t xml:space="preserve">7,55*0,2*0,2 "základ pod příčku 1.pp </t>
  </si>
  <si>
    <t>123,6*0,4*0,2 "vnitřní drenáže</t>
  </si>
  <si>
    <t>9</t>
  </si>
  <si>
    <t>151101102</t>
  </si>
  <si>
    <t>Zřízení pažení a rozepření stěn rýh pro podzemní vedení příložné pro jakoukoliv mezerovitost, hloubky přes 2 do 4 m</t>
  </si>
  <si>
    <t>1484878284</t>
  </si>
  <si>
    <t>https://podminky.urs.cz/item/CS_URS_2023_01/151101102</t>
  </si>
  <si>
    <t>103,2*2,2</t>
  </si>
  <si>
    <t>10</t>
  </si>
  <si>
    <t>151101112</t>
  </si>
  <si>
    <t>Odstranění pažení a rozepření stěn rýh pro podzemní vedení s uložením materiálu na vzdálenost do 3 m od kraje výkopu příložné, hloubky přes 2 do 4 m</t>
  </si>
  <si>
    <t>696823436</t>
  </si>
  <si>
    <t>https://podminky.urs.cz/item/CS_URS_2023_01/151101112</t>
  </si>
  <si>
    <t>11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</si>
  <si>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</si>
  <si>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</si>
  <si>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1489078801</t>
  </si>
  <si>
    <t>https://podminky.urs.cz/item/CS_URS_2023_01/162251102</t>
  </si>
  <si>
    <t>1+36,667+36,627+11,214 "zemina na skládku</t>
  </si>
  <si>
    <t>12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</si>
  <si>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</si>
  <si>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</si>
  <si>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-1305547885</t>
  </si>
  <si>
    <t>https://podminky.urs.cz/item/CS_URS_2023_01/162751117</t>
  </si>
  <si>
    <t>85,508 "skládka</t>
  </si>
  <si>
    <t>13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</si>
  <si>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</si>
  <si>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</si>
  <si>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1761151530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</si>
  <si>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</si>
  <si>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https://podminky.urs.cz/item/CS_URS_2023_01/162751119</t>
  </si>
  <si>
    <t>85,508*5 "celkem 15km</t>
  </si>
  <si>
    <t>14</t>
  </si>
  <si>
    <t>167151101</t>
  </si>
  <si>
    <t>Nakládání, skládání a překládání neulehlého výkopku nebo sypaniny strojně nakládání, množství do 100 m3, z horniny třídy těžitelnosti I, skupiny 1 až 3</t>
  </si>
  <si>
    <t>-393450091</t>
  </si>
  <si>
    <t>https://podminky.urs.cz/item/CS_URS_2023_01/167151101</t>
  </si>
  <si>
    <t>85,508 "na skládku</t>
  </si>
  <si>
    <t>171201231</t>
  </si>
  <si>
    <t>Poplatek za uložení stavebního odpadu na recyklační skládce (skládkovné) zeminy a kamení zatříděného do Katalogu odpadů pod kódem 17 05 04</t>
  </si>
  <si>
    <t>t</t>
  </si>
  <si>
    <t>32834357</t>
  </si>
  <si>
    <t>https://podminky.urs.cz/item/CS_URS_2023_01/171201231</t>
  </si>
  <si>
    <t>85,508*1,8</t>
  </si>
  <si>
    <t>16</t>
  </si>
  <si>
    <t>171251201</t>
  </si>
  <si>
    <t>Uložení sypaniny na skládky nebo meziskládky bez hutnění s upravením uložené sypaniny do předepsaného tvaru</t>
  </si>
  <si>
    <t>865872769</t>
  </si>
  <si>
    <t>https://podminky.urs.cz/item/CS_URS_2023_01/171251201</t>
  </si>
  <si>
    <t>17</t>
  </si>
  <si>
    <t>174111101</t>
  </si>
  <si>
    <t>Zásyp sypaninou z jakékoliv horniny ručně s uložením výkopku ve vrstvách se zhutněním jam, šachet, rýh nebo kolem objektů v těchto vykopávkách</t>
  </si>
  <si>
    <t>557307424</t>
  </si>
  <si>
    <t>https://podminky.urs.cz/item/CS_URS_2023_01/174111101</t>
  </si>
  <si>
    <t xml:space="preserve">15*1,5*1,2/2 "zásyp 1/2 výměry historického kolektoru </t>
  </si>
  <si>
    <t>85*1,5*2,2-4,505-19,183-75,85*1,15*1,65 "angl.dvorky</t>
  </si>
  <si>
    <t>18</t>
  </si>
  <si>
    <t>M</t>
  </si>
  <si>
    <t>58331200</t>
  </si>
  <si>
    <t>štěrkopísek netříděný</t>
  </si>
  <si>
    <t>-460259786</t>
  </si>
  <si>
    <t>126,387</t>
  </si>
  <si>
    <t>126,387*2 "Přepočtené koeficientem množství</t>
  </si>
  <si>
    <t>19</t>
  </si>
  <si>
    <t>181351003</t>
  </si>
  <si>
    <t>Rozprostření a urovnání ornice v rovině nebo ve svahu sklonu do 1:5 strojně při souvislé ploše do 100 m2, tl. vrstvy do 200 mm</t>
  </si>
  <si>
    <t>-377480198</t>
  </si>
  <si>
    <t>https://podminky.urs.cz/item/CS_URS_2023_01/181351003</t>
  </si>
  <si>
    <t>380 "okolo stavby</t>
  </si>
  <si>
    <t>20</t>
  </si>
  <si>
    <t>10364101</t>
  </si>
  <si>
    <t>zemina pro terénní úpravy - ornice</t>
  </si>
  <si>
    <t>756623207</t>
  </si>
  <si>
    <t>380*0,1*1,8</t>
  </si>
  <si>
    <t>181411131</t>
  </si>
  <si>
    <t>Založení trávníku na půdě předem připravené plochy do 1000 m2 výsevem včetně utažení parkového v rovině nebo na svahu do 1:5</t>
  </si>
  <si>
    <t>-1003194734</t>
  </si>
  <si>
    <t>https://podminky.urs.cz/item/CS_URS_2023_01/181411131</t>
  </si>
  <si>
    <t>22</t>
  </si>
  <si>
    <t>00572410</t>
  </si>
  <si>
    <t>osivo směs travní parková</t>
  </si>
  <si>
    <t>kg</t>
  </si>
  <si>
    <t>-1929468760</t>
  </si>
  <si>
    <t>380*0,02 "Přepočtené koeficientem množství</t>
  </si>
  <si>
    <t>23</t>
  </si>
  <si>
    <t>181912112</t>
  </si>
  <si>
    <t>Úprava pláně vyrovnáním výškových rozdílů ručně v hornině třídy těžitelnosti I skupiny 3 se zhutněním</t>
  </si>
  <si>
    <t>-457324885</t>
  </si>
  <si>
    <t>https://podminky.urs.cz/item/CS_URS_2023_01/181912112</t>
  </si>
  <si>
    <t>410,5 "1pp podlaha</t>
  </si>
  <si>
    <t>4,55 "1.np podlaha</t>
  </si>
  <si>
    <t>24</t>
  </si>
  <si>
    <t>181951111</t>
  </si>
  <si>
    <t>Úprava pláně vyrovnáním výškových rozdílů strojně v hornině třídy těžitelnosti I, skupiny 1 až 3 bez zhutnění</t>
  </si>
  <si>
    <t>-1842234534</t>
  </si>
  <si>
    <t>https://podminky.urs.cz/item/CS_URS_2023_01/181951111</t>
  </si>
  <si>
    <t>25</t>
  </si>
  <si>
    <t>181951112</t>
  </si>
  <si>
    <t>Úprava pláně vyrovnáním výškových rozdílů strojně v hornině třídy těžitelnosti I, skupiny 1 až 3 se zhutněním</t>
  </si>
  <si>
    <t>307731853</t>
  </si>
  <si>
    <t>https://podminky.urs.cz/item/CS_URS_2023_01/181951112</t>
  </si>
  <si>
    <t>zámková dlažba, vstupy 1.pp</t>
  </si>
  <si>
    <t>92,5*0,6+114,5*0,5+23,8 "pro žlabovky, okap.chodník, dobetonávky</t>
  </si>
  <si>
    <t>26</t>
  </si>
  <si>
    <t>182251101</t>
  </si>
  <si>
    <t>Svahování trvalých svahů do projektovaných profilů strojně s potřebným přemístěním výkopku při svahování násypů v jakékoliv hornině</t>
  </si>
  <si>
    <t>-1656572437</t>
  </si>
  <si>
    <t>https://podminky.urs.cz/item/CS_URS_2023_01/182251101</t>
  </si>
  <si>
    <t>Zakládání</t>
  </si>
  <si>
    <t>27</t>
  </si>
  <si>
    <t>211571112</t>
  </si>
  <si>
    <t>Výplň kamenivem do rýh odvodňovacích žeber nebo trativodů bez zhutnění, s úpravou povrchu výplně štěrkopískem netříděným</t>
  </si>
  <si>
    <t>294368384</t>
  </si>
  <si>
    <t>https://podminky.urs.cz/item/CS_URS_2023_01/211571112</t>
  </si>
  <si>
    <t>123,6*0,4*0,15 "vnitřní drenáže</t>
  </si>
  <si>
    <t>202,3*0,4*0,15 "vnější drenáže</t>
  </si>
  <si>
    <t>28</t>
  </si>
  <si>
    <t>211971110</t>
  </si>
  <si>
    <t>Zřízení opláštění výplně z geotextilie odvodňovacích žeber nebo trativodů v rýze nebo zářezu se stěnami šikmými o sklonu do 1:2</t>
  </si>
  <si>
    <t>-1117133566</t>
  </si>
  <si>
    <t>https://podminky.urs.cz/item/CS_URS_2023_01/211971110</t>
  </si>
  <si>
    <t>(0,15+0,4)*2*123,6 "vnitřní drenáže</t>
  </si>
  <si>
    <t>(0,15+0,4)*2*202,3 "vnější drenáže</t>
  </si>
  <si>
    <t>29</t>
  </si>
  <si>
    <t>69311081</t>
  </si>
  <si>
    <t>geotextilie netkaná separační, ochranná, filtrační, drenážní PES 300g/m2</t>
  </si>
  <si>
    <t>-1347060359</t>
  </si>
  <si>
    <t>358,49*1,15 "Přepočtené koeficientem množství</t>
  </si>
  <si>
    <t>30</t>
  </si>
  <si>
    <t>212312111</t>
  </si>
  <si>
    <t>Lože pro trativody z betonu prostého</t>
  </si>
  <si>
    <t>-310600405</t>
  </si>
  <si>
    <t>https://podminky.urs.cz/item/CS_URS_2023_01/212312111</t>
  </si>
  <si>
    <t>123,6*0,4*0,05 "vnitřní drenáže</t>
  </si>
  <si>
    <t>202,3*0,4*0,05 "vnější drenáže</t>
  </si>
  <si>
    <t>31</t>
  </si>
  <si>
    <t>212755214</t>
  </si>
  <si>
    <t>Trativody bez lože z drenážních trubek plastových flexibilních D 100 mm</t>
  </si>
  <si>
    <t>-1074236710</t>
  </si>
  <si>
    <t>https://podminky.urs.cz/item/CS_URS_2023_01/212755214</t>
  </si>
  <si>
    <t>123,6*2 "vnitřní</t>
  </si>
  <si>
    <t xml:space="preserve">202,3*2 "vnější </t>
  </si>
  <si>
    <t>32</t>
  </si>
  <si>
    <t>271572211</t>
  </si>
  <si>
    <t>Podsyp pod základové konstrukce se zhutněním a urovnáním povrchu ze štěrkopísku netříděného</t>
  </si>
  <si>
    <t>665274255</t>
  </si>
  <si>
    <t>https://podminky.urs.cz/item/CS_URS_2023_01/271572211</t>
  </si>
  <si>
    <t>(410,5+4,55)*0,1 "1.pp a 1.np podlaha</t>
  </si>
  <si>
    <t>(75,85+15,3)*0,3*0,1+17*0,85*0,3*0,1+(75,85-5,1-3,9)*0,2*0,1 "angl.dvorky</t>
  </si>
  <si>
    <t>33</t>
  </si>
  <si>
    <t>273321411</t>
  </si>
  <si>
    <t>Základy z betonu železového (bez výztuže) desky z betonu bez zvláštních nároků na prostředí tř. C 20/25</t>
  </si>
  <si>
    <t>222748446</t>
  </si>
  <si>
    <t>https://podminky.urs.cz/item/CS_URS_2023_01/273321411</t>
  </si>
  <si>
    <t>7,55*0,2*0,2 "základ pod příčku 1.pp</t>
  </si>
  <si>
    <t>(410,5+4,55)*0,14 "1.pp a 1.np podlaha</t>
  </si>
  <si>
    <t>75,85*1,12*0,15 "dno angl.dvorků</t>
  </si>
  <si>
    <t>34</t>
  </si>
  <si>
    <t>273351121</t>
  </si>
  <si>
    <t>Bednění základů desek zřízení</t>
  </si>
  <si>
    <t>-12852692</t>
  </si>
  <si>
    <t>https://podminky.urs.cz/item/CS_URS_2023_01/273351121</t>
  </si>
  <si>
    <t>(75,85+15,3)*0,15 "dno angl.dvorků</t>
  </si>
  <si>
    <t>35</t>
  </si>
  <si>
    <t>273351122</t>
  </si>
  <si>
    <t>Bednění základů desek odstranění</t>
  </si>
  <si>
    <t>1896504946</t>
  </si>
  <si>
    <t>https://podminky.urs.cz/item/CS_URS_2023_01/273351122</t>
  </si>
  <si>
    <t>36</t>
  </si>
  <si>
    <t>273362021</t>
  </si>
  <si>
    <t>Výztuž základů desek ze svařovaných sítí z drátů typu KARI</t>
  </si>
  <si>
    <t>2028981340</t>
  </si>
  <si>
    <t>https://podminky.urs.cz/item/CS_URS_2023_01/273362021</t>
  </si>
  <si>
    <t>(410,5+4,55)*0,0033*1,08 "1.pp a 1.np podlaha</t>
  </si>
  <si>
    <t>75,85*1,12*0,0033*1,08 "dno angl.dvorků</t>
  </si>
  <si>
    <t>37</t>
  </si>
  <si>
    <t>274313711</t>
  </si>
  <si>
    <t>Základy z betonu prostého pasy betonu kamenem neprokládaného tř. C 20/25</t>
  </si>
  <si>
    <t>1943087452</t>
  </si>
  <si>
    <t>https://podminky.urs.cz/item/CS_URS_2023_01/274313711</t>
  </si>
  <si>
    <t>(75,85+15,3)*0,3*0,5+17*0,85*0,3*0,5+(75,85-5,1-3,9)*0,2*0,25 "angl.dvorky</t>
  </si>
  <si>
    <t>274351121</t>
  </si>
  <si>
    <t>Bednění základů pasů rovné zřízení</t>
  </si>
  <si>
    <t>130837180</t>
  </si>
  <si>
    <t>https://podminky.urs.cz/item/CS_URS_2023_01/274351121</t>
  </si>
  <si>
    <t>(75,85+15,3)*2*0,5+17*0,85*2*0,5+(75,85-5,1-3,9)*1*0,25 "angl.dvorky</t>
  </si>
  <si>
    <t>39</t>
  </si>
  <si>
    <t>274351122</t>
  </si>
  <si>
    <t>Bednění základů pasů rovné odstranění</t>
  </si>
  <si>
    <t>-888423856</t>
  </si>
  <si>
    <t>https://podminky.urs.cz/item/CS_URS_2023_01/274351122</t>
  </si>
  <si>
    <t>40</t>
  </si>
  <si>
    <t>275313511</t>
  </si>
  <si>
    <t>Základy z betonu prostého patky a bloky z betonu kamenem neprokládaného tř. C 12/15</t>
  </si>
  <si>
    <t>-635906852</t>
  </si>
  <si>
    <t>https://podminky.urs.cz/item/CS_URS_2023_01/275313511</t>
  </si>
  <si>
    <t xml:space="preserve">15*1,5*1,2/2 "zabetonování 1/2 výměry historického kolektoru </t>
  </si>
  <si>
    <t>41</t>
  </si>
  <si>
    <t>275313711</t>
  </si>
  <si>
    <t>Základy z betonu prostého patky a bloky z betonu kamenem neprokládaného tř. C 20/25</t>
  </si>
  <si>
    <t>-1169549586</t>
  </si>
  <si>
    <t>https://podminky.urs.cz/item/CS_URS_2023_01/275313711</t>
  </si>
  <si>
    <t>42</t>
  </si>
  <si>
    <t>279113143</t>
  </si>
  <si>
    <t>Základové zdi z tvárnic ztraceného bednění včetně výplně z betonu bez zvláštních nároků na vliv prostředí třídy C 20/25, tloušťky zdiva přes 200 do 250 mm</t>
  </si>
  <si>
    <t>1455463343</t>
  </si>
  <si>
    <t>https://podminky.urs.cz/item/CS_URS_2023_01/279113143</t>
  </si>
  <si>
    <t>angl.dvorky</t>
  </si>
  <si>
    <t>(75,85+15,3)*1,5</t>
  </si>
  <si>
    <t xml:space="preserve">0,85*17*1,25 </t>
  </si>
  <si>
    <t>43</t>
  </si>
  <si>
    <t>279311115</t>
  </si>
  <si>
    <t>Postupné podbetonování základového zdiva jakékoliv tloušťky, bez výkopu, bez zapažení a bednění, prostým betonem tř. C 20/25</t>
  </si>
  <si>
    <t>-555530157</t>
  </si>
  <si>
    <t>https://podminky.urs.cz/item/CS_URS_2023_01/279311115</t>
  </si>
  <si>
    <t>44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</si>
  <si>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</si>
  <si>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</si>
  <si>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953645893</t>
  </si>
  <si>
    <t>https://podminky.urs.cz/item/CS_URS_2023_01/279361821</t>
  </si>
  <si>
    <t>0,4*6*10*0,0007*1,08 " výztuž pr.10mm, zabezpčení stáv.základů (vrtání -viz položka 977131110)</t>
  </si>
  <si>
    <t>154,788*0,25/3*0,06 "angl.dvorky</t>
  </si>
  <si>
    <t>Svislé a kompletní konstrukce</t>
  </si>
  <si>
    <t>45</t>
  </si>
  <si>
    <t>310237241</t>
  </si>
  <si>
    <t>Zazdívka otvorů ve zdivu nadzákladovém cihlami pálenými plochy přes 0,09 m2 do 0,25 m2, ve zdi tl. do 300 mm</t>
  </si>
  <si>
    <t>kus</t>
  </si>
  <si>
    <t>1890151699</t>
  </si>
  <si>
    <t>https://podminky.urs.cz/item/CS_URS_2023_01/310237241</t>
  </si>
  <si>
    <t>3 "dozdívka parapetů 1.pp</t>
  </si>
  <si>
    <t>46</t>
  </si>
  <si>
    <t>310321111</t>
  </si>
  <si>
    <t>Zabetonování otvorů ve zdivu nadzákladovém včetně bednění, odbednění a výztuže (materiál v ceně) plochy do 1 m2</t>
  </si>
  <si>
    <t>1160978490</t>
  </si>
  <si>
    <t>https://podminky.urs.cz/item/CS_URS_2023_01/310321111</t>
  </si>
  <si>
    <t>0,6*0,3*0,75*8 "pro ZTI</t>
  </si>
  <si>
    <t>47</t>
  </si>
  <si>
    <t>31450001R</t>
  </si>
  <si>
    <t>Paty komínových průduchů v 1.pp -otevření, vyčištění, prověření (3 kusy)</t>
  </si>
  <si>
    <t>hod</t>
  </si>
  <si>
    <t>vlastní</t>
  </si>
  <si>
    <t>1298047080</t>
  </si>
  <si>
    <t>3*5</t>
  </si>
  <si>
    <t>48</t>
  </si>
  <si>
    <t>317234410</t>
  </si>
  <si>
    <t>Vyzdívka mezi nosníky cihlami pálenými na maltu cementovou</t>
  </si>
  <si>
    <t>-2033311525</t>
  </si>
  <si>
    <t>https://podminky.urs.cz/item/CS_URS_2023_01/317234410</t>
  </si>
  <si>
    <t>14*0,1*0,1 "Z05</t>
  </si>
  <si>
    <t>49</t>
  </si>
  <si>
    <t>317944321</t>
  </si>
  <si>
    <t>Válcované nosníky dodatečně osazované do připravených otvorů bez zazdění hlav do č. 12</t>
  </si>
  <si>
    <t>841089332</t>
  </si>
  <si>
    <t>https://podminky.urs.cz/item/CS_URS_2023_01/317944321</t>
  </si>
  <si>
    <t>14*0,00834*1,08 "I č.100, Z05</t>
  </si>
  <si>
    <t>50</t>
  </si>
  <si>
    <t>342272215</t>
  </si>
  <si>
    <t>Příčky z pórobetonových tvárnic hladkých na tenké maltové lože objemová hmotnost do 500 kg/m3, tloušťka příčky 75 mm</t>
  </si>
  <si>
    <t>188347871</t>
  </si>
  <si>
    <t>https://podminky.urs.cz/item/CS_URS_2023_01/342272215</t>
  </si>
  <si>
    <t>0,3*2*2,9 "1.pp obezdívka odvětrání radonu</t>
  </si>
  <si>
    <t>51</t>
  </si>
  <si>
    <t>342272235</t>
  </si>
  <si>
    <t>Příčky z pórobetonových tvárnic hladkých na tenké maltové lože objemová hmotnost do 500 kg/m3, tloušťka příčky 125 mm</t>
  </si>
  <si>
    <t>2107776001</t>
  </si>
  <si>
    <t>https://podminky.urs.cz/item/CS_URS_2023_01/342272235</t>
  </si>
  <si>
    <t>(2,3+5,25)*2,9 "1.pp</t>
  </si>
  <si>
    <t>52</t>
  </si>
  <si>
    <t>342291121</t>
  </si>
  <si>
    <t>Ukotvení příček plochými kotvami, do konstrukce cihelné</t>
  </si>
  <si>
    <t>1294364721</t>
  </si>
  <si>
    <t>https://podminky.urs.cz/item/CS_URS_2023_01/342291121</t>
  </si>
  <si>
    <t>2,9*4 "1.pp</t>
  </si>
  <si>
    <t>53</t>
  </si>
  <si>
    <t>346244381</t>
  </si>
  <si>
    <t>Plentování ocelových válcovaných nosníků jednostranné cihlami na maltu, výška stojiny do 200 mm</t>
  </si>
  <si>
    <t>426729065</t>
  </si>
  <si>
    <t>https://podminky.urs.cz/item/CS_URS_2023_01/346244381</t>
  </si>
  <si>
    <t>14*0,1*2 "Z05</t>
  </si>
  <si>
    <t>Vodorovné konstrukce</t>
  </si>
  <si>
    <t>54</t>
  </si>
  <si>
    <t>413232211</t>
  </si>
  <si>
    <t>Zazdívka zhlaví stropních trámů nebo válcovaných nosníků pálenými cihlami válcovaných nosníků, výšky do 150 mm</t>
  </si>
  <si>
    <t>1440362853</t>
  </si>
  <si>
    <t>https://podminky.urs.cz/item/CS_URS_2023_01/413232211</t>
  </si>
  <si>
    <t>94 "pro ocel.profily zabezpečení m.č.-1.22a a -1.08a 1.pp</t>
  </si>
  <si>
    <t>55</t>
  </si>
  <si>
    <t>413941123</t>
  </si>
  <si>
    <t>Osazování ocelových válcovaných nosníků ve stropech I nebo IE nebo U nebo UE nebo L č. 14 až 22 nebo výšky přes 120 do 220 mm</t>
  </si>
  <si>
    <t>-1805702698</t>
  </si>
  <si>
    <t>https://podminky.urs.cz/item/CS_URS_2023_01/413941123</t>
  </si>
  <si>
    <t>zabezpečení prostoru -1.22a a -1.08a 1.pp</t>
  </si>
  <si>
    <t>(3+2,5+6*6+2*4)*0,0219 "I č.180</t>
  </si>
  <si>
    <t>3*2*2*0,016 "U č.140</t>
  </si>
  <si>
    <t>56</t>
  </si>
  <si>
    <t>13010720</t>
  </si>
  <si>
    <t>ocel profilová jakost S235JR (11 375) průřez I (IPN) 180</t>
  </si>
  <si>
    <t>2016427681</t>
  </si>
  <si>
    <t>1,084</t>
  </si>
  <si>
    <t>1,084*1,1 "Přepočtené koeficientem množství</t>
  </si>
  <si>
    <t>57</t>
  </si>
  <si>
    <t>13010820</t>
  </si>
  <si>
    <t>ocel profilová jakost S235JR (11 375) průřez U (UPN) 140</t>
  </si>
  <si>
    <t>1728763832</t>
  </si>
  <si>
    <t>0,192</t>
  </si>
  <si>
    <t>0,192*1,1 "Přepočtené koeficientem množství</t>
  </si>
  <si>
    <t>58</t>
  </si>
  <si>
    <t>417321616</t>
  </si>
  <si>
    <t>Ztužující pásy a věnce z betonu železového (bez výztuže) tř. C 30/37</t>
  </si>
  <si>
    <t>-386455286</t>
  </si>
  <si>
    <t>https://podminky.urs.cz/item/CS_URS_2023_01/417321616</t>
  </si>
  <si>
    <t>(75,85+15,3+17*0,85)*0,25*0,25 "angl.dvorky</t>
  </si>
  <si>
    <t>59</t>
  </si>
  <si>
    <t>417351115</t>
  </si>
  <si>
    <t>Bednění bočnic ztužujících pásů a věnců včetně vzpěr zřízení</t>
  </si>
  <si>
    <t>1003656385</t>
  </si>
  <si>
    <t>https://podminky.urs.cz/item/CS_URS_2023_01/417351115</t>
  </si>
  <si>
    <t>(75,85+15,3+17*0,85)*2*0,25 "angl.dvorky</t>
  </si>
  <si>
    <t>60</t>
  </si>
  <si>
    <t>417351116</t>
  </si>
  <si>
    <t>Bednění bočnic ztužujících pásů a věnců včetně vzpěr odstranění</t>
  </si>
  <si>
    <t>-963898230</t>
  </si>
  <si>
    <t>https://podminky.urs.cz/item/CS_URS_2023_01/417351116</t>
  </si>
  <si>
    <t>61</t>
  </si>
  <si>
    <t>417361821</t>
  </si>
  <si>
    <t>Výztuž ztužujících pásů a věnců z betonářské oceli 10 505 (R) nebo BSt 500</t>
  </si>
  <si>
    <t>1960724136</t>
  </si>
  <si>
    <t>https://podminky.urs.cz/item/CS_URS_2023_01/417361821</t>
  </si>
  <si>
    <t>6,6*0,1 "angl.dvorky -100kg/m3</t>
  </si>
  <si>
    <t>Komunikace pozemní</t>
  </si>
  <si>
    <t>62</t>
  </si>
  <si>
    <t>564231011</t>
  </si>
  <si>
    <t>Podklad nebo podsyp ze štěrkopísku ŠP s rozprostřením, vlhčením a zhutněním plochy jednotlivě do 100 m2, po zhutnění tl. 100 mm</t>
  </si>
  <si>
    <t>351049212</t>
  </si>
  <si>
    <t>https://podminky.urs.cz/item/CS_URS_2023_01/564231011</t>
  </si>
  <si>
    <t>pod zámkovou dlažbu, vstupy 1.pp</t>
  </si>
  <si>
    <t>63</t>
  </si>
  <si>
    <t>596211121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</si>
  <si>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</t>
  </si>
  <si>
    <t>-723798467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</si>
  <si>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přes 50 do 100 m2</t>
  </si>
  <si>
    <t>https://podminky.urs.cz/item/CS_URS_2023_01/596211121</t>
  </si>
  <si>
    <t>použití původní dlažby, vstupy 1.pp</t>
  </si>
  <si>
    <t>Úpravy povrchů, podlahy a osazování výplní</t>
  </si>
  <si>
    <t>64</t>
  </si>
  <si>
    <t>61212510R</t>
  </si>
  <si>
    <t>Vyplnění spár vnitřních povrchů maltou, ploch z cihel stěn např. Asocret M30</t>
  </si>
  <si>
    <t>1599802180</t>
  </si>
  <si>
    <t>323,6*0,5 "stěny u nové podlahy -50cm nad sanačním řezem</t>
  </si>
  <si>
    <t>307,395 "plošná injektáž</t>
  </si>
  <si>
    <t>65</t>
  </si>
  <si>
    <t>612142001</t>
  </si>
  <si>
    <t>Potažení vnitřních ploch pletivem v ploše nebo pruzích, na plném podkladu sklovláknitým vtlačením do tmelu stěn</t>
  </si>
  <si>
    <t>859733565</t>
  </si>
  <si>
    <t>https://podminky.urs.cz/item/CS_URS_2023_01/612142001</t>
  </si>
  <si>
    <t>21,895*2 "nová příčka 1.pp</t>
  </si>
  <si>
    <t>67</t>
  </si>
  <si>
    <t>61232112R</t>
  </si>
  <si>
    <t>Omítka vnitřních ploch nanášená ručně jednovrstvá, tloušťky do 10 mm hladká svislých konstrukcí stěn, síranuvzdorná malta např. Asocret M30</t>
  </si>
  <si>
    <t>291193593</t>
  </si>
  <si>
    <t>plošná injektáž</t>
  </si>
  <si>
    <t>5,9*1,8+46,3*2,75+39,3*2,9 "1.pp</t>
  </si>
  <si>
    <t>3,8*2 "1.np</t>
  </si>
  <si>
    <t>4,65*3,6+17,3*1,8 "2.pp</t>
  </si>
  <si>
    <t>66</t>
  </si>
  <si>
    <t>612321131</t>
  </si>
  <si>
    <t>Potažení vnitřních ploch vápenocementovým štukem tloušťky do 3 mm svislých konstrukcí stěn</t>
  </si>
  <si>
    <t>-612731330</t>
  </si>
  <si>
    <t>https://podminky.urs.cz/item/CS_URS_2023_01/612321131</t>
  </si>
  <si>
    <t>68</t>
  </si>
  <si>
    <t>61232119R</t>
  </si>
  <si>
    <t>Omítka vnitřních ploch nanášená ručně Příplatek k cenám za každých dalších i započatých 5 mm tloušťky omítky přes 10 mm stěn, síranuvzdorná malta např. Asocret M30</t>
  </si>
  <si>
    <t>-1202620123</t>
  </si>
  <si>
    <t>307,395*2 "celkem 20mm</t>
  </si>
  <si>
    <t>69</t>
  </si>
  <si>
    <t>612324111</t>
  </si>
  <si>
    <t>Omítka sanační vnitřních ploch podkladní (vyrovnávací) tloušťky do 10 mm nanášená ručně svislých konstrukcí stěn</t>
  </si>
  <si>
    <t>-338326818</t>
  </si>
  <si>
    <t>https://podminky.urs.cz/item/CS_URS_2023_01/612324111</t>
  </si>
  <si>
    <t>8,5*1,8+17,3*2,1 "2.pp sanační omítky</t>
  </si>
  <si>
    <t>232,1*2,25+148,8*2,75 "1.pp sanační omítky</t>
  </si>
  <si>
    <t>13,95*2,75+3,8*0,75 "1.np sanační omítky</t>
  </si>
  <si>
    <t>0,55*4*2,9 "1.pp sloup</t>
  </si>
  <si>
    <t>70</t>
  </si>
  <si>
    <t>612325131</t>
  </si>
  <si>
    <t>Omítka sanační vnitřních ploch jádrová tloušťky do 15 mm nanášená ručně svislých konstrukcí stěn</t>
  </si>
  <si>
    <t>1151483132</t>
  </si>
  <si>
    <t>https://podminky.urs.cz/item/CS_URS_2023_01/612325131</t>
  </si>
  <si>
    <t>71</t>
  </si>
  <si>
    <t>612325191</t>
  </si>
  <si>
    <t>Omítka sanační vnitřních ploch jádrová Příplatek k cenám za každých dalších i započatých 5 mm tloušťky omítky přes 15 mm stěn</t>
  </si>
  <si>
    <t>825071677</t>
  </si>
  <si>
    <t>https://podminky.urs.cz/item/CS_URS_2023_01/612325191</t>
  </si>
  <si>
    <t>323,6*0,5 "stěny u nové podlahy -50cm nad sanačním řezem (celkem tl.20mm)</t>
  </si>
  <si>
    <t>72</t>
  </si>
  <si>
    <t>612328131</t>
  </si>
  <si>
    <t>Potažení vnitřních ploch sanačním štukem tloušťky do 3 mm svislých konstrukcí stěn</t>
  </si>
  <si>
    <t>1391303055</t>
  </si>
  <si>
    <t>https://podminky.urs.cz/item/CS_URS_2023_01/612328131</t>
  </si>
  <si>
    <t>73</t>
  </si>
  <si>
    <t>619991001</t>
  </si>
  <si>
    <t>Zakrytí vnitřních ploch před znečištěním včetně pozdějšího odkrytí podlah fólií přilepenou lepící páskou</t>
  </si>
  <si>
    <t>1171075352</t>
  </si>
  <si>
    <t>https://podminky.urs.cz/item/CS_URS_2023_01/619991001</t>
  </si>
  <si>
    <t>250 "odhad</t>
  </si>
  <si>
    <t>74</t>
  </si>
  <si>
    <t>619991011</t>
  </si>
  <si>
    <t>Zakrytí vnitřních ploch před znečištěním včetně pozdějšího odkrytí konstrukcí a prvků obalením fólií a přelepením páskou</t>
  </si>
  <si>
    <t>-545613078</t>
  </si>
  <si>
    <t>https://podminky.urs.cz/item/CS_URS_2023_01/619991011</t>
  </si>
  <si>
    <t>150 "odhad</t>
  </si>
  <si>
    <t>75</t>
  </si>
  <si>
    <t>62213500R</t>
  </si>
  <si>
    <t>Vyrovnání nerovností podkladu vnějších omítaných ploch maltou, tloušťky do 10 mm vápenocementovou stěn s přísadou např.Asoplast MZ</t>
  </si>
  <si>
    <t>-1779751037</t>
  </si>
  <si>
    <t>67,35*1+29*1+113*1,6 "vněj.zdivo pod terénem</t>
  </si>
  <si>
    <t>76</t>
  </si>
  <si>
    <t>62232113R</t>
  </si>
  <si>
    <t>Potažení vnějších ploch stěn stěrkou např.Asocret M30</t>
  </si>
  <si>
    <t>995425174</t>
  </si>
  <si>
    <t>67,35*1,6 "vněj.zdivo pod terénem -angl.dvorky</t>
  </si>
  <si>
    <t>77</t>
  </si>
  <si>
    <t>622326252</t>
  </si>
  <si>
    <t>Oprava vápenocementové omítky s celoplošným přeštukováním vnějších ploch stupně členitosti 1, v rozsahu opravované plochy přes 10 do 30%</t>
  </si>
  <si>
    <t>-1214861372</t>
  </si>
  <si>
    <t>https://podminky.urs.cz/item/CS_URS_2023_01/622326252</t>
  </si>
  <si>
    <t>142*1 "stáv.sokl nad terénem</t>
  </si>
  <si>
    <t>78</t>
  </si>
  <si>
    <t>629991011</t>
  </si>
  <si>
    <t>Zakrytí vnějších ploch před znečištěním včetně pozdějšího odkrytí výplní otvorů a svislých ploch fólií přilepenou lepící páskou</t>
  </si>
  <si>
    <t>-2053861277</t>
  </si>
  <si>
    <t>https://podminky.urs.cz/item/CS_URS_2023_01/629991011</t>
  </si>
  <si>
    <t>50 "odhad</t>
  </si>
  <si>
    <t>79</t>
  </si>
  <si>
    <t>631311114</t>
  </si>
  <si>
    <t>Mazanina z betonu prostého bez zvýšených nároků na prostředí tl. přes 50 do 80 mm tř. C 16/20</t>
  </si>
  <si>
    <t>206114393</t>
  </si>
  <si>
    <t>https://podminky.urs.cz/item/CS_URS_2023_01/631311114</t>
  </si>
  <si>
    <t>(410,5+4,55)*0,065 "podlaha 1.pp a 1.np</t>
  </si>
  <si>
    <t>80</t>
  </si>
  <si>
    <t>631311127</t>
  </si>
  <si>
    <t>Mazanina z betonu prostého bez zvýšených nároků na prostředí tl. přes 80 do 120 mm tř. C 30/37</t>
  </si>
  <si>
    <t>-145767688</t>
  </si>
  <si>
    <t>https://podminky.urs.cz/item/CS_URS_2023_01/631311127</t>
  </si>
  <si>
    <t>23,8*0,1 "dobetonávky okap.chodníku</t>
  </si>
  <si>
    <t>(2,65*0,85*9+2,5*0,85*2+2,55*0,85*1+2,25*0,85*2+3*0,85*6+13,45*0,85)*0,1 "dno angl.dvorků</t>
  </si>
  <si>
    <t>81</t>
  </si>
  <si>
    <t>631319171</t>
  </si>
  <si>
    <t>Příplatek k cenám mazanin za stržení povrchu spodní vrstvy mazaniny latí před vložením výztuže nebo pletiva pro tl. obou vrstev mazaniny přes 50 do 80 mm</t>
  </si>
  <si>
    <t>1337037209</t>
  </si>
  <si>
    <t>https://podminky.urs.cz/item/CS_URS_2023_01/631319171</t>
  </si>
  <si>
    <t>82</t>
  </si>
  <si>
    <t>631319183</t>
  </si>
  <si>
    <t>Příplatek k cenám mazanin za sklon přes 15° do 35° od vodorovné roviny mazanina tl. přes 80 do 120 mm</t>
  </si>
  <si>
    <t>344620529</t>
  </si>
  <si>
    <t>https://podminky.urs.cz/item/CS_URS_2023_01/631319183</t>
  </si>
  <si>
    <t>83</t>
  </si>
  <si>
    <t>631319196</t>
  </si>
  <si>
    <t>Příplatek k cenám mazanin za malou plochu do 5 m2 jednotlivě mazanina tl. přes 80 do 120 mm</t>
  </si>
  <si>
    <t>-447968847</t>
  </si>
  <si>
    <t>https://podminky.urs.cz/item/CS_URS_2023_01/631319196</t>
  </si>
  <si>
    <t>84</t>
  </si>
  <si>
    <t>631362021</t>
  </si>
  <si>
    <t>Výztuž mazanin ze svařovaných sítí z drátů typu KARI</t>
  </si>
  <si>
    <t>1769633806</t>
  </si>
  <si>
    <t>https://podminky.urs.cz/item/CS_URS_2023_01/631362021</t>
  </si>
  <si>
    <t>(410,5+4,55)*0,002*1,08 "podlaha 1.pp a 1.np</t>
  </si>
  <si>
    <t>85</t>
  </si>
  <si>
    <t>632451103</t>
  </si>
  <si>
    <t>Potěr cementový samonivelační ze suchých směsí tloušťky přes 5 do 10 mm</t>
  </si>
  <si>
    <t>1106662764</t>
  </si>
  <si>
    <t>https://podminky.urs.cz/item/CS_URS_2023_01/632451103</t>
  </si>
  <si>
    <t>(410,5+4,55)*2 "1.pp a 1.np podlaha</t>
  </si>
  <si>
    <t>86</t>
  </si>
  <si>
    <t>632481215</t>
  </si>
  <si>
    <t>Separační vrstva k oddělení podlahových vrstev z geotextilie</t>
  </si>
  <si>
    <t>21883207</t>
  </si>
  <si>
    <t>https://podminky.urs.cz/item/CS_URS_2023_01/632481215</t>
  </si>
  <si>
    <t>87</t>
  </si>
  <si>
    <t>637111111</t>
  </si>
  <si>
    <t>Okapový chodník z kameniva s udusáním a urovnáním povrchu ze štěrkopísku tl. 100 mm</t>
  </si>
  <si>
    <t>307140246</t>
  </si>
  <si>
    <t>https://podminky.urs.cz/item/CS_URS_2023_01/637111111</t>
  </si>
  <si>
    <t>114,5*0,5 "okap.chodník</t>
  </si>
  <si>
    <t>23,8 "dobetonávky</t>
  </si>
  <si>
    <t>88</t>
  </si>
  <si>
    <t>637211321</t>
  </si>
  <si>
    <t>Okapový chodník z dlaždic betonových vymývaných s vyplněním spár drobným kamenivem, tl. dlaždic do 50 mm do písku</t>
  </si>
  <si>
    <t>1049569128</t>
  </si>
  <si>
    <t>https://podminky.urs.cz/item/CS_URS_2023_01/637211321</t>
  </si>
  <si>
    <t>114,5*0,5 "dle PD</t>
  </si>
  <si>
    <t>89</t>
  </si>
  <si>
    <t>642945111</t>
  </si>
  <si>
    <t>Osazování ocelových zárubní protipožárních nebo protiplynových dveří do vynechaného otvoru, s obetonováním, dveří jednokřídlových do 2,5 m2</t>
  </si>
  <si>
    <t>-2018034531</t>
  </si>
  <si>
    <t>https://podminky.urs.cz/item/CS_URS_2023_01/642945111</t>
  </si>
  <si>
    <t>2 "dle výpisu</t>
  </si>
  <si>
    <t>90</t>
  </si>
  <si>
    <t>55331561</t>
  </si>
  <si>
    <t>zárubeň jednokřídlá ocelová pro zdění s protipožární úpravou tl stěny 110-150mm rozměru 700/1970, 2100mm</t>
  </si>
  <si>
    <t>1445680576</t>
  </si>
  <si>
    <t>Trubní vedení</t>
  </si>
  <si>
    <t>91</t>
  </si>
  <si>
    <t>871315211</t>
  </si>
  <si>
    <t>Kanalizační potrubí z tvrdého PVC v otevřeném výkopu ve sklonu do 20 %, hladkého plnostěnného jednovrstvého, tuhost třídy SN 4 DN 160</t>
  </si>
  <si>
    <t>2065967589</t>
  </si>
  <si>
    <t>https://podminky.urs.cz/item/CS_URS_2023_01/871315211</t>
  </si>
  <si>
    <t>1,5 "bezpečnostní propojení angl.dvorků</t>
  </si>
  <si>
    <t>3,5 "1.pp odvětrání radonu</t>
  </si>
  <si>
    <t>93</t>
  </si>
  <si>
    <t>899102112</t>
  </si>
  <si>
    <t>Osazení poklopů litinových a ocelových včetně rámů pro třídu zatížení A15, A50</t>
  </si>
  <si>
    <t>-1930196152</t>
  </si>
  <si>
    <t>https://podminky.urs.cz/item/CS_URS_2023_01/899102112</t>
  </si>
  <si>
    <t>1 "vstup do tech.prostoru 2.pp</t>
  </si>
  <si>
    <t>94</t>
  </si>
  <si>
    <t>63126049R</t>
  </si>
  <si>
    <t xml:space="preserve">poklop pochůzný plynotěsný včetně rámu z ocel.úhelníků L vel. 750/1500mm </t>
  </si>
  <si>
    <t>1880696705</t>
  </si>
  <si>
    <t>1 "Z06</t>
  </si>
  <si>
    <t>92</t>
  </si>
  <si>
    <t>899103211</t>
  </si>
  <si>
    <t>Demontáž poklopů litinových a ocelových včetně rámů, hmotnosti jednotlivě přes 100 do 150 Kg</t>
  </si>
  <si>
    <t>-657211496</t>
  </si>
  <si>
    <t>https://podminky.urs.cz/item/CS_URS_2023_01/899103211</t>
  </si>
  <si>
    <t>Ostatní konstrukce a práce, bourání</t>
  </si>
  <si>
    <t>95</t>
  </si>
  <si>
    <t>914111111</t>
  </si>
  <si>
    <t>Montáž svislé dopravní značky základní velikosti do 1 m2 objímkami na sloupky nebo konzoly</t>
  </si>
  <si>
    <t>130549187</t>
  </si>
  <si>
    <t>https://podminky.urs.cz/item/CS_URS_2023_01/914111111</t>
  </si>
  <si>
    <t>96</t>
  </si>
  <si>
    <t>40445626</t>
  </si>
  <si>
    <t>informativní značky provozní IP22 750x1000mm</t>
  </si>
  <si>
    <t>-1083948115</t>
  </si>
  <si>
    <t>97</t>
  </si>
  <si>
    <t>914511111</t>
  </si>
  <si>
    <t>Montáž sloupku dopravních značek délky do 3,5 m do betonového základu</t>
  </si>
  <si>
    <t>-2143080708</t>
  </si>
  <si>
    <t>https://podminky.urs.cz/item/CS_URS_2023_01/914511111</t>
  </si>
  <si>
    <t>98</t>
  </si>
  <si>
    <t>40445225</t>
  </si>
  <si>
    <t>sloupek pro dopravní značku Zn D 60mm v 3,5m</t>
  </si>
  <si>
    <t>1086816323</t>
  </si>
  <si>
    <t>99</t>
  </si>
  <si>
    <t>916331112</t>
  </si>
  <si>
    <t>Osazení zahradního obrubníku betonového s ložem tl. od 50 do 100 mm z betonu prostého tř. C 12/15 s boční opěrou z betonu prostého tř. C 12/15</t>
  </si>
  <si>
    <t>56131395</t>
  </si>
  <si>
    <t>https://podminky.urs.cz/item/CS_URS_2023_01/916331112</t>
  </si>
  <si>
    <t>100</t>
  </si>
  <si>
    <t>59217002</t>
  </si>
  <si>
    <t>obrubník betonový zahradní šedý 1000x50x200mm</t>
  </si>
  <si>
    <t>1785209316</t>
  </si>
  <si>
    <t>101</t>
  </si>
  <si>
    <t>919726122</t>
  </si>
  <si>
    <t>Geotextilie netkaná pro ochranu, separaci nebo filtraci měrná hmotnost přes 200 do 300 g/m2</t>
  </si>
  <si>
    <t>-465228727</t>
  </si>
  <si>
    <t>https://podminky.urs.cz/item/CS_URS_2023_01/919726122</t>
  </si>
  <si>
    <t>92,5*0,6 "žlabovky</t>
  </si>
  <si>
    <t>410,5+4,55 "1.pp a 1.np podlaha</t>
  </si>
  <si>
    <t>102</t>
  </si>
  <si>
    <t>935111211</t>
  </si>
  <si>
    <t>Osazení betonového příkopového žlabu s vyplněním a zatřením spár cementovou maltou s ložem tl. 100 mm z kameniva těženého nebo štěrkopísku z betonových příkopových tvárnic šířky přes 500 do 800 mm</t>
  </si>
  <si>
    <t>403122908</t>
  </si>
  <si>
    <t>https://podminky.urs.cz/item/CS_URS_2023_01/935111211</t>
  </si>
  <si>
    <t>92,5 "dle PD</t>
  </si>
  <si>
    <t>103</t>
  </si>
  <si>
    <t>LSV.100387</t>
  </si>
  <si>
    <t>příkopová tvárnice 330x590x80 mm</t>
  </si>
  <si>
    <t>681478137</t>
  </si>
  <si>
    <t>104</t>
  </si>
  <si>
    <t>941111121</t>
  </si>
  <si>
    <t>Montáž lešení řadového trubkového lehkého pracovního s podlahami s provozním zatížením tř. 3 do 200 kg/m2 šířky tř. W09 od 0,9 do 1,2 m, výšky do 10 m</t>
  </si>
  <si>
    <t>1828338490</t>
  </si>
  <si>
    <t>https://podminky.urs.cz/item/CS_URS_2023_01/941111121</t>
  </si>
  <si>
    <t>14*6 "u tělocvičny</t>
  </si>
  <si>
    <t>105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</si>
  <si>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</si>
  <si>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</si>
  <si>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116886031</t>
  </si>
  <si>
    <t>https://podminky.urs.cz/item/CS_URS_2023_01/941111221</t>
  </si>
  <si>
    <t>84*30 "1 měsíc</t>
  </si>
  <si>
    <t>106</t>
  </si>
  <si>
    <t>941111821</t>
  </si>
  <si>
    <t>Demontáž lešení řadového trubkového lehkého pracovního s podlahami s provozním zatížením tř. 3 do 200 kg/m2 šířky tř. W09 od 0,9 do 1,2 m, výšky do 10 m</t>
  </si>
  <si>
    <t>-421665710</t>
  </si>
  <si>
    <t>https://podminky.urs.cz/item/CS_URS_2023_01/941111821</t>
  </si>
  <si>
    <t>107</t>
  </si>
  <si>
    <t>949101111</t>
  </si>
  <si>
    <t>Lešení pomocné pracovní pro objekty pozemních staveb pro zatížení do 150 kg/m2, o výšce lešeňové podlahy do 1,9 m</t>
  </si>
  <si>
    <t>-393429956</t>
  </si>
  <si>
    <t>https://podminky.urs.cz/item/CS_URS_2023_01/949101111</t>
  </si>
  <si>
    <t>46,05 "1.pp soc.zařízení (pro podhledy)</t>
  </si>
  <si>
    <t>25 "2.pp</t>
  </si>
  <si>
    <t>410,5+125 "1.pp</t>
  </si>
  <si>
    <t>70,75 "1.np</t>
  </si>
  <si>
    <t>108</t>
  </si>
  <si>
    <t>95200001R</t>
  </si>
  <si>
    <t xml:space="preserve">Stěhování nábytku a vybavení -před započetím prací a po dokončení prací </t>
  </si>
  <si>
    <t>1234700764</t>
  </si>
  <si>
    <t>10*2*2</t>
  </si>
  <si>
    <t>109</t>
  </si>
  <si>
    <t>952901111</t>
  </si>
  <si>
    <t>Vyčištění budov nebo objektů před předáním do užívání budov bytové nebo občanské výstavby, světlé výšky podlaží do 4 m</t>
  </si>
  <si>
    <t>-1366293604</t>
  </si>
  <si>
    <t>https://podminky.urs.cz/item/CS_URS_2023_01/952901111</t>
  </si>
  <si>
    <t>110</t>
  </si>
  <si>
    <t>95396001R</t>
  </si>
  <si>
    <t xml:space="preserve">Spřáhnutí stáv.svis.kce a nové zákl.desky ocel.trny pr.12mm, dl.600mm s hloubkou kotvení 200mm </t>
  </si>
  <si>
    <t>1379100929</t>
  </si>
  <si>
    <t>324/0,3 " po 30cm</t>
  </si>
  <si>
    <t>111</t>
  </si>
  <si>
    <t>95396002R</t>
  </si>
  <si>
    <t xml:space="preserve">Spřáhnutí stáv.svis.kce a nové kce angl.dvorků ocel.trny pr.12mm, dl.500mm s hloubkou kotvení 250mm </t>
  </si>
  <si>
    <t>1549492074</t>
  </si>
  <si>
    <t>34*6 "ozn. T</t>
  </si>
  <si>
    <t>112</t>
  </si>
  <si>
    <t>953961114</t>
  </si>
  <si>
    <t>Kotvy chemické s vyvrtáním otvoru do betonu, železobetonu nebo tvrdého kamene tmel, velikost M 16, hloubka 125 mm</t>
  </si>
  <si>
    <t>-571642284</t>
  </si>
  <si>
    <t>https://podminky.urs.cz/item/CS_URS_2023_01/953961114</t>
  </si>
  <si>
    <t>152 "pro Z03</t>
  </si>
  <si>
    <t>113</t>
  </si>
  <si>
    <t>95550001R</t>
  </si>
  <si>
    <t>Původní kam. schodiště do tělocvičny (1.pp, m.č.-1.14) -očištění, obroušení, napuštění</t>
  </si>
  <si>
    <t>-1811018606</t>
  </si>
  <si>
    <t>114</t>
  </si>
  <si>
    <t>961055111</t>
  </si>
  <si>
    <t>Bourání základů z betonu železového</t>
  </si>
  <si>
    <t>1881020529</t>
  </si>
  <si>
    <t>https://podminky.urs.cz/item/CS_URS_2023_01/961055111</t>
  </si>
  <si>
    <t>původní anglické dvorky</t>
  </si>
  <si>
    <t>81,1*1,4*0,3+3,7*0,7*0,3 "dno</t>
  </si>
  <si>
    <t>81,1*1,8*0,3+3,7*1,8*0,3+1,1*10,5*1,8*0,3+1,1*22*1,8*0,2 "stěny</t>
  </si>
  <si>
    <t>115</t>
  </si>
  <si>
    <t>962031132</t>
  </si>
  <si>
    <t>Bourání příček z cihel, tvárnic nebo příčkovek z cihel pálených, plných nebo dutých na maltu vápennou nebo vápenocementovou, tl. do 100 mm</t>
  </si>
  <si>
    <t>-326250560</t>
  </si>
  <si>
    <t>https://podminky.urs.cz/item/CS_URS_2023_01/962031132</t>
  </si>
  <si>
    <t>1.pp</t>
  </si>
  <si>
    <t>1,55*2,75-0,6*2</t>
  </si>
  <si>
    <t>(2,3+5,25)*2,9</t>
  </si>
  <si>
    <t>116</t>
  </si>
  <si>
    <t>963012510</t>
  </si>
  <si>
    <t>Bourání stropů z desek nebo panelů železobetonových prefabrikovaných s dutinami z desek, š. do 300 mm tl. do 140 mm</t>
  </si>
  <si>
    <t>-221472893</t>
  </si>
  <si>
    <t>https://podminky.urs.cz/item/CS_URS_2023_01/963012510</t>
  </si>
  <si>
    <t>15*1,5*0,1 " zakrytí historického kolektoru 1.pp</t>
  </si>
  <si>
    <t>117</t>
  </si>
  <si>
    <t>965042141</t>
  </si>
  <si>
    <t>Bourání mazanin betonových nebo z litého asfaltu tl. do 100 mm, plochy přes 4 m2</t>
  </si>
  <si>
    <t>-1298937929</t>
  </si>
  <si>
    <t>https://podminky.urs.cz/item/CS_URS_2023_01/965042141</t>
  </si>
  <si>
    <t>15*1,5*0,1 "zakrytí historického kolektoru 1.pp</t>
  </si>
  <si>
    <t>(114,5*0,5+23,8)*0,1 "okap.chodník a dobetonávky</t>
  </si>
  <si>
    <t>118</t>
  </si>
  <si>
    <t>965042241</t>
  </si>
  <si>
    <t>Bourání mazanin betonových nebo z litého asfaltu tl. přes 100 mm, plochy přes 4 m2</t>
  </si>
  <si>
    <t>-1203984550</t>
  </si>
  <si>
    <t>https://podminky.urs.cz/item/CS_URS_2023_01/965042241</t>
  </si>
  <si>
    <t>410,5*0,2 "1pp</t>
  </si>
  <si>
    <t>4,55*0,2 "1.np</t>
  </si>
  <si>
    <t>119</t>
  </si>
  <si>
    <t>965081223</t>
  </si>
  <si>
    <t>Bourání podlah z dlaždic bez podkladního lože nebo mazaniny, s jakoukoliv výplní spár keramických nebo xylolitových tl. přes 10 mm plochy přes 1 m2</t>
  </si>
  <si>
    <t>-964085751</t>
  </si>
  <si>
    <t>https://podminky.urs.cz/item/CS_URS_2023_01/965081223</t>
  </si>
  <si>
    <t>21,35 "m.č.-1.13, 1.pp</t>
  </si>
  <si>
    <t>120</t>
  </si>
  <si>
    <t>965082941</t>
  </si>
  <si>
    <t>Odstranění násypu pod podlahami nebo ochranného násypu na střechách tl. přes 200 mm jakékoliv plochy</t>
  </si>
  <si>
    <t>-445154580</t>
  </si>
  <si>
    <t>https://podminky.urs.cz/item/CS_URS_2023_01/965082941</t>
  </si>
  <si>
    <t>410,5*0,35 "1pp</t>
  </si>
  <si>
    <t>121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</si>
  <si>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</si>
  <si>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</si>
  <si>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978022820</t>
  </si>
  <si>
    <t>https://podminky.urs.cz/item/CS_URS_2023_01/966008212</t>
  </si>
  <si>
    <t>122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</si>
  <si>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</si>
  <si>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</si>
  <si>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1456320951</t>
  </si>
  <si>
    <t>https://podminky.urs.cz/item/CS_URS_2023_01/967031732</t>
  </si>
  <si>
    <t>20,55*0,9+(3,3+2,2+3,9)*0,4 "pův.sokl zdiva u angl.dvorků</t>
  </si>
  <si>
    <t>123</t>
  </si>
  <si>
    <t>967031733</t>
  </si>
  <si>
    <t>Přisekání (špicování) plošné nebo rovných ostění zdiva z cihel pálených plošné, na maltu vápennou nebo vápenocementovou, tl. na maltu vápennou nebo vápenocementovou, tl. do 150 mm</t>
  </si>
  <si>
    <t>-2042978287</t>
  </si>
  <si>
    <t>https://podminky.urs.cz/item/CS_URS_2023_01/967031733</t>
  </si>
  <si>
    <t>10*0,4 "pův.sokl zdiva u angl.dvorků</t>
  </si>
  <si>
    <t>124</t>
  </si>
  <si>
    <t>967031734</t>
  </si>
  <si>
    <t>Přisekání (špicování) plošné nebo rovných ostění zdiva z cihel pálených plošné, na maltu vápennou nebo vápenocementovou, tl. na maltu vápennou nebo vápenocementovou, tl. do 300 mm</t>
  </si>
  <si>
    <t>1926813054</t>
  </si>
  <si>
    <t>https://podminky.urs.cz/item/CS_URS_2023_01/967031734</t>
  </si>
  <si>
    <t>9,05*0,3+8,55*0,4 "pův.sokl zdiva u angl.dvorků</t>
  </si>
  <si>
    <t>125</t>
  </si>
  <si>
    <t>968072455</t>
  </si>
  <si>
    <t>Vybourání kovových rámů oken s křídly, dveřních zárubní, vrat, stěn, ostění nebo obkladů dveřních zárubní, plochy do 2 m2</t>
  </si>
  <si>
    <t>1400249274</t>
  </si>
  <si>
    <t>https://podminky.urs.cz/item/CS_URS_2023_01/968072455</t>
  </si>
  <si>
    <t>0,6*2 "1.pp v bourané příčce</t>
  </si>
  <si>
    <t>126</t>
  </si>
  <si>
    <t>968082015</t>
  </si>
  <si>
    <t>Vybourání plastových rámů oken s křídly, dveřních zárubní, vrat rámu oken s křídly, plochy do 1 m2</t>
  </si>
  <si>
    <t>-8617837</t>
  </si>
  <si>
    <t>https://podminky.urs.cz/item/CS_URS_2023_01/968082015</t>
  </si>
  <si>
    <t>1*0,5*2+0,5*0,5*1 "1.pp</t>
  </si>
  <si>
    <t>127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</si>
  <si>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</si>
  <si>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</si>
  <si>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1812785471</t>
  </si>
  <si>
    <t>https://podminky.urs.cz/item/CS_URS_2023_01/971033441</t>
  </si>
  <si>
    <t>3 "parapety oken 1.pp</t>
  </si>
  <si>
    <t>128</t>
  </si>
  <si>
    <t>971033471</t>
  </si>
  <si>
    <t>Vybourání otvorů ve zdivu základovém nebo nadzákladovém z cihel, tvárnic, příčkovek z cihel pálených na maltu vápennou nebo vápenocementovou plochy do 0,25 m2, tl. do 750 mm</t>
  </si>
  <si>
    <t>-1471254525</t>
  </si>
  <si>
    <t>https://podminky.urs.cz/item/CS_URS_2023_01/971033471</t>
  </si>
  <si>
    <t>8 "pro ZTI</t>
  </si>
  <si>
    <t>129</t>
  </si>
  <si>
    <t>971033641</t>
  </si>
  <si>
    <t>Vybourání otvorů ve zdivu základovém nebo nadzákladovém z cihel, tvárnic, příčkovek z cihel pálených na maltu vápennou nebo vápenocementovou plochy do 4 m2, tl. do 300 mm</t>
  </si>
  <si>
    <t>-1966884007</t>
  </si>
  <si>
    <t>https://podminky.urs.cz/item/CS_URS_2023_01/971033641</t>
  </si>
  <si>
    <t>0,8*2,05*0,3 "otvor pro dveře do -1.08a 1.pp</t>
  </si>
  <si>
    <t>130</t>
  </si>
  <si>
    <t>971033651</t>
  </si>
  <si>
    <t>Vybourání otvorů ve zdivu základovém nebo nadzákladovém z cihel, tvárnic, příčkovek z cihel pálených na maltu vápennou nebo vápenocementovou plochy do 4 m2, tl. do 600 mm</t>
  </si>
  <si>
    <t>-1496739589</t>
  </si>
  <si>
    <t>https://podminky.urs.cz/item/CS_URS_2023_01/971033651</t>
  </si>
  <si>
    <t>0,8*2,05*0,5 "otvor pro dveře do -1.22a 1.pp</t>
  </si>
  <si>
    <t>131</t>
  </si>
  <si>
    <t>973031324</t>
  </si>
  <si>
    <t>Vysekání výklenků nebo kapes ve zdivu z cihel na maltu vápennou nebo vápenocementovou kapes, plochy do 0,10 m2, hl. do 150 mm</t>
  </si>
  <si>
    <t>1267865948</t>
  </si>
  <si>
    <t>https://podminky.urs.cz/item/CS_URS_2023_01/973031324</t>
  </si>
  <si>
    <t>132</t>
  </si>
  <si>
    <t>974031664</t>
  </si>
  <si>
    <t>Vysekání rýh ve zdivu cihelném na maltu vápennou nebo vápenocementovou pro vtahování nosníků do zdí, před vybouráním otvoru do hl. 150 mm, při v. nosníku do 150 mm</t>
  </si>
  <si>
    <t>-570153577</t>
  </si>
  <si>
    <t>https://podminky.urs.cz/item/CS_URS_2023_01/974031664</t>
  </si>
  <si>
    <t>14 "pro I č.100 -Z05</t>
  </si>
  <si>
    <t>133</t>
  </si>
  <si>
    <t>975011221</t>
  </si>
  <si>
    <t>Podpěrné dřevení při podezdívání základového zdiva při výšce vyzdívky do 2 m, při tl. zdiva 450 mm a délce podchycení do 1 m</t>
  </si>
  <si>
    <t>996363516</t>
  </si>
  <si>
    <t>https://podminky.urs.cz/item/CS_URS_2023_01/975011221</t>
  </si>
  <si>
    <t>1*10 "zabezpečení stáv.základů</t>
  </si>
  <si>
    <t>134</t>
  </si>
  <si>
    <t>975011421</t>
  </si>
  <si>
    <t>Podpěrné dřevení při podezdívání základového zdiva při výšce vyzdívky do 2 m, při tl. zdiva přes 600 do 900 mm a délce podchycení do 1 m</t>
  </si>
  <si>
    <t>-2047595340</t>
  </si>
  <si>
    <t>https://podminky.urs.cz/item/CS_URS_2023_01/975011421</t>
  </si>
  <si>
    <t>1*8 "prostupy ZTI</t>
  </si>
  <si>
    <t>135</t>
  </si>
  <si>
    <t>977131110</t>
  </si>
  <si>
    <t>Vrty příklepovými vrtáky do cihelného zdiva nebo prostého betonu průměru do 16 mm</t>
  </si>
  <si>
    <t>-1566667577</t>
  </si>
  <si>
    <t>https://podminky.urs.cz/item/CS_URS_2023_01/977131110</t>
  </si>
  <si>
    <t>6*0,2*10 "pro výztuž -zabezpečení stáv.základů</t>
  </si>
  <si>
    <t>136</t>
  </si>
  <si>
    <t>977151124</t>
  </si>
  <si>
    <t>Jádrové vrty diamantovými korunkami do stavebních materiálů (železobetonu, betonu, cihel, obkladů, dlažeb, kamene) průměru přes 150 do 180 mm</t>
  </si>
  <si>
    <t>-1178507427</t>
  </si>
  <si>
    <t>https://podminky.urs.cz/item/CS_URS_2023_01/977151124</t>
  </si>
  <si>
    <t>0,6 " 1.pp -odvětrání radonu</t>
  </si>
  <si>
    <t>137</t>
  </si>
  <si>
    <t>978013191</t>
  </si>
  <si>
    <t>Otlučení vápenných nebo vápenocementových omítek vnitřních ploch stěn s vyškrabáním spar, s očištěním zdiva, v rozsahu přes 50 do 100 %</t>
  </si>
  <si>
    <t>1447207528</t>
  </si>
  <si>
    <t>https://podminky.urs.cz/item/CS_URS_2023_01/978013191</t>
  </si>
  <si>
    <t>138</t>
  </si>
  <si>
    <t>978015341</t>
  </si>
  <si>
    <t>Otlučení vápenných nebo vápenocementových omítek vnějších ploch s vyškrabáním spar a s očištěním zdiva stupně členitosti 1 a 2, v rozsahu přes 10 do 30 %</t>
  </si>
  <si>
    <t>-1732109026</t>
  </si>
  <si>
    <t>https://podminky.urs.cz/item/CS_URS_2023_01/978015341</t>
  </si>
  <si>
    <t>139</t>
  </si>
  <si>
    <t>978015391</t>
  </si>
  <si>
    <t>Otlučení vápenných nebo vápenocementových omítek vnějších ploch s vyškrabáním spar a s očištěním zdiva stupně členitosti 1 a 2, v rozsahu přes 80 do 100 %</t>
  </si>
  <si>
    <t>2115626879</t>
  </si>
  <si>
    <t>https://podminky.urs.cz/item/CS_URS_2023_01/978015391</t>
  </si>
  <si>
    <t>113*1,6+29*1+67,35*1 "vněj.zdivo pod terénem</t>
  </si>
  <si>
    <t>140</t>
  </si>
  <si>
    <t>985311112</t>
  </si>
  <si>
    <t>Reprofilace betonu sanačními maltami na cementové bázi ručně stěn, tloušťky přes 10 do 20 mm</t>
  </si>
  <si>
    <t>310006920</t>
  </si>
  <si>
    <t>https://podminky.urs.cz/item/CS_URS_2023_01/985311112</t>
  </si>
  <si>
    <t>141</t>
  </si>
  <si>
    <t>985311912</t>
  </si>
  <si>
    <t>Reprofilace betonu sanačními maltami na cementové bázi ručně Příplatek k cenám za plochu do 10 m2 jednotlivě</t>
  </si>
  <si>
    <t>-1689647861</t>
  </si>
  <si>
    <t>https://podminky.urs.cz/item/CS_URS_2023_01/985311912</t>
  </si>
  <si>
    <t>142</t>
  </si>
  <si>
    <t>985311913</t>
  </si>
  <si>
    <t>Reprofilace betonu sanačními maltami na cementové bázi ručně Příplatek k cenám za větší členitost povrchu (sloupy, výklenky)</t>
  </si>
  <si>
    <t>1873325580</t>
  </si>
  <si>
    <t>https://podminky.urs.cz/item/CS_URS_2023_01/985311913</t>
  </si>
  <si>
    <t>997</t>
  </si>
  <si>
    <t>Přesun sutě</t>
  </si>
  <si>
    <t>143</t>
  </si>
  <si>
    <t>997013001</t>
  </si>
  <si>
    <t>Vyklizení ulehlé suti na vzdálenost do 3 m od okraje vyklízeného prostoru nebo s naložením na dopravní prostředek z prostorů o půdorysné ploše do 15 m2 z výšky (hloubky) do 2 m</t>
  </si>
  <si>
    <t>-321525828</t>
  </si>
  <si>
    <t>https://podminky.urs.cz/item/CS_URS_2023_01/997013001</t>
  </si>
  <si>
    <t>3,75*2,7 "m.č.-1.08a 1.pp</t>
  </si>
  <si>
    <t>144</t>
  </si>
  <si>
    <t>997013011</t>
  </si>
  <si>
    <t>Vyklizení ulehlé suti na vzdálenost do 3 m od okraje vyklízeného prostoru nebo s naložením na dopravní prostředek z prostorů o půdorysné ploše přes 15 m2 z výšky (hloubky) do 2 m</t>
  </si>
  <si>
    <t>-248498376</t>
  </si>
  <si>
    <t>https://podminky.urs.cz/item/CS_URS_2023_01/997013011</t>
  </si>
  <si>
    <t>30*1,7 "m.č.-1.22a 1.pp</t>
  </si>
  <si>
    <t>63,65*1,2 "m.č.-2.15 2.pp</t>
  </si>
  <si>
    <t>145</t>
  </si>
  <si>
    <t>997013111</t>
  </si>
  <si>
    <t>Vnitrostaveništní doprava suti a vybouraných hmot vodorovně do 50 m svisle s použitím mechanizace pro budovy a haly výšky do 6 m</t>
  </si>
  <si>
    <t>-1026111955</t>
  </si>
  <si>
    <t>https://podminky.urs.cz/item/CS_URS_2023_01/997013111</t>
  </si>
  <si>
    <t>146</t>
  </si>
  <si>
    <t>997013501</t>
  </si>
  <si>
    <t>Odvoz suti a vybouraných hmot na skládku nebo meziskládku se složením, na vzdálenost do 1 km</t>
  </si>
  <si>
    <t>1649772642</t>
  </si>
  <si>
    <t>https://podminky.urs.cz/item/CS_URS_2023_01/997013501</t>
  </si>
  <si>
    <t>147</t>
  </si>
  <si>
    <t>997013509</t>
  </si>
  <si>
    <t>Odvoz suti a vybouraných hmot na skládku nebo meziskládku se složením, na vzdálenost Příplatek k ceně za každý další i započatý 1 km přes 1 km</t>
  </si>
  <si>
    <t>-772894935</t>
  </si>
  <si>
    <t>https://podminky.urs.cz/item/CS_URS_2023_01/997013509</t>
  </si>
  <si>
    <t>1020,586*14 "celkem 15km</t>
  </si>
  <si>
    <t>148</t>
  </si>
  <si>
    <t>997013631</t>
  </si>
  <si>
    <t>Poplatek za uložení stavebního odpadu na skládce (skládkovné) směsného stavebního a demoličního zatříděného do Katalogu odpadů pod kódem 17 09 04</t>
  </si>
  <si>
    <t>-1352528883</t>
  </si>
  <si>
    <t>https://podminky.urs.cz/item/CS_URS_2023_01/997013631</t>
  </si>
  <si>
    <t>998</t>
  </si>
  <si>
    <t>Přesun hmot</t>
  </si>
  <si>
    <t>149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</si>
  <si>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</si>
  <si>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</si>
  <si>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33549452</t>
  </si>
  <si>
    <t>https://podminky.urs.cz/item/CS_URS_2023_01/998011001</t>
  </si>
  <si>
    <t>PSV</t>
  </si>
  <si>
    <t>Práce a dodávky PSV</t>
  </si>
  <si>
    <t>711</t>
  </si>
  <si>
    <t>Izolace proti vodě, vlhkosti a plynům</t>
  </si>
  <si>
    <t>150</t>
  </si>
  <si>
    <t>711113111</t>
  </si>
  <si>
    <t>Izolace proti zemní vlhkosti natěradly a tmely za studena na ploše vodorovné V těsnícím nátěrem na bázi pryže (latexu) a bitumenů např.Combiflex-DS</t>
  </si>
  <si>
    <t>-1590868226</t>
  </si>
  <si>
    <t>https://podminky.urs.cz/item/CS_URS_2023_01/711113111</t>
  </si>
  <si>
    <t>21,35+8 " 1.pp, m.č.-1.13 a -1.14</t>
  </si>
  <si>
    <t>75,85*1,12 "dno angl.dvorků</t>
  </si>
  <si>
    <t>151</t>
  </si>
  <si>
    <t>711113127</t>
  </si>
  <si>
    <t>Izolace proti zemní vlhkosti natěradly a tmely za studena na ploše svislé S těsnicí stěrkou jednosložkovu na bázi cementu např.Aquafin-1K</t>
  </si>
  <si>
    <t>-1871665950</t>
  </si>
  <si>
    <t>https://podminky.urs.cz/item/CS_URS_2023_01/711113127</t>
  </si>
  <si>
    <t>152</t>
  </si>
  <si>
    <t>71111501R</t>
  </si>
  <si>
    <t>Fabion z těsnící rychleschnoucí malty např. Acocret M30</t>
  </si>
  <si>
    <t>525443362</t>
  </si>
  <si>
    <t>323,6 "nová podlaha 1.pp a 1.np</t>
  </si>
  <si>
    <t>153</t>
  </si>
  <si>
    <t>711161212</t>
  </si>
  <si>
    <t>Izolace proti zemní vlhkosti a beztlakové vodě nopovými fóliemi na ploše svislé S vrstva ochranná, odvětrávací a drenážní výška nopku 8,0 mm, tl. fólie do 0,6 mm</t>
  </si>
  <si>
    <t>-1829000287</t>
  </si>
  <si>
    <t>https://podminky.urs.cz/item/CS_URS_2023_01/711161212</t>
  </si>
  <si>
    <t>113*1,6+29*1+67,35*1+92,85*1,6-67,35*1,6 "vněj.zdivo pod terénem</t>
  </si>
  <si>
    <t>154</t>
  </si>
  <si>
    <t>711161383</t>
  </si>
  <si>
    <t>Izolace proti zemní vlhkosti a beztlakové vodě nopovými fóliemi ostatní ukončení izolace lištou</t>
  </si>
  <si>
    <t>-1336363379</t>
  </si>
  <si>
    <t>https://podminky.urs.cz/item/CS_URS_2023_01/711161383</t>
  </si>
  <si>
    <t>113+29+92,85</t>
  </si>
  <si>
    <t>155</t>
  </si>
  <si>
    <t>71119313R</t>
  </si>
  <si>
    <t>Izolace proti zemní vlhkosti ostatní těsnicí hmotou na ploše svislé S -minerální stěrková izolace např.Aquafin RB 400</t>
  </si>
  <si>
    <t>-1961737627</t>
  </si>
  <si>
    <t>113*1,6+29*1+67,35*1+92,85*1,6 "vněj.zdivo pod terénem</t>
  </si>
  <si>
    <t>156</t>
  </si>
  <si>
    <t>711491272</t>
  </si>
  <si>
    <t>Provedení doplňků izolace proti vodě textilií na ploše svislé S vrstva ochranná</t>
  </si>
  <si>
    <t>119437526</t>
  </si>
  <si>
    <t>https://podminky.urs.cz/item/CS_URS_2023_01/711491272</t>
  </si>
  <si>
    <t>157</t>
  </si>
  <si>
    <t>1676630602</t>
  </si>
  <si>
    <t>317,95*1,05 "Přepočtené koeficientem množství</t>
  </si>
  <si>
    <t>158</t>
  </si>
  <si>
    <t>71150000R</t>
  </si>
  <si>
    <t>Sanační řez -infúzní clona např.Aquafin-F -nízkotlaká injektáž (svislý)</t>
  </si>
  <si>
    <t>-2057090422</t>
  </si>
  <si>
    <t xml:space="preserve">(1,25+0,75+0,75)*1,8+0,75*3,6 "2.pp </t>
  </si>
  <si>
    <t>0,75*3,3+3,7*2,9+7*1,8 "1.pp</t>
  </si>
  <si>
    <t>159</t>
  </si>
  <si>
    <t>71150001R</t>
  </si>
  <si>
    <t>Sanační řez -infúzní clona např.Aquafin-F -nízkotlaká injektáž (horizontální)</t>
  </si>
  <si>
    <t>-1453627444</t>
  </si>
  <si>
    <t xml:space="preserve">9,03*0,75+1,63*2,56+7*0,4+4,06*0,9+9,95*0,9+16,35*0,75+6,4*0,55 "2.pp </t>
  </si>
  <si>
    <t>43,9*0,75+10,6*0,6+9,15*0,45+4*0,9 "1.np</t>
  </si>
  <si>
    <t>6,6*0,65+1,25*0,7+114,05*0,6+2,5*0,5+12*0,2+34,45*0,8+5,7*0,4+1,55*1,5+25,7*0,3+2,5*0,35+109,85*0,75+2,75*0,45+24,1*0,9+20,4*0,15+3,55*0,55 "1.pp</t>
  </si>
  <si>
    <t>160</t>
  </si>
  <si>
    <t>71150002R</t>
  </si>
  <si>
    <t>Nástřik zdiva křemičitým roztokem např.Aquafin-F</t>
  </si>
  <si>
    <t>917528579</t>
  </si>
  <si>
    <t>161</t>
  </si>
  <si>
    <t>71150003R</t>
  </si>
  <si>
    <t>Nástřik zdiva fluatovací např.Esco-fluat ve dvou prac.krocích</t>
  </si>
  <si>
    <t>-2100167141</t>
  </si>
  <si>
    <t>162</t>
  </si>
  <si>
    <t>71150004R</t>
  </si>
  <si>
    <t>Plošná rastrová injektáž stěn -např.Aquafin-F</t>
  </si>
  <si>
    <t>778346015</t>
  </si>
  <si>
    <t>163</t>
  </si>
  <si>
    <t>998711101</t>
  </si>
  <si>
    <t>Přesun hmot pro izolace proti vodě, vlhkosti a plynům stanovený z hmotnosti přesunovaného materiálu vodorovná dopravní vzdálenost do 50 m v objektech výšky do 6 m</t>
  </si>
  <si>
    <t>-1655212999</t>
  </si>
  <si>
    <t>https://podminky.urs.cz/item/CS_URS_2023_01/998711101</t>
  </si>
  <si>
    <t>713</t>
  </si>
  <si>
    <t>Izolace tepelné</t>
  </si>
  <si>
    <t>164</t>
  </si>
  <si>
    <t>713411111</t>
  </si>
  <si>
    <t>Montáž izolace tepelné potrubí a ohybů pásy nebo rohožemi bez povrchové úpravy (izolační materiál ve specifikaci) ovinutými kolem potrubí a staženými ocelovým drátem potrubí jednovrstvá</t>
  </si>
  <si>
    <t>1676388817</t>
  </si>
  <si>
    <t>https://podminky.urs.cz/item/CS_URS_2023_01/713411111</t>
  </si>
  <si>
    <t xml:space="preserve">25 " nad podhledem v soc.zařízení 1.pp -potrubí VZT </t>
  </si>
  <si>
    <t>3,5*0,25*4 "1.pp odvětrání radonu</t>
  </si>
  <si>
    <t>165</t>
  </si>
  <si>
    <t>63152096</t>
  </si>
  <si>
    <t>pás tepelně izolační univerzální λ=0,032-0,033 tl 50mm</t>
  </si>
  <si>
    <t>1455276262</t>
  </si>
  <si>
    <t>28,5*1,1 "Přepočtené koeficientem množství</t>
  </si>
  <si>
    <t>166</t>
  </si>
  <si>
    <t>998713101</t>
  </si>
  <si>
    <t>Přesun hmot pro izolace tepelné stanovený z hmotnosti přesunovaného materiálu vodorovná dopravní vzdálenost do 50 m v objektech výšky do 6 m</t>
  </si>
  <si>
    <t>1382064277</t>
  </si>
  <si>
    <t>https://podminky.urs.cz/item/CS_URS_2023_01/998713101</t>
  </si>
  <si>
    <t>721</t>
  </si>
  <si>
    <t>Zdravotechnika - vnitřní kanalizace</t>
  </si>
  <si>
    <t>167</t>
  </si>
  <si>
    <t>721140806</t>
  </si>
  <si>
    <t>Demontáž potrubí z litinových trub odpadních nebo dešťových přes 100 do DN 200</t>
  </si>
  <si>
    <t>1220789343</t>
  </si>
  <si>
    <t>https://podminky.urs.cz/item/CS_URS_2023_01/721140806</t>
  </si>
  <si>
    <t>3*8 "svis.kanalizace</t>
  </si>
  <si>
    <t>722</t>
  </si>
  <si>
    <t>Zdravotechnika - vnitřní vodovod</t>
  </si>
  <si>
    <t>168</t>
  </si>
  <si>
    <t>722130801</t>
  </si>
  <si>
    <t>Demontáž potrubí z ocelových trubek pozinkovaných závitových do DN 25</t>
  </si>
  <si>
    <t>-465340422</t>
  </si>
  <si>
    <t>https://podminky.urs.cz/item/CS_URS_2023_01/722130801</t>
  </si>
  <si>
    <t>15 "voda</t>
  </si>
  <si>
    <t>169</t>
  </si>
  <si>
    <t>722130802</t>
  </si>
  <si>
    <t>Demontáž potrubí z ocelových trubek pozinkovaných závitových přes 25 do DN 40</t>
  </si>
  <si>
    <t>698654010</t>
  </si>
  <si>
    <t>https://podminky.urs.cz/item/CS_URS_2023_01/722130802</t>
  </si>
  <si>
    <t>733</t>
  </si>
  <si>
    <t>Ústřední vytápění - rozvodné potrubí</t>
  </si>
  <si>
    <t>170</t>
  </si>
  <si>
    <t>733110808</t>
  </si>
  <si>
    <t>Demontáž potrubí z trubek ocelových závitových DN přes 32 do 50</t>
  </si>
  <si>
    <t>721034549</t>
  </si>
  <si>
    <t>https://podminky.urs.cz/item/CS_URS_2023_01/733110808</t>
  </si>
  <si>
    <t>25 "vytápění</t>
  </si>
  <si>
    <t>735</t>
  </si>
  <si>
    <t>Ústřední vytápění - otopná tělesa</t>
  </si>
  <si>
    <t>171</t>
  </si>
  <si>
    <t>73550001R</t>
  </si>
  <si>
    <t>Případná dmtz a zpětná mtz těles UT v kolizních místech</t>
  </si>
  <si>
    <t>-1134402500</t>
  </si>
  <si>
    <t>741</t>
  </si>
  <si>
    <t>Elektroinstalace - silnoproud</t>
  </si>
  <si>
    <t>172</t>
  </si>
  <si>
    <t>74150001R</t>
  </si>
  <si>
    <t>Případná dmtz a zpětná mtz elektroinstalace v kolizních místech</t>
  </si>
  <si>
    <t>-1494071702</t>
  </si>
  <si>
    <t>742</t>
  </si>
  <si>
    <t>Elektroinstalace - slaboproud</t>
  </si>
  <si>
    <t>173</t>
  </si>
  <si>
    <t>74250001R</t>
  </si>
  <si>
    <t>Přeložka kabelu CETIN (konzultace ceny z CETIN)</t>
  </si>
  <si>
    <t>Kč</t>
  </si>
  <si>
    <t>-1433119885</t>
  </si>
  <si>
    <t>763</t>
  </si>
  <si>
    <t>Konstrukce suché výstavby</t>
  </si>
  <si>
    <t>174</t>
  </si>
  <si>
    <t>763135611</t>
  </si>
  <si>
    <t>Montáž sádrokartonového podhledu opláštění z kazet</t>
  </si>
  <si>
    <t>-1551539968</t>
  </si>
  <si>
    <t>https://podminky.urs.cz/item/CS_URS_2023_01/763135611</t>
  </si>
  <si>
    <t>(11,85+6,1+12,4+14+1,7)*0,65 "soc.zařízení v 1.pp, 65% výměry pro zateplení potrubí, dodávka původní</t>
  </si>
  <si>
    <t>175</t>
  </si>
  <si>
    <t>763135881</t>
  </si>
  <si>
    <t>Demontáž podhledu sádrokartonového vyjmutí kazet</t>
  </si>
  <si>
    <t>-254371109</t>
  </si>
  <si>
    <t>https://podminky.urs.cz/item/CS_URS_2023_01/763135881</t>
  </si>
  <si>
    <t>(11,85+6,1+12,4+14+1,7)*0,65 "soc.zařízení v 1.pp, 65% výměry pro zateplení potrubí, pro zpětné použití</t>
  </si>
  <si>
    <t>176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</si>
  <si>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</si>
  <si>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</si>
  <si>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1700639220</t>
  </si>
  <si>
    <t>https://podminky.urs.cz/item/CS_URS_2023_01/998763301</t>
  </si>
  <si>
    <t>764</t>
  </si>
  <si>
    <t>Konstrukce klempířské</t>
  </si>
  <si>
    <t>177</t>
  </si>
  <si>
    <t>764002851</t>
  </si>
  <si>
    <t>Demontáž klempířských konstrukcí oplechování parapetů do suti</t>
  </si>
  <si>
    <t>1639074697</t>
  </si>
  <si>
    <t>https://podminky.urs.cz/item/CS_URS_2023_01/764002851</t>
  </si>
  <si>
    <t>1*2+0,5*1</t>
  </si>
  <si>
    <t>178</t>
  </si>
  <si>
    <t>764226404</t>
  </si>
  <si>
    <t>Oplechování parapetů z hliníkového plechu rovných mechanicky kotvené, bez rohů rš 330 mm</t>
  </si>
  <si>
    <t>1632144732</t>
  </si>
  <si>
    <t>https://podminky.urs.cz/item/CS_URS_2023_01/764226404</t>
  </si>
  <si>
    <t>2 "KL21</t>
  </si>
  <si>
    <t>16,2 "KL22</t>
  </si>
  <si>
    <t>179</t>
  </si>
  <si>
    <t>764244304</t>
  </si>
  <si>
    <t>Oplechování horních ploch zdí a nadezdívek (atik) z titanzinkového lesklého válcovaného plechu mechanicky kotvené rš 330 mm</t>
  </si>
  <si>
    <t>943338639</t>
  </si>
  <si>
    <t>https://podminky.urs.cz/item/CS_URS_2023_01/764244304</t>
  </si>
  <si>
    <t>14 "KL11</t>
  </si>
  <si>
    <t>180</t>
  </si>
  <si>
    <t>764246303</t>
  </si>
  <si>
    <t>Oplechování parapetů z titanzinkového lesklého válcovaného plechu rovných mechanicky kotvené, bez rohů rš 250 mm</t>
  </si>
  <si>
    <t>720387383</t>
  </si>
  <si>
    <t>https://podminky.urs.cz/item/CS_URS_2023_01/764246303</t>
  </si>
  <si>
    <t>0,5 "KL01</t>
  </si>
  <si>
    <t>2 "KL02</t>
  </si>
  <si>
    <t>181</t>
  </si>
  <si>
    <t>764246406</t>
  </si>
  <si>
    <t>Oplechování parapetů z titanzinkového předzvětralého plechu rovných mechanicky kotvené, bez rohů rš 500 mm</t>
  </si>
  <si>
    <t>1920146552</t>
  </si>
  <si>
    <t>https://podminky.urs.cz/item/CS_URS_2023_01/764246406</t>
  </si>
  <si>
    <t>2,2 "KL03</t>
  </si>
  <si>
    <t xml:space="preserve">3,3 "KL04 </t>
  </si>
  <si>
    <t>182</t>
  </si>
  <si>
    <t>764246407</t>
  </si>
  <si>
    <t>Oplechování parapetů z titanzinkového předzvětralého plechu rovných mechanicky kotvené, bez rohů rš 670 mm</t>
  </si>
  <si>
    <t>2009059496</t>
  </si>
  <si>
    <t>https://podminky.urs.cz/item/CS_URS_2023_01/764246407</t>
  </si>
  <si>
    <t>4,4 "KL05</t>
  </si>
  <si>
    <t>10 "KL08</t>
  </si>
  <si>
    <t>20,5 "KL09</t>
  </si>
  <si>
    <t>183</t>
  </si>
  <si>
    <t>764246408</t>
  </si>
  <si>
    <t>Oplechování parapetů z titanzinkového předzvětralého plechu rovných mechanicky kotvené, bez rohů rš 700 mm</t>
  </si>
  <si>
    <t>787404275</t>
  </si>
  <si>
    <t>https://podminky.urs.cz/item/CS_URS_2023_01/764246408</t>
  </si>
  <si>
    <t>9 "KL06</t>
  </si>
  <si>
    <t>9 "KL07</t>
  </si>
  <si>
    <t>184</t>
  </si>
  <si>
    <t>764346323</t>
  </si>
  <si>
    <t>Lemování ventilačních nástavců z titanzinkového lesklého válcovaného plechu výšky do 1000 mm, se stříškou střech s krytinou skládanou mimo prejzovou nebo z plechu, průměru přes 100 do 150 mm</t>
  </si>
  <si>
    <t>-22806342</t>
  </si>
  <si>
    <t>https://podminky.urs.cz/item/CS_URS_2023_01/764346323</t>
  </si>
  <si>
    <t xml:space="preserve">8 </t>
  </si>
  <si>
    <t>185</t>
  </si>
  <si>
    <t>764548323</t>
  </si>
  <si>
    <t>Svod z titanzinkového lesklého válcovaného plechu včetně objímek, kolen a odskoků kruhový, průměru 100 mm</t>
  </si>
  <si>
    <t>-1559112114</t>
  </si>
  <si>
    <t>https://podminky.urs.cz/item/CS_URS_2023_01/764548323</t>
  </si>
  <si>
    <t>5 "KL10 -úpravy a doplnění</t>
  </si>
  <si>
    <t>186</t>
  </si>
  <si>
    <t>998764101</t>
  </si>
  <si>
    <t>Přesun hmot pro konstrukce klempířské stanovený z hmotnosti přesunovaného materiálu vodorovná dopravní vzdálenost do 50 m v objektech výšky do 6 m</t>
  </si>
  <si>
    <t>1471008828</t>
  </si>
  <si>
    <t>https://podminky.urs.cz/item/CS_URS_2023_01/998764101</t>
  </si>
  <si>
    <t>766</t>
  </si>
  <si>
    <t>Konstrukce truhlářské</t>
  </si>
  <si>
    <t>187</t>
  </si>
  <si>
    <t>766411811</t>
  </si>
  <si>
    <t>Demontáž obložení stěn panely, plochy do 1,5 m2</t>
  </si>
  <si>
    <t>1760289099</t>
  </si>
  <si>
    <t>https://podminky.urs.cz/item/CS_URS_2023_01/766411811</t>
  </si>
  <si>
    <t>47,5*2*1,5 "m.č.-1.08 1.pp</t>
  </si>
  <si>
    <t>27,6*1,5 "m.č.1.19,1.18 1.np</t>
  </si>
  <si>
    <t>188</t>
  </si>
  <si>
    <t>766411822</t>
  </si>
  <si>
    <t>Demontáž obložení stěn podkladových roštů</t>
  </si>
  <si>
    <t>-596517524</t>
  </si>
  <si>
    <t>https://podminky.urs.cz/item/CS_URS_2023_01/766411822</t>
  </si>
  <si>
    <t>189</t>
  </si>
  <si>
    <t>766622216</t>
  </si>
  <si>
    <t>Montáž oken plastových plochy do 1 m2 včetně montáže rámu otevíravých do zdiva</t>
  </si>
  <si>
    <t>649891955</t>
  </si>
  <si>
    <t>https://podminky.urs.cz/item/CS_URS_2023_01/766622216</t>
  </si>
  <si>
    <t>3 "1.pp</t>
  </si>
  <si>
    <t>190</t>
  </si>
  <si>
    <t>61140049</t>
  </si>
  <si>
    <t>okno plastové otevíravé/sklopné dvojsklo do plochy 1m2</t>
  </si>
  <si>
    <t>251412872</t>
  </si>
  <si>
    <t>1*0,5*2+0,5*0,5*1</t>
  </si>
  <si>
    <t>191</t>
  </si>
  <si>
    <t>766660021</t>
  </si>
  <si>
    <t>Montáž dveřních křídel dřevěných nebo plastových otevíravých do ocelové zárubně protipožárních jednokřídlových, šířky do 800 mm</t>
  </si>
  <si>
    <t>1937151565</t>
  </si>
  <si>
    <t>https://podminky.urs.cz/item/CS_URS_2023_01/766660021</t>
  </si>
  <si>
    <t>192</t>
  </si>
  <si>
    <t>61162097</t>
  </si>
  <si>
    <t>dveře jednokřídlé dřevotřískové protipožární EI (EW) 30 D3 povrch laminátový plné 700x1970-2100mm</t>
  </si>
  <si>
    <t>2043764079</t>
  </si>
  <si>
    <t>193</t>
  </si>
  <si>
    <t>766660728</t>
  </si>
  <si>
    <t>Montáž dveřních doplňků dveřního kování interiérového zámku</t>
  </si>
  <si>
    <t>-353172532</t>
  </si>
  <si>
    <t>https://podminky.urs.cz/item/CS_URS_2023_01/766660728</t>
  </si>
  <si>
    <t>194</t>
  </si>
  <si>
    <t>54924008</t>
  </si>
  <si>
    <t>zámek zadlabací vložkový pravolevý rozteč 90x45mm</t>
  </si>
  <si>
    <t>-1613947951</t>
  </si>
  <si>
    <t>195</t>
  </si>
  <si>
    <t>766660729</t>
  </si>
  <si>
    <t>Montáž dveřních doplňků dveřního kování interiérového štítku s klikou</t>
  </si>
  <si>
    <t>-787602955</t>
  </si>
  <si>
    <t>https://podminky.urs.cz/item/CS_URS_2023_01/766660729</t>
  </si>
  <si>
    <t>196</t>
  </si>
  <si>
    <t>54914123</t>
  </si>
  <si>
    <t>kování rozetové klika/klika</t>
  </si>
  <si>
    <t>1286054996</t>
  </si>
  <si>
    <t>197</t>
  </si>
  <si>
    <t>766691914</t>
  </si>
  <si>
    <t>Ostatní práce vyvěšení nebo zavěšení křídel dřevěných dveřních, plochy do 2 m2</t>
  </si>
  <si>
    <t>1270494163</t>
  </si>
  <si>
    <t>https://podminky.urs.cz/item/CS_URS_2023_01/766691914</t>
  </si>
  <si>
    <t>1 "1.pp -bouraná příčka</t>
  </si>
  <si>
    <t>12*2 " vyvěšení a zpětné zavěšení (pro bourání podlahy)</t>
  </si>
  <si>
    <t>198</t>
  </si>
  <si>
    <t>766695213</t>
  </si>
  <si>
    <t>Montáž ostatních truhlářských konstrukcí prahů dveří jednokřídlových, šířky přes 100 mm</t>
  </si>
  <si>
    <t>-1165456552</t>
  </si>
  <si>
    <t>https://podminky.urs.cz/item/CS_URS_2023_01/766695213</t>
  </si>
  <si>
    <t>199</t>
  </si>
  <si>
    <t>61187141</t>
  </si>
  <si>
    <t>práh dveřní dřevěný dubový tl 20mm dl 720mm š 150mm</t>
  </si>
  <si>
    <t>-967988579</t>
  </si>
  <si>
    <t>200</t>
  </si>
  <si>
    <t>998766101</t>
  </si>
  <si>
    <t>Přesun hmot pro konstrukce truhlářské stanovený z hmotnosti přesunovaného materiálu vodorovná dopravní vzdálenost do 50 m v objektech výšky do 6 m</t>
  </si>
  <si>
    <t>-109585562</t>
  </si>
  <si>
    <t>https://podminky.urs.cz/item/CS_URS_2023_01/998766101</t>
  </si>
  <si>
    <t>767</t>
  </si>
  <si>
    <t>Konstrukce zámečnické</t>
  </si>
  <si>
    <t>201</t>
  </si>
  <si>
    <t>76750002R</t>
  </si>
  <si>
    <t xml:space="preserve">Komínová stříška -zámečnické provedení </t>
  </si>
  <si>
    <t>2088037834</t>
  </si>
  <si>
    <t>202</t>
  </si>
  <si>
    <t>767661811</t>
  </si>
  <si>
    <t>Demontáž mříží pevných nebo otevíravých</t>
  </si>
  <si>
    <t>-1593221706</t>
  </si>
  <si>
    <t>https://podminky.urs.cz/item/CS_URS_2023_01/767661811</t>
  </si>
  <si>
    <t>6,5*2,7 " 1.pp m.č.-1.13 (drátěné příčky ke zpětné montáži)</t>
  </si>
  <si>
    <t>81,1*1,1+3,7*0,4 "mříže pův.angl.dvorků</t>
  </si>
  <si>
    <t>203</t>
  </si>
  <si>
    <t>767662110</t>
  </si>
  <si>
    <t>Montáž mříží pevných, připevněných šroubováním</t>
  </si>
  <si>
    <t>-727849166</t>
  </si>
  <si>
    <t>https://podminky.urs.cz/item/CS_URS_2023_01/767662110</t>
  </si>
  <si>
    <t>6,5*2,7 " 1.pp m.č.-1.13 (dodávka původní -drátěné příčky)</t>
  </si>
  <si>
    <t>204</t>
  </si>
  <si>
    <t>767810112</t>
  </si>
  <si>
    <t>Montáž větracích mřížek ocelových čtyřhranných, průřezu přes 0,01 do 0,04 m2</t>
  </si>
  <si>
    <t>2028121614</t>
  </si>
  <si>
    <t>https://podminky.urs.cz/item/CS_URS_2023_01/767810112</t>
  </si>
  <si>
    <t>1 "1.pp -odvětrání radonu</t>
  </si>
  <si>
    <t>205</t>
  </si>
  <si>
    <t>55341426</t>
  </si>
  <si>
    <t>mřížka větrací nerezová se síťovinou 200x200mm</t>
  </si>
  <si>
    <t>785549025</t>
  </si>
  <si>
    <t>206</t>
  </si>
  <si>
    <t>767-Z01</t>
  </si>
  <si>
    <t>Dod+mtz pororošt uložený na ocel.úhelníky kotvené do stěny budovy a na ocel. úhelníky kotvené do hlavy obvod.stěn angl.dvorků, lemovaný pororošt s nosným rozměrem 900mm, v.30mm, š.1000mm, žárově pozinkovaný</t>
  </si>
  <si>
    <t>1465687426</t>
  </si>
  <si>
    <t>207</t>
  </si>
  <si>
    <t>767-Z02</t>
  </si>
  <si>
    <t>Dod+mtz pororošt uložený na ocel.úhelníky kotvené do stěny budovy a na ocel. úhelníky kotvené do hlavy obvod.stěn angl.dvorků, lemovaný pororošt s nosným rozměrem 900mm, v.30mm, doplňkový š.350-1100mm, žárově pozinkovaný</t>
  </si>
  <si>
    <t>1808160698</t>
  </si>
  <si>
    <t>208</t>
  </si>
  <si>
    <t>767-Z03</t>
  </si>
  <si>
    <t>Spřažený L30/30/3 + U 60 profil, L profil přibodován k nosnému profilu U 60, nosný U profil bude kotven chemickými kortvami hl.250mm do obvod.stěny, žárově pozinkováno</t>
  </si>
  <si>
    <t>261851081</t>
  </si>
  <si>
    <t>76*1,4 "L30/30/3</t>
  </si>
  <si>
    <t>76*7,09 "U60</t>
  </si>
  <si>
    <t>645,24*1,08 "Přepočtené koeficientem množství</t>
  </si>
  <si>
    <t>209</t>
  </si>
  <si>
    <t>767-Z04</t>
  </si>
  <si>
    <t>Opora pororoštů -L 30x30x3 kotvený do betonu, žárově pozinkováno</t>
  </si>
  <si>
    <t>369462512</t>
  </si>
  <si>
    <t>90*1,4 "L30/30/3</t>
  </si>
  <si>
    <t>126*1,08 "Přepočtené koeficientem množství</t>
  </si>
  <si>
    <t>210</t>
  </si>
  <si>
    <t>998767101</t>
  </si>
  <si>
    <t>Přesun hmot pro zámečnické konstrukce stanovený z hmotnosti přesunovaného materiálu vodorovná dopravní vzdálenost do 50 m v objektech výšky do 6 m</t>
  </si>
  <si>
    <t>-1685084563</t>
  </si>
  <si>
    <t>https://podminky.urs.cz/item/CS_URS_2023_01/998767101</t>
  </si>
  <si>
    <t>771</t>
  </si>
  <si>
    <t>Podlahy z dlaždic</t>
  </si>
  <si>
    <t>211</t>
  </si>
  <si>
    <t>771121011</t>
  </si>
  <si>
    <t>Příprava podkladu před provedením dlažby nátěr penetrační na podlahu</t>
  </si>
  <si>
    <t>-560724547</t>
  </si>
  <si>
    <t>https://podminky.urs.cz/item/CS_URS_2023_01/771121011</t>
  </si>
  <si>
    <t>410,5+4,55 "podlaha 1.pp a 1.np</t>
  </si>
  <si>
    <t>212</t>
  </si>
  <si>
    <t>771121015</t>
  </si>
  <si>
    <t>Příprava podkladu před provedením dlažby nátěr kontaktní pro nesavé podklady na podlahu</t>
  </si>
  <si>
    <t>1082300635</t>
  </si>
  <si>
    <t>https://podminky.urs.cz/item/CS_URS_2023_01/771121015</t>
  </si>
  <si>
    <t>11 "1.np m.č.1.05 (navíc k nové skladně podlahy)</t>
  </si>
  <si>
    <t>213</t>
  </si>
  <si>
    <t>771151012</t>
  </si>
  <si>
    <t>Příprava podkladu před provedením dlažby samonivelační stěrka min.pevnosti 20 MPa, tloušťky přes 3 do 5 mm</t>
  </si>
  <si>
    <t>500975759</t>
  </si>
  <si>
    <t>https://podminky.urs.cz/item/CS_URS_2023_01/771151012</t>
  </si>
  <si>
    <t>214</t>
  </si>
  <si>
    <t>771474113</t>
  </si>
  <si>
    <t>Montáž soklů z dlaždic keramických lepených flexibilním lepidlem rovných, výšky přes 90 do 120 mm</t>
  </si>
  <si>
    <t>1832887311</t>
  </si>
  <si>
    <t>https://podminky.urs.cz/item/CS_URS_2023_01/771474113</t>
  </si>
  <si>
    <t>30 "1.pp</t>
  </si>
  <si>
    <t>323,6 "1.np+1.pp -nová podlaha</t>
  </si>
  <si>
    <t>215</t>
  </si>
  <si>
    <t>771574265</t>
  </si>
  <si>
    <t>Montáž podlah z dlaždic keramických lepených flexibilním lepidlem maloformátových pro vysoké mechanické zatížení protiskluzných nebo reliéfních (bezbariérových) přes 19 do 22 ks/m2</t>
  </si>
  <si>
    <t>-563285033</t>
  </si>
  <si>
    <t>https://podminky.urs.cz/item/CS_URS_2023_01/771574265</t>
  </si>
  <si>
    <t>216</t>
  </si>
  <si>
    <t>59761616</t>
  </si>
  <si>
    <t>dlažba keramická slinutá protiskluzná do interiéru i exteriéru pro vysoké mechanické namáhání přes 19 do 22ks/m2</t>
  </si>
  <si>
    <t>-768313253</t>
  </si>
  <si>
    <t>29,35+11+410,5+4,55</t>
  </si>
  <si>
    <t>(30+11+323,6)*0,1</t>
  </si>
  <si>
    <t>491,86*1,08 "Přepočtené koeficientem množství</t>
  </si>
  <si>
    <t>217</t>
  </si>
  <si>
    <t>998771101</t>
  </si>
  <si>
    <t>Přesun hmot pro podlahy z dlaždic stanovený z hmotnosti přesunovaného materiálu vodorovná dopravní vzdálenost do 50 m v objektech výšky do 6 m</t>
  </si>
  <si>
    <t>-1014774834</t>
  </si>
  <si>
    <t>https://podminky.urs.cz/item/CS_URS_2023_01/998771101</t>
  </si>
  <si>
    <t>783</t>
  </si>
  <si>
    <t>Dokončovací práce - nátěry</t>
  </si>
  <si>
    <t>218</t>
  </si>
  <si>
    <t>783301311</t>
  </si>
  <si>
    <t>Příprava podkladu zámečnických konstrukcí před provedením nátěru odmaštění odmašťovačem vodou ředitelným</t>
  </si>
  <si>
    <t>28436267</t>
  </si>
  <si>
    <t>https://podminky.urs.cz/item/CS_URS_2023_01/783301311</t>
  </si>
  <si>
    <t>4,8*0,2*12 "stáv.zárubně</t>
  </si>
  <si>
    <t>219</t>
  </si>
  <si>
    <t>783314101</t>
  </si>
  <si>
    <t>Základní nátěr zámečnických konstrukcí jednonásobný syntetický</t>
  </si>
  <si>
    <t>134333721</t>
  </si>
  <si>
    <t>https://podminky.urs.cz/item/CS_URS_2023_01/783314101</t>
  </si>
  <si>
    <t>4,7*0,2*2 "nové zárubně</t>
  </si>
  <si>
    <t>14*0,1*4 "I profil č.100</t>
  </si>
  <si>
    <t>220</t>
  </si>
  <si>
    <t>783317101</t>
  </si>
  <si>
    <t>Krycí nátěr (email) zámečnických konstrukcí jednonásobný syntetický standardní</t>
  </si>
  <si>
    <t>1371804447</t>
  </si>
  <si>
    <t>https://podminky.urs.cz/item/CS_URS_2023_01/783317101</t>
  </si>
  <si>
    <t>4,7*0,2*2*2 "nové zárubně 2x nátěr</t>
  </si>
  <si>
    <t>4,8*0,2*12*2 "stáv.zárubně 2x nátěr</t>
  </si>
  <si>
    <t>221</t>
  </si>
  <si>
    <t>783823135</t>
  </si>
  <si>
    <t>Penetrační nátěr omítek hladkých omítek hladkých, zrnitých tenkovrstvých nebo štukových stupně členitosti 1 a 2 silikonový</t>
  </si>
  <si>
    <t>282923614</t>
  </si>
  <si>
    <t>https://podminky.urs.cz/item/CS_URS_2023_01/783823135</t>
  </si>
  <si>
    <t>222</t>
  </si>
  <si>
    <t>783826615</t>
  </si>
  <si>
    <t>Hydrofobizační nátěr omítek silikonový, transparentní, povrchů hladkých omítek hladkých, zrnitých tenkovrstvých nebo štukových stupně členitosti 1 a 2</t>
  </si>
  <si>
    <t>945455915</t>
  </si>
  <si>
    <t>https://podminky.urs.cz/item/CS_URS_2023_01/783826615</t>
  </si>
  <si>
    <t>223</t>
  </si>
  <si>
    <t>783826675</t>
  </si>
  <si>
    <t>Hydrofobizační nátěr omítek silikonový, transparentní, povrchů hrubých betonových povrchů nebo omítek hrubých, rýhovaných tenkovrstvých nebo škrábaných (břízolitových)</t>
  </si>
  <si>
    <t>642595688</t>
  </si>
  <si>
    <t>https://podminky.urs.cz/item/CS_URS_2023_01/783826675</t>
  </si>
  <si>
    <t>(75,85+15,3+17*0,85)*3*0,25 "hlava -angl.dvorky</t>
  </si>
  <si>
    <t>224</t>
  </si>
  <si>
    <t>783827125</t>
  </si>
  <si>
    <t>Krycí (ochranný ) nátěr omítek jednonásobný hladkých omítek hladkých, zrnitých tenkovrstvých nebo štukových stupně členitosti 1 a 2 silikonový</t>
  </si>
  <si>
    <t>-730344567</t>
  </si>
  <si>
    <t>https://podminky.urs.cz/item/CS_URS_2023_01/783827125</t>
  </si>
  <si>
    <t>784</t>
  </si>
  <si>
    <t>Dokončovací práce - malby a tapety</t>
  </si>
  <si>
    <t>225</t>
  </si>
  <si>
    <t>784121001</t>
  </si>
  <si>
    <t>Oškrabání malby v místnostech výšky do 3,80 m</t>
  </si>
  <si>
    <t>-1177181972</t>
  </si>
  <si>
    <t>https://podminky.urs.cz/item/CS_URS_2023_01/784121001</t>
  </si>
  <si>
    <t>25 "2.pp strop</t>
  </si>
  <si>
    <t xml:space="preserve">410,5+125 "1.pp strop </t>
  </si>
  <si>
    <t>70,75 "1.np strop</t>
  </si>
  <si>
    <t xml:space="preserve">250 "ostatní dotčené plochy </t>
  </si>
  <si>
    <t>226</t>
  </si>
  <si>
    <t>784131101</t>
  </si>
  <si>
    <t>Odstranění linkrustace v místnostech výšky do 3,80 m</t>
  </si>
  <si>
    <t>-43524812</t>
  </si>
  <si>
    <t>https://podminky.urs.cz/item/CS_URS_2023_01/784131101</t>
  </si>
  <si>
    <t>13,2*2*1,5 "m.č.-1.01 v 1.pp</t>
  </si>
  <si>
    <t>227</t>
  </si>
  <si>
    <t>784181121</t>
  </si>
  <si>
    <t>Penetrace podkladu jednonásobná hloubková akrylátová bezbarvá v místnostech výšky do 3,80 m</t>
  </si>
  <si>
    <t>-53548566</t>
  </si>
  <si>
    <t>https://podminky.urs.cz/item/CS_URS_2023_01/784181121</t>
  </si>
  <si>
    <t>21,895*2+1,74 "nová příčka 1.pp +obezdívka</t>
  </si>
  <si>
    <t>228</t>
  </si>
  <si>
    <t>784211101</t>
  </si>
  <si>
    <t>Malby z malířských směsí oděruvzdorných za mokra dvojnásobné, bílé za mokra oděruvzdorné výborně v místnostech výšky do 3,80 m</t>
  </si>
  <si>
    <t>461576154</t>
  </si>
  <si>
    <t>https://podminky.urs.cz/item/CS_URS_2023_01/784211101</t>
  </si>
  <si>
    <t>229</t>
  </si>
  <si>
    <t>784660101</t>
  </si>
  <si>
    <t>Linkrustace s vrchním nátěrem latexovým v místnostech výšky do 3,80 m</t>
  </si>
  <si>
    <t>-1945915904</t>
  </si>
  <si>
    <t>https://podminky.urs.cz/item/CS_URS_2023_01/784660101</t>
  </si>
  <si>
    <t>01.02 - Zdravotně-technické instalace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</si>
  <si>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</si>
  <si>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</si>
  <si>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806880663</t>
  </si>
  <si>
    <t>https://podminky.urs.cz/item/CS_URS_2023_01/113106023</t>
  </si>
  <si>
    <t>1*1,5</t>
  </si>
  <si>
    <t>9*1,5</t>
  </si>
  <si>
    <t>113107423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</si>
  <si>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200 do 300 mm</t>
  </si>
  <si>
    <t>1336644560</t>
  </si>
  <si>
    <t>https://podminky.urs.cz/item/CS_URS_2023_01/113107423</t>
  </si>
  <si>
    <t>1,5*2,5</t>
  </si>
  <si>
    <t>113107442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</si>
  <si>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</si>
  <si>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-977737192</t>
  </si>
  <si>
    <t>https://podminky.urs.cz/item/CS_URS_2023_01/113107442</t>
  </si>
  <si>
    <t>113202111</t>
  </si>
  <si>
    <t>Vytrhání obrub s vybouráním lože, s přemístěním hmot na skládku na vzdálenost do 3 m nebo s naložením na dopravní prostředek z krajníků nebo obrubníků stojatých</t>
  </si>
  <si>
    <t>2046638042</t>
  </si>
  <si>
    <t>https://podminky.urs.cz/item/CS_URS_2023_01/113202111</t>
  </si>
  <si>
    <t>131451103</t>
  </si>
  <si>
    <t>Hloubení nezapažených jam a zářezů strojně s urovnáním dna do předepsaného profilu a spádu v hornině třídy těžitelnosti II skupiny 5 přes 50 do 100 m3</t>
  </si>
  <si>
    <t>1077377460</t>
  </si>
  <si>
    <t>https://podminky.urs.cz/item/CS_URS_2023_01/131451103</t>
  </si>
  <si>
    <t>vykopání zeminy v místě septiku</t>
  </si>
  <si>
    <t>5*5*3</t>
  </si>
  <si>
    <t>132454203</t>
  </si>
  <si>
    <t>Hloubení zapažených rýh šířky přes 800 do 2 000 mm strojně s urovnáním dna do předepsaného profilu a spádu v hornině třídy těžitelnosti II skupiny 5 přes 50 do 100 m3</t>
  </si>
  <si>
    <t>-1246560233</t>
  </si>
  <si>
    <t>https://podminky.urs.cz/item/CS_URS_2023_01/132454203</t>
  </si>
  <si>
    <t>1,2*83,2*3</t>
  </si>
  <si>
    <t>1,2*6,67*2,3</t>
  </si>
  <si>
    <t>1,2*1,23*2,4</t>
  </si>
  <si>
    <t>1,2*3,92*2,3</t>
  </si>
  <si>
    <t>1,2*4*2,2</t>
  </si>
  <si>
    <t>1,2*3,29*2,2</t>
  </si>
  <si>
    <t>1,2*6,85*3,3</t>
  </si>
  <si>
    <t>1,2*2,75*1,7</t>
  </si>
  <si>
    <t>1,2*1,29*1,5</t>
  </si>
  <si>
    <t>1,2*2,46*3,3</t>
  </si>
  <si>
    <t>1,2*2,51*3,3</t>
  </si>
  <si>
    <t>1,2*2,26*2,4</t>
  </si>
  <si>
    <t>1,2*2,34*2,2</t>
  </si>
  <si>
    <t>1,2*3,06*3,1</t>
  </si>
  <si>
    <t>1,2*3,93*2,4</t>
  </si>
  <si>
    <t>1,2*2,61*2,2</t>
  </si>
  <si>
    <t>1,2*1,48*2,2</t>
  </si>
  <si>
    <t>1,2*3,16*3</t>
  </si>
  <si>
    <t>1,2*3,2*3</t>
  </si>
  <si>
    <t>1,2*7,23*2,6</t>
  </si>
  <si>
    <t>1,2*1,07*2,5</t>
  </si>
  <si>
    <t>1,2*1,67*2,4</t>
  </si>
  <si>
    <t>1,2*1,88*2,5</t>
  </si>
  <si>
    <t>1,2*4,17*2,4</t>
  </si>
  <si>
    <t>1,2*6,61*2,5</t>
  </si>
  <si>
    <t>1,2*1,79*2,6</t>
  </si>
  <si>
    <t>1,2*3,59*2,3</t>
  </si>
  <si>
    <t>1,2*1,75*1,9</t>
  </si>
  <si>
    <t>1,2*3,23*2,8</t>
  </si>
  <si>
    <t>1,2*2,21*2,2</t>
  </si>
  <si>
    <t>1,2*2,24*2,3</t>
  </si>
  <si>
    <t>1,2*2,08*2,3</t>
  </si>
  <si>
    <t>1,2*4,26*1,3</t>
  </si>
  <si>
    <t>1,2*0,94*1,3</t>
  </si>
  <si>
    <t>1,2*6,68*1,6</t>
  </si>
  <si>
    <t>1,2*1,2*1,4</t>
  </si>
  <si>
    <t>1,2*86,7*3</t>
  </si>
  <si>
    <t>1,2*2,46*2,2</t>
  </si>
  <si>
    <t>1,2*3,15*1,6</t>
  </si>
  <si>
    <t>1,2*0,77*1,5</t>
  </si>
  <si>
    <t>1,2*1,68*1,8</t>
  </si>
  <si>
    <t>1,2*2,03*1,8</t>
  </si>
  <si>
    <t>1,2*2,5*1,8</t>
  </si>
  <si>
    <t>1,2*2,23*2,2</t>
  </si>
  <si>
    <t>1,2*2,17*2,2</t>
  </si>
  <si>
    <t>1,2*2,1*2,2</t>
  </si>
  <si>
    <t>1,2*2,04*2,2</t>
  </si>
  <si>
    <t>1,2*1,98*2,2</t>
  </si>
  <si>
    <t>1,2*1,92*2,2</t>
  </si>
  <si>
    <t>1,2*1,85*2,2</t>
  </si>
  <si>
    <t>1,2*1,97*1,6</t>
  </si>
  <si>
    <t>1,2*1,23*2,6</t>
  </si>
  <si>
    <t>1,2*2,56*2,2</t>
  </si>
  <si>
    <t>1,2*2,5*2,2</t>
  </si>
  <si>
    <t>1,2*2,95*2,3</t>
  </si>
  <si>
    <t>1,2*3,98*1,6</t>
  </si>
  <si>
    <t>1,2*0,91*1,5</t>
  </si>
  <si>
    <t>1,2*12,84*2,3</t>
  </si>
  <si>
    <t>1,2*0,95*2,2</t>
  </si>
  <si>
    <t>1,2*1,25*2,2</t>
  </si>
  <si>
    <t>133454101</t>
  </si>
  <si>
    <t>Hloubení zapažených šachet strojně v hornině třídy těžitelnosti II skupiny 5 do 20 m3</t>
  </si>
  <si>
    <t>-1518117823</t>
  </si>
  <si>
    <t>https://podminky.urs.cz/item/CS_URS_2023_01/133454101</t>
  </si>
  <si>
    <t>1,5*1,5*3,41</t>
  </si>
  <si>
    <t>1,5*1,5*3,42</t>
  </si>
  <si>
    <t>1,5*1,5*3,38</t>
  </si>
  <si>
    <t>1,5*1,5*3,45</t>
  </si>
  <si>
    <t>1,5*1,5*2,48</t>
  </si>
  <si>
    <t>1*1*1,58</t>
  </si>
  <si>
    <t>1*1*2,36</t>
  </si>
  <si>
    <t>1*1*1,79</t>
  </si>
  <si>
    <t>1*1*1,4</t>
  </si>
  <si>
    <t>1*1*1,48</t>
  </si>
  <si>
    <t>151811133</t>
  </si>
  <si>
    <t>Zřízení pažicích boxů pro pažení a rozepření stěn rýh podzemního vedení hloubka výkopu do 4 m, šířka přes 2,5 do 5 m</t>
  </si>
  <si>
    <t>882402718</t>
  </si>
  <si>
    <t>https://podminky.urs.cz/item/CS_URS_2023_01/151811133</t>
  </si>
  <si>
    <t>2*83,2*3</t>
  </si>
  <si>
    <t>2*6,67*2,3</t>
  </si>
  <si>
    <t>2*1,23*2,4</t>
  </si>
  <si>
    <t>2*3,92*2,3</t>
  </si>
  <si>
    <t>2*4*2,2</t>
  </si>
  <si>
    <t>2*3,29*2,2</t>
  </si>
  <si>
    <t>2*6,85*3,3</t>
  </si>
  <si>
    <t>2*2,75*1,7</t>
  </si>
  <si>
    <t>2*1,29*1,5</t>
  </si>
  <si>
    <t>2*2,46*3,3</t>
  </si>
  <si>
    <t>2*2,51*3,3</t>
  </si>
  <si>
    <t>2*2,26*2,4</t>
  </si>
  <si>
    <t>2*2,34*2,2</t>
  </si>
  <si>
    <t>2*3,06*3,1</t>
  </si>
  <si>
    <t>2*3,93*2,4</t>
  </si>
  <si>
    <t>2*2,61*2,2</t>
  </si>
  <si>
    <t>2*1,48*2,2</t>
  </si>
  <si>
    <t>2*3,16*3</t>
  </si>
  <si>
    <t>2*3,2*3</t>
  </si>
  <si>
    <t>2*7,23*2,6</t>
  </si>
  <si>
    <t>2*1,07*2,5</t>
  </si>
  <si>
    <t>2*1,67*2,4</t>
  </si>
  <si>
    <t>2*1,88*2,5</t>
  </si>
  <si>
    <t>2*4,17*2,4</t>
  </si>
  <si>
    <t>2*6,61*2,5</t>
  </si>
  <si>
    <t>2*1,79*2,6</t>
  </si>
  <si>
    <t>2*3,59*2,3</t>
  </si>
  <si>
    <t>2*1,75*1,9</t>
  </si>
  <si>
    <t>2*3,23*2,8</t>
  </si>
  <si>
    <t>2*2,21*2,2</t>
  </si>
  <si>
    <t>2*2,24*2,3</t>
  </si>
  <si>
    <t>2*2,08*2,3</t>
  </si>
  <si>
    <t>2*4,26*1,3</t>
  </si>
  <si>
    <t>2*0,94*1,3</t>
  </si>
  <si>
    <t>2*6,68*1,6</t>
  </si>
  <si>
    <t>2*1,2*1,4</t>
  </si>
  <si>
    <t>2*86,7*3</t>
  </si>
  <si>
    <t>2*2,46*2,2</t>
  </si>
  <si>
    <t>2*3,15*1,6</t>
  </si>
  <si>
    <t>2*0,77*1,5</t>
  </si>
  <si>
    <t>2*1,68*1,8</t>
  </si>
  <si>
    <t>2*2,03*1,8</t>
  </si>
  <si>
    <t>2*2,5*1,8</t>
  </si>
  <si>
    <t>2*2,23*2,2</t>
  </si>
  <si>
    <t>2*2,17*2,2</t>
  </si>
  <si>
    <t>2*2,1*2,2</t>
  </si>
  <si>
    <t>2*2,04*2,2</t>
  </si>
  <si>
    <t>2*1,98*2,2</t>
  </si>
  <si>
    <t>2*1,92*2,2</t>
  </si>
  <si>
    <t>2*1,85*2,2</t>
  </si>
  <si>
    <t>2*1,97*1,6</t>
  </si>
  <si>
    <t>2*1,23*2,6</t>
  </si>
  <si>
    <t>2*2,56*2,2</t>
  </si>
  <si>
    <t>2*2,5*2,2</t>
  </si>
  <si>
    <t>2*2,95*2,3</t>
  </si>
  <si>
    <t>2*3,98*1,6</t>
  </si>
  <si>
    <t>2*0,91*1,5</t>
  </si>
  <si>
    <t>2*12,84*2,3</t>
  </si>
  <si>
    <t>2*0,95*2,2</t>
  </si>
  <si>
    <t>2*1,25*2,2</t>
  </si>
  <si>
    <t>151811233</t>
  </si>
  <si>
    <t>Odstranění pažicích boxů pro pažení a rozepření stěn rýh podzemního vedení hloubka výkopu do 4 m, šířka přes 2,5 do 5 m</t>
  </si>
  <si>
    <t>1909476518</t>
  </si>
  <si>
    <t>https://podminky.urs.cz/item/CS_URS_2023_01/151811233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</si>
  <si>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</si>
  <si>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</si>
  <si>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-975776678</t>
  </si>
  <si>
    <t>https://podminky.urs.cz/item/CS_URS_2023_01/162751137</t>
  </si>
  <si>
    <t>42,13+121,513</t>
  </si>
  <si>
    <t>162751139</t>
  </si>
  <si>
    <t xml:space="preserve"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</t>
  </si>
  <si>
    <t>1678208942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</si>
  <si>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</si>
  <si>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https://podminky.urs.cz/item/CS_URS_2023_01/162751139</t>
  </si>
  <si>
    <t>163,643*20</t>
  </si>
  <si>
    <t>167151102</t>
  </si>
  <si>
    <t>Nakládání, skládání a překládání neulehlého výkopku nebo sypaniny strojně nakládání, množství do 100 m3, z horniny třídy těžitelnosti II, skupiny 4 a 5</t>
  </si>
  <si>
    <t>747091890</t>
  </si>
  <si>
    <t>https://podminky.urs.cz/item/CS_URS_2023_01/167151102</t>
  </si>
  <si>
    <t>1284271432</t>
  </si>
  <si>
    <t>163,643*1,8</t>
  </si>
  <si>
    <t>775932844</t>
  </si>
  <si>
    <t>174151102</t>
  </si>
  <si>
    <t>Zásyp sypaninou z jakékoliv horniny strojně s uložením výkopku ve vrstvách se zhutněním v prostorách s omezeným pohybem stroje s urovnáním povrchu zásypu</t>
  </si>
  <si>
    <t>961841934</t>
  </si>
  <si>
    <t>https://podminky.urs.cz/item/CS_URS_2023_01/174151102</t>
  </si>
  <si>
    <t>zásyp vnitřního prostoru po desinfekci septiku</t>
  </si>
  <si>
    <t>4*4*3</t>
  </si>
  <si>
    <t>zpětný zásyp nad septikem</t>
  </si>
  <si>
    <t>zpětný zásyp výkopů pro kanalizaci</t>
  </si>
  <si>
    <t>1071,296+44,926-163,643</t>
  </si>
  <si>
    <t>2081117096</t>
  </si>
  <si>
    <t>zásyp po desinfekci septiku</t>
  </si>
  <si>
    <t>48*2 "Přepočtené koeficientem množství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</si>
  <si>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</si>
  <si>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</si>
  <si>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1244039441</t>
  </si>
  <si>
    <t>https://podminky.urs.cz/item/CS_URS_2023_01/175111101</t>
  </si>
  <si>
    <t>1,2*83,2*0,3</t>
  </si>
  <si>
    <t>1,2*6,67*0,3</t>
  </si>
  <si>
    <t>1,2*1,23*0,3</t>
  </si>
  <si>
    <t>1,2*3,92*0,3</t>
  </si>
  <si>
    <t>1,2*4*0,3</t>
  </si>
  <si>
    <t>1,2*3,29*0,3</t>
  </si>
  <si>
    <t>1,2*6,85*0,3</t>
  </si>
  <si>
    <t>1,2*2,75*0,3</t>
  </si>
  <si>
    <t>1,2*1,29*0,3</t>
  </si>
  <si>
    <t>1,2*2,46*0,3</t>
  </si>
  <si>
    <t>1,2*2,51*0,3</t>
  </si>
  <si>
    <t>1,2*2,26*0,3</t>
  </si>
  <si>
    <t>1,2*2,34*0,3</t>
  </si>
  <si>
    <t>1,2*3,06*0,3</t>
  </si>
  <si>
    <t>1,2*3,93*0,3</t>
  </si>
  <si>
    <t>1,2*2,61*0,3</t>
  </si>
  <si>
    <t>1,2*1,48*0,3</t>
  </si>
  <si>
    <t>1,2*3,16*0,3</t>
  </si>
  <si>
    <t>1,2*3,2*0,3</t>
  </si>
  <si>
    <t>1,2*7,23*0,3</t>
  </si>
  <si>
    <t>1,2*1,07*0,3</t>
  </si>
  <si>
    <t>1,2*1,67*0,3</t>
  </si>
  <si>
    <t>1,2*1,88*0,3</t>
  </si>
  <si>
    <t>1,2*4,17*0,3</t>
  </si>
  <si>
    <t>1,2*6,61*0,3</t>
  </si>
  <si>
    <t>1,2*1,79*0,3</t>
  </si>
  <si>
    <t>1,2*3,59*0,3</t>
  </si>
  <si>
    <t>1,2*1,75*0,3</t>
  </si>
  <si>
    <t>1,2*3,23*0,3</t>
  </si>
  <si>
    <t>1,2*2,21*0,3</t>
  </si>
  <si>
    <t>1,2*2,24*0,3</t>
  </si>
  <si>
    <t>1,2*2,08*0,3</t>
  </si>
  <si>
    <t>1,2*4,26*0,3</t>
  </si>
  <si>
    <t>1,2*0,94*0,3</t>
  </si>
  <si>
    <t>1,2*6,68*0,3</t>
  </si>
  <si>
    <t>1,2*1,2*0,3</t>
  </si>
  <si>
    <t>1,2*86,7*0,3</t>
  </si>
  <si>
    <t>1,2*3,15*0,3</t>
  </si>
  <si>
    <t>1,2*0,77*0,3</t>
  </si>
  <si>
    <t>1,2*1,68*0,3</t>
  </si>
  <si>
    <t>1,2*2,03*0,3</t>
  </si>
  <si>
    <t>1,2*2,5*0,3</t>
  </si>
  <si>
    <t>1,2*2,23*0,3</t>
  </si>
  <si>
    <t>1,2*2,17*0,3</t>
  </si>
  <si>
    <t>1,2*2,1*0,3</t>
  </si>
  <si>
    <t>1,2*2,04*0,3</t>
  </si>
  <si>
    <t>1,2*1,98*0,3</t>
  </si>
  <si>
    <t>1,2*1,92*0,3</t>
  </si>
  <si>
    <t>1,2*1,85*0,3</t>
  </si>
  <si>
    <t>1,2*1,97*0,3</t>
  </si>
  <si>
    <t>1,2*2,56*0,3</t>
  </si>
  <si>
    <t>1,2*2,95*0,3</t>
  </si>
  <si>
    <t>1,2*3,98*0,3</t>
  </si>
  <si>
    <t>1,2*0,91*0,3</t>
  </si>
  <si>
    <t>1,2*12,84*0,3</t>
  </si>
  <si>
    <t>1,2*0,95*0,3</t>
  </si>
  <si>
    <t>1,2*1,25*0,3</t>
  </si>
  <si>
    <t>58331351</t>
  </si>
  <si>
    <t>kamenivo těžené drobné frakce 0/4</t>
  </si>
  <si>
    <t>-2147053843</t>
  </si>
  <si>
    <t>121,513</t>
  </si>
  <si>
    <t>121,513*2 "Přepočtené koeficientem množství</t>
  </si>
  <si>
    <t>181351103</t>
  </si>
  <si>
    <t>Rozprostření a urovnání ornice v rovině nebo ve svahu sklonu do 1:5 strojně při souvislé ploše přes 100 do 500 m2, tl. vrstvy do 200 mm</t>
  </si>
  <si>
    <t>-1921264106</t>
  </si>
  <si>
    <t>https://podminky.urs.cz/item/CS_URS_2023_01/181351103</t>
  </si>
  <si>
    <t>-1077212309</t>
  </si>
  <si>
    <t>450*0,1*1,7</t>
  </si>
  <si>
    <t>-302754414</t>
  </si>
  <si>
    <t>-919818662</t>
  </si>
  <si>
    <t>450</t>
  </si>
  <si>
    <t>450*0,035 "Přepočtené koeficientem množství</t>
  </si>
  <si>
    <t>181951114</t>
  </si>
  <si>
    <t>Úprava pláně vyrovnáním výškových rozdílů strojně v hornině třídy těžitelnosti II, skupiny 4 a 5 se zhutněním</t>
  </si>
  <si>
    <t>849291174</t>
  </si>
  <si>
    <t>https://podminky.urs.cz/item/CS_URS_2023_01/181951114</t>
  </si>
  <si>
    <t>451572111</t>
  </si>
  <si>
    <t>Lože pod potrubí, stoky a drobné objekty v otevřeném výkopu z kameniva drobného těženého 0 až 4 mm</t>
  </si>
  <si>
    <t>1623179506</t>
  </si>
  <si>
    <t>https://podminky.urs.cz/item/CS_URS_2023_01/451572111</t>
  </si>
  <si>
    <t>potrubí</t>
  </si>
  <si>
    <t>1,2*83,2*0,1</t>
  </si>
  <si>
    <t>1,2*6,67*0,1</t>
  </si>
  <si>
    <t>1,2*1,23*0,1</t>
  </si>
  <si>
    <t>1,2*3,92*0,1</t>
  </si>
  <si>
    <t>1,2*4*0,1</t>
  </si>
  <si>
    <t>1,2*3,29*0,1</t>
  </si>
  <si>
    <t>1,2*6,85*0,1</t>
  </si>
  <si>
    <t>1,2*2,75*0,1</t>
  </si>
  <si>
    <t>1,2*1,29*0,1</t>
  </si>
  <si>
    <t>1,2*2,46*0,1</t>
  </si>
  <si>
    <t>1,2*2,51*0,1</t>
  </si>
  <si>
    <t>1,2*2,26*0,1</t>
  </si>
  <si>
    <t>1,2*2,34*0,1</t>
  </si>
  <si>
    <t>1,2*3,06*0,1</t>
  </si>
  <si>
    <t>1,2*3,93*0,1</t>
  </si>
  <si>
    <t>1,2*2,61*0,1</t>
  </si>
  <si>
    <t>1,2*1,48*0,1</t>
  </si>
  <si>
    <t>1,2*3,16*0,1</t>
  </si>
  <si>
    <t>1,2*3,2*0,1</t>
  </si>
  <si>
    <t>1,2*7,23*0,1</t>
  </si>
  <si>
    <t>1,2*1,07*0,1</t>
  </si>
  <si>
    <t>1,2*1,67*0,1</t>
  </si>
  <si>
    <t>1,2*1,88*0,1</t>
  </si>
  <si>
    <t>1,2*4,17*0,1</t>
  </si>
  <si>
    <t>1,2*6,61*0,1</t>
  </si>
  <si>
    <t>1,2*1,79*0,1</t>
  </si>
  <si>
    <t>1,2*3,59*0,1</t>
  </si>
  <si>
    <t>1,2*1,75*0,1</t>
  </si>
  <si>
    <t>1,2*3,23*0,1</t>
  </si>
  <si>
    <t>1,2*2,21*0,1</t>
  </si>
  <si>
    <t>1,2*2,24*0,1</t>
  </si>
  <si>
    <t>1,2*2,08*0,1</t>
  </si>
  <si>
    <t>1,2*4,26*0,1</t>
  </si>
  <si>
    <t>1,2*0,94*0,1</t>
  </si>
  <si>
    <t>1,2*6,68*0,1</t>
  </si>
  <si>
    <t>1,2*1,2*0,1</t>
  </si>
  <si>
    <t>1,2*86,7*0,1</t>
  </si>
  <si>
    <t>1,2*3,15*0,1</t>
  </si>
  <si>
    <t>1,2*0,77*0,1</t>
  </si>
  <si>
    <t>1,2*1,68*0,1</t>
  </si>
  <si>
    <t>1,2*2,03*0,1</t>
  </si>
  <si>
    <t>1,2*2,5*0,1</t>
  </si>
  <si>
    <t>1,2*2,23*0,1</t>
  </si>
  <si>
    <t>1,2*2,17*0,1</t>
  </si>
  <si>
    <t>1,2*2,1*0,1</t>
  </si>
  <si>
    <t>1,2*2,04*0,1</t>
  </si>
  <si>
    <t>1,2*1,98*0,1</t>
  </si>
  <si>
    <t>1,2*1,92*0,1</t>
  </si>
  <si>
    <t>1,2*1,85*0,1</t>
  </si>
  <si>
    <t>1,2*1,97*0,1</t>
  </si>
  <si>
    <t>1,2*2,56*0,1</t>
  </si>
  <si>
    <t>1,2*2,95*0,1</t>
  </si>
  <si>
    <t>1,2*3,98*0,1</t>
  </si>
  <si>
    <t>1,2*0,91*0,1</t>
  </si>
  <si>
    <t>1,2*12,84*0,1</t>
  </si>
  <si>
    <t>1,2*0,95*0,1</t>
  </si>
  <si>
    <t>1,2*1,25*0,1</t>
  </si>
  <si>
    <t>Mezisoučet</t>
  </si>
  <si>
    <t>šachty</t>
  </si>
  <si>
    <t>1,5*1,5*0,1</t>
  </si>
  <si>
    <t>1*1*0,1</t>
  </si>
  <si>
    <t>452112112</t>
  </si>
  <si>
    <t>Osazení betonových dílců prstenců nebo rámů pod poklopy a mříže, výšky do 100 mm</t>
  </si>
  <si>
    <t>-345957302</t>
  </si>
  <si>
    <t>https://podminky.urs.cz/item/CS_URS_2023_01/452112112</t>
  </si>
  <si>
    <t>"Š2" 1</t>
  </si>
  <si>
    <t>"Š4" 1</t>
  </si>
  <si>
    <t>"Š5" 1+1+1</t>
  </si>
  <si>
    <t>"Š6" 1+2</t>
  </si>
  <si>
    <t>"Š7" 1+2</t>
  </si>
  <si>
    <t>"DŠ1" 2</t>
  </si>
  <si>
    <t>"DŠ2" 1</t>
  </si>
  <si>
    <t>"DŠ3" 1+1</t>
  </si>
  <si>
    <t>"DŠ4" 1</t>
  </si>
  <si>
    <t>"ŽV1" 1</t>
  </si>
  <si>
    <t>"ŽV2" 1</t>
  </si>
  <si>
    <t>"ŽV3" 1</t>
  </si>
  <si>
    <t>"ŽV4" 1</t>
  </si>
  <si>
    <t>"ŽV5" 2</t>
  </si>
  <si>
    <t>59224184</t>
  </si>
  <si>
    <t>prstenec šachtový vyrovnávací betonový 625x120x40mm</t>
  </si>
  <si>
    <t>24607848</t>
  </si>
  <si>
    <t>"Š5" 1</t>
  </si>
  <si>
    <t>"Š6" 1</t>
  </si>
  <si>
    <t>"Š7" 1</t>
  </si>
  <si>
    <t>59224185</t>
  </si>
  <si>
    <t>prstenec šachtový vyrovnávací betonový 625x120x60mm</t>
  </si>
  <si>
    <t>-1490226651</t>
  </si>
  <si>
    <t>59224176</t>
  </si>
  <si>
    <t>prstenec šachtový vyrovnávací betonový 625x120x80mm</t>
  </si>
  <si>
    <t>-347008381</t>
  </si>
  <si>
    <t>"DŠ3" 1</t>
  </si>
  <si>
    <t>59224187</t>
  </si>
  <si>
    <t>prstenec šachtový vyrovnávací betonový 625x120x100mm</t>
  </si>
  <si>
    <t>-366196323</t>
  </si>
  <si>
    <t>"Š6" 2</t>
  </si>
  <si>
    <t>"Š7" 2</t>
  </si>
  <si>
    <t>59224013R</t>
  </si>
  <si>
    <t>prstenec pro mříž vyrovnávací betonový 390/60/10d</t>
  </si>
  <si>
    <t>-1299321648</t>
  </si>
  <si>
    <t>566901144</t>
  </si>
  <si>
    <t>Vyspravení podkladu po překopech inženýrských sítí plochy do 15 m2 s rozprostřením a zhutněním kamenivem hrubým drceným tl. 250 mm</t>
  </si>
  <si>
    <t>463454518</t>
  </si>
  <si>
    <t>https://podminky.urs.cz/item/CS_URS_2023_01/566901144</t>
  </si>
  <si>
    <t>572340112</t>
  </si>
  <si>
    <t>Vyspravení krytu komunikací po překopech inženýrských sítí plochy do 15 m2 asfaltovým betonem ACO (AB), po zhutnění tl. přes 50 do 70 mm</t>
  </si>
  <si>
    <t>-1207890346</t>
  </si>
  <si>
    <t>https://podminky.urs.cz/item/CS_URS_2023_01/572340112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</si>
  <si>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</si>
  <si>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</t>
  </si>
  <si>
    <t>2072157779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</si>
  <si>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</si>
  <si>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https://podminky.urs.cz/item/CS_URS_2023_01/596211110</t>
  </si>
  <si>
    <t>zpětná pokládka dlažby</t>
  </si>
  <si>
    <t>830311811</t>
  </si>
  <si>
    <t>Bourání stávajícího potrubí z kameninových trub v otevřeném výkopu DN do 150</t>
  </si>
  <si>
    <t>1897408574</t>
  </si>
  <si>
    <t>https://podminky.urs.cz/item/CS_URS_2023_01/830311811</t>
  </si>
  <si>
    <t>53+79,5</t>
  </si>
  <si>
    <t>830361811</t>
  </si>
  <si>
    <t>Bourání stávajícího potrubí z kameninových trub v otevřeném výkopu DN přes 150 do 250</t>
  </si>
  <si>
    <t>-972807636</t>
  </si>
  <si>
    <t>https://podminky.urs.cz/item/CS_URS_2023_01/830361811</t>
  </si>
  <si>
    <t>837272221</t>
  </si>
  <si>
    <t>Montáž kameninových tvarovek na potrubí z trub kameninových v otevřeném výkopu s integrovaným těsněním jednoosých DN 125</t>
  </si>
  <si>
    <t>-1862691773</t>
  </si>
  <si>
    <t>https://podminky.urs.cz/item/CS_URS_2023_01/837272221</t>
  </si>
  <si>
    <t>28611526</t>
  </si>
  <si>
    <t>přechod kanalizační KG kamenina-plast DN 125</t>
  </si>
  <si>
    <t>-1237899159</t>
  </si>
  <si>
    <t>0,985221674876847*1,015 "Přepočtené koeficientem množství</t>
  </si>
  <si>
    <t>837312221</t>
  </si>
  <si>
    <t>Montáž kameninových tvarovek na potrubí z trub kameninových v otevřeném výkopu s integrovaným těsněním jednoosých DN 150</t>
  </si>
  <si>
    <t>758944391</t>
  </si>
  <si>
    <t>https://podminky.urs.cz/item/CS_URS_2023_01/837312221</t>
  </si>
  <si>
    <t>28611528</t>
  </si>
  <si>
    <t>přechod kanalizační KG kamenina-plast DN 160</t>
  </si>
  <si>
    <t>192734986</t>
  </si>
  <si>
    <t>7,88177339901478*1,015 "Přepočtené koeficientem množství</t>
  </si>
  <si>
    <t>871263121</t>
  </si>
  <si>
    <t>Montáž kanalizačního potrubí z plastů z tvrdého PVC těsněných gumovým kroužkem v otevřeném výkopu ve sklonu do 20 % DN 110</t>
  </si>
  <si>
    <t>-1058312930</t>
  </si>
  <si>
    <t>https://podminky.urs.cz/item/CS_URS_2023_01/871263121</t>
  </si>
  <si>
    <t>28611113</t>
  </si>
  <si>
    <t>trubka kanalizační PVC DN 110x1000mm SN4</t>
  </si>
  <si>
    <t>182499389</t>
  </si>
  <si>
    <t>92,6</t>
  </si>
  <si>
    <t>92,6*1,03 "Přepočtené koeficientem množství</t>
  </si>
  <si>
    <t>871273121</t>
  </si>
  <si>
    <t>Montáž kanalizačního potrubí z plastů z tvrdého PVC těsněných gumovým kroužkem v otevřeném výkopu ve sklonu do 20 % DN 125</t>
  </si>
  <si>
    <t>639088639</t>
  </si>
  <si>
    <t>https://podminky.urs.cz/item/CS_URS_2023_01/871273121</t>
  </si>
  <si>
    <t>28611126</t>
  </si>
  <si>
    <t>trubka kanalizační PVC DN 125x1000mm SN4</t>
  </si>
  <si>
    <t>1403590924</t>
  </si>
  <si>
    <t>70*1,03 "Přepočtené koeficientem množství</t>
  </si>
  <si>
    <t>871313121</t>
  </si>
  <si>
    <t>Montáž kanalizačního potrubí z plastů z tvrdého PVC těsněných gumovým kroužkem v otevřeném výkopu ve sklonu do 20 % DN 160</t>
  </si>
  <si>
    <t>114949510</t>
  </si>
  <si>
    <t>https://podminky.urs.cz/item/CS_URS_2023_01/871313121</t>
  </si>
  <si>
    <t>28611131</t>
  </si>
  <si>
    <t>trubka kanalizační PVC DN 160x1000mm SN4</t>
  </si>
  <si>
    <t>-571801790</t>
  </si>
  <si>
    <t>50*1,03 "Přepočtené koeficientem množství</t>
  </si>
  <si>
    <t>871350410</t>
  </si>
  <si>
    <t>Montáž kanalizačního potrubí z plastů z polypropylenu PP korugovaného nebo žebrovaného SN 10 DN 200</t>
  </si>
  <si>
    <t>303562648</t>
  </si>
  <si>
    <t>https://podminky.urs.cz/item/CS_URS_2023_01/871350410</t>
  </si>
  <si>
    <t>80,3+86,7</t>
  </si>
  <si>
    <t>28614099R</t>
  </si>
  <si>
    <t>trubka kanalizační žebrovaná PP DN 200 SN10 včetně těsnění</t>
  </si>
  <si>
    <t>481574647</t>
  </si>
  <si>
    <t>167*1,015 "Přepočtené koeficientem množství</t>
  </si>
  <si>
    <t>877265211</t>
  </si>
  <si>
    <t>Montáž tvarovek na kanalizačním potrubí z trub z plastu z tvrdého PVC nebo z polypropylenu v otevřeném výkopu jednoosých DN 110</t>
  </si>
  <si>
    <t>-1991671510</t>
  </si>
  <si>
    <t>https://podminky.urs.cz/item/CS_URS_2023_01/877265211</t>
  </si>
  <si>
    <t>28611351</t>
  </si>
  <si>
    <t>koleno kanalizační PVC KG 110x45°</t>
  </si>
  <si>
    <t>-384310758</t>
  </si>
  <si>
    <t>877265221</t>
  </si>
  <si>
    <t>Montáž tvarovek na kanalizačním potrubí z trub z plastu z tvrdého PVC nebo z polypropylenu v otevřeném výkopu dvouosých DN 110</t>
  </si>
  <si>
    <t>1517691858</t>
  </si>
  <si>
    <t>https://podminky.urs.cz/item/CS_URS_2023_01/877265221</t>
  </si>
  <si>
    <t>28611387</t>
  </si>
  <si>
    <t>odbočka kanalizační PVC s hrdlem 110/110/45°</t>
  </si>
  <si>
    <t>479309668</t>
  </si>
  <si>
    <t>877265261</t>
  </si>
  <si>
    <t>Montáž tvarovek na kanalizačním potrubí z trub z plastu z tvrdého PVC nebo z polypropylenu v otevřeném výkopu dvorních vpustí DN 110</t>
  </si>
  <si>
    <t>434836966</t>
  </si>
  <si>
    <t>https://podminky.urs.cz/item/CS_URS_2023_01/877265261</t>
  </si>
  <si>
    <t>56231176</t>
  </si>
  <si>
    <t>vtok DN 110 dvorní se svislým odtokem a živičným límcem, plast 240x240mm/litina 226x226mm</t>
  </si>
  <si>
    <t>-41620297</t>
  </si>
  <si>
    <t>877275211</t>
  </si>
  <si>
    <t>Montáž tvarovek na kanalizačním potrubí z trub z plastu z tvrdého PVC nebo z polypropylenu v otevřeném výkopu jednoosých DN 125</t>
  </si>
  <si>
    <t>-1091330461</t>
  </si>
  <si>
    <t>https://podminky.urs.cz/item/CS_URS_2023_01/877275211</t>
  </si>
  <si>
    <t>1+27+4</t>
  </si>
  <si>
    <t>28611355</t>
  </si>
  <si>
    <t>koleno kanalizace PVC KG 125x30°</t>
  </si>
  <si>
    <t>-713148738</t>
  </si>
  <si>
    <t>28611356</t>
  </si>
  <si>
    <t>koleno kanalizační PVC KG 125x45°</t>
  </si>
  <si>
    <t>1950878721</t>
  </si>
  <si>
    <t>28611502</t>
  </si>
  <si>
    <t>redukce kanalizační PVC 125/110</t>
  </si>
  <si>
    <t>-978734457</t>
  </si>
  <si>
    <t>877275221</t>
  </si>
  <si>
    <t>Montáž tvarovek na kanalizačním potrubí z trub z plastu z tvrdého PVC nebo z polypropylenu v otevřeném výkopu dvouosých DN 125</t>
  </si>
  <si>
    <t>503035758</t>
  </si>
  <si>
    <t>https://podminky.urs.cz/item/CS_URS_2023_01/877275221</t>
  </si>
  <si>
    <t>4+4</t>
  </si>
  <si>
    <t>28611389</t>
  </si>
  <si>
    <t>odbočka kanalizační PVC s hrdlem 125/125/45°</t>
  </si>
  <si>
    <t>984102897</t>
  </si>
  <si>
    <t>28611425R</t>
  </si>
  <si>
    <t>odbočka kanalizační plastová s hrdlem KG 125/110/45°</t>
  </si>
  <si>
    <t>-1131191398</t>
  </si>
  <si>
    <t>877315211</t>
  </si>
  <si>
    <t>Montáž tvarovek na kanalizačním potrubí z trub z plastu z tvrdého PVC nebo z polypropylenu v otevřeném výkopu jednoosých DN 160</t>
  </si>
  <si>
    <t>776568061</t>
  </si>
  <si>
    <t>https://podminky.urs.cz/item/CS_URS_2023_01/877315211</t>
  </si>
  <si>
    <t>2+44+17+12</t>
  </si>
  <si>
    <t>28611360</t>
  </si>
  <si>
    <t>koleno kanalizace PVC KG 160x30°</t>
  </si>
  <si>
    <t>58740418</t>
  </si>
  <si>
    <t>28611361</t>
  </si>
  <si>
    <t>koleno kanalizační PVC KG 160x45°</t>
  </si>
  <si>
    <t>324370744</t>
  </si>
  <si>
    <t>28611504</t>
  </si>
  <si>
    <t>redukce kanalizační PVC 160/110</t>
  </si>
  <si>
    <t>1714857215</t>
  </si>
  <si>
    <t>28611506</t>
  </si>
  <si>
    <t>redukce kanalizační PVC 160/125</t>
  </si>
  <si>
    <t>-723107790</t>
  </si>
  <si>
    <t>877315221</t>
  </si>
  <si>
    <t>Montáž tvarovek na kanalizačním potrubí z trub z plastu z tvrdého PVC nebo z polypropylenu v otevřeném výkopu dvouosých DN 160</t>
  </si>
  <si>
    <t>828377473</t>
  </si>
  <si>
    <t>https://podminky.urs.cz/item/CS_URS_2023_01/877315221</t>
  </si>
  <si>
    <t>1+1+6</t>
  </si>
  <si>
    <t>28611912</t>
  </si>
  <si>
    <t>odbočka kanalizační plastová s hrdlem KG 160/110/45°</t>
  </si>
  <si>
    <t>1113510155</t>
  </si>
  <si>
    <t>28611914</t>
  </si>
  <si>
    <t>odbočka kanalizační plastová s hrdlem KG 160/125/45°</t>
  </si>
  <si>
    <t>-1464629838</t>
  </si>
  <si>
    <t>28611916</t>
  </si>
  <si>
    <t>odbočka kanalizační plastová s hrdlem KG 160/160/45°</t>
  </si>
  <si>
    <t>174268588</t>
  </si>
  <si>
    <t>877315261</t>
  </si>
  <si>
    <t>Montáž tvarovek na kanalizačním potrubí z trub z plastu z tvrdého PVC nebo z polypropylenu v otevřeném výkopu dvorních vpustí DN 160</t>
  </si>
  <si>
    <t>-1249122294</t>
  </si>
  <si>
    <t>https://podminky.urs.cz/item/CS_URS_2023_01/877315261</t>
  </si>
  <si>
    <t>56231166</t>
  </si>
  <si>
    <t>vtok DN 160 se svislým odtokem plast 244x244mm/litina 226x226mm se sifonovou vložkou</t>
  </si>
  <si>
    <t>-57754946</t>
  </si>
  <si>
    <t>877350420</t>
  </si>
  <si>
    <t>Montáž tvarovek na kanalizačním plastovém potrubí z polypropylenu PP korugovaného nebo žebrovaného odboček DN 200</t>
  </si>
  <si>
    <t>-319828826</t>
  </si>
  <si>
    <t>https://podminky.urs.cz/item/CS_URS_2023_01/877350420</t>
  </si>
  <si>
    <t>28617360R</t>
  </si>
  <si>
    <t>odbočka kanalizace PP žebrované pro KG 45° DN 200/160 SN10 včetně těsnění</t>
  </si>
  <si>
    <t>130617717</t>
  </si>
  <si>
    <t>890331851</t>
  </si>
  <si>
    <t>Bourání šachet a jímek strojně velikosti obestavěného prostoru přes 1,5 do 3 m3 ze železobetonu</t>
  </si>
  <si>
    <t>-1396949162</t>
  </si>
  <si>
    <t>https://podminky.urs.cz/item/CS_URS_2023_01/890331851</t>
  </si>
  <si>
    <t>"Š2" 1,4*1,6*2,8</t>
  </si>
  <si>
    <t>"Š5" 1,1*1,1*3,5</t>
  </si>
  <si>
    <t>890431851</t>
  </si>
  <si>
    <t>Bourání šachet a jímek strojně velikosti obestavěného prostoru přes 1,5 do 3 m3 z prefabrikovaných skruží</t>
  </si>
  <si>
    <t>-1753321460</t>
  </si>
  <si>
    <t>https://podminky.urs.cz/item/CS_URS_2023_01/890431851</t>
  </si>
  <si>
    <t>"Š DN1000" 3,14*0,5*0,5*3,5</t>
  </si>
  <si>
    <t>"Š3 DN1000" 3,14*0,5*0,5*3</t>
  </si>
  <si>
    <t>"Š4 DN1000" 3,14*0,5*0,5*3</t>
  </si>
  <si>
    <t>"DŠ DN1000" 3,14*0,5*0,5*3,2</t>
  </si>
  <si>
    <t>"DŠ3 DN1000" 3,14*0,5*0,5*3,2</t>
  </si>
  <si>
    <t>892271111</t>
  </si>
  <si>
    <t>Tlakové zkoušky vodou na potrubí DN 100 nebo 125</t>
  </si>
  <si>
    <t>433840613</t>
  </si>
  <si>
    <t>https://podminky.urs.cz/item/CS_URS_2023_01/892271111</t>
  </si>
  <si>
    <t>92,6+70</t>
  </si>
  <si>
    <t>892312121</t>
  </si>
  <si>
    <t>Tlakové zkoušky vzduchem těsnícími vaky ucpávkovými DN 150</t>
  </si>
  <si>
    <t>úsek</t>
  </si>
  <si>
    <t>835768661</t>
  </si>
  <si>
    <t>https://podminky.urs.cz/item/CS_URS_2023_01/892312121</t>
  </si>
  <si>
    <t>892351111</t>
  </si>
  <si>
    <t>Tlakové zkoušky vodou na potrubí DN 150 nebo 200</t>
  </si>
  <si>
    <t>1534204814</t>
  </si>
  <si>
    <t>https://podminky.urs.cz/item/CS_URS_2023_01/892351111</t>
  </si>
  <si>
    <t>167+57</t>
  </si>
  <si>
    <t>892372111</t>
  </si>
  <si>
    <t>Tlakové zkoušky vodou zabezpečení konců potrubí při tlakových zkouškách DN do 300</t>
  </si>
  <si>
    <t>1599562086</t>
  </si>
  <si>
    <t>https://podminky.urs.cz/item/CS_URS_2023_01/892372111</t>
  </si>
  <si>
    <t>894411311</t>
  </si>
  <si>
    <t>Osazení betonových nebo železobetonových dílců pro šachty skruží rovných</t>
  </si>
  <si>
    <t>1257138258</t>
  </si>
  <si>
    <t>https://podminky.urs.cz/item/CS_URS_2023_01/894411311</t>
  </si>
  <si>
    <t>"ŽV1,2,3,4,5" 17</t>
  </si>
  <si>
    <t>"Š2" 1+1</t>
  </si>
  <si>
    <t>"Š4" 1+1</t>
  </si>
  <si>
    <t>"Š6" 1+1+1</t>
  </si>
  <si>
    <t>"Š7" 1+1+1</t>
  </si>
  <si>
    <t>"DŠ1" 1+1+1</t>
  </si>
  <si>
    <t>"DŠ2" 2</t>
  </si>
  <si>
    <t>59224406R</t>
  </si>
  <si>
    <t>skruž horní žlabové vpusti 450/195/5b</t>
  </si>
  <si>
    <t>-1107761397</t>
  </si>
  <si>
    <t>"ŽV1,2,3,4,5" 5</t>
  </si>
  <si>
    <t>59224408R</t>
  </si>
  <si>
    <t>skruž středová žlabové vpusti 450/195/6b</t>
  </si>
  <si>
    <t>-1698689815</t>
  </si>
  <si>
    <t>"ŽV2" 2</t>
  </si>
  <si>
    <t>"ŽV3" 2</t>
  </si>
  <si>
    <t>59224410R</t>
  </si>
  <si>
    <t>skruž středová žlabové vpusti 450/295/6a</t>
  </si>
  <si>
    <t>45931095</t>
  </si>
  <si>
    <t>59224411R</t>
  </si>
  <si>
    <t>skruž středová žlabové vpusti 450/570/6d</t>
  </si>
  <si>
    <t>-1100257685</t>
  </si>
  <si>
    <t>59224160</t>
  </si>
  <si>
    <t>skruž kanalizační s ocelovými stupadly 100x25x12cm</t>
  </si>
  <si>
    <t>1816173515</t>
  </si>
  <si>
    <t>"DŠ1" 1</t>
  </si>
  <si>
    <t>59224161</t>
  </si>
  <si>
    <t>skruž kanalizační s ocelovými stupadly 100x50x12cm</t>
  </si>
  <si>
    <t>-894134203</t>
  </si>
  <si>
    <t>59224162</t>
  </si>
  <si>
    <t>skruž kanalizační s ocelovými stupadly 100x100x12cm</t>
  </si>
  <si>
    <t>912607031</t>
  </si>
  <si>
    <t>894412411</t>
  </si>
  <si>
    <t>Osazení betonových nebo železobetonových dílců pro šachty skruží přechodových</t>
  </si>
  <si>
    <t>506547343</t>
  </si>
  <si>
    <t>https://podminky.urs.cz/item/CS_URS_2023_01/894412411</t>
  </si>
  <si>
    <t>59224168</t>
  </si>
  <si>
    <t>skruž betonová přechodová 62,5/100x60x12cm, stupadla poplastovaná kapsová</t>
  </si>
  <si>
    <t>1688488664</t>
  </si>
  <si>
    <t>894414111</t>
  </si>
  <si>
    <t>Osazení betonových nebo železobetonových dílců pro šachty skruží základových (dno)</t>
  </si>
  <si>
    <t>775388892</t>
  </si>
  <si>
    <t>https://podminky.urs.cz/item/CS_URS_2023_01/894414111</t>
  </si>
  <si>
    <t>"Š2 - napojení 1x PP DN 200 a 1x PVC-KG DN 150" 1</t>
  </si>
  <si>
    <t>"Š4 - napojení 2x PP DN 200 a 1x PVC-KG DN 150" 1</t>
  </si>
  <si>
    <t>"Š5 - napojení 2x PP DN 200" 1</t>
  </si>
  <si>
    <t>"Š6 - napojení 2x PP DN 200" 1</t>
  </si>
  <si>
    <t>"Š7 - napojení 2x PP DN 200 a 1x KT DN 200" 1</t>
  </si>
  <si>
    <t>"DŠ1 - napojení 2x PP DN 200" 1</t>
  </si>
  <si>
    <t>"DŠ2 - napojení 2x PP DN 200" 1</t>
  </si>
  <si>
    <t>"DŠ3 - napojení 2x PP DN 200" 1</t>
  </si>
  <si>
    <t>"DŠ4 - napojení 1x PP DN 200 a 2x PVC-KG DN 150" 1</t>
  </si>
  <si>
    <t>59224047R</t>
  </si>
  <si>
    <t>dno betonové žlabové vpusti s výtokem PVC DN 150 450/330/1a</t>
  </si>
  <si>
    <t>1302438685</t>
  </si>
  <si>
    <t>59224337R</t>
  </si>
  <si>
    <t>dno betonové šachty kanalizační DN 1000, výška 600 mm</t>
  </si>
  <si>
    <t>-1381519023</t>
  </si>
  <si>
    <t>895270012</t>
  </si>
  <si>
    <t>Proplachovací a kontrolní šachta z PVC-U pro drenáže budov vnějšího průměru 315 mm pro napojení potrubí DN 200 bez lapače písku užitné výšky 650 mm</t>
  </si>
  <si>
    <t>306181023</t>
  </si>
  <si>
    <t>https://podminky.urs.cz/item/CS_URS_2023_01/895270012</t>
  </si>
  <si>
    <t>895270021</t>
  </si>
  <si>
    <t>Proplachovací a kontrolní šachta z PVC-U pro drenáže budov vnějšího průměru 315 mm šachtové prodloužení světlé hloubky 800 mm</t>
  </si>
  <si>
    <t>767921803</t>
  </si>
  <si>
    <t>https://podminky.urs.cz/item/CS_URS_2023_01/895270021</t>
  </si>
  <si>
    <t>895270031</t>
  </si>
  <si>
    <t>Proplachovací a kontrolní šachta z PVC-U pro drenáže budov vnějšího průměru 315 mm redukce DN 200/100-150</t>
  </si>
  <si>
    <t>2120323098</t>
  </si>
  <si>
    <t>https://podminky.urs.cz/item/CS_URS_2023_01/895270031</t>
  </si>
  <si>
    <t>895270051</t>
  </si>
  <si>
    <t>Proplachovací a kontrolní šachta z PVC-U pro drenáže budov vnějšího průměru 315 mm poklop litinový bez ventilace pro třídu zatížení B 125</t>
  </si>
  <si>
    <t>1570429242</t>
  </si>
  <si>
    <t>https://podminky.urs.cz/item/CS_URS_2023_01/895270051</t>
  </si>
  <si>
    <t>895270067</t>
  </si>
  <si>
    <t>Proplachovací a kontrolní šachta z PVC-U pro drenáže budov vnějšího průměru 315 mm Příplatek k ceně -0021 za uříznutí šachtového prodloužení</t>
  </si>
  <si>
    <t>-1988332317</t>
  </si>
  <si>
    <t>https://podminky.urs.cz/item/CS_URS_2023_01/895270067</t>
  </si>
  <si>
    <t>28614399R</t>
  </si>
  <si>
    <t>D+M záslepka pro drenážní šachtu DN 200, universal</t>
  </si>
  <si>
    <t>1365675190</t>
  </si>
  <si>
    <t>28610433R</t>
  </si>
  <si>
    <t>D+M odbočka drenážního systému budov potrubí 45° PP DN 100</t>
  </si>
  <si>
    <t>1757048497</t>
  </si>
  <si>
    <t>28654563R</t>
  </si>
  <si>
    <t>D+M oboustranná násuvná spojka DN 315</t>
  </si>
  <si>
    <t>1445264517</t>
  </si>
  <si>
    <t>899103112</t>
  </si>
  <si>
    <t>Osazení poklopů litinových a ocelových včetně rámů pro třídu zatížení B125, C250</t>
  </si>
  <si>
    <t>-1188924349</t>
  </si>
  <si>
    <t>https://podminky.urs.cz/item/CS_URS_2023_01/899103112</t>
  </si>
  <si>
    <t>28661933</t>
  </si>
  <si>
    <t>poklop šachtový litinový DN 600 pro třídu zatížení B125</t>
  </si>
  <si>
    <t>1665031675</t>
  </si>
  <si>
    <t>899203112</t>
  </si>
  <si>
    <t>Osazení mříží litinových včetně rámů a košů na bahno pro třídu zatížení B125, C250</t>
  </si>
  <si>
    <t>-777896492</t>
  </si>
  <si>
    <t>https://podminky.urs.cz/item/CS_URS_2023_01/899203112</t>
  </si>
  <si>
    <t>55241042R</t>
  </si>
  <si>
    <t>mříž žlabová litinová 300x500 pro třídu zatížení C250</t>
  </si>
  <si>
    <t>-987913776</t>
  </si>
  <si>
    <t>55241001R</t>
  </si>
  <si>
    <t>koš kalový pro rám 500x300 mm, výška 325 mm, žárově zinkovaný plech</t>
  </si>
  <si>
    <t>-2085983806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</si>
  <si>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</si>
  <si>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</si>
  <si>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-792643548</t>
  </si>
  <si>
    <t>https://podminky.urs.cz/item/CS_URS_2023_01/916231213</t>
  </si>
  <si>
    <t>59217036</t>
  </si>
  <si>
    <t>obrubník betonový parkový přírodní 500x80x250mm</t>
  </si>
  <si>
    <t>940856427</t>
  </si>
  <si>
    <t>1,47058823529412*1,02 "Přepočtené koeficientem množství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</si>
  <si>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</si>
  <si>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</si>
  <si>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-772499223</t>
  </si>
  <si>
    <t>https://podminky.urs.cz/item/CS_URS_2023_01/919732211</t>
  </si>
  <si>
    <t>2*1,5</t>
  </si>
  <si>
    <t>2*2,5</t>
  </si>
  <si>
    <t>919735112</t>
  </si>
  <si>
    <t>Řezání stávajícího živičného krytu nebo podkladu hloubky přes 50 do 100 mm</t>
  </si>
  <si>
    <t>196748976</t>
  </si>
  <si>
    <t>https://podminky.urs.cz/item/CS_URS_2023_01/919735112</t>
  </si>
  <si>
    <t>933901311</t>
  </si>
  <si>
    <t>Zkoušky objektů a vymývání naplnění a vyprázdnění nádrže pro účely vymývací (proplachovací) o obsahu do 1000 m3</t>
  </si>
  <si>
    <t>255765896</t>
  </si>
  <si>
    <t>https://podminky.urs.cz/item/CS_URS_2023_01/933901311</t>
  </si>
  <si>
    <t>desinfekce septiku</t>
  </si>
  <si>
    <t>4*4*2,5</t>
  </si>
  <si>
    <t>938901411</t>
  </si>
  <si>
    <t>Dezinfekce nádrže roztokem chlornanu sodného</t>
  </si>
  <si>
    <t>1027803193</t>
  </si>
  <si>
    <t>https://podminky.urs.cz/item/CS_URS_2023_01/938901411</t>
  </si>
  <si>
    <t>95290512R</t>
  </si>
  <si>
    <t>Čerpání fekálií ze septiku včetně odvozu a likvidace v souladu s legislativou</t>
  </si>
  <si>
    <t>soubor</t>
  </si>
  <si>
    <t>19491900</t>
  </si>
  <si>
    <t>963051113</t>
  </si>
  <si>
    <t>Bourání železobetonových stropů deskových, tl. přes 80 mm</t>
  </si>
  <si>
    <t>1532179368</t>
  </si>
  <si>
    <t>https://podminky.urs.cz/item/CS_URS_2023_01/963051113</t>
  </si>
  <si>
    <t>strop septiku</t>
  </si>
  <si>
    <t>4*4*0,15</t>
  </si>
  <si>
    <t>977151118</t>
  </si>
  <si>
    <t>Jádrové vrty diamantovými korunkami do stavebních materiálů (železobetonu, betonu, cihel, obkladů, dlažeb, kamene) průměru přes 90 do 100 mm</t>
  </si>
  <si>
    <t>-953076629</t>
  </si>
  <si>
    <t>https://podminky.urs.cz/item/CS_URS_2023_01/977151118</t>
  </si>
  <si>
    <t>napojení do revizní šachty</t>
  </si>
  <si>
    <t>1*0,15</t>
  </si>
  <si>
    <t>977151123</t>
  </si>
  <si>
    <t>Jádrové vrty diamantovými korunkami do stavebních materiálů (železobetonu, betonu, cihel, obkladů, dlažeb, kamene) průměru přes 130 do 150 mm</t>
  </si>
  <si>
    <t>1504434377</t>
  </si>
  <si>
    <t>https://podminky.urs.cz/item/CS_URS_2023_01/977151123</t>
  </si>
  <si>
    <t>6*0,15</t>
  </si>
  <si>
    <t>997013151</t>
  </si>
  <si>
    <t>Vnitrostaveništní doprava suti a vybouraných hmot vodorovně do 50 m svisle s omezením mechanizace pro budovy a haly výšky do 6 m</t>
  </si>
  <si>
    <t>83277352</t>
  </si>
  <si>
    <t>https://podminky.urs.cz/item/CS_URS_2023_01/997013151</t>
  </si>
  <si>
    <t>838139574</t>
  </si>
  <si>
    <t>997013862</t>
  </si>
  <si>
    <t>Poplatek za uložení stavebního odpadu na recyklační skládce (skládkovné) z armovaného betonu zatříděného do Katalogu odpadů pod kódem 17 01 01</t>
  </si>
  <si>
    <t>1787953705</t>
  </si>
  <si>
    <t>https://podminky.urs.cz/item/CS_URS_2023_01/997013862</t>
  </si>
  <si>
    <t>5,76+6,304+7,489</t>
  </si>
  <si>
    <t>997221571</t>
  </si>
  <si>
    <t>Vodorovná doprava vybouraných hmot bez naložení, ale se složením a s hrubým urovnáním na vzdálenost do 1 km</t>
  </si>
  <si>
    <t>1278130984</t>
  </si>
  <si>
    <t>https://podminky.urs.cz/item/CS_URS_2023_01/997221571</t>
  </si>
  <si>
    <t>997221579</t>
  </si>
  <si>
    <t>Vodorovná doprava vybouraných hmot bez naložení, ale se složením a s hrubým urovnáním na vzdálenost Příplatek k ceně za každý další i započatý 1 km přes 1 km</t>
  </si>
  <si>
    <t>1077856842</t>
  </si>
  <si>
    <t>https://podminky.urs.cz/item/CS_URS_2023_01/997221579</t>
  </si>
  <si>
    <t>29*39,515</t>
  </si>
  <si>
    <t>997221612</t>
  </si>
  <si>
    <t>Nakládání na dopravní prostředky pro vodorovnou dopravu vybouraných hmot</t>
  </si>
  <si>
    <t>-1072286957</t>
  </si>
  <si>
    <t>https://podminky.urs.cz/item/CS_URS_2023_01/997221612</t>
  </si>
  <si>
    <t>998276101</t>
  </si>
  <si>
    <t>Přesun hmot pro trubní vedení hloubené z trub z plastických hmot nebo sklolaminátových pro vodovody nebo kanalizace v otevřeném výkopu dopravní vzdálenost do 15 m</t>
  </si>
  <si>
    <t>1832739942</t>
  </si>
  <si>
    <t>https://podminky.urs.cz/item/CS_URS_2023_01/998276101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</si>
  <si>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</si>
  <si>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</si>
  <si>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-2103098781</t>
  </si>
  <si>
    <t>https://podminky.urs.cz/item/CS_URS_2023_01/998276124</t>
  </si>
  <si>
    <t>721110961</t>
  </si>
  <si>
    <t>Opravy odpadního potrubí kameninového propojení dosavadního potrubí DN 100</t>
  </si>
  <si>
    <t>1656854932</t>
  </si>
  <si>
    <t>https://podminky.urs.cz/item/CS_URS_2023_01/721110961</t>
  </si>
  <si>
    <t>721110963</t>
  </si>
  <si>
    <t>Opravy odpadního potrubí kameninového propojení dosavadního potrubí DN 150</t>
  </si>
  <si>
    <t>-1732478981</t>
  </si>
  <si>
    <t>https://podminky.urs.cz/item/CS_URS_2023_01/721110963</t>
  </si>
  <si>
    <t>72121081R</t>
  </si>
  <si>
    <t>Demontáž kanalizačního příslušenství vpustí litinových DN 125</t>
  </si>
  <si>
    <t>-1932438191</t>
  </si>
  <si>
    <t>721242804</t>
  </si>
  <si>
    <t>Demontáž lapačů střešních splavenin DN 125</t>
  </si>
  <si>
    <t>1765726889</t>
  </si>
  <si>
    <t>https://podminky.urs.cz/item/CS_URS_2023_01/721242804</t>
  </si>
  <si>
    <t>721249116</t>
  </si>
  <si>
    <t>Lapače střešních splavenin montáž lapačů střešních splavenin ostatních typů polypropylenových DN 125</t>
  </si>
  <si>
    <t>-492245627</t>
  </si>
  <si>
    <t>https://podminky.urs.cz/item/CS_URS_2023_01/721249116</t>
  </si>
  <si>
    <t>28341110</t>
  </si>
  <si>
    <t>lapače střešních splavenin okapová vpusť s klapkou+inspekční poklop z PP</t>
  </si>
  <si>
    <t>1677555416</t>
  </si>
  <si>
    <t>998721101</t>
  </si>
  <si>
    <t>Přesun hmot pro vnitřní kanalizace stanovený z hmotnosti přesunovaného materiálu vodorovná dopravní vzdálenost do 50 m v objektech výšky do 6 m</t>
  </si>
  <si>
    <t>561080491</t>
  </si>
  <si>
    <t>https://podminky.urs.cz/item/CS_URS_2023_01/998721101</t>
  </si>
  <si>
    <t>998721181</t>
  </si>
  <si>
    <t>Přesun hmot pro vnitřní kanalizace stanovený z hmotnosti přesunovaného materiálu Příplatek k ceně za přesun prováděný bez použití mechanizace pro jakoukoliv výšku objektu</t>
  </si>
  <si>
    <t>1726854223</t>
  </si>
  <si>
    <t>https://podminky.urs.cz/item/CS_URS_2023_01/998721181</t>
  </si>
  <si>
    <t>02 - Zabezpečení vstupu do objektu Komenského 759, Sokolov I. ETAPA</t>
  </si>
  <si>
    <t>02.01 - Stavební část</t>
  </si>
  <si>
    <t>DPT s.r.o., Ostrov</t>
  </si>
  <si>
    <t>Neubauerová Soňa, SK-Projekt, Ostrov</t>
  </si>
  <si>
    <t xml:space="preserve">    91 - Doplňující konstrukce a práce pozemních komunikací, letišť a ploch</t>
  </si>
  <si>
    <t xml:space="preserve">    95 - Různé dokončovací konstrukce a práce pozemních staveb</t>
  </si>
  <si>
    <t xml:space="preserve">    96 - Bourání konstrukcí</t>
  </si>
  <si>
    <t>122211101</t>
  </si>
  <si>
    <t>Odkopávky a prokopávky v hornině třídy těžitelnosti I, skupiny 3 ručně</t>
  </si>
  <si>
    <t>-1682533026</t>
  </si>
  <si>
    <t>Odkopávky a prokopávky ručně zapažené i nezapažené v hornině třídy těžitelnosti I skupiny 3</t>
  </si>
  <si>
    <t>https://podminky.urs.cz/item/CS_URS_2023_01/122211101</t>
  </si>
  <si>
    <t>brána C</t>
  </si>
  <si>
    <t>výkop pro zámkovou dlažbu</t>
  </si>
  <si>
    <t>7,20*0,30</t>
  </si>
  <si>
    <t>131213701</t>
  </si>
  <si>
    <t>Hloubení nezapažených jam v soudržných horninách třídy těžitelnosti I skupiny 3 ručně</t>
  </si>
  <si>
    <t>-498157299</t>
  </si>
  <si>
    <t>Hloubení nezapažených jam ručně s urovnáním dna do předepsaného profilu a spádu v hornině třídy těžitelnosti I skupiny 3 soudržných</t>
  </si>
  <si>
    <t>https://podminky.urs.cz/item/CS_URS_2023_01/131213701</t>
  </si>
  <si>
    <t>výkop pro základ turniketu</t>
  </si>
  <si>
    <t>1,50*1,50*0,80</t>
  </si>
  <si>
    <t>Hloubení nezapažených rýh šířky do 800 mm v soudržných horninách třídy těžitelnosti I skupiny 3 ručně</t>
  </si>
  <si>
    <t>430349177</t>
  </si>
  <si>
    <t>brána A</t>
  </si>
  <si>
    <t>výkop pro základ</t>
  </si>
  <si>
    <t>2,6*0,5*1,0</t>
  </si>
  <si>
    <t>133212811</t>
  </si>
  <si>
    <t>Hloubení nezapažených šachet v hornině třídy těžitelnosti I skupiny 3 plocha výkopu do 4 m2 ručně</t>
  </si>
  <si>
    <t>-999398860</t>
  </si>
  <si>
    <t>Hloubení nezapažených šachet ručně v horninách třídy těžitelnosti I skupiny 3, půdorysná plocha výkopu do 4 m2</t>
  </si>
  <si>
    <t>https://podminky.urs.cz/item/CS_URS_2023_01/133212811</t>
  </si>
  <si>
    <t>0,30*0,30*0,80</t>
  </si>
  <si>
    <t>0,25*0,25*0,80</t>
  </si>
  <si>
    <t>výkop pro základ pilíře</t>
  </si>
  <si>
    <t>0,60*0,60*0,80</t>
  </si>
  <si>
    <t>Úprava pláně v hornině třídy těžitelnosti I skupiny 1 až 3 se zhutněním strojně</t>
  </si>
  <si>
    <t>1923878578</t>
  </si>
  <si>
    <t>pod konstrukci zámkové dlažby</t>
  </si>
  <si>
    <t>7,20</t>
  </si>
  <si>
    <t>Vodorovné přemístění přes 9 000 do 10000 m výkopku/sypaniny z horniny třídy těžitelnosti I skupiny 1 až 3</t>
  </si>
  <si>
    <t>1144774927</t>
  </si>
  <si>
    <t>2,16+1,80+1,3+0,41</t>
  </si>
  <si>
    <t>Uložení sypaniny na skládky nebo meziskládky</t>
  </si>
  <si>
    <t>-177806797</t>
  </si>
  <si>
    <t>171201221</t>
  </si>
  <si>
    <t>Poplatek za uložení na skládce (skládkovné) zeminy a kamení kód odpadu 17 05 04</t>
  </si>
  <si>
    <t>-561449729</t>
  </si>
  <si>
    <t>Poplatek za uložení stavebního odpadu na skládce (skládkovné) zeminy a kamení zatříděného do Katalogu odpadů pod kódem 17 05 04</t>
  </si>
  <si>
    <t>https://podminky.urs.cz/item/CS_URS_2023_01/171201221</t>
  </si>
  <si>
    <t>5,67*2,0</t>
  </si>
  <si>
    <t>Základové pásy z betonu tř. C 20/25</t>
  </si>
  <si>
    <t>1532227212</t>
  </si>
  <si>
    <t>Základové patky z betonu tř. C 20/25</t>
  </si>
  <si>
    <t>1015898837</t>
  </si>
  <si>
    <t>275362021</t>
  </si>
  <si>
    <t>Výztuž základových patek svařovanými sítěmi Kari</t>
  </si>
  <si>
    <t>-1602333561</t>
  </si>
  <si>
    <t>Výztuž základů patek ze svařovaných sítí z drátů typu KARI</t>
  </si>
  <si>
    <t>https://podminky.urs.cz/item/CS_URS_2023_01/275362021</t>
  </si>
  <si>
    <t>275361821</t>
  </si>
  <si>
    <t>Výztuž základových patek betonářskou ocelí 10 505 (R)</t>
  </si>
  <si>
    <t>1219138865</t>
  </si>
  <si>
    <t>Výztuž základů patek z betonářské oceli 10 505 (R)</t>
  </si>
  <si>
    <t>https://podminky.urs.cz/item/CS_URS_2023_01/275361821</t>
  </si>
  <si>
    <t>2700000R1</t>
  </si>
  <si>
    <t>Příplatek za horní gletovaný povrch nových základů</t>
  </si>
  <si>
    <t>1824928301</t>
  </si>
  <si>
    <t>Postupné podbetonování základového zdiva prostým betonem tř. C 20/25</t>
  </si>
  <si>
    <t>1879192740</t>
  </si>
  <si>
    <t>rezerva na případné podbetonování základu</t>
  </si>
  <si>
    <t>0,5</t>
  </si>
  <si>
    <t>331271125</t>
  </si>
  <si>
    <t>Zdivo pilířů z cihel vápenopískových dl 290 mm na SMS 5 MPa</t>
  </si>
  <si>
    <t>-2102095057</t>
  </si>
  <si>
    <t>Pilíře volně stojící z cihel nepálených čtyřhranné až osmihranné (průřezu čtverce, T nebo kříže) pravoúhlé pod omítku z cihel vápenopískových dl. 290 mm, na maltu ze suché směsi 5 MPa</t>
  </si>
  <si>
    <t>https://podminky.urs.cz/item/CS_URS_2023_01/331271125</t>
  </si>
  <si>
    <t>P</t>
  </si>
  <si>
    <t>Poznámka k položce:
Poznámka k položce: včetně vynechání kapsy pro zápustnou krabici</t>
  </si>
  <si>
    <t>3300000R1</t>
  </si>
  <si>
    <t>Zákrytová stříška betonová 700x700x70mm s okapničkou pro cihelné sloupky - montáž a dodávka vč.dopravy</t>
  </si>
  <si>
    <t>372865501</t>
  </si>
  <si>
    <t>3481721R1</t>
  </si>
  <si>
    <t>Samonosná kovová posuvná brána s pohonem 1800x5680mm včetně kotevních prvků - montáž a dodávka vč.dopravy</t>
  </si>
  <si>
    <t>kpl</t>
  </si>
  <si>
    <t>1889119850</t>
  </si>
  <si>
    <t>Poznámka k položce:
Poznámka k položce: povrchová úprava žárové zinkování  včetně sady komponentů pro provoz brány</t>
  </si>
  <si>
    <t>348101130</t>
  </si>
  <si>
    <t>Osazení vrat nebo vrátek k oplocení na sloupky zděné nebo betonové pl přes 4 do 6 m2</t>
  </si>
  <si>
    <t>1353278571</t>
  </si>
  <si>
    <t>Osazení vrat nebo vrátek k oplocení na sloupky zděné nebo betonové, plochy jednotlivě přes 4 do 6 m2</t>
  </si>
  <si>
    <t>https://podminky.urs.cz/item/CS_URS_2023_01/348101130</t>
  </si>
  <si>
    <t>dvoukřídlová brána 2950/1750mm</t>
  </si>
  <si>
    <t>15945002R</t>
  </si>
  <si>
    <t>brána plotová dvoukřídlá 2950x1750mm - dodávka vč.dopravy, vč.povrchové úpravy žárovým zinkováním</t>
  </si>
  <si>
    <t>-1386672395</t>
  </si>
  <si>
    <t>Poznámka k položce:
Poznámka k položce: včetně kotevních závěsů včetně zámku vložkového a koule/koule</t>
  </si>
  <si>
    <t>564750001</t>
  </si>
  <si>
    <t>Podklad z kameniva hrubého drceného vel. 8-16 mm plochy do 100 m2 tl 150 mm</t>
  </si>
  <si>
    <t>-1488237307</t>
  </si>
  <si>
    <t>Podklad nebo kryt z kameniva hrubého drceného vel. 8-16 mm s rozprostřením a zhutněním plochy jednotlivě do 100 m2, po zhutnění tl. 150 mm</t>
  </si>
  <si>
    <t>https://podminky.urs.cz/item/CS_URS_2023_01/564750001</t>
  </si>
  <si>
    <t>konstrukce zámkové dlažby</t>
  </si>
  <si>
    <t>výměra dle PD</t>
  </si>
  <si>
    <t>Kladení zámkové dlažby komunikací pro pěší ručně tl 60 mm skupiny A pl do 50 m2</t>
  </si>
  <si>
    <t>-97198167</t>
  </si>
  <si>
    <t>59245018</t>
  </si>
  <si>
    <t>dlažba tvar obdélník betonová 200x100x60mm přírodní</t>
  </si>
  <si>
    <t>1665672723</t>
  </si>
  <si>
    <t>6200000R1</t>
  </si>
  <si>
    <t>Zapravení otvorů po pantech VC maltou</t>
  </si>
  <si>
    <t>1855231175</t>
  </si>
  <si>
    <t>brána B</t>
  </si>
  <si>
    <t>952901104</t>
  </si>
  <si>
    <t>Čištění budov omytí jednoduchých oken nebo balkonových dveří pl přes 2,5 m2</t>
  </si>
  <si>
    <t>1820632619</t>
  </si>
  <si>
    <t>Čištění budov při provádění oprav a udržovacích prací oken nebo balkonových dveří jednoduchých omytím, plochy do přes 2,5 m2</t>
  </si>
  <si>
    <t>https://podminky.urs.cz/item/CS_URS_2023_01/952901104</t>
  </si>
  <si>
    <t>952902021</t>
  </si>
  <si>
    <t>Čištění budov zametení hladkých podlah</t>
  </si>
  <si>
    <t>-1417092098</t>
  </si>
  <si>
    <t>Čištění budov při provádění oprav a udržovacích prací podlah hladkých zametením</t>
  </si>
  <si>
    <t>https://podminky.urs.cz/item/CS_URS_2023_01/952902021</t>
  </si>
  <si>
    <t>952902031</t>
  </si>
  <si>
    <t>Čištění budov omytí hladkých podlah</t>
  </si>
  <si>
    <t>-1994226025</t>
  </si>
  <si>
    <t>Čištění budov při provádění oprav a udržovacích prací podlah hladkých omytím</t>
  </si>
  <si>
    <t>https://podminky.urs.cz/item/CS_URS_2023_01/952902031</t>
  </si>
  <si>
    <t>952902121</t>
  </si>
  <si>
    <t>Čištění budov zametení drsných podlah</t>
  </si>
  <si>
    <t>1997340126</t>
  </si>
  <si>
    <t>Čištění budov při provádění oprav a udržovacích prací podlah drsných nebo chodníků zametením</t>
  </si>
  <si>
    <t>https://podminky.urs.cz/item/CS_URS_2023_01/952902121</t>
  </si>
  <si>
    <t>952902131</t>
  </si>
  <si>
    <t>Čištění budov omytí drsných podlah</t>
  </si>
  <si>
    <t>-1014204391</t>
  </si>
  <si>
    <t>Čištění budov při provádění oprav a udržovacích prací podlah drsných nebo chodníků omytím</t>
  </si>
  <si>
    <t>https://podminky.urs.cz/item/CS_URS_2023_01/952902131</t>
  </si>
  <si>
    <t>Doplňující konstrukce a práce pozemních komunikací, letišť a ploch</t>
  </si>
  <si>
    <t>Osazení zahradního obrubníku betonového do lože z betonu s boční opěrou</t>
  </si>
  <si>
    <t>9848251</t>
  </si>
  <si>
    <t>okolo zámkové dlažby</t>
  </si>
  <si>
    <t>3,1+2,8*2</t>
  </si>
  <si>
    <t>59217001</t>
  </si>
  <si>
    <t>obrubník betonový zahradní 1000x50x250mm</t>
  </si>
  <si>
    <t>429842059</t>
  </si>
  <si>
    <t>Různé dokončovací konstrukce a práce pozemních staveb</t>
  </si>
  <si>
    <t>953961111</t>
  </si>
  <si>
    <t>Kotvy chemickým tmelem M 8 hl 80 mm do betonu, ŽB nebo kamene s vyvrtáním otvoru</t>
  </si>
  <si>
    <t>-73165648</t>
  </si>
  <si>
    <t>Kotvy chemické s vyvrtáním otvoru do betonu, železobetonu nebo tvrdého kamene tmel, velikost M 8, hloubka 80 mm</t>
  </si>
  <si>
    <t>https://podminky.urs.cz/item/CS_URS_2023_01/953961111</t>
  </si>
  <si>
    <t>2+2</t>
  </si>
  <si>
    <t>953965112</t>
  </si>
  <si>
    <t>Kotevní šroub pro chemické kotvy M 8 dl 150 mm</t>
  </si>
  <si>
    <t>-96986541</t>
  </si>
  <si>
    <t>Kotvy chemické s vyvrtáním otvoru kotevní šrouby pro chemické kotvy, velikost M 8, délka 150 mm</t>
  </si>
  <si>
    <t>https://podminky.urs.cz/item/CS_URS_2023_01/953965112</t>
  </si>
  <si>
    <t>953961113</t>
  </si>
  <si>
    <t>Kotvy chemickým tmelem M 12 hl 110 mm do betonu, ŽB nebo kamene s vyvrtáním otvoru</t>
  </si>
  <si>
    <t>-1906457689</t>
  </si>
  <si>
    <t>Kotvy chemické s vyvrtáním otvoru do betonu, železobetonu nebo tvrdého kamene tmel, velikost M 12, hloubka 110 mm</t>
  </si>
  <si>
    <t>https://podminky.urs.cz/item/CS_URS_2023_01/953961113</t>
  </si>
  <si>
    <t>pro trny z betonářské výztuže</t>
  </si>
  <si>
    <t>pro základy pilíře stávající</t>
  </si>
  <si>
    <t>trny jsou součástí pol.275361821</t>
  </si>
  <si>
    <t>Bourání konstrukcí</t>
  </si>
  <si>
    <t>962022490</t>
  </si>
  <si>
    <t>Bourání zdiva nadzákladového kamenného na MC do 1 m3</t>
  </si>
  <si>
    <t>115700915</t>
  </si>
  <si>
    <t>Bourání zdiva nadzákladového kamenného na maltu cementovou, objemu do 1 m3</t>
  </si>
  <si>
    <t>https://podminky.urs.cz/item/CS_URS_2023_01/962022490</t>
  </si>
  <si>
    <t>vybourání kamenné zídky</t>
  </si>
  <si>
    <t>0,50*0,60*3,0</t>
  </si>
  <si>
    <t>962032314</t>
  </si>
  <si>
    <t>Bourání pilířů cihelných z dutých nebo plných cihel pálených i nepálených na jakoukoli maltu</t>
  </si>
  <si>
    <t>649836697</t>
  </si>
  <si>
    <t>Bourání zdiva nadzákladového z cihel nebo tvárnic pilířů cihelných průřezu do 0,36 m2</t>
  </si>
  <si>
    <t>https://podminky.urs.cz/item/CS_URS_2023_01/962032314</t>
  </si>
  <si>
    <t>966071721</t>
  </si>
  <si>
    <t>Bourání sloupků a vzpěr plotových ocelových do 2,5 m odřezáním</t>
  </si>
  <si>
    <t>-1666931551</t>
  </si>
  <si>
    <t>Bourání plotových sloupků a vzpěr ocelových trubkových nebo profilovaných výšky do 2,50 m odřezáním</t>
  </si>
  <si>
    <t>https://podminky.urs.cz/item/CS_URS_2023_01/966071721</t>
  </si>
  <si>
    <t>1+1</t>
  </si>
  <si>
    <t>966073810</t>
  </si>
  <si>
    <t>Rozebrání vrat a vrátek k oplocení pl do 2 m2</t>
  </si>
  <si>
    <t>-825650009</t>
  </si>
  <si>
    <t>Rozebrání vrat a vrátek k oplocení plochy jednotlivě do 2 m2</t>
  </si>
  <si>
    <t>https://podminky.urs.cz/item/CS_URS_2023_01/966073810</t>
  </si>
  <si>
    <t>966073811</t>
  </si>
  <si>
    <t>Rozebrání vrat a vrátek k oplocení pl přes 2 do 6 m2</t>
  </si>
  <si>
    <t>1659191623</t>
  </si>
  <si>
    <t>Rozebrání vrat a vrátek k oplocení plochy jednotlivě přes 2 do 6 m2</t>
  </si>
  <si>
    <t>https://podminky.urs.cz/item/CS_URS_2023_01/966073811</t>
  </si>
  <si>
    <t>966073813</t>
  </si>
  <si>
    <t>Rozebrání vrat a vrátek k oplocení pl přes 10 do 20 m2</t>
  </si>
  <si>
    <t>-978415741</t>
  </si>
  <si>
    <t>Rozebrání vrat a vrátek k oplocení plochy jednotlivě přes 10 do 20 m2</t>
  </si>
  <si>
    <t>https://podminky.urs.cz/item/CS_URS_2023_01/966073813</t>
  </si>
  <si>
    <t>Odvoz suti a vybouraných hmot na skládku nebo meziskládku do 1 km se složením</t>
  </si>
  <si>
    <t>1404970758</t>
  </si>
  <si>
    <t>Příplatek k odvozu suti a vybouraných hmot na skládku ZKD 1 km přes 1 km</t>
  </si>
  <si>
    <t>-171192947</t>
  </si>
  <si>
    <t>cca 10km, ocel do sběru</t>
  </si>
  <si>
    <t>6,19*9</t>
  </si>
  <si>
    <t>997013609</t>
  </si>
  <si>
    <t>Poplatek za uložení na skládce (skládkovné) stavebního odpadu ze směsí nebo oddělených frakcí betonu, cihel a keramických výrobků kód odpadu 17 01 07</t>
  </si>
  <si>
    <t>1345297571</t>
  </si>
  <si>
    <t>Poplatek za uložení stavebního odpadu na skládce (skládkovné) ze směsí nebo oddělených frakcí betonu, cihel a keramických výrobků zatříděného do Katalogu odpadů pod kódem 17 01 07</t>
  </si>
  <si>
    <t>https://podminky.urs.cz/item/CS_URS_2023_01/997013609</t>
  </si>
  <si>
    <t>6,19-1,0</t>
  </si>
  <si>
    <t>998232110</t>
  </si>
  <si>
    <t>Přesun hmot pro oplocení zděné z cihel nebo tvárnic v do 3 m</t>
  </si>
  <si>
    <t>818874018</t>
  </si>
  <si>
    <t>Přesun hmot pro oplocení se svislou nosnou konstrukcí zděnou z cihel, tvárnic, bloků, popř. kovovou nebo dřevěnou vodorovná dopravní vzdálenost do 50 m, pro oplocení výšky do 3 m</t>
  </si>
  <si>
    <t>https://podminky.urs.cz/item/CS_URS_2023_01/998232110</t>
  </si>
  <si>
    <t>7660000R1</t>
  </si>
  <si>
    <t>Dřevěná výplň z hraněných profilů vč.povrchové úpravy lazurovacím lakem - výroba, montáž a dodávka</t>
  </si>
  <si>
    <t>1789780059</t>
  </si>
  <si>
    <t>Poznámka k položce:
Poznámka k položce: možnost využití původní výplně</t>
  </si>
  <si>
    <t>7660000R2</t>
  </si>
  <si>
    <t>Stávající dřevěná výplň oplocení - odstranění</t>
  </si>
  <si>
    <t>1461066174</t>
  </si>
  <si>
    <t>(3,0+1,0)*1,10</t>
  </si>
  <si>
    <t>7660000R3</t>
  </si>
  <si>
    <t>Stávající dřevěná výplň oplocení - úprava (zkrácení) + zpětné osazení + zbroušení + lazurovací nátěr</t>
  </si>
  <si>
    <t>-1066314626</t>
  </si>
  <si>
    <t>1,0*1,1*2</t>
  </si>
  <si>
    <t>7670000R1</t>
  </si>
  <si>
    <t>Kotevní plech P6 L60/25/60 - výroba, montáž a dodávka</t>
  </si>
  <si>
    <t>462323551</t>
  </si>
  <si>
    <t>02.02 - Elektroinstalace</t>
  </si>
  <si>
    <t>HSV - HSV</t>
  </si>
  <si>
    <t xml:space="preserve">    ACS - Přístupový a docházkový systém</t>
  </si>
  <si>
    <t xml:space="preserve">    TURNKET - Turniket </t>
  </si>
  <si>
    <t xml:space="preserve">    DDS - Domovní dorozumívací systém</t>
  </si>
  <si>
    <t xml:space="preserve">    EZD - Vybavení dveří</t>
  </si>
  <si>
    <t xml:space="preserve">    BRANA - Ovládání brány</t>
  </si>
  <si>
    <t xml:space="preserve">    PZTS - Poplachový zabezpečovací systém - detekce otevření dveří</t>
  </si>
  <si>
    <t xml:space="preserve">    TRASY - Trasy a kabeláže</t>
  </si>
  <si>
    <t xml:space="preserve">    ELE - Elektroinstalace a rozvaděče</t>
  </si>
  <si>
    <t xml:space="preserve">    OSTATNI - Ostatní náklady</t>
  </si>
  <si>
    <t>111151101</t>
  </si>
  <si>
    <t>Odstranění travin z celkové plochy do 100 m2 strojně</t>
  </si>
  <si>
    <t>-508317949</t>
  </si>
  <si>
    <t>Odstranění travin a rákosu strojně travin, při celkové ploše do 100 m2</t>
  </si>
  <si>
    <t>https://podminky.urs.cz/item/CS_URS_2023_01/111151101</t>
  </si>
  <si>
    <t>111251101</t>
  </si>
  <si>
    <t>Odstranění křovin a stromů průměru kmene do 100 mm i s kořeny sklonu terénu do 1:5 z celkové plochy do 100 m2 strojně</t>
  </si>
  <si>
    <t>-139287785</t>
  </si>
  <si>
    <t>Odstranění křovin a stromů s odstraněním kořenů strojně průměru kmene do 100 mm v rovině nebo ve svahu sklonu terénu do 1:5, při celkové ploše do 100 m2</t>
  </si>
  <si>
    <t>https://podminky.urs.cz/item/CS_URS_2023_01/111251101</t>
  </si>
  <si>
    <t>132251101</t>
  </si>
  <si>
    <t>Hloubení rýh nezapažených š do 800 mm v hornině třídy těžitelnosti I skupiny 3 objem do 20 m3 strojně</t>
  </si>
  <si>
    <t>-953568752</t>
  </si>
  <si>
    <t>Hloubení nezapažených rýh šířky do 800 mm strojně s urovnáním dna do předepsaného profilu a spádu v hornině třídy těžitelnosti I skupiny 3 do 20 m3</t>
  </si>
  <si>
    <t>https://podminky.urs.cz/item/CS_URS_2023_01/132251101</t>
  </si>
  <si>
    <t>162211311</t>
  </si>
  <si>
    <t>Vodorovné přemístění výkopku z horniny třídy těžitelnosti I skupiny 1 až 3 stavebním kolečkem do 10 m</t>
  </si>
  <si>
    <t>-1412099549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</si>
  <si>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</si>
  <si>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https://podminky.urs.cz/item/CS_URS_2023_01/162211311</t>
  </si>
  <si>
    <t>166111101</t>
  </si>
  <si>
    <t>Přehození neulehlého výkopku z horniny třídy těžitelnosti I skupiny 1 až 3 ručně</t>
  </si>
  <si>
    <t>1988729227</t>
  </si>
  <si>
    <t>Přehození neulehlého výkopku ručně z horniny třídy těžitelnosti I, skupiny 1 až 3</t>
  </si>
  <si>
    <t>https://podminky.urs.cz/item/CS_URS_2023_01/166111101</t>
  </si>
  <si>
    <t>167111101</t>
  </si>
  <si>
    <t>Nakládání výkopku z hornin třídy těžitelnosti I skupiny 1 až 3 ručně</t>
  </si>
  <si>
    <t>524237746</t>
  </si>
  <si>
    <t>Nakládání, skládání a překládání neulehlého výkopku nebo sypaniny ručně nakládání, z hornin třídy těžitelnosti I, skupiny 1 až 3</t>
  </si>
  <si>
    <t>https://podminky.urs.cz/item/CS_URS_2023_01/167111101</t>
  </si>
  <si>
    <t>171151103</t>
  </si>
  <si>
    <t>Uložení sypaniny z hornin soudržných do násypů zhutněných strojně</t>
  </si>
  <si>
    <t>1339760614</t>
  </si>
  <si>
    <t>Uložení sypanin do násypů strojně s rozprostřením sypaniny ve vrstvách a s hrubým urovnáním zhutněných z hornin soudržných jakékoliv třídy těžitelnosti</t>
  </si>
  <si>
    <t>https://podminky.urs.cz/item/CS_URS_2023_01/171151103</t>
  </si>
  <si>
    <t>1370957315</t>
  </si>
  <si>
    <t>1779391774</t>
  </si>
  <si>
    <t>Zásyp v prostoru s omezeným pohybem stroje sypaninou se zhutněním</t>
  </si>
  <si>
    <t>1645998665</t>
  </si>
  <si>
    <t>Obsypání potrubí ručně sypaninou bez prohození, uloženou do 3 m</t>
  </si>
  <si>
    <t>1080889909</t>
  </si>
  <si>
    <t>58337308</t>
  </si>
  <si>
    <t>štěrkopísek frakce 0/2</t>
  </si>
  <si>
    <t>532457744</t>
  </si>
  <si>
    <t>4*2 "Přepočtené koeficientem množství</t>
  </si>
  <si>
    <t>-610361811</t>
  </si>
  <si>
    <t>578143213</t>
  </si>
  <si>
    <t>Litý asfalt MA 11 (LAS) tl 40 mm š přes 3 m z nemodifikovaného asfaltu</t>
  </si>
  <si>
    <t>768536876</t>
  </si>
  <si>
    <t>Litý asfalt MA 11 (LAS) s rozprostřením z nemodifikovaného asfaltu v pruhu šířky přes 3 m tl. 40 mm</t>
  </si>
  <si>
    <t>https://podminky.urs.cz/item/CS_URS_2023_01/578143213</t>
  </si>
  <si>
    <t>11162100</t>
  </si>
  <si>
    <t>asfalt silniční obyčejný</t>
  </si>
  <si>
    <t>1996620469</t>
  </si>
  <si>
    <t>HZS4221</t>
  </si>
  <si>
    <t>Hodinová zúčtovací sazba geodet</t>
  </si>
  <si>
    <t>386399766</t>
  </si>
  <si>
    <t>Hodinové zúčtovací sazby ostatních profesí revizní a kontrolní činnost geodet</t>
  </si>
  <si>
    <t>https://podminky.urs.cz/item/CS_URS_2023_01/HZS4221</t>
  </si>
  <si>
    <t>ACS</t>
  </si>
  <si>
    <t>Přístupový a docházkový systém</t>
  </si>
  <si>
    <t>742240001</t>
  </si>
  <si>
    <t>Montáž čtečky karet k elektronické kontrole vstupu</t>
  </si>
  <si>
    <t>148470051</t>
  </si>
  <si>
    <t>Montáž elekronické kontroly vstupu čtečky karet</t>
  </si>
  <si>
    <t>https://podminky.urs.cz/item/CS_URS_2023_01/742240001</t>
  </si>
  <si>
    <t>40467047</t>
  </si>
  <si>
    <t>čtečka bezkontaktní</t>
  </si>
  <si>
    <t>-17261280</t>
  </si>
  <si>
    <t>Poznámka k položce:
Poznámka k položce: Externí čtečka MIFARE - zámková - venkovní provedení se stříškou. Kompatibilní se stávajícím systémem.</t>
  </si>
  <si>
    <t>1169220842</t>
  </si>
  <si>
    <t>Poznámka k položce:
Poznámka k položce: Externí čtečka MFIARE - příchod - venkovní provedení se stříškou. Kompatibilní se stávajícím systémem.</t>
  </si>
  <si>
    <t>1016455372</t>
  </si>
  <si>
    <t>Poznámka k položce:
Poznámka k položce: Externí čtečka MIFARE - odchod - venkovní provedení se stříškou. Kompatibilní se stávajícím systémem.</t>
  </si>
  <si>
    <t>742240005</t>
  </si>
  <si>
    <t>Montáž řídící jednotky pro připojení čteček k elektronické kontrole vstupu</t>
  </si>
  <si>
    <t>553898743</t>
  </si>
  <si>
    <t>Montáž elekronické kontroly vstupu řídící jednotka pro připojení čteček</t>
  </si>
  <si>
    <t>https://podminky.urs.cz/item/CS_URS_2023_01/742240005</t>
  </si>
  <si>
    <t>40462018</t>
  </si>
  <si>
    <t>jednotka pro kontrolu vstupu</t>
  </si>
  <si>
    <t>-320945316</t>
  </si>
  <si>
    <t>Poznámka k položce:
Poznámka k položce: Dveřní jednotka VOS kompatibilní se stávajícím systémem.</t>
  </si>
  <si>
    <t>742240007</t>
  </si>
  <si>
    <t>Montáž ovládacího scriptu k elektronické kontrole vstupu</t>
  </si>
  <si>
    <t>871153666</t>
  </si>
  <si>
    <t>Montáž elekronické kontroly vstupu ovládacího scriptu</t>
  </si>
  <si>
    <t>https://podminky.urs.cz/item/CS_URS_2023_01/742240007</t>
  </si>
  <si>
    <t>742240008</t>
  </si>
  <si>
    <t>Montáž spínavého zdroje s krytem 12V, 3,5 A s akumulátorem 12V/17 Ah k elektronické kontrole vstupu</t>
  </si>
  <si>
    <t>-1999538910</t>
  </si>
  <si>
    <t>Montáž elekronické kontroly vstupu spínavého zdroje s krytem 12V, 3,5 A s akumulátorem 12V/17 Ah</t>
  </si>
  <si>
    <t>https://podminky.urs.cz/item/CS_URS_2023_01/742240008</t>
  </si>
  <si>
    <t>40463001</t>
  </si>
  <si>
    <t>zdroj systémový 10A</t>
  </si>
  <si>
    <t>-879574024</t>
  </si>
  <si>
    <t>ADI.0033194.URS</t>
  </si>
  <si>
    <t>Akumulátor 12V/17Ah se šroubovými svorkami M5 a životností až 5 let, VdS</t>
  </si>
  <si>
    <t>-1391012696</t>
  </si>
  <si>
    <t>742240023</t>
  </si>
  <si>
    <t>Nastavení PC k elektronické kontrole vstupu</t>
  </si>
  <si>
    <t>1275699587</t>
  </si>
  <si>
    <t>Montáž elekronické kontroly vstupu nastavení PC, 10/100 dle doporučení výrobce SW, monitor 19", klávesnice, myš</t>
  </si>
  <si>
    <t>https://podminky.urs.cz/item/CS_URS_2023_01/742240023</t>
  </si>
  <si>
    <t>40342004</t>
  </si>
  <si>
    <t>monitor LCD LED 27" 16:9 Full HD VGA HDMI 230V</t>
  </si>
  <si>
    <t>-125492958</t>
  </si>
  <si>
    <t>SRV.001122.URS</t>
  </si>
  <si>
    <t>Ovládací PC pro obsluhu přístupového systému</t>
  </si>
  <si>
    <t>-2015425816</t>
  </si>
  <si>
    <t>Poznámka k položce:
Poznámka k položce: Pracovní stanice procesor 4.9 GHz, integrovaná gafická karta, RAM 16GB DDR5, SSD 512 GB, DVD, DisplayPort, 5× USB 3.2, 4× USB 2.0, typ skříně: Mini Tower, myš a klávesnice, OS ve verzi Pro, záruka(NBD)</t>
  </si>
  <si>
    <t>742240021</t>
  </si>
  <si>
    <t>Implementace docházkového systému do personálního SW</t>
  </si>
  <si>
    <t>1618059724</t>
  </si>
  <si>
    <t>Montáž elekronické kontroly vstupu implementace docházkového systému do personálního SW</t>
  </si>
  <si>
    <t>https://podminky.urs.cz/item/CS_URS_2023_01/742240021</t>
  </si>
  <si>
    <t>742240022</t>
  </si>
  <si>
    <t>Přístupového softwaru k dodanému HW, multilicence</t>
  </si>
  <si>
    <t>-1904112570</t>
  </si>
  <si>
    <t>Montáž elekronické kontroly vstupu přístupového softwaru k dodanému HW, multilicence</t>
  </si>
  <si>
    <t>https://podminky.urs.cz/item/CS_URS_2023_01/742240022</t>
  </si>
  <si>
    <t>TURNKET</t>
  </si>
  <si>
    <t xml:space="preserve">Turniket </t>
  </si>
  <si>
    <t>767642711</t>
  </si>
  <si>
    <t>Montáž turniketu průměr do 3 m v přes 2,2 do 3,0 m</t>
  </si>
  <si>
    <t>128652021</t>
  </si>
  <si>
    <t>Montáž automatických dveří turniketu, výšky přes 2200 do 3000 mm, průměru do 3 000 mm</t>
  </si>
  <si>
    <t>https://podminky.urs.cz/item/CS_URS_2023_01/767642711</t>
  </si>
  <si>
    <t>Poznámka k položce:
Poznámka k položce: Betonový základ turniketu viz rozpočet stavebních úprav.</t>
  </si>
  <si>
    <t>0409100101</t>
  </si>
  <si>
    <t>Turniket se 3 rameny po celé výšce,obousměrný motorický</t>
  </si>
  <si>
    <t>-739099778</t>
  </si>
  <si>
    <t>Poznámka k položce:
Poznámka k položce: Šíře průchodu 670mm.</t>
  </si>
  <si>
    <t>0409100105</t>
  </si>
  <si>
    <t>Přístřešek pro turniket polykarbonát, 4 sloupy</t>
  </si>
  <si>
    <t>-1302572047</t>
  </si>
  <si>
    <t>0409100106</t>
  </si>
  <si>
    <t>Základový rámec pro turniket s přístřeškem</t>
  </si>
  <si>
    <t>112184836</t>
  </si>
  <si>
    <t>0409100108</t>
  </si>
  <si>
    <t>Spojovací prvky pro uchycení turniketu k přístřešku</t>
  </si>
  <si>
    <t>1184947024</t>
  </si>
  <si>
    <t>0409100490</t>
  </si>
  <si>
    <t>Sloupek čtečky, nerez ocel, vršek z tvrzeného skla</t>
  </si>
  <si>
    <t>969506110</t>
  </si>
  <si>
    <t>DDS</t>
  </si>
  <si>
    <t>Domovní dorozumívací systém</t>
  </si>
  <si>
    <t>742310002</t>
  </si>
  <si>
    <t>Montáž komunikačního tabla k domácímu telefonu</t>
  </si>
  <si>
    <t>1226253061</t>
  </si>
  <si>
    <t>Montáž domovního telefonu komunikačního tabla</t>
  </si>
  <si>
    <t>https://podminky.urs.cz/item/CS_URS_2023_01/742310002</t>
  </si>
  <si>
    <t>ADI.0034664.URS</t>
  </si>
  <si>
    <t>Video panel IP - 2 tlač., HD kamera,10W reproduktor,přípr.pro čtečku IK10, IP69K</t>
  </si>
  <si>
    <t>1229966879</t>
  </si>
  <si>
    <t>ADI.0034678.URS</t>
  </si>
  <si>
    <t>Vario audio panel IP, 3 tlač., kamera, okénko pro čtečku, povrchová instalace</t>
  </si>
  <si>
    <t>1399230543</t>
  </si>
  <si>
    <t>742310003</t>
  </si>
  <si>
    <t>Montáž klimatického krytu pro komunikační tablo domácího telefonu</t>
  </si>
  <si>
    <t>-1482688844</t>
  </si>
  <si>
    <t>Montáž domovního telefonu klimatického krytu pro komunikační tablo</t>
  </si>
  <si>
    <t>https://podminky.urs.cz/item/CS_URS_2023_01/742310003</t>
  </si>
  <si>
    <t>ADI.0034719.URS</t>
  </si>
  <si>
    <t>Rámeček vhodný k překrytí okraje při zápustné instalaci</t>
  </si>
  <si>
    <t>-1356875236</t>
  </si>
  <si>
    <t>742310004</t>
  </si>
  <si>
    <t>Montáž elektroinstalační krabice pod tablo domácího telefonu</t>
  </si>
  <si>
    <t>-605430021</t>
  </si>
  <si>
    <t>Montáž domovního telefonu elektroinstalační krabice pod tablo</t>
  </si>
  <si>
    <t>https://podminky.urs.cz/item/CS_URS_2023_01/742310004</t>
  </si>
  <si>
    <t>ADI.0034717.URS</t>
  </si>
  <si>
    <t>Zápustná krabice do zdi pro panely</t>
  </si>
  <si>
    <t>907701894</t>
  </si>
  <si>
    <t>9151005</t>
  </si>
  <si>
    <t>Vjezdový sloupek pro instalaci interkomu, výška 120 cm</t>
  </si>
  <si>
    <t>1516112597</t>
  </si>
  <si>
    <t>742310006</t>
  </si>
  <si>
    <t>Montáž domácího nástěnného audio/video telefonu</t>
  </si>
  <si>
    <t>-1005542442</t>
  </si>
  <si>
    <t>Montáž domovního telefonu nástěnného audio/video telefonu</t>
  </si>
  <si>
    <t>https://podminky.urs.cz/item/CS_URS_2023_01/742310006</t>
  </si>
  <si>
    <t>ADI.0034746.URS</t>
  </si>
  <si>
    <t>IP vnitřní 7" dotykový panel pro povrchovou instalaci (bílé provedení)</t>
  </si>
  <si>
    <t>1557240645</t>
  </si>
  <si>
    <t>742330012</t>
  </si>
  <si>
    <t>Montáž zařízení do rozvaděče (switch, UPS, DVR, server) bez nastavení</t>
  </si>
  <si>
    <t>2003303958</t>
  </si>
  <si>
    <t>Montáž strukturované kabeláže zařízení do rozvaděče switche, UPS, DVR, server bez nastavení</t>
  </si>
  <si>
    <t>https://podminky.urs.cz/item/CS_URS_2023_01/742330012</t>
  </si>
  <si>
    <t>35712094</t>
  </si>
  <si>
    <t>switch 16 portů 10/100Mbps (16x PoE, 2x bez PoE) 7,2Gbps 135W</t>
  </si>
  <si>
    <t>-744430345</t>
  </si>
  <si>
    <t>EZD</t>
  </si>
  <si>
    <t>Vybavení dveří</t>
  </si>
  <si>
    <t>742320011</t>
  </si>
  <si>
    <t>Montáž elektromechanického samozamykacího zámku s panikovou funkcí</t>
  </si>
  <si>
    <t>1233783761</t>
  </si>
  <si>
    <t>Montáž elektricky ovládaných zámků elektromechanických samozamykacích s panikovou funkcí</t>
  </si>
  <si>
    <t>https://podminky.urs.cz/item/CS_URS_2023_01/742320011</t>
  </si>
  <si>
    <t>742320811</t>
  </si>
  <si>
    <t>Demontáž elektromechanického zámku</t>
  </si>
  <si>
    <t>-574594285</t>
  </si>
  <si>
    <t>Demontáž elektricky ovládaných zámků elektromechanických</t>
  </si>
  <si>
    <t>https://podminky.urs.cz/item/CS_URS_2023_01/742320811</t>
  </si>
  <si>
    <t>ADI.0035030.URS</t>
  </si>
  <si>
    <t>Elektromechanický hluboký samozamykací panikový zámek</t>
  </si>
  <si>
    <t>-81308939</t>
  </si>
  <si>
    <t>ADI.0035060.URS</t>
  </si>
  <si>
    <t>10m propojovací kabel s konektorem pro el. zámky</t>
  </si>
  <si>
    <t>-1401643780</t>
  </si>
  <si>
    <t>ADI.0035080.URS</t>
  </si>
  <si>
    <t>Dělený čtyřhran 9 mm 61-80 mm</t>
  </si>
  <si>
    <t>-908204856</t>
  </si>
  <si>
    <t>ADI.0035075.URS</t>
  </si>
  <si>
    <t>Protiplech k elektromechanickým a elektromotorickým zámkům</t>
  </si>
  <si>
    <t>821100404</t>
  </si>
  <si>
    <t>ADI.0035066.URS</t>
  </si>
  <si>
    <t>Kabelová zadlabací rozpojitelná průchodka do křídla dveří</t>
  </si>
  <si>
    <t>-1851545677</t>
  </si>
  <si>
    <t>ADI.0035046.URS</t>
  </si>
  <si>
    <t>Bezpečnostní kování, nerez/mat, klika/klika, dělený čtyřhran</t>
  </si>
  <si>
    <t>-485248474</t>
  </si>
  <si>
    <t>BRANA</t>
  </si>
  <si>
    <t>Ovládání brány</t>
  </si>
  <si>
    <t>742240005R</t>
  </si>
  <si>
    <t>Montáž elekronické kontroly vstupu řídící jednotka brány</t>
  </si>
  <si>
    <t>960891595</t>
  </si>
  <si>
    <t>74910535</t>
  </si>
  <si>
    <t>detektor indukční dvoukanálový pro závoru</t>
  </si>
  <si>
    <t>-272982088</t>
  </si>
  <si>
    <t>GSM.R3100</t>
  </si>
  <si>
    <t>GSM relé modul s přijímačem a dálkovým ovladačem, 100 uživatelů, 1 výstup, 12/24 V AC/DC</t>
  </si>
  <si>
    <t>1676107129</t>
  </si>
  <si>
    <t>GSM.R31001</t>
  </si>
  <si>
    <t>Dálkový ovladač pro GSM moduly, 2-kanálový, 433 MHz</t>
  </si>
  <si>
    <t>346333337</t>
  </si>
  <si>
    <t>PZTS</t>
  </si>
  <si>
    <t>Poplachový zabezpečovací systém - detekce otevření dveří</t>
  </si>
  <si>
    <t>742220001</t>
  </si>
  <si>
    <t>Montáž ústředny PZTS do 16 ti zón a 4 podsystémů s komunikátorem na PCO a zdrojem</t>
  </si>
  <si>
    <t>501377774</t>
  </si>
  <si>
    <t>Montáž ústředny PZTS s komunikátorem na PCO a zdrojem do 16 ti zón a 4 podsystémů</t>
  </si>
  <si>
    <t>https://podminky.urs.cz/item/CS_URS_2023_01/742220001</t>
  </si>
  <si>
    <t>40462012</t>
  </si>
  <si>
    <t>ústředna PZTS, 16 skupin, 2 podsystémy</t>
  </si>
  <si>
    <t>1915573138</t>
  </si>
  <si>
    <t>40466058</t>
  </si>
  <si>
    <t>kryt ústředny PZTS, kov, 300x500x210mm</t>
  </si>
  <si>
    <t>1391501123</t>
  </si>
  <si>
    <t>40463008</t>
  </si>
  <si>
    <t>zdroj ústředny, systémový, 12V DC/18Ah</t>
  </si>
  <si>
    <t>-351553891</t>
  </si>
  <si>
    <t>742220161</t>
  </si>
  <si>
    <t>Montáž akumulátoru 12V</t>
  </si>
  <si>
    <t>1676350404</t>
  </si>
  <si>
    <t>https://podminky.urs.cz/item/CS_URS_2023_01/742220161</t>
  </si>
  <si>
    <t>ADI.0033192.URS</t>
  </si>
  <si>
    <t>Akumulátor 12V/7Ah  konektor Faston 187, životnost až 5 let, VdS</t>
  </si>
  <si>
    <t>255866697</t>
  </si>
  <si>
    <t>742220031</t>
  </si>
  <si>
    <t>Montáž koncentrátoru nebo expanderu v krytu</t>
  </si>
  <si>
    <t>-1882921461</t>
  </si>
  <si>
    <t>Montáž koncentrátoru nebo expanderu pro PZTS</t>
  </si>
  <si>
    <t>https://podminky.urs.cz/item/CS_URS_2023_01/742220031</t>
  </si>
  <si>
    <t>40466021</t>
  </si>
  <si>
    <t>koncentrátor, 4 IN, 2 OUT</t>
  </si>
  <si>
    <t>-698162710</t>
  </si>
  <si>
    <t>742220051</t>
  </si>
  <si>
    <t>Montáž krabice pro expander s uložením na omítku</t>
  </si>
  <si>
    <t>-132035370</t>
  </si>
  <si>
    <t>Montáž krabice pro expander uložené na omítce</t>
  </si>
  <si>
    <t>https://podminky.urs.cz/item/CS_URS_2023_01/742220051</t>
  </si>
  <si>
    <t>40466064</t>
  </si>
  <si>
    <t>kryt plastový pro koncentrátor</t>
  </si>
  <si>
    <t>-1128154684</t>
  </si>
  <si>
    <t>742220053</t>
  </si>
  <si>
    <t>Montáž krabice propojovací pro magnetický kontakt</t>
  </si>
  <si>
    <t>-1645404636</t>
  </si>
  <si>
    <t>Montáž krabice pro magnetický kontakt propojovací</t>
  </si>
  <si>
    <t>https://podminky.urs.cz/item/CS_URS_2023_01/742220053</t>
  </si>
  <si>
    <t>40466067</t>
  </si>
  <si>
    <t>krabice plastová, propojovací</t>
  </si>
  <si>
    <t>1006781796</t>
  </si>
  <si>
    <t>742220141</t>
  </si>
  <si>
    <t>Montáž ovládací klávesnice pro dodanou ústřednu</t>
  </si>
  <si>
    <t>-1463781732</t>
  </si>
  <si>
    <t>Montáž klávesnice pro dodanou ústřednu</t>
  </si>
  <si>
    <t>https://podminky.urs.cz/item/CS_URS_2023_01/742220141</t>
  </si>
  <si>
    <t>40467026</t>
  </si>
  <si>
    <t>klávesnice ústředny PZTS, LCD/LED</t>
  </si>
  <si>
    <t>-1761548314</t>
  </si>
  <si>
    <t>742220235</t>
  </si>
  <si>
    <t>Montáž magnetického kontaktu povrchového</t>
  </si>
  <si>
    <t>1160582478</t>
  </si>
  <si>
    <t>Montáž příslušenství pro PZTS magnetický kontakt povrchový</t>
  </si>
  <si>
    <t>https://podminky.urs.cz/item/CS_URS_2023_01/742220235</t>
  </si>
  <si>
    <t>ADI.0032444.URS</t>
  </si>
  <si>
    <t>MG kontakt povrchový čtyřdrátový polarizovaný s pracovní mezerou 22mm, kabel 6m</t>
  </si>
  <si>
    <t>1268330027</t>
  </si>
  <si>
    <t>ADI.0032447.URS</t>
  </si>
  <si>
    <t>Distanční podložka pod magnety</t>
  </si>
  <si>
    <t>353788789</t>
  </si>
  <si>
    <t>742220241</t>
  </si>
  <si>
    <t>Montáž armované hadice k magnetickému kontaktu</t>
  </si>
  <si>
    <t>-1009028717</t>
  </si>
  <si>
    <t>Montáž příslušenství pro PZTS armované hadice k magnetickému kontaktu</t>
  </si>
  <si>
    <t>https://podminky.urs.cz/item/CS_URS_2023_01/742220241</t>
  </si>
  <si>
    <t>40461043</t>
  </si>
  <si>
    <t>kabel armovaný, 8 vodičů, 1,8m</t>
  </si>
  <si>
    <t>1220337122</t>
  </si>
  <si>
    <t>742220401</t>
  </si>
  <si>
    <t>Programování základních parametrů ústředny PZTS</t>
  </si>
  <si>
    <t>964803725</t>
  </si>
  <si>
    <t>Nastavení a oživení PZTS programování základních parametrů ústředny</t>
  </si>
  <si>
    <t>https://podminky.urs.cz/item/CS_URS_2023_01/742220401</t>
  </si>
  <si>
    <t>742220402</t>
  </si>
  <si>
    <t>Programování systému na jeden detektor PZTS</t>
  </si>
  <si>
    <t>363049149</t>
  </si>
  <si>
    <t>Nastavení a oživení PZTS programování systému na jeden detektor</t>
  </si>
  <si>
    <t>https://podminky.urs.cz/item/CS_URS_2023_01/742220402</t>
  </si>
  <si>
    <t>742220411</t>
  </si>
  <si>
    <t>Oživení systému na jeden detektor PZTS</t>
  </si>
  <si>
    <t>1180707037</t>
  </si>
  <si>
    <t>Nastavení a oživení PZTS oživení systému na jeden detektor</t>
  </si>
  <si>
    <t>https://podminky.urs.cz/item/CS_URS_2023_01/742220411</t>
  </si>
  <si>
    <t>TRASY</t>
  </si>
  <si>
    <t>Trasy a kabeláže</t>
  </si>
  <si>
    <t>742110005</t>
  </si>
  <si>
    <t>Montáž trubek pro slaboproud plastových ohebných uložených v podlaze</t>
  </si>
  <si>
    <t>219209346</t>
  </si>
  <si>
    <t>Montáž trubek elektroinstalačních plastových ohebných uložených v podlaze</t>
  </si>
  <si>
    <t>https://podminky.urs.cz/item/CS_URS_2023_01/742110005</t>
  </si>
  <si>
    <t>34571352</t>
  </si>
  <si>
    <t>trubka elektroinstalační ohebná dvouplášťová korugovaná (chránička) D 52/63mm, HDPE+LDPE</t>
  </si>
  <si>
    <t>-1794115231</t>
  </si>
  <si>
    <t>Poznámka k položce:
Poznámka k položce: Zemní trasy silnoproud.</t>
  </si>
  <si>
    <t>50*1,05 "Přepočtené koeficientem množství</t>
  </si>
  <si>
    <t>575051183</t>
  </si>
  <si>
    <t>Poznámka k položce:
Poznámka k položce: Zemní trasy pro slaboproud.</t>
  </si>
  <si>
    <t>34571360</t>
  </si>
  <si>
    <t>trubka elektroinstalační HDPE tuhá dvouplášťová korugovaná D 32/40mm</t>
  </si>
  <si>
    <t>-853642468</t>
  </si>
  <si>
    <t>100*1,05 "Přepočtené koeficientem množství</t>
  </si>
  <si>
    <t>741110375</t>
  </si>
  <si>
    <t>Montáž trubka ochranná do krabic ocelová bez závitu D přes 133 do 168 mm volně</t>
  </si>
  <si>
    <t>-2036550307</t>
  </si>
  <si>
    <t>Montáž trubek ochranných s nasunutím nebo našroubováním do krabic ocelových bez závitu, uložených volně, Ø přes 133 do 168 mm</t>
  </si>
  <si>
    <t>https://podminky.urs.cz/item/CS_URS_2023_01/741110375</t>
  </si>
  <si>
    <t>14011098</t>
  </si>
  <si>
    <t>trubka ocelová bezešvá hladká jakost 11 353 159x4,5mm</t>
  </si>
  <si>
    <t>356040309</t>
  </si>
  <si>
    <t>Poznámka k položce:
Poznámka k položce: Ochrana vedení do 3m od pláště objektu.</t>
  </si>
  <si>
    <t>12*1,05 "Přepočtené koeficientem množství</t>
  </si>
  <si>
    <t>742110041</t>
  </si>
  <si>
    <t>Montáž lišt vkládacích pro slaboproud</t>
  </si>
  <si>
    <t>-641556157</t>
  </si>
  <si>
    <t>Montáž lišt elektroinstalačních vkládacích</t>
  </si>
  <si>
    <t>https://podminky.urs.cz/item/CS_URS_2023_01/742110041</t>
  </si>
  <si>
    <t>34571008</t>
  </si>
  <si>
    <t>lišta elektroinstalační hranatá PVC 40x40mm</t>
  </si>
  <si>
    <t>-1672171555</t>
  </si>
  <si>
    <t>500*1,05 "Přepočtené koeficientem množství</t>
  </si>
  <si>
    <t>862010939</t>
  </si>
  <si>
    <t>34571004</t>
  </si>
  <si>
    <t>lišta elektroinstalační hranatá PVC 20x20mm</t>
  </si>
  <si>
    <t>1179767541</t>
  </si>
  <si>
    <t>742124003</t>
  </si>
  <si>
    <t>Montáž kabelů datových FTP, UTP, STP pro vnitřní rozvody pevně</t>
  </si>
  <si>
    <t>-443461207</t>
  </si>
  <si>
    <t>https://podminky.urs.cz/item/CS_URS_2023_01/742124003</t>
  </si>
  <si>
    <t>34121268</t>
  </si>
  <si>
    <t>kabel datový bezhalogenový třída reakce na oheň B2cas1d1a1 jádro Cu plné (U/UTP) kategorie 6</t>
  </si>
  <si>
    <t>667353252</t>
  </si>
  <si>
    <t>2000*1,2 "Přepočtené koeficientem množství</t>
  </si>
  <si>
    <t>742124005</t>
  </si>
  <si>
    <t>Montáž kabelů datových FTP, UTP, STP ukončení kabelu konektorem</t>
  </si>
  <si>
    <t>932282111</t>
  </si>
  <si>
    <t>https://podminky.urs.cz/item/CS_URS_2023_01/742124005</t>
  </si>
  <si>
    <t>37459025</t>
  </si>
  <si>
    <t>konektor na drát/lanko s vložkou RJ45 FTP Cat6 stíněný</t>
  </si>
  <si>
    <t>-1638248276</t>
  </si>
  <si>
    <t>742121001</t>
  </si>
  <si>
    <t>Montáž kabelů sdělovacích pro vnitřní rozvody do 15 žil</t>
  </si>
  <si>
    <t>-1702461607</t>
  </si>
  <si>
    <t>Montáž kabelů sdělovacích pro vnitřní rozvody počtu žil do 15</t>
  </si>
  <si>
    <t>https://podminky.urs.cz/item/CS_URS_2023_01/742121001</t>
  </si>
  <si>
    <t>34121046</t>
  </si>
  <si>
    <t>kabel sdělovací stíněný laminovanou Al fólií s příložným Cu drátem jádro Cu plné izolace PVC plášť PVC 100V (SYKFY) 3x2x0,5mm2</t>
  </si>
  <si>
    <t>-1048046629</t>
  </si>
  <si>
    <t>500*1,2 "Přepočtené koeficientem množství</t>
  </si>
  <si>
    <t>2111818464</t>
  </si>
  <si>
    <t>34113150</t>
  </si>
  <si>
    <t>kabel ovládací průmyslový stíněný laminovanou Al fólií s příložným Cu drátem jádro Cu plné izolace PVC plášť PVC 250V (JYTY) 4x1,00mm2</t>
  </si>
  <si>
    <t>1120293088</t>
  </si>
  <si>
    <t>2100*1,2 "Přepočtené koeficientem množství</t>
  </si>
  <si>
    <t>-854758331</t>
  </si>
  <si>
    <t>34111569</t>
  </si>
  <si>
    <t>kabel silový oheň retardující bezhalogenový s funkčností při požáru 180min a P60-R reakce na oheň B2cas1d1a1 jádro Cu 0,6/1kV (1-CSKH-V) 4x1,5mm2</t>
  </si>
  <si>
    <t>1148854348</t>
  </si>
  <si>
    <t>150*1,2 "Přepočtené koeficientem množství</t>
  </si>
  <si>
    <t>741122031</t>
  </si>
  <si>
    <t>Montáž kabel Cu bez ukončení uložený pod omítku plný kulatý 5x1,5 až 2,5 mm2 (např. CYKY)</t>
  </si>
  <si>
    <t>604775577</t>
  </si>
  <si>
    <t>Montáž kabelů měděných bez ukončení uložených pod omítku plných kulatých (např. CYKY), počtu a průřezu žil 5x1,5 až 2,5 mm2</t>
  </si>
  <si>
    <t>https://podminky.urs.cz/item/CS_URS_2023_01/741122031</t>
  </si>
  <si>
    <t>34111094</t>
  </si>
  <si>
    <t>kabel instalační jádro Cu plné izolace PVC plášť PVC 450/750V (CYKY) 5x2,5mm2</t>
  </si>
  <si>
    <t>-28316495</t>
  </si>
  <si>
    <t>250*1,15 "Přepočtené koeficientem množství</t>
  </si>
  <si>
    <t>-1431825912</t>
  </si>
  <si>
    <t>Poznámka k položce:
Poznámka k položce: Kabel pro indukční smyčku.</t>
  </si>
  <si>
    <t>34141039</t>
  </si>
  <si>
    <t>vodič propojovací jádro Cu plné izolace PVC 450/750V (H07V-U) 1x1,5mm2</t>
  </si>
  <si>
    <t>-40511258</t>
  </si>
  <si>
    <t>100*1,2 "Přepočtené koeficientem množství</t>
  </si>
  <si>
    <t>977332112</t>
  </si>
  <si>
    <t>Frézování drážek ve stěnách z cihel do 50x50 mm</t>
  </si>
  <si>
    <t>1336787186</t>
  </si>
  <si>
    <t>Frézování drážek pro vodiče ve stěnách z cihel, rozměru do 50x50 mm</t>
  </si>
  <si>
    <t>https://podminky.urs.cz/item/CS_URS_2023_01/977332112</t>
  </si>
  <si>
    <t>619995001</t>
  </si>
  <si>
    <t>Začištění omítek kolem oken, dveří, podlah nebo obkladů</t>
  </si>
  <si>
    <t>-1470379334</t>
  </si>
  <si>
    <t>Začištění omítek (s dodáním hmot) kolem oken, dveří, podlah, obkladů apod.</t>
  </si>
  <si>
    <t>https://podminky.urs.cz/item/CS_URS_2023_01/619995001</t>
  </si>
  <si>
    <t>ELE</t>
  </si>
  <si>
    <t>Elektroinstalace a rozvaděče</t>
  </si>
  <si>
    <t>742330001</t>
  </si>
  <si>
    <t>Montáž rozvaděče nástěnného</t>
  </si>
  <si>
    <t>1960025350</t>
  </si>
  <si>
    <t>Montáž strukturované kabeláže rozvaděče nástěnného</t>
  </si>
  <si>
    <t>https://podminky.urs.cz/item/CS_URS_2023_01/742330001</t>
  </si>
  <si>
    <t>35712012</t>
  </si>
  <si>
    <t>rozvaděč nástěnný jednodílný 19" celoskleněné dveře vylamovací otvor na ventilátor 18U/500mm</t>
  </si>
  <si>
    <t>56343842</t>
  </si>
  <si>
    <t>742330021</t>
  </si>
  <si>
    <t>Montáž police do rozvaděče</t>
  </si>
  <si>
    <t>1286582229</t>
  </si>
  <si>
    <t>Montáž strukturované kabeláže příslušenství a ostatní práce k rozvaděčům police</t>
  </si>
  <si>
    <t>https://podminky.urs.cz/item/CS_URS_2023_01/742330021</t>
  </si>
  <si>
    <t>35712066</t>
  </si>
  <si>
    <t>police rozvaděče 19" perforovaná 1U/250mm nosnost 20kg</t>
  </si>
  <si>
    <t>-672329125</t>
  </si>
  <si>
    <t>742330024</t>
  </si>
  <si>
    <t>Montáž patch panelu 24 portů</t>
  </si>
  <si>
    <t>-1581733322</t>
  </si>
  <si>
    <t>Montáž strukturované kabeláže příslušenství a ostatní práce k rozvaděčům patch panelu 24 portů</t>
  </si>
  <si>
    <t>https://podminky.urs.cz/item/CS_URS_2023_01/742330024</t>
  </si>
  <si>
    <t>37451110</t>
  </si>
  <si>
    <t>patch panel Cat6 PCB 1U 24 portů 19" UTP</t>
  </si>
  <si>
    <t>-759875436</t>
  </si>
  <si>
    <t>742330101</t>
  </si>
  <si>
    <t>Měření metalického segmentu s vyhotovením protokolu</t>
  </si>
  <si>
    <t>17638272</t>
  </si>
  <si>
    <t>Montáž strukturované kabeláže měření segmentu metalického s vyhotovením protokolu</t>
  </si>
  <si>
    <t>https://podminky.urs.cz/item/CS_URS_2023_01/742330101</t>
  </si>
  <si>
    <t>742330022</t>
  </si>
  <si>
    <t>Montáž napájecího panelu do rozvaděče</t>
  </si>
  <si>
    <t>221137147</t>
  </si>
  <si>
    <t>Montáž strukturované kabeláže příslušenství a ostatní práce k rozvaděčům napájecího panelu</t>
  </si>
  <si>
    <t>https://podminky.urs.cz/item/CS_URS_2023_01/742330022</t>
  </si>
  <si>
    <t>35712106</t>
  </si>
  <si>
    <t>panel rozvodný 19" 8x zásuvka dle ČSN max 16A kabel 3x1,5mm 2m</t>
  </si>
  <si>
    <t>884828941</t>
  </si>
  <si>
    <t>741210001</t>
  </si>
  <si>
    <t>Montáž rozvodnice oceloplechová nebo plastová běžná do 20 kg</t>
  </si>
  <si>
    <t>1424171695</t>
  </si>
  <si>
    <t>Montáž rozvodnic oceloplechových nebo plastových bez zapojení vodičů běžných, hmotnosti do 20 kg</t>
  </si>
  <si>
    <t>https://podminky.urs.cz/item/CS_URS_2023_01/741210001</t>
  </si>
  <si>
    <t>35711001</t>
  </si>
  <si>
    <t>rozvodnice zapuštěná, průhledné dveře, IP41, 18 modulárních jednotek, vč. N/pE</t>
  </si>
  <si>
    <t>21651488</t>
  </si>
  <si>
    <t>741320101</t>
  </si>
  <si>
    <t>Montáž jističů jednopólových nn do 25 A bez krytu se zapojením vodičů</t>
  </si>
  <si>
    <t>875238534</t>
  </si>
  <si>
    <t>Montáž jističů se zapojením vodičů jednopólových nn do 25 A bez krytu</t>
  </si>
  <si>
    <t>https://podminky.urs.cz/item/CS_URS_2023_01/741320101</t>
  </si>
  <si>
    <t>35822111</t>
  </si>
  <si>
    <t>jistič 1-pólový 16 A vypínací charakteristika B vypínací schopnost 10 kA</t>
  </si>
  <si>
    <t>-854190467</t>
  </si>
  <si>
    <t>741320161</t>
  </si>
  <si>
    <t>Montáž jističů třípólových nn do 25 A bez krytu se zapojením vodičů</t>
  </si>
  <si>
    <t>1942059690</t>
  </si>
  <si>
    <t>Montáž jističů se zapojením vodičů třípólových nn do 25 A bez krytu</t>
  </si>
  <si>
    <t>https://podminky.urs.cz/item/CS_URS_2023_01/741320161</t>
  </si>
  <si>
    <t>35822401</t>
  </si>
  <si>
    <t>jistič 3-pólový 16 A vypínací charakteristika B vypínací schopnost 10 kA</t>
  </si>
  <si>
    <t>-499551186</t>
  </si>
  <si>
    <t>741321031</t>
  </si>
  <si>
    <t>Montáž proudových chráničů čtyřpólových nn do 25 A bez krytu se zapojením vodičů</t>
  </si>
  <si>
    <t>1552421333</t>
  </si>
  <si>
    <t>Montáž proudových chráničů se zapojením vodičů čtyřpólových nn do 25 A bez krytu</t>
  </si>
  <si>
    <t>https://podminky.urs.cz/item/CS_URS_2023_01/741321031</t>
  </si>
  <si>
    <t>35889206</t>
  </si>
  <si>
    <t>chránič proudový 4pólový 25A pracovního proudu 0,03A</t>
  </si>
  <si>
    <t>35001387</t>
  </si>
  <si>
    <t>OSTATNI</t>
  </si>
  <si>
    <t>Ostatní náklady</t>
  </si>
  <si>
    <t>742310802</t>
  </si>
  <si>
    <t>Demontáž komunikačního tabla k domácímu telefonu</t>
  </si>
  <si>
    <t>262144</t>
  </si>
  <si>
    <t>935087162</t>
  </si>
  <si>
    <t>Demontáž domovního telefonu komunikačního tabla</t>
  </si>
  <si>
    <t>https://podminky.urs.cz/item/CS_URS_2023_01/742310802</t>
  </si>
  <si>
    <t>742310806</t>
  </si>
  <si>
    <t>Demontáž domácího nástěnného audio/video telefonu</t>
  </si>
  <si>
    <t>-360343900</t>
  </si>
  <si>
    <t>Demontáž domovního telefonu nástěnného audio/video telefonu</t>
  </si>
  <si>
    <t>https://podminky.urs.cz/item/CS_URS_2023_01/742310806</t>
  </si>
  <si>
    <t>998742202</t>
  </si>
  <si>
    <t>Přesun hmot procentní pro slaboproud v objektech v do 12 m</t>
  </si>
  <si>
    <t>%</t>
  </si>
  <si>
    <t>-1295582062</t>
  </si>
  <si>
    <t>Přesun hmot pro slaboproud stanovený procentní sazbou (%) z ceny vodorovná dopravní vzdálenost do 50 m v objektech výšky přes 6 do 12 m</t>
  </si>
  <si>
    <t>https://podminky.urs.cz/item/CS_URS_2023_01/998742202</t>
  </si>
  <si>
    <t>HZS2231</t>
  </si>
  <si>
    <t>Hodinová zúčtovací sazba elektrikář</t>
  </si>
  <si>
    <t>-368681904</t>
  </si>
  <si>
    <t>Hodinové zúčtovací sazby profesí PSV provádění stavebních instalací elektrikář</t>
  </si>
  <si>
    <t>https://podminky.urs.cz/item/CS_URS_2023_01/HZS2231</t>
  </si>
  <si>
    <t>HZS2232</t>
  </si>
  <si>
    <t>Hodinová zúčtovací sazba elektrikář odborný</t>
  </si>
  <si>
    <t>1516031863</t>
  </si>
  <si>
    <t>Hodinové zúčtovací sazby profesí PSV provádění stavebních instalací elektrikář odborný</t>
  </si>
  <si>
    <t>https://podminky.urs.cz/item/CS_URS_2023_01/HZS2232</t>
  </si>
  <si>
    <t>HZS2491</t>
  </si>
  <si>
    <t>Hodinová zúčtovací sazba dělník zednických výpomocí</t>
  </si>
  <si>
    <t>1171266350</t>
  </si>
  <si>
    <t>Hodinové zúčtovací sazby profesí PSV zednické výpomoci a pomocné práce PSV dělník zednických výpomocí</t>
  </si>
  <si>
    <t>https://podminky.urs.cz/item/CS_URS_2023_01/HZS2491</t>
  </si>
  <si>
    <t>HZS2492</t>
  </si>
  <si>
    <t>Hodinová zúčtovací sazba pomocný dělník PSV</t>
  </si>
  <si>
    <t>-118214468</t>
  </si>
  <si>
    <t>Hodinové zúčtovací sazby profesí PSV zednické výpomoci a pomocné práce PSV pomocný dělník PSV</t>
  </si>
  <si>
    <t>https://podminky.urs.cz/item/CS_URS_2023_01/HZS2492</t>
  </si>
  <si>
    <t>HZS3221</t>
  </si>
  <si>
    <t>Hodinová zúčtovací sazba montér slaboproudých zařízení</t>
  </si>
  <si>
    <t>2079815253</t>
  </si>
  <si>
    <t>Hodinové zúčtovací sazby montáží technologických zařízení na stavebních objektech montér slaboproudých zařízení</t>
  </si>
  <si>
    <t>https://podminky.urs.cz/item/CS_URS_2023_01/HZS3221</t>
  </si>
  <si>
    <t>HZS3222</t>
  </si>
  <si>
    <t>Hodinová zúčtovací sazba montér slaboproudých zařízení odborný</t>
  </si>
  <si>
    <t>10074023</t>
  </si>
  <si>
    <t>Hodinové zúčtovací sazby montáží technologických zařízení na stavebních objektech montér slaboproudých zařízení odborný</t>
  </si>
  <si>
    <t>https://podminky.urs.cz/item/CS_URS_2023_01/HZS3222</t>
  </si>
  <si>
    <t>HZS4231</t>
  </si>
  <si>
    <t>Hodinová zúčtovací sazba technik</t>
  </si>
  <si>
    <t>-2147044301</t>
  </si>
  <si>
    <t>Hodinové zúčtovací sazby ostatních profesí revizní a kontrolní činnost technik</t>
  </si>
  <si>
    <t>https://podminky.urs.cz/item/CS_URS_2023_01/HZS4231</t>
  </si>
  <si>
    <t>HZS4232</t>
  </si>
  <si>
    <t>Hodinová zúčtovací sazba technik odborný</t>
  </si>
  <si>
    <t>103037656</t>
  </si>
  <si>
    <t>Hodinové zúčtovací sazby ostatních profesí revizní a kontrolní činnost technik odborný</t>
  </si>
  <si>
    <t>https://podminky.urs.cz/item/CS_URS_2023_01/HZS4232</t>
  </si>
  <si>
    <t>03 -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</si>
  <si>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</si>
  <si>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</si>
  <si>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</si>
  <si>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</si>
  <si>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</si>
  <si>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</si>
  <si>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</si>
  <si>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</si>
  <si>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</si>
  <si>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</si>
  <si>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</si>
  <si>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</si>
  <si>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</si>
  <si>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</si>
  <si>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-1118701473</t>
  </si>
  <si>
    <t>https://podminky.urs.cz/item/CS_URS_2023_01/012103000</t>
  </si>
  <si>
    <t>012203000</t>
  </si>
  <si>
    <t>Geodetické práce při provádění stavby</t>
  </si>
  <si>
    <t>-1803031474</t>
  </si>
  <si>
    <t>https://podminky.urs.cz/item/CS_URS_2023_01/012203000</t>
  </si>
  <si>
    <t>012303000</t>
  </si>
  <si>
    <t>Geodetické práce po výstavbě</t>
  </si>
  <si>
    <t>629036976</t>
  </si>
  <si>
    <t>https://podminky.urs.cz/item/CS_URS_2023_01/012303000</t>
  </si>
  <si>
    <t>013254000</t>
  </si>
  <si>
    <t>Dokumentace skutečného provedení stavby</t>
  </si>
  <si>
    <t>778280459</t>
  </si>
  <si>
    <t>https://podminky.urs.cz/item/CS_URS_2023_01/013254000</t>
  </si>
  <si>
    <t>VRN3</t>
  </si>
  <si>
    <t>Zařízení staveniště</t>
  </si>
  <si>
    <t>0300000R1</t>
  </si>
  <si>
    <t>Zařízení staveniště - vybavení (buňky, TOI), zabezpečení, zrušení staveniště, připojení na inženýrské sítě</t>
  </si>
  <si>
    <t>1024</t>
  </si>
  <si>
    <t>-106419385</t>
  </si>
  <si>
    <t>032002000</t>
  </si>
  <si>
    <t>Vybavení staveniště</t>
  </si>
  <si>
    <t>-488633629</t>
  </si>
  <si>
    <t>https://podminky.urs.cz/item/CS_URS_2023_01/032002000</t>
  </si>
  <si>
    <t>032903000</t>
  </si>
  <si>
    <t>Náklady na provoz a údržbu vybavení staveniště</t>
  </si>
  <si>
    <t>kč</t>
  </si>
  <si>
    <t>424193318</t>
  </si>
  <si>
    <t>https://podminky.urs.cz/item/CS_URS_2023_01/032903000</t>
  </si>
  <si>
    <t>033002000</t>
  </si>
  <si>
    <t>Připojení staveniště na inženýrské sítě</t>
  </si>
  <si>
    <t>1145208144</t>
  </si>
  <si>
    <t>https://podminky.urs.cz/item/CS_URS_2023_01/033002000</t>
  </si>
  <si>
    <t>033103000</t>
  </si>
  <si>
    <t>Připojení energií</t>
  </si>
  <si>
    <t>370711455</t>
  </si>
  <si>
    <t>https://podminky.urs.cz/item/CS_URS_2023_01/033103000</t>
  </si>
  <si>
    <t>033203000</t>
  </si>
  <si>
    <t>Energie pro zařízení staveniště</t>
  </si>
  <si>
    <t>-147072321</t>
  </si>
  <si>
    <t>https://podminky.urs.cz/item/CS_URS_2023_01/033203000</t>
  </si>
  <si>
    <t>034303000</t>
  </si>
  <si>
    <t>Dopravní značení na staveništi</t>
  </si>
  <si>
    <t>1254683921</t>
  </si>
  <si>
    <t>https://podminky.urs.cz/item/CS_URS_2023_01/034303000</t>
  </si>
  <si>
    <t>034503000</t>
  </si>
  <si>
    <t>Informační tabule na staveništi</t>
  </si>
  <si>
    <t>1215852210</t>
  </si>
  <si>
    <t>https://podminky.urs.cz/item/CS_URS_2023_01/034503000</t>
  </si>
  <si>
    <t>039103000</t>
  </si>
  <si>
    <t>Rozebrání, bourání a odvoz zařízení staveniště</t>
  </si>
  <si>
    <t>1452294951</t>
  </si>
  <si>
    <t>https://podminky.urs.cz/item/CS_URS_2023_01/039103000</t>
  </si>
  <si>
    <t>039203000</t>
  </si>
  <si>
    <t>Úprava terénu po zrušení zařízení staveniště</t>
  </si>
  <si>
    <t>925450001</t>
  </si>
  <si>
    <t>https://podminky.urs.cz/item/CS_URS_2023_01/039203000</t>
  </si>
  <si>
    <t>VRN4</t>
  </si>
  <si>
    <t>Inženýrská činnost</t>
  </si>
  <si>
    <t>041002000</t>
  </si>
  <si>
    <t>Dozory</t>
  </si>
  <si>
    <t>634906176</t>
  </si>
  <si>
    <t>https://podminky.urs.cz/item/CS_URS_2023_01/041002000</t>
  </si>
  <si>
    <t>043002000</t>
  </si>
  <si>
    <t>Zkoušky a ostatní měření</t>
  </si>
  <si>
    <t>623967758</t>
  </si>
  <si>
    <t>https://podminky.urs.cz/item/CS_URS_2023_01/043002000</t>
  </si>
  <si>
    <t>043194000</t>
  </si>
  <si>
    <t>Ostatní zkoušky -hutnící zkoušky</t>
  </si>
  <si>
    <t>808299015</t>
  </si>
  <si>
    <t>https://podminky.urs.cz/item/CS_URS_2023_01/043194000</t>
  </si>
  <si>
    <t>045002000</t>
  </si>
  <si>
    <t>Kompletační a koordinační činnost</t>
  </si>
  <si>
    <t>42530003</t>
  </si>
  <si>
    <t>https://podminky.urs.cz/item/CS_URS_2023_01/045002000</t>
  </si>
  <si>
    <t>VRN6</t>
  </si>
  <si>
    <t>Územní vlivy</t>
  </si>
  <si>
    <t>065002000</t>
  </si>
  <si>
    <t>Mimostaveništní doprava materiálů</t>
  </si>
  <si>
    <t>890458536</t>
  </si>
  <si>
    <t>https://podminky.urs.cz/item/CS_URS_2023_01/065002000</t>
  </si>
  <si>
    <t>VRN7</t>
  </si>
  <si>
    <t>Provozní vlivy</t>
  </si>
  <si>
    <t>071103000</t>
  </si>
  <si>
    <t>Provoz investora</t>
  </si>
  <si>
    <t>1812260806</t>
  </si>
  <si>
    <t>https://podminky.urs.cz/item/CS_URS_2023_01/071103000</t>
  </si>
  <si>
    <t>součinnost s investorem, omezení při zkouškách, výuce apod.</t>
  </si>
  <si>
    <t>VRN8</t>
  </si>
  <si>
    <t>Přesun stavebních kapacit</t>
  </si>
  <si>
    <t>081002000</t>
  </si>
  <si>
    <t>Doprava zaměstnanců</t>
  </si>
  <si>
    <t>-412250489</t>
  </si>
  <si>
    <t>https://podminky.urs.cz/item/CS_URS_2023_01/081002000</t>
  </si>
  <si>
    <t>VRN9</t>
  </si>
  <si>
    <t>094104000</t>
  </si>
  <si>
    <t>Náklady na opatření BOZP</t>
  </si>
  <si>
    <t>-617384735</t>
  </si>
  <si>
    <t>https://podminky.urs.cz/item/CS_URS_2023_01/094104000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</si>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</sst>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8" fillId="0" borderId="29" xfId="0" applyFont="1" applyBorder="1" applyAlignment="1">
      <alignment/>
    </xf>
    <xf numFmtId="0" fontId="43" fillId="0" borderId="26" xfId="0" applyFont="1" applyBorder="1" applyAlignment="1">
      <alignment vertical="top"/>
    </xf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121" TargetMode="External" /><Relationship Id="rId3" Type="http://schemas.openxmlformats.org/officeDocument/2006/relationships/hyperlink" Target="https://podminky.urs.cz/item/CS_URS_2023_01/113204111" TargetMode="External" /><Relationship Id="rId4" Type="http://schemas.openxmlformats.org/officeDocument/2006/relationships/hyperlink" Target="https://podminky.urs.cz/item/CS_URS_2023_01/132211401" TargetMode="External" /><Relationship Id="rId5" Type="http://schemas.openxmlformats.org/officeDocument/2006/relationships/hyperlink" Target="https://podminky.urs.cz/item/CS_URS_2023_01/132212131" TargetMode="External" /><Relationship Id="rId6" Type="http://schemas.openxmlformats.org/officeDocument/2006/relationships/hyperlink" Target="https://podminky.urs.cz/item/CS_URS_2023_01/132212221" TargetMode="External" /><Relationship Id="rId7" Type="http://schemas.openxmlformats.org/officeDocument/2006/relationships/hyperlink" Target="https://podminky.urs.cz/item/CS_URS_2023_01/139001101" TargetMode="External" /><Relationship Id="rId8" Type="http://schemas.openxmlformats.org/officeDocument/2006/relationships/hyperlink" Target="https://podminky.urs.cz/item/CS_URS_2023_01/139711111" TargetMode="External" /><Relationship Id="rId9" Type="http://schemas.openxmlformats.org/officeDocument/2006/relationships/hyperlink" Target="https://podminky.urs.cz/item/CS_URS_2023_01/151101102" TargetMode="External" /><Relationship Id="rId10" Type="http://schemas.openxmlformats.org/officeDocument/2006/relationships/hyperlink" Target="https://podminky.urs.cz/item/CS_URS_2023_01/151101112" TargetMode="External" /><Relationship Id="rId11" Type="http://schemas.openxmlformats.org/officeDocument/2006/relationships/hyperlink" Target="https://podminky.urs.cz/item/CS_URS_2023_01/162251102" TargetMode="External" /><Relationship Id="rId12" Type="http://schemas.openxmlformats.org/officeDocument/2006/relationships/hyperlink" Target="https://podminky.urs.cz/item/CS_URS_2023_01/162751117" TargetMode="External" /><Relationship Id="rId13" Type="http://schemas.openxmlformats.org/officeDocument/2006/relationships/hyperlink" Target="https://podminky.urs.cz/item/CS_URS_2023_01/162751119" TargetMode="External" /><Relationship Id="rId14" Type="http://schemas.openxmlformats.org/officeDocument/2006/relationships/hyperlink" Target="https://podminky.urs.cz/item/CS_URS_2023_01/167151101" TargetMode="External" /><Relationship Id="rId15" Type="http://schemas.openxmlformats.org/officeDocument/2006/relationships/hyperlink" Target="https://podminky.urs.cz/item/CS_URS_2023_01/171201231" TargetMode="External" /><Relationship Id="rId16" Type="http://schemas.openxmlformats.org/officeDocument/2006/relationships/hyperlink" Target="https://podminky.urs.cz/item/CS_URS_2023_01/171251201" TargetMode="External" /><Relationship Id="rId17" Type="http://schemas.openxmlformats.org/officeDocument/2006/relationships/hyperlink" Target="https://podminky.urs.cz/item/CS_URS_2023_01/174111101" TargetMode="External" /><Relationship Id="rId18" Type="http://schemas.openxmlformats.org/officeDocument/2006/relationships/hyperlink" Target="https://podminky.urs.cz/item/CS_URS_2023_01/181351003" TargetMode="External" /><Relationship Id="rId19" Type="http://schemas.openxmlformats.org/officeDocument/2006/relationships/hyperlink" Target="https://podminky.urs.cz/item/CS_URS_2023_01/181411131" TargetMode="External" /><Relationship Id="rId20" Type="http://schemas.openxmlformats.org/officeDocument/2006/relationships/hyperlink" Target="https://podminky.urs.cz/item/CS_URS_2023_01/181912112" TargetMode="External" /><Relationship Id="rId21" Type="http://schemas.openxmlformats.org/officeDocument/2006/relationships/hyperlink" Target="https://podminky.urs.cz/item/CS_URS_2023_01/181951111" TargetMode="External" /><Relationship Id="rId22" Type="http://schemas.openxmlformats.org/officeDocument/2006/relationships/hyperlink" Target="https://podminky.urs.cz/item/CS_URS_2023_01/181951112" TargetMode="External" /><Relationship Id="rId23" Type="http://schemas.openxmlformats.org/officeDocument/2006/relationships/hyperlink" Target="https://podminky.urs.cz/item/CS_URS_2023_01/182251101" TargetMode="External" /><Relationship Id="rId24" Type="http://schemas.openxmlformats.org/officeDocument/2006/relationships/hyperlink" Target="https://podminky.urs.cz/item/CS_URS_2023_01/211571112" TargetMode="External" /><Relationship Id="rId25" Type="http://schemas.openxmlformats.org/officeDocument/2006/relationships/hyperlink" Target="https://podminky.urs.cz/item/CS_URS_2023_01/211971110" TargetMode="External" /><Relationship Id="rId26" Type="http://schemas.openxmlformats.org/officeDocument/2006/relationships/hyperlink" Target="https://podminky.urs.cz/item/CS_URS_2023_01/212312111" TargetMode="External" /><Relationship Id="rId27" Type="http://schemas.openxmlformats.org/officeDocument/2006/relationships/hyperlink" Target="https://podminky.urs.cz/item/CS_URS_2023_01/212755214" TargetMode="External" /><Relationship Id="rId28" Type="http://schemas.openxmlformats.org/officeDocument/2006/relationships/hyperlink" Target="https://podminky.urs.cz/item/CS_URS_2023_01/271572211" TargetMode="External" /><Relationship Id="rId29" Type="http://schemas.openxmlformats.org/officeDocument/2006/relationships/hyperlink" Target="https://podminky.urs.cz/item/CS_URS_2023_01/273321411" TargetMode="External" /><Relationship Id="rId30" Type="http://schemas.openxmlformats.org/officeDocument/2006/relationships/hyperlink" Target="https://podminky.urs.cz/item/CS_URS_2023_01/273351121" TargetMode="External" /><Relationship Id="rId31" Type="http://schemas.openxmlformats.org/officeDocument/2006/relationships/hyperlink" Target="https://podminky.urs.cz/item/CS_URS_2023_01/273351122" TargetMode="External" /><Relationship Id="rId32" Type="http://schemas.openxmlformats.org/officeDocument/2006/relationships/hyperlink" Target="https://podminky.urs.cz/item/CS_URS_2023_01/273362021" TargetMode="External" /><Relationship Id="rId33" Type="http://schemas.openxmlformats.org/officeDocument/2006/relationships/hyperlink" Target="https://podminky.urs.cz/item/CS_URS_2023_01/274313711" TargetMode="External" /><Relationship Id="rId34" Type="http://schemas.openxmlformats.org/officeDocument/2006/relationships/hyperlink" Target="https://podminky.urs.cz/item/CS_URS_2023_01/274351121" TargetMode="External" /><Relationship Id="rId35" Type="http://schemas.openxmlformats.org/officeDocument/2006/relationships/hyperlink" Target="https://podminky.urs.cz/item/CS_URS_2023_01/274351122" TargetMode="External" /><Relationship Id="rId36" Type="http://schemas.openxmlformats.org/officeDocument/2006/relationships/hyperlink" Target="https://podminky.urs.cz/item/CS_URS_2023_01/275313511" TargetMode="External" /><Relationship Id="rId37" Type="http://schemas.openxmlformats.org/officeDocument/2006/relationships/hyperlink" Target="https://podminky.urs.cz/item/CS_URS_2023_01/275313711" TargetMode="External" /><Relationship Id="rId38" Type="http://schemas.openxmlformats.org/officeDocument/2006/relationships/hyperlink" Target="https://podminky.urs.cz/item/CS_URS_2023_01/279113143" TargetMode="External" /><Relationship Id="rId39" Type="http://schemas.openxmlformats.org/officeDocument/2006/relationships/hyperlink" Target="https://podminky.urs.cz/item/CS_URS_2023_01/279311115" TargetMode="External" /><Relationship Id="rId40" Type="http://schemas.openxmlformats.org/officeDocument/2006/relationships/hyperlink" Target="https://podminky.urs.cz/item/CS_URS_2023_01/279361821" TargetMode="External" /><Relationship Id="rId41" Type="http://schemas.openxmlformats.org/officeDocument/2006/relationships/hyperlink" Target="https://podminky.urs.cz/item/CS_URS_2023_01/310237241" TargetMode="External" /><Relationship Id="rId42" Type="http://schemas.openxmlformats.org/officeDocument/2006/relationships/hyperlink" Target="https://podminky.urs.cz/item/CS_URS_2023_01/310321111" TargetMode="External" /><Relationship Id="rId43" Type="http://schemas.openxmlformats.org/officeDocument/2006/relationships/hyperlink" Target="https://podminky.urs.cz/item/CS_URS_2023_01/317234410" TargetMode="External" /><Relationship Id="rId44" Type="http://schemas.openxmlformats.org/officeDocument/2006/relationships/hyperlink" Target="https://podminky.urs.cz/item/CS_URS_2023_01/317944321" TargetMode="External" /><Relationship Id="rId45" Type="http://schemas.openxmlformats.org/officeDocument/2006/relationships/hyperlink" Target="https://podminky.urs.cz/item/CS_URS_2023_01/342272215" TargetMode="External" /><Relationship Id="rId46" Type="http://schemas.openxmlformats.org/officeDocument/2006/relationships/hyperlink" Target="https://podminky.urs.cz/item/CS_URS_2023_01/342272235" TargetMode="External" /><Relationship Id="rId47" Type="http://schemas.openxmlformats.org/officeDocument/2006/relationships/hyperlink" Target="https://podminky.urs.cz/item/CS_URS_2023_01/342291121" TargetMode="External" /><Relationship Id="rId48" Type="http://schemas.openxmlformats.org/officeDocument/2006/relationships/hyperlink" Target="https://podminky.urs.cz/item/CS_URS_2023_01/346244381" TargetMode="External" /><Relationship Id="rId49" Type="http://schemas.openxmlformats.org/officeDocument/2006/relationships/hyperlink" Target="https://podminky.urs.cz/item/CS_URS_2023_01/413232211" TargetMode="External" /><Relationship Id="rId50" Type="http://schemas.openxmlformats.org/officeDocument/2006/relationships/hyperlink" Target="https://podminky.urs.cz/item/CS_URS_2023_01/413941123" TargetMode="External" /><Relationship Id="rId51" Type="http://schemas.openxmlformats.org/officeDocument/2006/relationships/hyperlink" Target="https://podminky.urs.cz/item/CS_URS_2023_01/417321616" TargetMode="External" /><Relationship Id="rId52" Type="http://schemas.openxmlformats.org/officeDocument/2006/relationships/hyperlink" Target="https://podminky.urs.cz/item/CS_URS_2023_01/417351115" TargetMode="External" /><Relationship Id="rId53" Type="http://schemas.openxmlformats.org/officeDocument/2006/relationships/hyperlink" Target="https://podminky.urs.cz/item/CS_URS_2023_01/417351116" TargetMode="External" /><Relationship Id="rId54" Type="http://schemas.openxmlformats.org/officeDocument/2006/relationships/hyperlink" Target="https://podminky.urs.cz/item/CS_URS_2023_01/417361821" TargetMode="External" /><Relationship Id="rId55" Type="http://schemas.openxmlformats.org/officeDocument/2006/relationships/hyperlink" Target="https://podminky.urs.cz/item/CS_URS_2023_01/564231011" TargetMode="External" /><Relationship Id="rId56" Type="http://schemas.openxmlformats.org/officeDocument/2006/relationships/hyperlink" Target="https://podminky.urs.cz/item/CS_URS_2023_01/596211121" TargetMode="External" /><Relationship Id="rId57" Type="http://schemas.openxmlformats.org/officeDocument/2006/relationships/hyperlink" Target="https://podminky.urs.cz/item/CS_URS_2023_01/612142001" TargetMode="External" /><Relationship Id="rId58" Type="http://schemas.openxmlformats.org/officeDocument/2006/relationships/hyperlink" Target="https://podminky.urs.cz/item/CS_URS_2023_01/612321131" TargetMode="External" /><Relationship Id="rId59" Type="http://schemas.openxmlformats.org/officeDocument/2006/relationships/hyperlink" Target="https://podminky.urs.cz/item/CS_URS_2023_01/612324111" TargetMode="External" /><Relationship Id="rId60" Type="http://schemas.openxmlformats.org/officeDocument/2006/relationships/hyperlink" Target="https://podminky.urs.cz/item/CS_URS_2023_01/612325131" TargetMode="External" /><Relationship Id="rId61" Type="http://schemas.openxmlformats.org/officeDocument/2006/relationships/hyperlink" Target="https://podminky.urs.cz/item/CS_URS_2023_01/612325191" TargetMode="External" /><Relationship Id="rId62" Type="http://schemas.openxmlformats.org/officeDocument/2006/relationships/hyperlink" Target="https://podminky.urs.cz/item/CS_URS_2023_01/612328131" TargetMode="External" /><Relationship Id="rId63" Type="http://schemas.openxmlformats.org/officeDocument/2006/relationships/hyperlink" Target="https://podminky.urs.cz/item/CS_URS_2023_01/619991001" TargetMode="External" /><Relationship Id="rId64" Type="http://schemas.openxmlformats.org/officeDocument/2006/relationships/hyperlink" Target="https://podminky.urs.cz/item/CS_URS_2023_01/619991011" TargetMode="External" /><Relationship Id="rId65" Type="http://schemas.openxmlformats.org/officeDocument/2006/relationships/hyperlink" Target="https://podminky.urs.cz/item/CS_URS_2023_01/622326252" TargetMode="External" /><Relationship Id="rId66" Type="http://schemas.openxmlformats.org/officeDocument/2006/relationships/hyperlink" Target="https://podminky.urs.cz/item/CS_URS_2023_01/629991011" TargetMode="External" /><Relationship Id="rId67" Type="http://schemas.openxmlformats.org/officeDocument/2006/relationships/hyperlink" Target="https://podminky.urs.cz/item/CS_URS_2023_01/631311114" TargetMode="External" /><Relationship Id="rId68" Type="http://schemas.openxmlformats.org/officeDocument/2006/relationships/hyperlink" Target="https://podminky.urs.cz/item/CS_URS_2023_01/631311127" TargetMode="External" /><Relationship Id="rId69" Type="http://schemas.openxmlformats.org/officeDocument/2006/relationships/hyperlink" Target="https://podminky.urs.cz/item/CS_URS_2023_01/631319171" TargetMode="External" /><Relationship Id="rId70" Type="http://schemas.openxmlformats.org/officeDocument/2006/relationships/hyperlink" Target="https://podminky.urs.cz/item/CS_URS_2023_01/631319183" TargetMode="External" /><Relationship Id="rId71" Type="http://schemas.openxmlformats.org/officeDocument/2006/relationships/hyperlink" Target="https://podminky.urs.cz/item/CS_URS_2023_01/631319196" TargetMode="External" /><Relationship Id="rId72" Type="http://schemas.openxmlformats.org/officeDocument/2006/relationships/hyperlink" Target="https://podminky.urs.cz/item/CS_URS_2023_01/631362021" TargetMode="External" /><Relationship Id="rId73" Type="http://schemas.openxmlformats.org/officeDocument/2006/relationships/hyperlink" Target="https://podminky.urs.cz/item/CS_URS_2023_01/632451103" TargetMode="External" /><Relationship Id="rId74" Type="http://schemas.openxmlformats.org/officeDocument/2006/relationships/hyperlink" Target="https://podminky.urs.cz/item/CS_URS_2023_01/632481215" TargetMode="External" /><Relationship Id="rId75" Type="http://schemas.openxmlformats.org/officeDocument/2006/relationships/hyperlink" Target="https://podminky.urs.cz/item/CS_URS_2023_01/637111111" TargetMode="External" /><Relationship Id="rId76" Type="http://schemas.openxmlformats.org/officeDocument/2006/relationships/hyperlink" Target="https://podminky.urs.cz/item/CS_URS_2023_01/637211321" TargetMode="External" /><Relationship Id="rId77" Type="http://schemas.openxmlformats.org/officeDocument/2006/relationships/hyperlink" Target="https://podminky.urs.cz/item/CS_URS_2023_01/642945111" TargetMode="External" /><Relationship Id="rId78" Type="http://schemas.openxmlformats.org/officeDocument/2006/relationships/hyperlink" Target="https://podminky.urs.cz/item/CS_URS_2023_01/871315211" TargetMode="External" /><Relationship Id="rId79" Type="http://schemas.openxmlformats.org/officeDocument/2006/relationships/hyperlink" Target="https://podminky.urs.cz/item/CS_URS_2023_01/899102112" TargetMode="External" /><Relationship Id="rId80" Type="http://schemas.openxmlformats.org/officeDocument/2006/relationships/hyperlink" Target="https://podminky.urs.cz/item/CS_URS_2023_01/899103211" TargetMode="External" /><Relationship Id="rId81" Type="http://schemas.openxmlformats.org/officeDocument/2006/relationships/hyperlink" Target="https://podminky.urs.cz/item/CS_URS_2023_01/914111111" TargetMode="External" /><Relationship Id="rId82" Type="http://schemas.openxmlformats.org/officeDocument/2006/relationships/hyperlink" Target="https://podminky.urs.cz/item/CS_URS_2023_01/914511111" TargetMode="External" /><Relationship Id="rId83" Type="http://schemas.openxmlformats.org/officeDocument/2006/relationships/hyperlink" Target="https://podminky.urs.cz/item/CS_URS_2023_01/916331112" TargetMode="External" /><Relationship Id="rId84" Type="http://schemas.openxmlformats.org/officeDocument/2006/relationships/hyperlink" Target="https://podminky.urs.cz/item/CS_URS_2023_01/919726122" TargetMode="External" /><Relationship Id="rId85" Type="http://schemas.openxmlformats.org/officeDocument/2006/relationships/hyperlink" Target="https://podminky.urs.cz/item/CS_URS_2023_01/935111211" TargetMode="External" /><Relationship Id="rId86" Type="http://schemas.openxmlformats.org/officeDocument/2006/relationships/hyperlink" Target="https://podminky.urs.cz/item/CS_URS_2023_01/941111121" TargetMode="External" /><Relationship Id="rId87" Type="http://schemas.openxmlformats.org/officeDocument/2006/relationships/hyperlink" Target="https://podminky.urs.cz/item/CS_URS_2023_01/941111221" TargetMode="External" /><Relationship Id="rId88" Type="http://schemas.openxmlformats.org/officeDocument/2006/relationships/hyperlink" Target="https://podminky.urs.cz/item/CS_URS_2023_01/941111821" TargetMode="External" /><Relationship Id="rId89" Type="http://schemas.openxmlformats.org/officeDocument/2006/relationships/hyperlink" Target="https://podminky.urs.cz/item/CS_URS_2023_01/949101111" TargetMode="External" /><Relationship Id="rId90" Type="http://schemas.openxmlformats.org/officeDocument/2006/relationships/hyperlink" Target="https://podminky.urs.cz/item/CS_URS_2023_01/952901111" TargetMode="External" /><Relationship Id="rId91" Type="http://schemas.openxmlformats.org/officeDocument/2006/relationships/hyperlink" Target="https://podminky.urs.cz/item/CS_URS_2023_01/953961114" TargetMode="External" /><Relationship Id="rId92" Type="http://schemas.openxmlformats.org/officeDocument/2006/relationships/hyperlink" Target="https://podminky.urs.cz/item/CS_URS_2023_01/961055111" TargetMode="External" /><Relationship Id="rId93" Type="http://schemas.openxmlformats.org/officeDocument/2006/relationships/hyperlink" Target="https://podminky.urs.cz/item/CS_URS_2023_01/962031132" TargetMode="External" /><Relationship Id="rId94" Type="http://schemas.openxmlformats.org/officeDocument/2006/relationships/hyperlink" Target="https://podminky.urs.cz/item/CS_URS_2023_01/963012510" TargetMode="External" /><Relationship Id="rId95" Type="http://schemas.openxmlformats.org/officeDocument/2006/relationships/hyperlink" Target="https://podminky.urs.cz/item/CS_URS_2023_01/965042141" TargetMode="External" /><Relationship Id="rId96" Type="http://schemas.openxmlformats.org/officeDocument/2006/relationships/hyperlink" Target="https://podminky.urs.cz/item/CS_URS_2023_01/965042241" TargetMode="External" /><Relationship Id="rId97" Type="http://schemas.openxmlformats.org/officeDocument/2006/relationships/hyperlink" Target="https://podminky.urs.cz/item/CS_URS_2023_01/965081223" TargetMode="External" /><Relationship Id="rId98" Type="http://schemas.openxmlformats.org/officeDocument/2006/relationships/hyperlink" Target="https://podminky.urs.cz/item/CS_URS_2023_01/965082941" TargetMode="External" /><Relationship Id="rId99" Type="http://schemas.openxmlformats.org/officeDocument/2006/relationships/hyperlink" Target="https://podminky.urs.cz/item/CS_URS_2023_01/966008212" TargetMode="External" /><Relationship Id="rId100" Type="http://schemas.openxmlformats.org/officeDocument/2006/relationships/hyperlink" Target="https://podminky.urs.cz/item/CS_URS_2023_01/967031732" TargetMode="External" /><Relationship Id="rId101" Type="http://schemas.openxmlformats.org/officeDocument/2006/relationships/hyperlink" Target="https://podminky.urs.cz/item/CS_URS_2023_01/967031733" TargetMode="External" /><Relationship Id="rId102" Type="http://schemas.openxmlformats.org/officeDocument/2006/relationships/hyperlink" Target="https://podminky.urs.cz/item/CS_URS_2023_01/967031734" TargetMode="External" /><Relationship Id="rId103" Type="http://schemas.openxmlformats.org/officeDocument/2006/relationships/hyperlink" Target="https://podminky.urs.cz/item/CS_URS_2023_01/968072455" TargetMode="External" /><Relationship Id="rId104" Type="http://schemas.openxmlformats.org/officeDocument/2006/relationships/hyperlink" Target="https://podminky.urs.cz/item/CS_URS_2023_01/968082015" TargetMode="External" /><Relationship Id="rId105" Type="http://schemas.openxmlformats.org/officeDocument/2006/relationships/hyperlink" Target="https://podminky.urs.cz/item/CS_URS_2023_01/971033441" TargetMode="External" /><Relationship Id="rId106" Type="http://schemas.openxmlformats.org/officeDocument/2006/relationships/hyperlink" Target="https://podminky.urs.cz/item/CS_URS_2023_01/971033471" TargetMode="External" /><Relationship Id="rId107" Type="http://schemas.openxmlformats.org/officeDocument/2006/relationships/hyperlink" Target="https://podminky.urs.cz/item/CS_URS_2023_01/971033641" TargetMode="External" /><Relationship Id="rId108" Type="http://schemas.openxmlformats.org/officeDocument/2006/relationships/hyperlink" Target="https://podminky.urs.cz/item/CS_URS_2023_01/971033651" TargetMode="External" /><Relationship Id="rId109" Type="http://schemas.openxmlformats.org/officeDocument/2006/relationships/hyperlink" Target="https://podminky.urs.cz/item/CS_URS_2023_01/973031324" TargetMode="External" /><Relationship Id="rId110" Type="http://schemas.openxmlformats.org/officeDocument/2006/relationships/hyperlink" Target="https://podminky.urs.cz/item/CS_URS_2023_01/974031664" TargetMode="External" /><Relationship Id="rId111" Type="http://schemas.openxmlformats.org/officeDocument/2006/relationships/hyperlink" Target="https://podminky.urs.cz/item/CS_URS_2023_01/975011221" TargetMode="External" /><Relationship Id="rId112" Type="http://schemas.openxmlformats.org/officeDocument/2006/relationships/hyperlink" Target="https://podminky.urs.cz/item/CS_URS_2023_01/975011421" TargetMode="External" /><Relationship Id="rId113" Type="http://schemas.openxmlformats.org/officeDocument/2006/relationships/hyperlink" Target="https://podminky.urs.cz/item/CS_URS_2023_01/977131110" TargetMode="External" /><Relationship Id="rId114" Type="http://schemas.openxmlformats.org/officeDocument/2006/relationships/hyperlink" Target="https://podminky.urs.cz/item/CS_URS_2023_01/977151124" TargetMode="External" /><Relationship Id="rId115" Type="http://schemas.openxmlformats.org/officeDocument/2006/relationships/hyperlink" Target="https://podminky.urs.cz/item/CS_URS_2023_01/978013191" TargetMode="External" /><Relationship Id="rId116" Type="http://schemas.openxmlformats.org/officeDocument/2006/relationships/hyperlink" Target="https://podminky.urs.cz/item/CS_URS_2023_01/978015341" TargetMode="External" /><Relationship Id="rId117" Type="http://schemas.openxmlformats.org/officeDocument/2006/relationships/hyperlink" Target="https://podminky.urs.cz/item/CS_URS_2023_01/978015391" TargetMode="External" /><Relationship Id="rId118" Type="http://schemas.openxmlformats.org/officeDocument/2006/relationships/hyperlink" Target="https://podminky.urs.cz/item/CS_URS_2023_01/985311112" TargetMode="External" /><Relationship Id="rId119" Type="http://schemas.openxmlformats.org/officeDocument/2006/relationships/hyperlink" Target="https://podminky.urs.cz/item/CS_URS_2023_01/985311912" TargetMode="External" /><Relationship Id="rId120" Type="http://schemas.openxmlformats.org/officeDocument/2006/relationships/hyperlink" Target="https://podminky.urs.cz/item/CS_URS_2023_01/985311913" TargetMode="External" /><Relationship Id="rId121" Type="http://schemas.openxmlformats.org/officeDocument/2006/relationships/hyperlink" Target="https://podminky.urs.cz/item/CS_URS_2023_01/997013001" TargetMode="External" /><Relationship Id="rId122" Type="http://schemas.openxmlformats.org/officeDocument/2006/relationships/hyperlink" Target="https://podminky.urs.cz/item/CS_URS_2023_01/997013011" TargetMode="External" /><Relationship Id="rId123" Type="http://schemas.openxmlformats.org/officeDocument/2006/relationships/hyperlink" Target="https://podminky.urs.cz/item/CS_URS_2023_01/997013111" TargetMode="External" /><Relationship Id="rId124" Type="http://schemas.openxmlformats.org/officeDocument/2006/relationships/hyperlink" Target="https://podminky.urs.cz/item/CS_URS_2023_01/997013501" TargetMode="External" /><Relationship Id="rId125" Type="http://schemas.openxmlformats.org/officeDocument/2006/relationships/hyperlink" Target="https://podminky.urs.cz/item/CS_URS_2023_01/997013509" TargetMode="External" /><Relationship Id="rId126" Type="http://schemas.openxmlformats.org/officeDocument/2006/relationships/hyperlink" Target="https://podminky.urs.cz/item/CS_URS_2023_01/997013631" TargetMode="External" /><Relationship Id="rId127" Type="http://schemas.openxmlformats.org/officeDocument/2006/relationships/hyperlink" Target="https://podminky.urs.cz/item/CS_URS_2023_01/998011001" TargetMode="External" /><Relationship Id="rId128" Type="http://schemas.openxmlformats.org/officeDocument/2006/relationships/hyperlink" Target="https://podminky.urs.cz/item/CS_URS_2023_01/711113111" TargetMode="External" /><Relationship Id="rId129" Type="http://schemas.openxmlformats.org/officeDocument/2006/relationships/hyperlink" Target="https://podminky.urs.cz/item/CS_URS_2023_01/711113127" TargetMode="External" /><Relationship Id="rId130" Type="http://schemas.openxmlformats.org/officeDocument/2006/relationships/hyperlink" Target="https://podminky.urs.cz/item/CS_URS_2023_01/711161212" TargetMode="External" /><Relationship Id="rId131" Type="http://schemas.openxmlformats.org/officeDocument/2006/relationships/hyperlink" Target="https://podminky.urs.cz/item/CS_URS_2023_01/711161383" TargetMode="External" /><Relationship Id="rId132" Type="http://schemas.openxmlformats.org/officeDocument/2006/relationships/hyperlink" Target="https://podminky.urs.cz/item/CS_URS_2023_01/711491272" TargetMode="External" /><Relationship Id="rId133" Type="http://schemas.openxmlformats.org/officeDocument/2006/relationships/hyperlink" Target="https://podminky.urs.cz/item/CS_URS_2023_01/998711101" TargetMode="External" /><Relationship Id="rId134" Type="http://schemas.openxmlformats.org/officeDocument/2006/relationships/hyperlink" Target="https://podminky.urs.cz/item/CS_URS_2023_01/713411111" TargetMode="External" /><Relationship Id="rId135" Type="http://schemas.openxmlformats.org/officeDocument/2006/relationships/hyperlink" Target="https://podminky.urs.cz/item/CS_URS_2023_01/998713101" TargetMode="External" /><Relationship Id="rId136" Type="http://schemas.openxmlformats.org/officeDocument/2006/relationships/hyperlink" Target="https://podminky.urs.cz/item/CS_URS_2023_01/721140806" TargetMode="External" /><Relationship Id="rId137" Type="http://schemas.openxmlformats.org/officeDocument/2006/relationships/hyperlink" Target="https://podminky.urs.cz/item/CS_URS_2023_01/722130801" TargetMode="External" /><Relationship Id="rId138" Type="http://schemas.openxmlformats.org/officeDocument/2006/relationships/hyperlink" Target="https://podminky.urs.cz/item/CS_URS_2023_01/722130802" TargetMode="External" /><Relationship Id="rId139" Type="http://schemas.openxmlformats.org/officeDocument/2006/relationships/hyperlink" Target="https://podminky.urs.cz/item/CS_URS_2023_01/733110808" TargetMode="External" /><Relationship Id="rId140" Type="http://schemas.openxmlformats.org/officeDocument/2006/relationships/hyperlink" Target="https://podminky.urs.cz/item/CS_URS_2023_01/763135611" TargetMode="External" /><Relationship Id="rId141" Type="http://schemas.openxmlformats.org/officeDocument/2006/relationships/hyperlink" Target="https://podminky.urs.cz/item/CS_URS_2023_01/763135881" TargetMode="External" /><Relationship Id="rId142" Type="http://schemas.openxmlformats.org/officeDocument/2006/relationships/hyperlink" Target="https://podminky.urs.cz/item/CS_URS_2023_01/998763301" TargetMode="External" /><Relationship Id="rId143" Type="http://schemas.openxmlformats.org/officeDocument/2006/relationships/hyperlink" Target="https://podminky.urs.cz/item/CS_URS_2023_01/764002851" TargetMode="External" /><Relationship Id="rId144" Type="http://schemas.openxmlformats.org/officeDocument/2006/relationships/hyperlink" Target="https://podminky.urs.cz/item/CS_URS_2023_01/764226404" TargetMode="External" /><Relationship Id="rId145" Type="http://schemas.openxmlformats.org/officeDocument/2006/relationships/hyperlink" Target="https://podminky.urs.cz/item/CS_URS_2023_01/764244304" TargetMode="External" /><Relationship Id="rId146" Type="http://schemas.openxmlformats.org/officeDocument/2006/relationships/hyperlink" Target="https://podminky.urs.cz/item/CS_URS_2023_01/764246303" TargetMode="External" /><Relationship Id="rId147" Type="http://schemas.openxmlformats.org/officeDocument/2006/relationships/hyperlink" Target="https://podminky.urs.cz/item/CS_URS_2023_01/764246406" TargetMode="External" /><Relationship Id="rId148" Type="http://schemas.openxmlformats.org/officeDocument/2006/relationships/hyperlink" Target="https://podminky.urs.cz/item/CS_URS_2023_01/764246407" TargetMode="External" /><Relationship Id="rId149" Type="http://schemas.openxmlformats.org/officeDocument/2006/relationships/hyperlink" Target="https://podminky.urs.cz/item/CS_URS_2023_01/764246408" TargetMode="External" /><Relationship Id="rId150" Type="http://schemas.openxmlformats.org/officeDocument/2006/relationships/hyperlink" Target="https://podminky.urs.cz/item/CS_URS_2023_01/764346323" TargetMode="External" /><Relationship Id="rId151" Type="http://schemas.openxmlformats.org/officeDocument/2006/relationships/hyperlink" Target="https://podminky.urs.cz/item/CS_URS_2023_01/764548323" TargetMode="External" /><Relationship Id="rId152" Type="http://schemas.openxmlformats.org/officeDocument/2006/relationships/hyperlink" Target="https://podminky.urs.cz/item/CS_URS_2023_01/998764101" TargetMode="External" /><Relationship Id="rId153" Type="http://schemas.openxmlformats.org/officeDocument/2006/relationships/hyperlink" Target="https://podminky.urs.cz/item/CS_URS_2023_01/766411811" TargetMode="External" /><Relationship Id="rId154" Type="http://schemas.openxmlformats.org/officeDocument/2006/relationships/hyperlink" Target="https://podminky.urs.cz/item/CS_URS_2023_01/766411822" TargetMode="External" /><Relationship Id="rId155" Type="http://schemas.openxmlformats.org/officeDocument/2006/relationships/hyperlink" Target="https://podminky.urs.cz/item/CS_URS_2023_01/766622216" TargetMode="External" /><Relationship Id="rId156" Type="http://schemas.openxmlformats.org/officeDocument/2006/relationships/hyperlink" Target="https://podminky.urs.cz/item/CS_URS_2023_01/766660021" TargetMode="External" /><Relationship Id="rId157" Type="http://schemas.openxmlformats.org/officeDocument/2006/relationships/hyperlink" Target="https://podminky.urs.cz/item/CS_URS_2023_01/766660728" TargetMode="External" /><Relationship Id="rId158" Type="http://schemas.openxmlformats.org/officeDocument/2006/relationships/hyperlink" Target="https://podminky.urs.cz/item/CS_URS_2023_01/766660729" TargetMode="External" /><Relationship Id="rId159" Type="http://schemas.openxmlformats.org/officeDocument/2006/relationships/hyperlink" Target="https://podminky.urs.cz/item/CS_URS_2023_01/766691914" TargetMode="External" /><Relationship Id="rId160" Type="http://schemas.openxmlformats.org/officeDocument/2006/relationships/hyperlink" Target="https://podminky.urs.cz/item/CS_URS_2023_01/766695213" TargetMode="External" /><Relationship Id="rId161" Type="http://schemas.openxmlformats.org/officeDocument/2006/relationships/hyperlink" Target="https://podminky.urs.cz/item/CS_URS_2023_01/998766101" TargetMode="External" /><Relationship Id="rId162" Type="http://schemas.openxmlformats.org/officeDocument/2006/relationships/hyperlink" Target="https://podminky.urs.cz/item/CS_URS_2023_01/767661811" TargetMode="External" /><Relationship Id="rId163" Type="http://schemas.openxmlformats.org/officeDocument/2006/relationships/hyperlink" Target="https://podminky.urs.cz/item/CS_URS_2023_01/767662110" TargetMode="External" /><Relationship Id="rId164" Type="http://schemas.openxmlformats.org/officeDocument/2006/relationships/hyperlink" Target="https://podminky.urs.cz/item/CS_URS_2023_01/767810112" TargetMode="External" /><Relationship Id="rId165" Type="http://schemas.openxmlformats.org/officeDocument/2006/relationships/hyperlink" Target="https://podminky.urs.cz/item/CS_URS_2023_01/998767101" TargetMode="External" /><Relationship Id="rId166" Type="http://schemas.openxmlformats.org/officeDocument/2006/relationships/hyperlink" Target="https://podminky.urs.cz/item/CS_URS_2023_01/771121011" TargetMode="External" /><Relationship Id="rId167" Type="http://schemas.openxmlformats.org/officeDocument/2006/relationships/hyperlink" Target="https://podminky.urs.cz/item/CS_URS_2023_01/771121015" TargetMode="External" /><Relationship Id="rId168" Type="http://schemas.openxmlformats.org/officeDocument/2006/relationships/hyperlink" Target="https://podminky.urs.cz/item/CS_URS_2023_01/771151012" TargetMode="External" /><Relationship Id="rId169" Type="http://schemas.openxmlformats.org/officeDocument/2006/relationships/hyperlink" Target="https://podminky.urs.cz/item/CS_URS_2023_01/771474113" TargetMode="External" /><Relationship Id="rId170" Type="http://schemas.openxmlformats.org/officeDocument/2006/relationships/hyperlink" Target="https://podminky.urs.cz/item/CS_URS_2023_01/771574265" TargetMode="External" /><Relationship Id="rId171" Type="http://schemas.openxmlformats.org/officeDocument/2006/relationships/hyperlink" Target="https://podminky.urs.cz/item/CS_URS_2023_01/998771101" TargetMode="External" /><Relationship Id="rId172" Type="http://schemas.openxmlformats.org/officeDocument/2006/relationships/hyperlink" Target="https://podminky.urs.cz/item/CS_URS_2023_01/783301311" TargetMode="External" /><Relationship Id="rId173" Type="http://schemas.openxmlformats.org/officeDocument/2006/relationships/hyperlink" Target="https://podminky.urs.cz/item/CS_URS_2023_01/783314101" TargetMode="External" /><Relationship Id="rId174" Type="http://schemas.openxmlformats.org/officeDocument/2006/relationships/hyperlink" Target="https://podminky.urs.cz/item/CS_URS_2023_01/783317101" TargetMode="External" /><Relationship Id="rId175" Type="http://schemas.openxmlformats.org/officeDocument/2006/relationships/hyperlink" Target="https://podminky.urs.cz/item/CS_URS_2023_01/783823135" TargetMode="External" /><Relationship Id="rId176" Type="http://schemas.openxmlformats.org/officeDocument/2006/relationships/hyperlink" Target="https://podminky.urs.cz/item/CS_URS_2023_01/783826615" TargetMode="External" /><Relationship Id="rId177" Type="http://schemas.openxmlformats.org/officeDocument/2006/relationships/hyperlink" Target="https://podminky.urs.cz/item/CS_URS_2023_01/783826675" TargetMode="External" /><Relationship Id="rId178" Type="http://schemas.openxmlformats.org/officeDocument/2006/relationships/hyperlink" Target="https://podminky.urs.cz/item/CS_URS_2023_01/783827125" TargetMode="External" /><Relationship Id="rId179" Type="http://schemas.openxmlformats.org/officeDocument/2006/relationships/hyperlink" Target="https://podminky.urs.cz/item/CS_URS_2023_01/784121001" TargetMode="External" /><Relationship Id="rId180" Type="http://schemas.openxmlformats.org/officeDocument/2006/relationships/hyperlink" Target="https://podminky.urs.cz/item/CS_URS_2023_01/784131101" TargetMode="External" /><Relationship Id="rId181" Type="http://schemas.openxmlformats.org/officeDocument/2006/relationships/hyperlink" Target="https://podminky.urs.cz/item/CS_URS_2023_01/784181121" TargetMode="External" /><Relationship Id="rId182" Type="http://schemas.openxmlformats.org/officeDocument/2006/relationships/hyperlink" Target="https://podminky.urs.cz/item/CS_URS_2023_01/784211101" TargetMode="External" /><Relationship Id="rId183" Type="http://schemas.openxmlformats.org/officeDocument/2006/relationships/hyperlink" Target="https://podminky.urs.cz/item/CS_URS_2023_01/784660101" TargetMode="External" /><Relationship Id="rId18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023" TargetMode="External" /><Relationship Id="rId2" Type="http://schemas.openxmlformats.org/officeDocument/2006/relationships/hyperlink" Target="https://podminky.urs.cz/item/CS_URS_2023_01/113107423" TargetMode="External" /><Relationship Id="rId3" Type="http://schemas.openxmlformats.org/officeDocument/2006/relationships/hyperlink" Target="https://podminky.urs.cz/item/CS_URS_2023_01/113107442" TargetMode="External" /><Relationship Id="rId4" Type="http://schemas.openxmlformats.org/officeDocument/2006/relationships/hyperlink" Target="https://podminky.urs.cz/item/CS_URS_2023_01/113202111" TargetMode="External" /><Relationship Id="rId5" Type="http://schemas.openxmlformats.org/officeDocument/2006/relationships/hyperlink" Target="https://podminky.urs.cz/item/CS_URS_2023_01/131451103" TargetMode="External" /><Relationship Id="rId6" Type="http://schemas.openxmlformats.org/officeDocument/2006/relationships/hyperlink" Target="https://podminky.urs.cz/item/CS_URS_2023_01/132454203" TargetMode="External" /><Relationship Id="rId7" Type="http://schemas.openxmlformats.org/officeDocument/2006/relationships/hyperlink" Target="https://podminky.urs.cz/item/CS_URS_2023_01/133454101" TargetMode="External" /><Relationship Id="rId8" Type="http://schemas.openxmlformats.org/officeDocument/2006/relationships/hyperlink" Target="https://podminky.urs.cz/item/CS_URS_2023_01/151811133" TargetMode="External" /><Relationship Id="rId9" Type="http://schemas.openxmlformats.org/officeDocument/2006/relationships/hyperlink" Target="https://podminky.urs.cz/item/CS_URS_2023_01/151811233" TargetMode="External" /><Relationship Id="rId10" Type="http://schemas.openxmlformats.org/officeDocument/2006/relationships/hyperlink" Target="https://podminky.urs.cz/item/CS_URS_2023_01/162751137" TargetMode="External" /><Relationship Id="rId11" Type="http://schemas.openxmlformats.org/officeDocument/2006/relationships/hyperlink" Target="https://podminky.urs.cz/item/CS_URS_2023_01/162751139" TargetMode="External" /><Relationship Id="rId12" Type="http://schemas.openxmlformats.org/officeDocument/2006/relationships/hyperlink" Target="https://podminky.urs.cz/item/CS_URS_2023_01/167151102" TargetMode="External" /><Relationship Id="rId13" Type="http://schemas.openxmlformats.org/officeDocument/2006/relationships/hyperlink" Target="https://podminky.urs.cz/item/CS_URS_2023_01/171201231" TargetMode="External" /><Relationship Id="rId14" Type="http://schemas.openxmlformats.org/officeDocument/2006/relationships/hyperlink" Target="https://podminky.urs.cz/item/CS_URS_2023_01/171251201" TargetMode="External" /><Relationship Id="rId15" Type="http://schemas.openxmlformats.org/officeDocument/2006/relationships/hyperlink" Target="https://podminky.urs.cz/item/CS_URS_2023_01/174151102" TargetMode="External" /><Relationship Id="rId16" Type="http://schemas.openxmlformats.org/officeDocument/2006/relationships/hyperlink" Target="https://podminky.urs.cz/item/CS_URS_2023_01/175111101" TargetMode="External" /><Relationship Id="rId17" Type="http://schemas.openxmlformats.org/officeDocument/2006/relationships/hyperlink" Target="https://podminky.urs.cz/item/CS_URS_2023_01/181351103" TargetMode="External" /><Relationship Id="rId18" Type="http://schemas.openxmlformats.org/officeDocument/2006/relationships/hyperlink" Target="https://podminky.urs.cz/item/CS_URS_2023_01/181411131" TargetMode="External" /><Relationship Id="rId19" Type="http://schemas.openxmlformats.org/officeDocument/2006/relationships/hyperlink" Target="https://podminky.urs.cz/item/CS_URS_2023_01/181951114" TargetMode="External" /><Relationship Id="rId20" Type="http://schemas.openxmlformats.org/officeDocument/2006/relationships/hyperlink" Target="https://podminky.urs.cz/item/CS_URS_2023_01/451572111" TargetMode="External" /><Relationship Id="rId21" Type="http://schemas.openxmlformats.org/officeDocument/2006/relationships/hyperlink" Target="https://podminky.urs.cz/item/CS_URS_2023_01/452112112" TargetMode="External" /><Relationship Id="rId22" Type="http://schemas.openxmlformats.org/officeDocument/2006/relationships/hyperlink" Target="https://podminky.urs.cz/item/CS_URS_2023_01/566901144" TargetMode="External" /><Relationship Id="rId23" Type="http://schemas.openxmlformats.org/officeDocument/2006/relationships/hyperlink" Target="https://podminky.urs.cz/item/CS_URS_2023_01/572340112" TargetMode="External" /><Relationship Id="rId24" Type="http://schemas.openxmlformats.org/officeDocument/2006/relationships/hyperlink" Target="https://podminky.urs.cz/item/CS_URS_2023_01/596211110" TargetMode="External" /><Relationship Id="rId25" Type="http://schemas.openxmlformats.org/officeDocument/2006/relationships/hyperlink" Target="https://podminky.urs.cz/item/CS_URS_2023_01/830311811" TargetMode="External" /><Relationship Id="rId26" Type="http://schemas.openxmlformats.org/officeDocument/2006/relationships/hyperlink" Target="https://podminky.urs.cz/item/CS_URS_2023_01/830361811" TargetMode="External" /><Relationship Id="rId27" Type="http://schemas.openxmlformats.org/officeDocument/2006/relationships/hyperlink" Target="https://podminky.urs.cz/item/CS_URS_2023_01/837272221" TargetMode="External" /><Relationship Id="rId28" Type="http://schemas.openxmlformats.org/officeDocument/2006/relationships/hyperlink" Target="https://podminky.urs.cz/item/CS_URS_2023_01/837312221" TargetMode="External" /><Relationship Id="rId29" Type="http://schemas.openxmlformats.org/officeDocument/2006/relationships/hyperlink" Target="https://podminky.urs.cz/item/CS_URS_2023_01/871263121" TargetMode="External" /><Relationship Id="rId30" Type="http://schemas.openxmlformats.org/officeDocument/2006/relationships/hyperlink" Target="https://podminky.urs.cz/item/CS_URS_2023_01/871273121" TargetMode="External" /><Relationship Id="rId31" Type="http://schemas.openxmlformats.org/officeDocument/2006/relationships/hyperlink" Target="https://podminky.urs.cz/item/CS_URS_2023_01/871313121" TargetMode="External" /><Relationship Id="rId32" Type="http://schemas.openxmlformats.org/officeDocument/2006/relationships/hyperlink" Target="https://podminky.urs.cz/item/CS_URS_2023_01/871350410" TargetMode="External" /><Relationship Id="rId33" Type="http://schemas.openxmlformats.org/officeDocument/2006/relationships/hyperlink" Target="https://podminky.urs.cz/item/CS_URS_2023_01/877265211" TargetMode="External" /><Relationship Id="rId34" Type="http://schemas.openxmlformats.org/officeDocument/2006/relationships/hyperlink" Target="https://podminky.urs.cz/item/CS_URS_2023_01/877265221" TargetMode="External" /><Relationship Id="rId35" Type="http://schemas.openxmlformats.org/officeDocument/2006/relationships/hyperlink" Target="https://podminky.urs.cz/item/CS_URS_2023_01/877265261" TargetMode="External" /><Relationship Id="rId36" Type="http://schemas.openxmlformats.org/officeDocument/2006/relationships/hyperlink" Target="https://podminky.urs.cz/item/CS_URS_2023_01/877275211" TargetMode="External" /><Relationship Id="rId37" Type="http://schemas.openxmlformats.org/officeDocument/2006/relationships/hyperlink" Target="https://podminky.urs.cz/item/CS_URS_2023_01/877275221" TargetMode="External" /><Relationship Id="rId38" Type="http://schemas.openxmlformats.org/officeDocument/2006/relationships/hyperlink" Target="https://podminky.urs.cz/item/CS_URS_2023_01/877315211" TargetMode="External" /><Relationship Id="rId39" Type="http://schemas.openxmlformats.org/officeDocument/2006/relationships/hyperlink" Target="https://podminky.urs.cz/item/CS_URS_2023_01/877315221" TargetMode="External" /><Relationship Id="rId40" Type="http://schemas.openxmlformats.org/officeDocument/2006/relationships/hyperlink" Target="https://podminky.urs.cz/item/CS_URS_2023_01/877315261" TargetMode="External" /><Relationship Id="rId41" Type="http://schemas.openxmlformats.org/officeDocument/2006/relationships/hyperlink" Target="https://podminky.urs.cz/item/CS_URS_2023_01/877350420" TargetMode="External" /><Relationship Id="rId42" Type="http://schemas.openxmlformats.org/officeDocument/2006/relationships/hyperlink" Target="https://podminky.urs.cz/item/CS_URS_2023_01/890331851" TargetMode="External" /><Relationship Id="rId43" Type="http://schemas.openxmlformats.org/officeDocument/2006/relationships/hyperlink" Target="https://podminky.urs.cz/item/CS_URS_2023_01/890431851" TargetMode="External" /><Relationship Id="rId44" Type="http://schemas.openxmlformats.org/officeDocument/2006/relationships/hyperlink" Target="https://podminky.urs.cz/item/CS_URS_2023_01/892271111" TargetMode="External" /><Relationship Id="rId45" Type="http://schemas.openxmlformats.org/officeDocument/2006/relationships/hyperlink" Target="https://podminky.urs.cz/item/CS_URS_2023_01/892312121" TargetMode="External" /><Relationship Id="rId46" Type="http://schemas.openxmlformats.org/officeDocument/2006/relationships/hyperlink" Target="https://podminky.urs.cz/item/CS_URS_2023_01/892351111" TargetMode="External" /><Relationship Id="rId47" Type="http://schemas.openxmlformats.org/officeDocument/2006/relationships/hyperlink" Target="https://podminky.urs.cz/item/CS_URS_2023_01/892372111" TargetMode="External" /><Relationship Id="rId48" Type="http://schemas.openxmlformats.org/officeDocument/2006/relationships/hyperlink" Target="https://podminky.urs.cz/item/CS_URS_2023_01/894411311" TargetMode="External" /><Relationship Id="rId49" Type="http://schemas.openxmlformats.org/officeDocument/2006/relationships/hyperlink" Target="https://podminky.urs.cz/item/CS_URS_2023_01/894412411" TargetMode="External" /><Relationship Id="rId50" Type="http://schemas.openxmlformats.org/officeDocument/2006/relationships/hyperlink" Target="https://podminky.urs.cz/item/CS_URS_2023_01/894414111" TargetMode="External" /><Relationship Id="rId51" Type="http://schemas.openxmlformats.org/officeDocument/2006/relationships/hyperlink" Target="https://podminky.urs.cz/item/CS_URS_2023_01/895270012" TargetMode="External" /><Relationship Id="rId52" Type="http://schemas.openxmlformats.org/officeDocument/2006/relationships/hyperlink" Target="https://podminky.urs.cz/item/CS_URS_2023_01/895270021" TargetMode="External" /><Relationship Id="rId53" Type="http://schemas.openxmlformats.org/officeDocument/2006/relationships/hyperlink" Target="https://podminky.urs.cz/item/CS_URS_2023_01/895270031" TargetMode="External" /><Relationship Id="rId54" Type="http://schemas.openxmlformats.org/officeDocument/2006/relationships/hyperlink" Target="https://podminky.urs.cz/item/CS_URS_2023_01/895270051" TargetMode="External" /><Relationship Id="rId55" Type="http://schemas.openxmlformats.org/officeDocument/2006/relationships/hyperlink" Target="https://podminky.urs.cz/item/CS_URS_2023_01/895270067" TargetMode="External" /><Relationship Id="rId56" Type="http://schemas.openxmlformats.org/officeDocument/2006/relationships/hyperlink" Target="https://podminky.urs.cz/item/CS_URS_2023_01/899103112" TargetMode="External" /><Relationship Id="rId57" Type="http://schemas.openxmlformats.org/officeDocument/2006/relationships/hyperlink" Target="https://podminky.urs.cz/item/CS_URS_2023_01/899203112" TargetMode="External" /><Relationship Id="rId58" Type="http://schemas.openxmlformats.org/officeDocument/2006/relationships/hyperlink" Target="https://podminky.urs.cz/item/CS_URS_2023_01/916231213" TargetMode="External" /><Relationship Id="rId59" Type="http://schemas.openxmlformats.org/officeDocument/2006/relationships/hyperlink" Target="https://podminky.urs.cz/item/CS_URS_2023_01/919732211" TargetMode="External" /><Relationship Id="rId60" Type="http://schemas.openxmlformats.org/officeDocument/2006/relationships/hyperlink" Target="https://podminky.urs.cz/item/CS_URS_2023_01/919735112" TargetMode="External" /><Relationship Id="rId61" Type="http://schemas.openxmlformats.org/officeDocument/2006/relationships/hyperlink" Target="https://podminky.urs.cz/item/CS_URS_2023_01/933901311" TargetMode="External" /><Relationship Id="rId62" Type="http://schemas.openxmlformats.org/officeDocument/2006/relationships/hyperlink" Target="https://podminky.urs.cz/item/CS_URS_2023_01/938901411" TargetMode="External" /><Relationship Id="rId63" Type="http://schemas.openxmlformats.org/officeDocument/2006/relationships/hyperlink" Target="https://podminky.urs.cz/item/CS_URS_2023_01/963051113" TargetMode="External" /><Relationship Id="rId64" Type="http://schemas.openxmlformats.org/officeDocument/2006/relationships/hyperlink" Target="https://podminky.urs.cz/item/CS_URS_2023_01/977151118" TargetMode="External" /><Relationship Id="rId65" Type="http://schemas.openxmlformats.org/officeDocument/2006/relationships/hyperlink" Target="https://podminky.urs.cz/item/CS_URS_2023_01/977151123" TargetMode="External" /><Relationship Id="rId66" Type="http://schemas.openxmlformats.org/officeDocument/2006/relationships/hyperlink" Target="https://podminky.urs.cz/item/CS_URS_2023_01/997013151" TargetMode="External" /><Relationship Id="rId67" Type="http://schemas.openxmlformats.org/officeDocument/2006/relationships/hyperlink" Target="https://podminky.urs.cz/item/CS_URS_2023_01/997013631" TargetMode="External" /><Relationship Id="rId68" Type="http://schemas.openxmlformats.org/officeDocument/2006/relationships/hyperlink" Target="https://podminky.urs.cz/item/CS_URS_2023_01/997013862" TargetMode="External" /><Relationship Id="rId69" Type="http://schemas.openxmlformats.org/officeDocument/2006/relationships/hyperlink" Target="https://podminky.urs.cz/item/CS_URS_2023_01/997221571" TargetMode="External" /><Relationship Id="rId70" Type="http://schemas.openxmlformats.org/officeDocument/2006/relationships/hyperlink" Target="https://podminky.urs.cz/item/CS_URS_2023_01/997221579" TargetMode="External" /><Relationship Id="rId71" Type="http://schemas.openxmlformats.org/officeDocument/2006/relationships/hyperlink" Target="https://podminky.urs.cz/item/CS_URS_2023_01/997221612" TargetMode="External" /><Relationship Id="rId72" Type="http://schemas.openxmlformats.org/officeDocument/2006/relationships/hyperlink" Target="https://podminky.urs.cz/item/CS_URS_2023_01/998276101" TargetMode="External" /><Relationship Id="rId73" Type="http://schemas.openxmlformats.org/officeDocument/2006/relationships/hyperlink" Target="https://podminky.urs.cz/item/CS_URS_2023_01/998276124" TargetMode="External" /><Relationship Id="rId74" Type="http://schemas.openxmlformats.org/officeDocument/2006/relationships/hyperlink" Target="https://podminky.urs.cz/item/CS_URS_2023_01/721110961" TargetMode="External" /><Relationship Id="rId75" Type="http://schemas.openxmlformats.org/officeDocument/2006/relationships/hyperlink" Target="https://podminky.urs.cz/item/CS_URS_2023_01/721110963" TargetMode="External" /><Relationship Id="rId76" Type="http://schemas.openxmlformats.org/officeDocument/2006/relationships/hyperlink" Target="https://podminky.urs.cz/item/CS_URS_2023_01/721242804" TargetMode="External" /><Relationship Id="rId77" Type="http://schemas.openxmlformats.org/officeDocument/2006/relationships/hyperlink" Target="https://podminky.urs.cz/item/CS_URS_2023_01/721249116" TargetMode="External" /><Relationship Id="rId78" Type="http://schemas.openxmlformats.org/officeDocument/2006/relationships/hyperlink" Target="https://podminky.urs.cz/item/CS_URS_2023_01/998721101" TargetMode="External" /><Relationship Id="rId79" Type="http://schemas.openxmlformats.org/officeDocument/2006/relationships/hyperlink" Target="https://podminky.urs.cz/item/CS_URS_2023_01/998721181" TargetMode="External" /><Relationship Id="rId8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11101" TargetMode="External" /><Relationship Id="rId2" Type="http://schemas.openxmlformats.org/officeDocument/2006/relationships/hyperlink" Target="https://podminky.urs.cz/item/CS_URS_2023_01/131213701" TargetMode="External" /><Relationship Id="rId3" Type="http://schemas.openxmlformats.org/officeDocument/2006/relationships/hyperlink" Target="https://podminky.urs.cz/item/CS_URS_2023_01/132212131" TargetMode="External" /><Relationship Id="rId4" Type="http://schemas.openxmlformats.org/officeDocument/2006/relationships/hyperlink" Target="https://podminky.urs.cz/item/CS_URS_2023_01/133212811" TargetMode="External" /><Relationship Id="rId5" Type="http://schemas.openxmlformats.org/officeDocument/2006/relationships/hyperlink" Target="https://podminky.urs.cz/item/CS_URS_2023_01/181951112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71251201" TargetMode="External" /><Relationship Id="rId8" Type="http://schemas.openxmlformats.org/officeDocument/2006/relationships/hyperlink" Target="https://podminky.urs.cz/item/CS_URS_2023_01/171201221" TargetMode="External" /><Relationship Id="rId9" Type="http://schemas.openxmlformats.org/officeDocument/2006/relationships/hyperlink" Target="https://podminky.urs.cz/item/CS_URS_2023_01/274313711" TargetMode="External" /><Relationship Id="rId10" Type="http://schemas.openxmlformats.org/officeDocument/2006/relationships/hyperlink" Target="https://podminky.urs.cz/item/CS_URS_2023_01/275313711" TargetMode="External" /><Relationship Id="rId11" Type="http://schemas.openxmlformats.org/officeDocument/2006/relationships/hyperlink" Target="https://podminky.urs.cz/item/CS_URS_2023_01/275362021" TargetMode="External" /><Relationship Id="rId12" Type="http://schemas.openxmlformats.org/officeDocument/2006/relationships/hyperlink" Target="https://podminky.urs.cz/item/CS_URS_2023_01/275361821" TargetMode="External" /><Relationship Id="rId13" Type="http://schemas.openxmlformats.org/officeDocument/2006/relationships/hyperlink" Target="https://podminky.urs.cz/item/CS_URS_2023_01/279311115" TargetMode="External" /><Relationship Id="rId14" Type="http://schemas.openxmlformats.org/officeDocument/2006/relationships/hyperlink" Target="https://podminky.urs.cz/item/CS_URS_2023_01/331271125" TargetMode="External" /><Relationship Id="rId15" Type="http://schemas.openxmlformats.org/officeDocument/2006/relationships/hyperlink" Target="https://podminky.urs.cz/item/CS_URS_2023_01/348101130" TargetMode="External" /><Relationship Id="rId16" Type="http://schemas.openxmlformats.org/officeDocument/2006/relationships/hyperlink" Target="https://podminky.urs.cz/item/CS_URS_2023_01/564750001" TargetMode="External" /><Relationship Id="rId17" Type="http://schemas.openxmlformats.org/officeDocument/2006/relationships/hyperlink" Target="https://podminky.urs.cz/item/CS_URS_2023_01/596211110" TargetMode="External" /><Relationship Id="rId18" Type="http://schemas.openxmlformats.org/officeDocument/2006/relationships/hyperlink" Target="https://podminky.urs.cz/item/CS_URS_2023_01/952901104" TargetMode="External" /><Relationship Id="rId19" Type="http://schemas.openxmlformats.org/officeDocument/2006/relationships/hyperlink" Target="https://podminky.urs.cz/item/CS_URS_2023_01/952902021" TargetMode="External" /><Relationship Id="rId20" Type="http://schemas.openxmlformats.org/officeDocument/2006/relationships/hyperlink" Target="https://podminky.urs.cz/item/CS_URS_2023_01/952902031" TargetMode="External" /><Relationship Id="rId21" Type="http://schemas.openxmlformats.org/officeDocument/2006/relationships/hyperlink" Target="https://podminky.urs.cz/item/CS_URS_2023_01/952902121" TargetMode="External" /><Relationship Id="rId22" Type="http://schemas.openxmlformats.org/officeDocument/2006/relationships/hyperlink" Target="https://podminky.urs.cz/item/CS_URS_2023_01/952902131" TargetMode="External" /><Relationship Id="rId23" Type="http://schemas.openxmlformats.org/officeDocument/2006/relationships/hyperlink" Target="https://podminky.urs.cz/item/CS_URS_2023_01/916331112" TargetMode="External" /><Relationship Id="rId24" Type="http://schemas.openxmlformats.org/officeDocument/2006/relationships/hyperlink" Target="https://podminky.urs.cz/item/CS_URS_2023_01/953961111" TargetMode="External" /><Relationship Id="rId25" Type="http://schemas.openxmlformats.org/officeDocument/2006/relationships/hyperlink" Target="https://podminky.urs.cz/item/CS_URS_2023_01/953965112" TargetMode="External" /><Relationship Id="rId26" Type="http://schemas.openxmlformats.org/officeDocument/2006/relationships/hyperlink" Target="https://podminky.urs.cz/item/CS_URS_2023_01/953961113" TargetMode="External" /><Relationship Id="rId27" Type="http://schemas.openxmlformats.org/officeDocument/2006/relationships/hyperlink" Target="https://podminky.urs.cz/item/CS_URS_2023_01/962022490" TargetMode="External" /><Relationship Id="rId28" Type="http://schemas.openxmlformats.org/officeDocument/2006/relationships/hyperlink" Target="https://podminky.urs.cz/item/CS_URS_2023_01/962032314" TargetMode="External" /><Relationship Id="rId29" Type="http://schemas.openxmlformats.org/officeDocument/2006/relationships/hyperlink" Target="https://podminky.urs.cz/item/CS_URS_2023_01/966071721" TargetMode="External" /><Relationship Id="rId30" Type="http://schemas.openxmlformats.org/officeDocument/2006/relationships/hyperlink" Target="https://podminky.urs.cz/item/CS_URS_2023_01/966073810" TargetMode="External" /><Relationship Id="rId31" Type="http://schemas.openxmlformats.org/officeDocument/2006/relationships/hyperlink" Target="https://podminky.urs.cz/item/CS_URS_2023_01/966073811" TargetMode="External" /><Relationship Id="rId32" Type="http://schemas.openxmlformats.org/officeDocument/2006/relationships/hyperlink" Target="https://podminky.urs.cz/item/CS_URS_2023_01/966073813" TargetMode="External" /><Relationship Id="rId33" Type="http://schemas.openxmlformats.org/officeDocument/2006/relationships/hyperlink" Target="https://podminky.urs.cz/item/CS_URS_2023_01/997013501" TargetMode="External" /><Relationship Id="rId34" Type="http://schemas.openxmlformats.org/officeDocument/2006/relationships/hyperlink" Target="https://podminky.urs.cz/item/CS_URS_2023_01/997013509" TargetMode="External" /><Relationship Id="rId35" Type="http://schemas.openxmlformats.org/officeDocument/2006/relationships/hyperlink" Target="https://podminky.urs.cz/item/CS_URS_2023_01/997013609" TargetMode="External" /><Relationship Id="rId36" Type="http://schemas.openxmlformats.org/officeDocument/2006/relationships/hyperlink" Target="https://podminky.urs.cz/item/CS_URS_2023_01/998232110" TargetMode="External" /><Relationship Id="rId3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51101" TargetMode="External" /><Relationship Id="rId2" Type="http://schemas.openxmlformats.org/officeDocument/2006/relationships/hyperlink" Target="https://podminky.urs.cz/item/CS_URS_2023_01/111251101" TargetMode="External" /><Relationship Id="rId3" Type="http://schemas.openxmlformats.org/officeDocument/2006/relationships/hyperlink" Target="https://podminky.urs.cz/item/CS_URS_2023_01/132251101" TargetMode="External" /><Relationship Id="rId4" Type="http://schemas.openxmlformats.org/officeDocument/2006/relationships/hyperlink" Target="https://podminky.urs.cz/item/CS_URS_2023_01/162211311" TargetMode="External" /><Relationship Id="rId5" Type="http://schemas.openxmlformats.org/officeDocument/2006/relationships/hyperlink" Target="https://podminky.urs.cz/item/CS_URS_2023_01/166111101" TargetMode="External" /><Relationship Id="rId6" Type="http://schemas.openxmlformats.org/officeDocument/2006/relationships/hyperlink" Target="https://podminky.urs.cz/item/CS_URS_2023_01/167111101" TargetMode="External" /><Relationship Id="rId7" Type="http://schemas.openxmlformats.org/officeDocument/2006/relationships/hyperlink" Target="https://podminky.urs.cz/item/CS_URS_2023_01/171151103" TargetMode="External" /><Relationship Id="rId8" Type="http://schemas.openxmlformats.org/officeDocument/2006/relationships/hyperlink" Target="https://podminky.urs.cz/item/CS_URS_2023_01/171201221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74151102" TargetMode="External" /><Relationship Id="rId11" Type="http://schemas.openxmlformats.org/officeDocument/2006/relationships/hyperlink" Target="https://podminky.urs.cz/item/CS_URS_2023_01/175111101" TargetMode="External" /><Relationship Id="rId12" Type="http://schemas.openxmlformats.org/officeDocument/2006/relationships/hyperlink" Target="https://podminky.urs.cz/item/CS_URS_2023_01/181951112" TargetMode="External" /><Relationship Id="rId13" Type="http://schemas.openxmlformats.org/officeDocument/2006/relationships/hyperlink" Target="https://podminky.urs.cz/item/CS_URS_2023_01/578143213" TargetMode="External" /><Relationship Id="rId14" Type="http://schemas.openxmlformats.org/officeDocument/2006/relationships/hyperlink" Target="https://podminky.urs.cz/item/CS_URS_2023_01/HZS4221" TargetMode="External" /><Relationship Id="rId15" Type="http://schemas.openxmlformats.org/officeDocument/2006/relationships/hyperlink" Target="https://podminky.urs.cz/item/CS_URS_2023_01/742240001" TargetMode="External" /><Relationship Id="rId16" Type="http://schemas.openxmlformats.org/officeDocument/2006/relationships/hyperlink" Target="https://podminky.urs.cz/item/CS_URS_2023_01/742240005" TargetMode="External" /><Relationship Id="rId17" Type="http://schemas.openxmlformats.org/officeDocument/2006/relationships/hyperlink" Target="https://podminky.urs.cz/item/CS_URS_2023_01/742240007" TargetMode="External" /><Relationship Id="rId18" Type="http://schemas.openxmlformats.org/officeDocument/2006/relationships/hyperlink" Target="https://podminky.urs.cz/item/CS_URS_2023_01/742240008" TargetMode="External" /><Relationship Id="rId19" Type="http://schemas.openxmlformats.org/officeDocument/2006/relationships/hyperlink" Target="https://podminky.urs.cz/item/CS_URS_2023_01/742240023" TargetMode="External" /><Relationship Id="rId20" Type="http://schemas.openxmlformats.org/officeDocument/2006/relationships/hyperlink" Target="https://podminky.urs.cz/item/CS_URS_2023_01/742240021" TargetMode="External" /><Relationship Id="rId21" Type="http://schemas.openxmlformats.org/officeDocument/2006/relationships/hyperlink" Target="https://podminky.urs.cz/item/CS_URS_2023_01/742240022" TargetMode="External" /><Relationship Id="rId22" Type="http://schemas.openxmlformats.org/officeDocument/2006/relationships/hyperlink" Target="https://podminky.urs.cz/item/CS_URS_2023_01/767642711" TargetMode="External" /><Relationship Id="rId23" Type="http://schemas.openxmlformats.org/officeDocument/2006/relationships/hyperlink" Target="https://podminky.urs.cz/item/CS_URS_2023_01/742310002" TargetMode="External" /><Relationship Id="rId24" Type="http://schemas.openxmlformats.org/officeDocument/2006/relationships/hyperlink" Target="https://podminky.urs.cz/item/CS_URS_2023_01/742310003" TargetMode="External" /><Relationship Id="rId25" Type="http://schemas.openxmlformats.org/officeDocument/2006/relationships/hyperlink" Target="https://podminky.urs.cz/item/CS_URS_2023_01/742310004" TargetMode="External" /><Relationship Id="rId26" Type="http://schemas.openxmlformats.org/officeDocument/2006/relationships/hyperlink" Target="https://podminky.urs.cz/item/CS_URS_2023_01/742310006" TargetMode="External" /><Relationship Id="rId27" Type="http://schemas.openxmlformats.org/officeDocument/2006/relationships/hyperlink" Target="https://podminky.urs.cz/item/CS_URS_2023_01/742330012" TargetMode="External" /><Relationship Id="rId28" Type="http://schemas.openxmlformats.org/officeDocument/2006/relationships/hyperlink" Target="https://podminky.urs.cz/item/CS_URS_2023_01/742320011" TargetMode="External" /><Relationship Id="rId29" Type="http://schemas.openxmlformats.org/officeDocument/2006/relationships/hyperlink" Target="https://podminky.urs.cz/item/CS_URS_2023_01/742320811" TargetMode="External" /><Relationship Id="rId30" Type="http://schemas.openxmlformats.org/officeDocument/2006/relationships/hyperlink" Target="https://podminky.urs.cz/item/CS_URS_2023_01/742220001" TargetMode="External" /><Relationship Id="rId31" Type="http://schemas.openxmlformats.org/officeDocument/2006/relationships/hyperlink" Target="https://podminky.urs.cz/item/CS_URS_2023_01/742220161" TargetMode="External" /><Relationship Id="rId32" Type="http://schemas.openxmlformats.org/officeDocument/2006/relationships/hyperlink" Target="https://podminky.urs.cz/item/CS_URS_2023_01/742220031" TargetMode="External" /><Relationship Id="rId33" Type="http://schemas.openxmlformats.org/officeDocument/2006/relationships/hyperlink" Target="https://podminky.urs.cz/item/CS_URS_2023_01/742220051" TargetMode="External" /><Relationship Id="rId34" Type="http://schemas.openxmlformats.org/officeDocument/2006/relationships/hyperlink" Target="https://podminky.urs.cz/item/CS_URS_2023_01/742220053" TargetMode="External" /><Relationship Id="rId35" Type="http://schemas.openxmlformats.org/officeDocument/2006/relationships/hyperlink" Target="https://podminky.urs.cz/item/CS_URS_2023_01/742220141" TargetMode="External" /><Relationship Id="rId36" Type="http://schemas.openxmlformats.org/officeDocument/2006/relationships/hyperlink" Target="https://podminky.urs.cz/item/CS_URS_2023_01/742220235" TargetMode="External" /><Relationship Id="rId37" Type="http://schemas.openxmlformats.org/officeDocument/2006/relationships/hyperlink" Target="https://podminky.urs.cz/item/CS_URS_2023_01/742220241" TargetMode="External" /><Relationship Id="rId38" Type="http://schemas.openxmlformats.org/officeDocument/2006/relationships/hyperlink" Target="https://podminky.urs.cz/item/CS_URS_2023_01/742220401" TargetMode="External" /><Relationship Id="rId39" Type="http://schemas.openxmlformats.org/officeDocument/2006/relationships/hyperlink" Target="https://podminky.urs.cz/item/CS_URS_2023_01/742220402" TargetMode="External" /><Relationship Id="rId40" Type="http://schemas.openxmlformats.org/officeDocument/2006/relationships/hyperlink" Target="https://podminky.urs.cz/item/CS_URS_2023_01/742220411" TargetMode="External" /><Relationship Id="rId41" Type="http://schemas.openxmlformats.org/officeDocument/2006/relationships/hyperlink" Target="https://podminky.urs.cz/item/CS_URS_2023_01/742110005" TargetMode="External" /><Relationship Id="rId42" Type="http://schemas.openxmlformats.org/officeDocument/2006/relationships/hyperlink" Target="https://podminky.urs.cz/item/CS_URS_2023_01/742110005" TargetMode="External" /><Relationship Id="rId43" Type="http://schemas.openxmlformats.org/officeDocument/2006/relationships/hyperlink" Target="https://podminky.urs.cz/item/CS_URS_2023_01/741110375" TargetMode="External" /><Relationship Id="rId44" Type="http://schemas.openxmlformats.org/officeDocument/2006/relationships/hyperlink" Target="https://podminky.urs.cz/item/CS_URS_2023_01/742110041" TargetMode="External" /><Relationship Id="rId45" Type="http://schemas.openxmlformats.org/officeDocument/2006/relationships/hyperlink" Target="https://podminky.urs.cz/item/CS_URS_2023_01/742110041" TargetMode="External" /><Relationship Id="rId46" Type="http://schemas.openxmlformats.org/officeDocument/2006/relationships/hyperlink" Target="https://podminky.urs.cz/item/CS_URS_2023_01/742124003" TargetMode="External" /><Relationship Id="rId47" Type="http://schemas.openxmlformats.org/officeDocument/2006/relationships/hyperlink" Target="https://podminky.urs.cz/item/CS_URS_2023_01/742124005" TargetMode="External" /><Relationship Id="rId48" Type="http://schemas.openxmlformats.org/officeDocument/2006/relationships/hyperlink" Target="https://podminky.urs.cz/item/CS_URS_2023_01/742121001" TargetMode="External" /><Relationship Id="rId49" Type="http://schemas.openxmlformats.org/officeDocument/2006/relationships/hyperlink" Target="https://podminky.urs.cz/item/CS_URS_2023_01/742121001" TargetMode="External" /><Relationship Id="rId50" Type="http://schemas.openxmlformats.org/officeDocument/2006/relationships/hyperlink" Target="https://podminky.urs.cz/item/CS_URS_2023_01/742121001" TargetMode="External" /><Relationship Id="rId51" Type="http://schemas.openxmlformats.org/officeDocument/2006/relationships/hyperlink" Target="https://podminky.urs.cz/item/CS_URS_2023_01/741122031" TargetMode="External" /><Relationship Id="rId52" Type="http://schemas.openxmlformats.org/officeDocument/2006/relationships/hyperlink" Target="https://podminky.urs.cz/item/CS_URS_2023_01/742121001" TargetMode="External" /><Relationship Id="rId53" Type="http://schemas.openxmlformats.org/officeDocument/2006/relationships/hyperlink" Target="https://podminky.urs.cz/item/CS_URS_2023_01/977332112" TargetMode="External" /><Relationship Id="rId54" Type="http://schemas.openxmlformats.org/officeDocument/2006/relationships/hyperlink" Target="https://podminky.urs.cz/item/CS_URS_2023_01/619995001" TargetMode="External" /><Relationship Id="rId55" Type="http://schemas.openxmlformats.org/officeDocument/2006/relationships/hyperlink" Target="https://podminky.urs.cz/item/CS_URS_2023_01/742330001" TargetMode="External" /><Relationship Id="rId56" Type="http://schemas.openxmlformats.org/officeDocument/2006/relationships/hyperlink" Target="https://podminky.urs.cz/item/CS_URS_2023_01/742330021" TargetMode="External" /><Relationship Id="rId57" Type="http://schemas.openxmlformats.org/officeDocument/2006/relationships/hyperlink" Target="https://podminky.urs.cz/item/CS_URS_2023_01/742330024" TargetMode="External" /><Relationship Id="rId58" Type="http://schemas.openxmlformats.org/officeDocument/2006/relationships/hyperlink" Target="https://podminky.urs.cz/item/CS_URS_2023_01/742330101" TargetMode="External" /><Relationship Id="rId59" Type="http://schemas.openxmlformats.org/officeDocument/2006/relationships/hyperlink" Target="https://podminky.urs.cz/item/CS_URS_2023_01/742330022" TargetMode="External" /><Relationship Id="rId60" Type="http://schemas.openxmlformats.org/officeDocument/2006/relationships/hyperlink" Target="https://podminky.urs.cz/item/CS_URS_2023_01/741210001" TargetMode="External" /><Relationship Id="rId61" Type="http://schemas.openxmlformats.org/officeDocument/2006/relationships/hyperlink" Target="https://podminky.urs.cz/item/CS_URS_2023_01/741320101" TargetMode="External" /><Relationship Id="rId62" Type="http://schemas.openxmlformats.org/officeDocument/2006/relationships/hyperlink" Target="https://podminky.urs.cz/item/CS_URS_2023_01/741320161" TargetMode="External" /><Relationship Id="rId63" Type="http://schemas.openxmlformats.org/officeDocument/2006/relationships/hyperlink" Target="https://podminky.urs.cz/item/CS_URS_2023_01/741321031" TargetMode="External" /><Relationship Id="rId64" Type="http://schemas.openxmlformats.org/officeDocument/2006/relationships/hyperlink" Target="https://podminky.urs.cz/item/CS_URS_2023_01/742310802" TargetMode="External" /><Relationship Id="rId65" Type="http://schemas.openxmlformats.org/officeDocument/2006/relationships/hyperlink" Target="https://podminky.urs.cz/item/CS_URS_2023_01/742310806" TargetMode="External" /><Relationship Id="rId66" Type="http://schemas.openxmlformats.org/officeDocument/2006/relationships/hyperlink" Target="https://podminky.urs.cz/item/CS_URS_2023_01/998742202" TargetMode="External" /><Relationship Id="rId67" Type="http://schemas.openxmlformats.org/officeDocument/2006/relationships/hyperlink" Target="https://podminky.urs.cz/item/CS_URS_2023_01/HZS2231" TargetMode="External" /><Relationship Id="rId68" Type="http://schemas.openxmlformats.org/officeDocument/2006/relationships/hyperlink" Target="https://podminky.urs.cz/item/CS_URS_2023_01/HZS2232" TargetMode="External" /><Relationship Id="rId69" Type="http://schemas.openxmlformats.org/officeDocument/2006/relationships/hyperlink" Target="https://podminky.urs.cz/item/CS_URS_2023_01/HZS2491" TargetMode="External" /><Relationship Id="rId70" Type="http://schemas.openxmlformats.org/officeDocument/2006/relationships/hyperlink" Target="https://podminky.urs.cz/item/CS_URS_2023_01/HZS2492" TargetMode="External" /><Relationship Id="rId71" Type="http://schemas.openxmlformats.org/officeDocument/2006/relationships/hyperlink" Target="https://podminky.urs.cz/item/CS_URS_2023_01/HZS3221" TargetMode="External" /><Relationship Id="rId72" Type="http://schemas.openxmlformats.org/officeDocument/2006/relationships/hyperlink" Target="https://podminky.urs.cz/item/CS_URS_2023_01/HZS3222" TargetMode="External" /><Relationship Id="rId73" Type="http://schemas.openxmlformats.org/officeDocument/2006/relationships/hyperlink" Target="https://podminky.urs.cz/item/CS_URS_2023_01/HZS4231" TargetMode="External" /><Relationship Id="rId74" Type="http://schemas.openxmlformats.org/officeDocument/2006/relationships/hyperlink" Target="https://podminky.urs.cz/item/CS_URS_2023_01/HZS4232" TargetMode="External" /><Relationship Id="rId7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103000" TargetMode="External" /><Relationship Id="rId2" Type="http://schemas.openxmlformats.org/officeDocument/2006/relationships/hyperlink" Target="https://podminky.urs.cz/item/CS_URS_2023_01/012203000" TargetMode="External" /><Relationship Id="rId3" Type="http://schemas.openxmlformats.org/officeDocument/2006/relationships/hyperlink" Target="https://podminky.urs.cz/item/CS_URS_2023_01/012303000" TargetMode="External" /><Relationship Id="rId4" Type="http://schemas.openxmlformats.org/officeDocument/2006/relationships/hyperlink" Target="https://podminky.urs.cz/item/CS_URS_2023_01/013254000" TargetMode="External" /><Relationship Id="rId5" Type="http://schemas.openxmlformats.org/officeDocument/2006/relationships/hyperlink" Target="https://podminky.urs.cz/item/CS_URS_2023_01/032002000" TargetMode="External" /><Relationship Id="rId6" Type="http://schemas.openxmlformats.org/officeDocument/2006/relationships/hyperlink" Target="https://podminky.urs.cz/item/CS_URS_2023_01/032903000" TargetMode="External" /><Relationship Id="rId7" Type="http://schemas.openxmlformats.org/officeDocument/2006/relationships/hyperlink" Target="https://podminky.urs.cz/item/CS_URS_2023_01/033002000" TargetMode="External" /><Relationship Id="rId8" Type="http://schemas.openxmlformats.org/officeDocument/2006/relationships/hyperlink" Target="https://podminky.urs.cz/item/CS_URS_2023_01/033103000" TargetMode="External" /><Relationship Id="rId9" Type="http://schemas.openxmlformats.org/officeDocument/2006/relationships/hyperlink" Target="https://podminky.urs.cz/item/CS_URS_2023_01/033203000" TargetMode="External" /><Relationship Id="rId10" Type="http://schemas.openxmlformats.org/officeDocument/2006/relationships/hyperlink" Target="https://podminky.urs.cz/item/CS_URS_2023_01/034303000" TargetMode="External" /><Relationship Id="rId11" Type="http://schemas.openxmlformats.org/officeDocument/2006/relationships/hyperlink" Target="https://podminky.urs.cz/item/CS_URS_2023_01/034503000" TargetMode="External" /><Relationship Id="rId12" Type="http://schemas.openxmlformats.org/officeDocument/2006/relationships/hyperlink" Target="https://podminky.urs.cz/item/CS_URS_2023_01/039103000" TargetMode="External" /><Relationship Id="rId13" Type="http://schemas.openxmlformats.org/officeDocument/2006/relationships/hyperlink" Target="https://podminky.urs.cz/item/CS_URS_2023_01/039203000" TargetMode="External" /><Relationship Id="rId14" Type="http://schemas.openxmlformats.org/officeDocument/2006/relationships/hyperlink" Target="https://podminky.urs.cz/item/CS_URS_2023_01/041002000" TargetMode="External" /><Relationship Id="rId15" Type="http://schemas.openxmlformats.org/officeDocument/2006/relationships/hyperlink" Target="https://podminky.urs.cz/item/CS_URS_2023_01/043002000" TargetMode="External" /><Relationship Id="rId16" Type="http://schemas.openxmlformats.org/officeDocument/2006/relationships/hyperlink" Target="https://podminky.urs.cz/item/CS_URS_2023_01/043194000" TargetMode="External" /><Relationship Id="rId17" Type="http://schemas.openxmlformats.org/officeDocument/2006/relationships/hyperlink" Target="https://podminky.urs.cz/item/CS_URS_2023_01/045002000" TargetMode="External" /><Relationship Id="rId18" Type="http://schemas.openxmlformats.org/officeDocument/2006/relationships/hyperlink" Target="https://podminky.urs.cz/item/CS_URS_2023_01/065002000" TargetMode="External" /><Relationship Id="rId19" Type="http://schemas.openxmlformats.org/officeDocument/2006/relationships/hyperlink" Target="https://podminky.urs.cz/item/CS_URS_2023_01/071103000" TargetMode="External" /><Relationship Id="rId20" Type="http://schemas.openxmlformats.org/officeDocument/2006/relationships/hyperlink" Target="https://podminky.urs.cz/item/CS_URS_2023_01/081002000" TargetMode="External" /><Relationship Id="rId21" Type="http://schemas.openxmlformats.org/officeDocument/2006/relationships/hyperlink" Target="https://podminky.urs.cz/item/CS_URS_2023_01/094104000" TargetMode="External" /><Relationship Id="rId2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3" t="s">
        <v>14</v>
      </c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24"/>
      <c r="AQ5" s="24"/>
      <c r="AR5" s="22"/>
      <c r="BE5" s="370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5" t="s">
        <v>17</v>
      </c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24"/>
      <c r="AQ6" s="24"/>
      <c r="AR6" s="22"/>
      <c r="BE6" s="371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71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71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71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71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71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71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71"/>
      <c r="BS13" s="19" t="s">
        <v>6</v>
      </c>
    </row>
    <row r="14" spans="2:71" ht="12.75">
      <c r="B14" s="23"/>
      <c r="C14" s="24"/>
      <c r="D14" s="24"/>
      <c r="E14" s="376" t="s">
        <v>30</v>
      </c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71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71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71"/>
      <c r="BS16" s="19" t="s">
        <v>4</v>
      </c>
    </row>
    <row r="17" spans="2:71" s="1" customFormat="1" ht="18.4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71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71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71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71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71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71"/>
    </row>
    <row r="23" spans="2:57" s="1" customFormat="1" ht="47.25" customHeight="1">
      <c r="B23" s="23"/>
      <c r="C23" s="24"/>
      <c r="D23" s="24"/>
      <c r="E23" s="378" t="s">
        <v>37</v>
      </c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24"/>
      <c r="AP23" s="24"/>
      <c r="AQ23" s="24"/>
      <c r="AR23" s="22"/>
      <c r="BE23" s="371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71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71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9">
        <f>ROUND(AG54,2)</f>
        <v>0</v>
      </c>
      <c r="AL26" s="380"/>
      <c r="AM26" s="380"/>
      <c r="AN26" s="380"/>
      <c r="AO26" s="380"/>
      <c r="AP26" s="38"/>
      <c r="AQ26" s="38"/>
      <c r="AR26" s="41"/>
      <c r="BE26" s="371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71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1" t="s">
        <v>39</v>
      </c>
      <c r="M28" s="381"/>
      <c r="N28" s="381"/>
      <c r="O28" s="381"/>
      <c r="P28" s="381"/>
      <c r="Q28" s="38"/>
      <c r="R28" s="38"/>
      <c r="S28" s="38"/>
      <c r="T28" s="38"/>
      <c r="U28" s="38"/>
      <c r="V28" s="38"/>
      <c r="W28" s="381" t="s">
        <v>40</v>
      </c>
      <c r="X28" s="381"/>
      <c r="Y28" s="381"/>
      <c r="Z28" s="381"/>
      <c r="AA28" s="381"/>
      <c r="AB28" s="381"/>
      <c r="AC28" s="381"/>
      <c r="AD28" s="381"/>
      <c r="AE28" s="381"/>
      <c r="AF28" s="38"/>
      <c r="AG28" s="38"/>
      <c r="AH28" s="38"/>
      <c r="AI28" s="38"/>
      <c r="AJ28" s="38"/>
      <c r="AK28" s="381" t="s">
        <v>41</v>
      </c>
      <c r="AL28" s="381"/>
      <c r="AM28" s="381"/>
      <c r="AN28" s="381"/>
      <c r="AO28" s="381"/>
      <c r="AP28" s="38"/>
      <c r="AQ28" s="38"/>
      <c r="AR28" s="41"/>
      <c r="BE28" s="371"/>
    </row>
    <row r="29" spans="2:57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84">
        <v>0.21</v>
      </c>
      <c r="M29" s="383"/>
      <c r="N29" s="383"/>
      <c r="O29" s="383"/>
      <c r="P29" s="383"/>
      <c r="Q29" s="43"/>
      <c r="R29" s="43"/>
      <c r="S29" s="43"/>
      <c r="T29" s="43"/>
      <c r="U29" s="43"/>
      <c r="V29" s="43"/>
      <c r="W29" s="382">
        <f>ROUND(AZ54,2)</f>
        <v>0</v>
      </c>
      <c r="X29" s="383"/>
      <c r="Y29" s="383"/>
      <c r="Z29" s="383"/>
      <c r="AA29" s="383"/>
      <c r="AB29" s="383"/>
      <c r="AC29" s="383"/>
      <c r="AD29" s="383"/>
      <c r="AE29" s="383"/>
      <c r="AF29" s="43"/>
      <c r="AG29" s="43"/>
      <c r="AH29" s="43"/>
      <c r="AI29" s="43"/>
      <c r="AJ29" s="43"/>
      <c r="AK29" s="382">
        <f>ROUND(AV54,2)</f>
        <v>0</v>
      </c>
      <c r="AL29" s="383"/>
      <c r="AM29" s="383"/>
      <c r="AN29" s="383"/>
      <c r="AO29" s="383"/>
      <c r="AP29" s="43"/>
      <c r="AQ29" s="43"/>
      <c r="AR29" s="44"/>
      <c r="BE29" s="372"/>
    </row>
    <row r="30" spans="2:57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84">
        <v>0.15</v>
      </c>
      <c r="M30" s="383"/>
      <c r="N30" s="383"/>
      <c r="O30" s="383"/>
      <c r="P30" s="383"/>
      <c r="Q30" s="43"/>
      <c r="R30" s="43"/>
      <c r="S30" s="43"/>
      <c r="T30" s="43"/>
      <c r="U30" s="43"/>
      <c r="V30" s="43"/>
      <c r="W30" s="382">
        <f>ROUND(BA54,2)</f>
        <v>0</v>
      </c>
      <c r="X30" s="383"/>
      <c r="Y30" s="383"/>
      <c r="Z30" s="383"/>
      <c r="AA30" s="383"/>
      <c r="AB30" s="383"/>
      <c r="AC30" s="383"/>
      <c r="AD30" s="383"/>
      <c r="AE30" s="383"/>
      <c r="AF30" s="43"/>
      <c r="AG30" s="43"/>
      <c r="AH30" s="43"/>
      <c r="AI30" s="43"/>
      <c r="AJ30" s="43"/>
      <c r="AK30" s="382">
        <f>ROUND(AW54,2)</f>
        <v>0</v>
      </c>
      <c r="AL30" s="383"/>
      <c r="AM30" s="383"/>
      <c r="AN30" s="383"/>
      <c r="AO30" s="383"/>
      <c r="AP30" s="43"/>
      <c r="AQ30" s="43"/>
      <c r="AR30" s="44"/>
      <c r="BE30" s="372"/>
    </row>
    <row r="31" spans="2:57" s="3" customFormat="1" ht="14.45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84">
        <v>0.21</v>
      </c>
      <c r="M31" s="383"/>
      <c r="N31" s="383"/>
      <c r="O31" s="383"/>
      <c r="P31" s="383"/>
      <c r="Q31" s="43"/>
      <c r="R31" s="43"/>
      <c r="S31" s="43"/>
      <c r="T31" s="43"/>
      <c r="U31" s="43"/>
      <c r="V31" s="43"/>
      <c r="W31" s="382">
        <f>ROUND(BB54,2)</f>
        <v>0</v>
      </c>
      <c r="X31" s="383"/>
      <c r="Y31" s="383"/>
      <c r="Z31" s="383"/>
      <c r="AA31" s="383"/>
      <c r="AB31" s="383"/>
      <c r="AC31" s="383"/>
      <c r="AD31" s="383"/>
      <c r="AE31" s="383"/>
      <c r="AF31" s="43"/>
      <c r="AG31" s="43"/>
      <c r="AH31" s="43"/>
      <c r="AI31" s="43"/>
      <c r="AJ31" s="43"/>
      <c r="AK31" s="382">
        <v>0</v>
      </c>
      <c r="AL31" s="383"/>
      <c r="AM31" s="383"/>
      <c r="AN31" s="383"/>
      <c r="AO31" s="383"/>
      <c r="AP31" s="43"/>
      <c r="AQ31" s="43"/>
      <c r="AR31" s="44"/>
      <c r="BE31" s="372"/>
    </row>
    <row r="32" spans="2:57" s="3" customFormat="1" ht="14.45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84">
        <v>0.15</v>
      </c>
      <c r="M32" s="383"/>
      <c r="N32" s="383"/>
      <c r="O32" s="383"/>
      <c r="P32" s="383"/>
      <c r="Q32" s="43"/>
      <c r="R32" s="43"/>
      <c r="S32" s="43"/>
      <c r="T32" s="43"/>
      <c r="U32" s="43"/>
      <c r="V32" s="43"/>
      <c r="W32" s="382">
        <f>ROUND(BC54,2)</f>
        <v>0</v>
      </c>
      <c r="X32" s="383"/>
      <c r="Y32" s="383"/>
      <c r="Z32" s="383"/>
      <c r="AA32" s="383"/>
      <c r="AB32" s="383"/>
      <c r="AC32" s="383"/>
      <c r="AD32" s="383"/>
      <c r="AE32" s="383"/>
      <c r="AF32" s="43"/>
      <c r="AG32" s="43"/>
      <c r="AH32" s="43"/>
      <c r="AI32" s="43"/>
      <c r="AJ32" s="43"/>
      <c r="AK32" s="382">
        <v>0</v>
      </c>
      <c r="AL32" s="383"/>
      <c r="AM32" s="383"/>
      <c r="AN32" s="383"/>
      <c r="AO32" s="383"/>
      <c r="AP32" s="43"/>
      <c r="AQ32" s="43"/>
      <c r="AR32" s="44"/>
      <c r="BE32" s="372"/>
    </row>
    <row r="33" spans="2:44" s="3" customFormat="1" ht="14.45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84">
        <v>0</v>
      </c>
      <c r="M33" s="383"/>
      <c r="N33" s="383"/>
      <c r="O33" s="383"/>
      <c r="P33" s="383"/>
      <c r="Q33" s="43"/>
      <c r="R33" s="43"/>
      <c r="S33" s="43"/>
      <c r="T33" s="43"/>
      <c r="U33" s="43"/>
      <c r="V33" s="43"/>
      <c r="W33" s="382">
        <f>ROUND(BD54,2)</f>
        <v>0</v>
      </c>
      <c r="X33" s="383"/>
      <c r="Y33" s="383"/>
      <c r="Z33" s="383"/>
      <c r="AA33" s="383"/>
      <c r="AB33" s="383"/>
      <c r="AC33" s="383"/>
      <c r="AD33" s="383"/>
      <c r="AE33" s="383"/>
      <c r="AF33" s="43"/>
      <c r="AG33" s="43"/>
      <c r="AH33" s="43"/>
      <c r="AI33" s="43"/>
      <c r="AJ33" s="43"/>
      <c r="AK33" s="382">
        <v>0</v>
      </c>
      <c r="AL33" s="383"/>
      <c r="AM33" s="383"/>
      <c r="AN33" s="383"/>
      <c r="AO33" s="383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88" t="s">
        <v>50</v>
      </c>
      <c r="Y35" s="386"/>
      <c r="Z35" s="386"/>
      <c r="AA35" s="386"/>
      <c r="AB35" s="386"/>
      <c r="AC35" s="47"/>
      <c r="AD35" s="47"/>
      <c r="AE35" s="47"/>
      <c r="AF35" s="47"/>
      <c r="AG35" s="47"/>
      <c r="AH35" s="47"/>
      <c r="AI35" s="47"/>
      <c r="AJ35" s="47"/>
      <c r="AK35" s="385">
        <f>SUM(AK26:AK33)</f>
        <v>0</v>
      </c>
      <c r="AL35" s="386"/>
      <c r="AM35" s="386"/>
      <c r="AN35" s="386"/>
      <c r="AO35" s="387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20230628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46" t="str">
        <f>K6</f>
        <v>Sanace, zabezpečení a stavební úpravy objektu Komenského 759, Sokolov</v>
      </c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Komenského 759, Sokolov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48" t="str">
        <f>IF(AN8="","",AN8)</f>
        <v>28. 6. 2023</v>
      </c>
      <c r="AN47" s="348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Karlovarský kraj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55" t="str">
        <f>IF(E17="","",E17)</f>
        <v xml:space="preserve"> </v>
      </c>
      <c r="AN49" s="356"/>
      <c r="AO49" s="356"/>
      <c r="AP49" s="356"/>
      <c r="AQ49" s="38"/>
      <c r="AR49" s="41"/>
      <c r="AS49" s="349" t="s">
        <v>52</v>
      </c>
      <c r="AT49" s="350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55" t="str">
        <f>IF(E20="","",E20)</f>
        <v>Bc. Martin Frous</v>
      </c>
      <c r="AN50" s="356"/>
      <c r="AO50" s="356"/>
      <c r="AP50" s="356"/>
      <c r="AQ50" s="38"/>
      <c r="AR50" s="41"/>
      <c r="AS50" s="351"/>
      <c r="AT50" s="352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3"/>
      <c r="AT51" s="354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7" t="s">
        <v>53</v>
      </c>
      <c r="D52" s="358"/>
      <c r="E52" s="358"/>
      <c r="F52" s="358"/>
      <c r="G52" s="358"/>
      <c r="H52" s="68"/>
      <c r="I52" s="360" t="s">
        <v>54</v>
      </c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9" t="s">
        <v>55</v>
      </c>
      <c r="AH52" s="358"/>
      <c r="AI52" s="358"/>
      <c r="AJ52" s="358"/>
      <c r="AK52" s="358"/>
      <c r="AL52" s="358"/>
      <c r="AM52" s="358"/>
      <c r="AN52" s="360" t="s">
        <v>56</v>
      </c>
      <c r="AO52" s="358"/>
      <c r="AP52" s="358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8">
        <f>ROUND(AG55+AG58+AG61,2)</f>
        <v>0</v>
      </c>
      <c r="AH54" s="368"/>
      <c r="AI54" s="368"/>
      <c r="AJ54" s="368"/>
      <c r="AK54" s="368"/>
      <c r="AL54" s="368"/>
      <c r="AM54" s="368"/>
      <c r="AN54" s="369">
        <f aca="true" t="shared" si="0" ref="AN54:AN61">SUM(AG54,AT54)</f>
        <v>0</v>
      </c>
      <c r="AO54" s="369"/>
      <c r="AP54" s="369"/>
      <c r="AQ54" s="80" t="s">
        <v>19</v>
      </c>
      <c r="AR54" s="81"/>
      <c r="AS54" s="82">
        <f>ROUND(AS55+AS58+AS61,2)</f>
        <v>0</v>
      </c>
      <c r="AT54" s="83">
        <f aca="true" t="shared" si="1" ref="AT54:AT61">ROUND(SUM(AV54:AW54),2)</f>
        <v>0</v>
      </c>
      <c r="AU54" s="84">
        <f>ROUND(AU55+AU58+AU61,5)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ROUND(AZ55+AZ58+AZ61,2)</f>
        <v>0</v>
      </c>
      <c r="BA54" s="83">
        <f>ROUND(BA55+BA58+BA61,2)</f>
        <v>0</v>
      </c>
      <c r="BB54" s="83">
        <f>ROUND(BB55+BB58+BB61,2)</f>
        <v>0</v>
      </c>
      <c r="BC54" s="83">
        <f>ROUND(BC55+BC58+BC61,2)</f>
        <v>0</v>
      </c>
      <c r="BD54" s="85">
        <f>ROUND(BD55+BD58+BD61,2)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2:91" s="7" customFormat="1" ht="24.75" customHeight="1">
      <c r="B55" s="88"/>
      <c r="C55" s="89"/>
      <c r="D55" s="364" t="s">
        <v>76</v>
      </c>
      <c r="E55" s="364"/>
      <c r="F55" s="364"/>
      <c r="G55" s="364"/>
      <c r="H55" s="364"/>
      <c r="I55" s="90"/>
      <c r="J55" s="364" t="s">
        <v>77</v>
      </c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1">
        <f>ROUND(SUM(AG56:AG57),2)</f>
        <v>0</v>
      </c>
      <c r="AH55" s="362"/>
      <c r="AI55" s="362"/>
      <c r="AJ55" s="362"/>
      <c r="AK55" s="362"/>
      <c r="AL55" s="362"/>
      <c r="AM55" s="362"/>
      <c r="AN55" s="363">
        <f t="shared" si="0"/>
        <v>0</v>
      </c>
      <c r="AO55" s="362"/>
      <c r="AP55" s="362"/>
      <c r="AQ55" s="91" t="s">
        <v>78</v>
      </c>
      <c r="AR55" s="92"/>
      <c r="AS55" s="93">
        <f>ROUND(SUM(AS56:AS57),2)</f>
        <v>0</v>
      </c>
      <c r="AT55" s="94">
        <f t="shared" si="1"/>
        <v>0</v>
      </c>
      <c r="AU55" s="95">
        <f>ROUND(SUM(AU56:AU57),5)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ROUND(SUM(AZ56:AZ57),2)</f>
        <v>0</v>
      </c>
      <c r="BA55" s="94">
        <f>ROUND(SUM(BA56:BA57),2)</f>
        <v>0</v>
      </c>
      <c r="BB55" s="94">
        <f>ROUND(SUM(BB56:BB57),2)</f>
        <v>0</v>
      </c>
      <c r="BC55" s="94">
        <f>ROUND(SUM(BC56:BC57),2)</f>
        <v>0</v>
      </c>
      <c r="BD55" s="96">
        <f>ROUND(SUM(BD56:BD57),2)</f>
        <v>0</v>
      </c>
      <c r="BS55" s="97" t="s">
        <v>71</v>
      </c>
      <c r="BT55" s="97" t="s">
        <v>79</v>
      </c>
      <c r="BU55" s="97" t="s">
        <v>73</v>
      </c>
      <c r="BV55" s="97" t="s">
        <v>74</v>
      </c>
      <c r="BW55" s="97" t="s">
        <v>80</v>
      </c>
      <c r="BX55" s="97" t="s">
        <v>5</v>
      </c>
      <c r="CL55" s="97" t="s">
        <v>19</v>
      </c>
      <c r="CM55" s="97" t="s">
        <v>81</v>
      </c>
    </row>
    <row r="56" spans="1:90" s="4" customFormat="1" ht="16.5" customHeight="1">
      <c r="A56" s="98" t="s">
        <v>82</v>
      </c>
      <c r="B56" s="53"/>
      <c r="C56" s="99"/>
      <c r="D56" s="99"/>
      <c r="E56" s="367" t="s">
        <v>83</v>
      </c>
      <c r="F56" s="367"/>
      <c r="G56" s="367"/>
      <c r="H56" s="367"/>
      <c r="I56" s="367"/>
      <c r="J56" s="99"/>
      <c r="K56" s="367" t="s">
        <v>84</v>
      </c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5">
        <f>'01.01 - Stavební část'!J32</f>
        <v>0</v>
      </c>
      <c r="AH56" s="366"/>
      <c r="AI56" s="366"/>
      <c r="AJ56" s="366"/>
      <c r="AK56" s="366"/>
      <c r="AL56" s="366"/>
      <c r="AM56" s="366"/>
      <c r="AN56" s="365">
        <f t="shared" si="0"/>
        <v>0</v>
      </c>
      <c r="AO56" s="366"/>
      <c r="AP56" s="366"/>
      <c r="AQ56" s="100" t="s">
        <v>85</v>
      </c>
      <c r="AR56" s="55"/>
      <c r="AS56" s="101">
        <v>0</v>
      </c>
      <c r="AT56" s="102">
        <f t="shared" si="1"/>
        <v>0</v>
      </c>
      <c r="AU56" s="103">
        <f>'01.01 - Stavební část'!P112</f>
        <v>0</v>
      </c>
      <c r="AV56" s="102">
        <f>'01.01 - Stavební část'!J35</f>
        <v>0</v>
      </c>
      <c r="AW56" s="102">
        <f>'01.01 - Stavební část'!J36</f>
        <v>0</v>
      </c>
      <c r="AX56" s="102">
        <f>'01.01 - Stavební část'!J37</f>
        <v>0</v>
      </c>
      <c r="AY56" s="102">
        <f>'01.01 - Stavební část'!J38</f>
        <v>0</v>
      </c>
      <c r="AZ56" s="102">
        <f>'01.01 - Stavební část'!F35</f>
        <v>0</v>
      </c>
      <c r="BA56" s="102">
        <f>'01.01 - Stavební část'!F36</f>
        <v>0</v>
      </c>
      <c r="BB56" s="102">
        <f>'01.01 - Stavební část'!F37</f>
        <v>0</v>
      </c>
      <c r="BC56" s="102">
        <f>'01.01 - Stavební část'!F38</f>
        <v>0</v>
      </c>
      <c r="BD56" s="104">
        <f>'01.01 - Stavební část'!F39</f>
        <v>0</v>
      </c>
      <c r="BT56" s="105" t="s">
        <v>81</v>
      </c>
      <c r="BV56" s="105" t="s">
        <v>74</v>
      </c>
      <c r="BW56" s="105" t="s">
        <v>86</v>
      </c>
      <c r="BX56" s="105" t="s">
        <v>80</v>
      </c>
      <c r="CL56" s="105" t="s">
        <v>19</v>
      </c>
    </row>
    <row r="57" spans="1:90" s="4" customFormat="1" ht="16.5" customHeight="1">
      <c r="A57" s="98" t="s">
        <v>82</v>
      </c>
      <c r="B57" s="53"/>
      <c r="C57" s="99"/>
      <c r="D57" s="99"/>
      <c r="E57" s="367" t="s">
        <v>87</v>
      </c>
      <c r="F57" s="367"/>
      <c r="G57" s="367"/>
      <c r="H57" s="367"/>
      <c r="I57" s="367"/>
      <c r="J57" s="99"/>
      <c r="K57" s="367" t="s">
        <v>88</v>
      </c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5">
        <f>'01.02 - Zdravotně-technic...'!J32</f>
        <v>0</v>
      </c>
      <c r="AH57" s="366"/>
      <c r="AI57" s="366"/>
      <c r="AJ57" s="366"/>
      <c r="AK57" s="366"/>
      <c r="AL57" s="366"/>
      <c r="AM57" s="366"/>
      <c r="AN57" s="365">
        <f t="shared" si="0"/>
        <v>0</v>
      </c>
      <c r="AO57" s="366"/>
      <c r="AP57" s="366"/>
      <c r="AQ57" s="100" t="s">
        <v>85</v>
      </c>
      <c r="AR57" s="55"/>
      <c r="AS57" s="101">
        <v>0</v>
      </c>
      <c r="AT57" s="102">
        <f t="shared" si="1"/>
        <v>0</v>
      </c>
      <c r="AU57" s="103">
        <f>'01.02 - Zdravotně-technic...'!P95</f>
        <v>0</v>
      </c>
      <c r="AV57" s="102">
        <f>'01.02 - Zdravotně-technic...'!J35</f>
        <v>0</v>
      </c>
      <c r="AW57" s="102">
        <f>'01.02 - Zdravotně-technic...'!J36</f>
        <v>0</v>
      </c>
      <c r="AX57" s="102">
        <f>'01.02 - Zdravotně-technic...'!J37</f>
        <v>0</v>
      </c>
      <c r="AY57" s="102">
        <f>'01.02 - Zdravotně-technic...'!J38</f>
        <v>0</v>
      </c>
      <c r="AZ57" s="102">
        <f>'01.02 - Zdravotně-technic...'!F35</f>
        <v>0</v>
      </c>
      <c r="BA57" s="102">
        <f>'01.02 - Zdravotně-technic...'!F36</f>
        <v>0</v>
      </c>
      <c r="BB57" s="102">
        <f>'01.02 - Zdravotně-technic...'!F37</f>
        <v>0</v>
      </c>
      <c r="BC57" s="102">
        <f>'01.02 - Zdravotně-technic...'!F38</f>
        <v>0</v>
      </c>
      <c r="BD57" s="104">
        <f>'01.02 - Zdravotně-technic...'!F39</f>
        <v>0</v>
      </c>
      <c r="BT57" s="105" t="s">
        <v>81</v>
      </c>
      <c r="BV57" s="105" t="s">
        <v>74</v>
      </c>
      <c r="BW57" s="105" t="s">
        <v>89</v>
      </c>
      <c r="BX57" s="105" t="s">
        <v>80</v>
      </c>
      <c r="CL57" s="105" t="s">
        <v>19</v>
      </c>
    </row>
    <row r="58" spans="2:91" s="7" customFormat="1" ht="24.75" customHeight="1">
      <c r="B58" s="88"/>
      <c r="C58" s="89"/>
      <c r="D58" s="364" t="s">
        <v>90</v>
      </c>
      <c r="E58" s="364"/>
      <c r="F58" s="364"/>
      <c r="G58" s="364"/>
      <c r="H58" s="364"/>
      <c r="I58" s="90"/>
      <c r="J58" s="364" t="s">
        <v>91</v>
      </c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1">
        <f>ROUND(SUM(AG59:AG60),2)</f>
        <v>0</v>
      </c>
      <c r="AH58" s="362"/>
      <c r="AI58" s="362"/>
      <c r="AJ58" s="362"/>
      <c r="AK58" s="362"/>
      <c r="AL58" s="362"/>
      <c r="AM58" s="362"/>
      <c r="AN58" s="363">
        <f t="shared" si="0"/>
        <v>0</v>
      </c>
      <c r="AO58" s="362"/>
      <c r="AP58" s="362"/>
      <c r="AQ58" s="91" t="s">
        <v>78</v>
      </c>
      <c r="AR58" s="92"/>
      <c r="AS58" s="93">
        <f>ROUND(SUM(AS59:AS60),2)</f>
        <v>0</v>
      </c>
      <c r="AT58" s="94">
        <f t="shared" si="1"/>
        <v>0</v>
      </c>
      <c r="AU58" s="95">
        <f>ROUND(SUM(AU59:AU60),5)</f>
        <v>0</v>
      </c>
      <c r="AV58" s="94">
        <f>ROUND(AZ58*L29,2)</f>
        <v>0</v>
      </c>
      <c r="AW58" s="94">
        <f>ROUND(BA58*L30,2)</f>
        <v>0</v>
      </c>
      <c r="AX58" s="94">
        <f>ROUND(BB58*L29,2)</f>
        <v>0</v>
      </c>
      <c r="AY58" s="94">
        <f>ROUND(BC58*L30,2)</f>
        <v>0</v>
      </c>
      <c r="AZ58" s="94">
        <f>ROUND(SUM(AZ59:AZ60),2)</f>
        <v>0</v>
      </c>
      <c r="BA58" s="94">
        <f>ROUND(SUM(BA59:BA60),2)</f>
        <v>0</v>
      </c>
      <c r="BB58" s="94">
        <f>ROUND(SUM(BB59:BB60),2)</f>
        <v>0</v>
      </c>
      <c r="BC58" s="94">
        <f>ROUND(SUM(BC59:BC60),2)</f>
        <v>0</v>
      </c>
      <c r="BD58" s="96">
        <f>ROUND(SUM(BD59:BD60),2)</f>
        <v>0</v>
      </c>
      <c r="BS58" s="97" t="s">
        <v>71</v>
      </c>
      <c r="BT58" s="97" t="s">
        <v>79</v>
      </c>
      <c r="BU58" s="97" t="s">
        <v>73</v>
      </c>
      <c r="BV58" s="97" t="s">
        <v>74</v>
      </c>
      <c r="BW58" s="97" t="s">
        <v>92</v>
      </c>
      <c r="BX58" s="97" t="s">
        <v>5</v>
      </c>
      <c r="CL58" s="97" t="s">
        <v>19</v>
      </c>
      <c r="CM58" s="97" t="s">
        <v>81</v>
      </c>
    </row>
    <row r="59" spans="1:90" s="4" customFormat="1" ht="16.5" customHeight="1">
      <c r="A59" s="98" t="s">
        <v>82</v>
      </c>
      <c r="B59" s="53"/>
      <c r="C59" s="99"/>
      <c r="D59" s="99"/>
      <c r="E59" s="367" t="s">
        <v>93</v>
      </c>
      <c r="F59" s="367"/>
      <c r="G59" s="367"/>
      <c r="H59" s="367"/>
      <c r="I59" s="367"/>
      <c r="J59" s="99"/>
      <c r="K59" s="367" t="s">
        <v>84</v>
      </c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5">
        <f>'02.01 - Stavební část'!J32</f>
        <v>0</v>
      </c>
      <c r="AH59" s="366"/>
      <c r="AI59" s="366"/>
      <c r="AJ59" s="366"/>
      <c r="AK59" s="366"/>
      <c r="AL59" s="366"/>
      <c r="AM59" s="366"/>
      <c r="AN59" s="365">
        <f t="shared" si="0"/>
        <v>0</v>
      </c>
      <c r="AO59" s="366"/>
      <c r="AP59" s="366"/>
      <c r="AQ59" s="100" t="s">
        <v>85</v>
      </c>
      <c r="AR59" s="55"/>
      <c r="AS59" s="101">
        <v>0</v>
      </c>
      <c r="AT59" s="102">
        <f t="shared" si="1"/>
        <v>0</v>
      </c>
      <c r="AU59" s="103">
        <f>'02.01 - Stavební část'!P100</f>
        <v>0</v>
      </c>
      <c r="AV59" s="102">
        <f>'02.01 - Stavební část'!J35</f>
        <v>0</v>
      </c>
      <c r="AW59" s="102">
        <f>'02.01 - Stavební část'!J36</f>
        <v>0</v>
      </c>
      <c r="AX59" s="102">
        <f>'02.01 - Stavební část'!J37</f>
        <v>0</v>
      </c>
      <c r="AY59" s="102">
        <f>'02.01 - Stavební část'!J38</f>
        <v>0</v>
      </c>
      <c r="AZ59" s="102">
        <f>'02.01 - Stavební část'!F35</f>
        <v>0</v>
      </c>
      <c r="BA59" s="102">
        <f>'02.01 - Stavební část'!F36</f>
        <v>0</v>
      </c>
      <c r="BB59" s="102">
        <f>'02.01 - Stavební část'!F37</f>
        <v>0</v>
      </c>
      <c r="BC59" s="102">
        <f>'02.01 - Stavební část'!F38</f>
        <v>0</v>
      </c>
      <c r="BD59" s="104">
        <f>'02.01 - Stavební část'!F39</f>
        <v>0</v>
      </c>
      <c r="BT59" s="105" t="s">
        <v>81</v>
      </c>
      <c r="BV59" s="105" t="s">
        <v>74</v>
      </c>
      <c r="BW59" s="105" t="s">
        <v>94</v>
      </c>
      <c r="BX59" s="105" t="s">
        <v>92</v>
      </c>
      <c r="CL59" s="105" t="s">
        <v>19</v>
      </c>
    </row>
    <row r="60" spans="1:90" s="4" customFormat="1" ht="16.5" customHeight="1">
      <c r="A60" s="98" t="s">
        <v>82</v>
      </c>
      <c r="B60" s="53"/>
      <c r="C60" s="99"/>
      <c r="D60" s="99"/>
      <c r="E60" s="367" t="s">
        <v>95</v>
      </c>
      <c r="F60" s="367"/>
      <c r="G60" s="367"/>
      <c r="H60" s="367"/>
      <c r="I60" s="367"/>
      <c r="J60" s="99"/>
      <c r="K60" s="367" t="s">
        <v>96</v>
      </c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5">
        <f>'02.02 - Elektroinstalace'!J32</f>
        <v>0</v>
      </c>
      <c r="AH60" s="366"/>
      <c r="AI60" s="366"/>
      <c r="AJ60" s="366"/>
      <c r="AK60" s="366"/>
      <c r="AL60" s="366"/>
      <c r="AM60" s="366"/>
      <c r="AN60" s="365">
        <f t="shared" si="0"/>
        <v>0</v>
      </c>
      <c r="AO60" s="366"/>
      <c r="AP60" s="366"/>
      <c r="AQ60" s="100" t="s">
        <v>85</v>
      </c>
      <c r="AR60" s="55"/>
      <c r="AS60" s="101">
        <v>0</v>
      </c>
      <c r="AT60" s="102">
        <f t="shared" si="1"/>
        <v>0</v>
      </c>
      <c r="AU60" s="103">
        <f>'02.02 - Elektroinstalace'!P97</f>
        <v>0</v>
      </c>
      <c r="AV60" s="102">
        <f>'02.02 - Elektroinstalace'!J35</f>
        <v>0</v>
      </c>
      <c r="AW60" s="102">
        <f>'02.02 - Elektroinstalace'!J36</f>
        <v>0</v>
      </c>
      <c r="AX60" s="102">
        <f>'02.02 - Elektroinstalace'!J37</f>
        <v>0</v>
      </c>
      <c r="AY60" s="102">
        <f>'02.02 - Elektroinstalace'!J38</f>
        <v>0</v>
      </c>
      <c r="AZ60" s="102">
        <f>'02.02 - Elektroinstalace'!F35</f>
        <v>0</v>
      </c>
      <c r="BA60" s="102">
        <f>'02.02 - Elektroinstalace'!F36</f>
        <v>0</v>
      </c>
      <c r="BB60" s="102">
        <f>'02.02 - Elektroinstalace'!F37</f>
        <v>0</v>
      </c>
      <c r="BC60" s="102">
        <f>'02.02 - Elektroinstalace'!F38</f>
        <v>0</v>
      </c>
      <c r="BD60" s="104">
        <f>'02.02 - Elektroinstalace'!F39</f>
        <v>0</v>
      </c>
      <c r="BT60" s="105" t="s">
        <v>81</v>
      </c>
      <c r="BV60" s="105" t="s">
        <v>74</v>
      </c>
      <c r="BW60" s="105" t="s">
        <v>97</v>
      </c>
      <c r="BX60" s="105" t="s">
        <v>92</v>
      </c>
      <c r="CL60" s="105" t="s">
        <v>19</v>
      </c>
    </row>
    <row r="61" spans="1:91" s="7" customFormat="1" ht="16.5" customHeight="1">
      <c r="A61" s="98" t="s">
        <v>82</v>
      </c>
      <c r="B61" s="88"/>
      <c r="C61" s="89"/>
      <c r="D61" s="364" t="s">
        <v>98</v>
      </c>
      <c r="E61" s="364"/>
      <c r="F61" s="364"/>
      <c r="G61" s="364"/>
      <c r="H61" s="364"/>
      <c r="I61" s="90"/>
      <c r="J61" s="364" t="s">
        <v>99</v>
      </c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3">
        <f>'03 - Vedlejší a ostatní n...'!J30</f>
        <v>0</v>
      </c>
      <c r="AH61" s="362"/>
      <c r="AI61" s="362"/>
      <c r="AJ61" s="362"/>
      <c r="AK61" s="362"/>
      <c r="AL61" s="362"/>
      <c r="AM61" s="362"/>
      <c r="AN61" s="363">
        <f t="shared" si="0"/>
        <v>0</v>
      </c>
      <c r="AO61" s="362"/>
      <c r="AP61" s="362"/>
      <c r="AQ61" s="91" t="s">
        <v>78</v>
      </c>
      <c r="AR61" s="92"/>
      <c r="AS61" s="106">
        <v>0</v>
      </c>
      <c r="AT61" s="107">
        <f t="shared" si="1"/>
        <v>0</v>
      </c>
      <c r="AU61" s="108">
        <f>'03 - Vedlejší a ostatní n...'!P87</f>
        <v>0</v>
      </c>
      <c r="AV61" s="107">
        <f>'03 - Vedlejší a ostatní n...'!J33</f>
        <v>0</v>
      </c>
      <c r="AW61" s="107">
        <f>'03 - Vedlejší a ostatní n...'!J34</f>
        <v>0</v>
      </c>
      <c r="AX61" s="107">
        <f>'03 - Vedlejší a ostatní n...'!J35</f>
        <v>0</v>
      </c>
      <c r="AY61" s="107">
        <f>'03 - Vedlejší a ostatní n...'!J36</f>
        <v>0</v>
      </c>
      <c r="AZ61" s="107">
        <f>'03 - Vedlejší a ostatní n...'!F33</f>
        <v>0</v>
      </c>
      <c r="BA61" s="107">
        <f>'03 - Vedlejší a ostatní n...'!F34</f>
        <v>0</v>
      </c>
      <c r="BB61" s="107">
        <f>'03 - Vedlejší a ostatní n...'!F35</f>
        <v>0</v>
      </c>
      <c r="BC61" s="107">
        <f>'03 - Vedlejší a ostatní n...'!F36</f>
        <v>0</v>
      </c>
      <c r="BD61" s="109">
        <f>'03 - Vedlejší a ostatní n...'!F37</f>
        <v>0</v>
      </c>
      <c r="BT61" s="97" t="s">
        <v>79</v>
      </c>
      <c r="BV61" s="97" t="s">
        <v>74</v>
      </c>
      <c r="BW61" s="97" t="s">
        <v>100</v>
      </c>
      <c r="BX61" s="97" t="s">
        <v>5</v>
      </c>
      <c r="CL61" s="97" t="s">
        <v>19</v>
      </c>
      <c r="CM61" s="97" t="s">
        <v>81</v>
      </c>
    </row>
    <row r="62" spans="1:57" s="2" customFormat="1" ht="30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41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</sheetData>
  <sheetProtection algorithmName="SHA-512" hashValue="8TQrP1GftUGaelysR/YJvHk4xRvTEwpJ8Xp4I20BeeFhC1ZE4dEcJWAgTBmjRaEpr644LJDRieTte1cS6A4UBA==" saltValue="woyZ8rHuDF3IkmDJg87kjOzfj227uZ1RoNVP/osUl0RqigjdM7xi7qJbg9qZz9yVy8FNpaG794mDN9uLiEBLGg==" spinCount="100000" sheet="1" objects="1" scenarios="1" formatColumns="0" formatRows="0"/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L45:AO45"/>
    <mergeCell ref="AM47:AN47"/>
    <mergeCell ref="AS49:AT51"/>
    <mergeCell ref="AM49:AP49"/>
    <mergeCell ref="AM50:AP50"/>
  </mergeCells>
  <hyperlinks>
    <hyperlink ref="A56" location="'01.01 - Stavební část'!C2" display="/"/>
    <hyperlink ref="A57" location="'01.02 - Zdravotně-technic...'!C2" display="/"/>
    <hyperlink ref="A59" location="'02.01 - Stavební část'!C2" display="/"/>
    <hyperlink ref="A60" location="'02.02 - Elektroinstalace'!C2" display="/"/>
    <hyperlink ref="A61" location="'03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19" t="s">
        <v>86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5" customHeight="1">
      <c r="B4" s="22"/>
      <c r="D4" s="112" t="s">
        <v>101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26.25" customHeight="1">
      <c r="B7" s="22"/>
      <c r="E7" s="390" t="str">
        <f>'Rekapitulace stavby'!K6</f>
        <v>Sanace, zabezpečení a stavební úpravy objektu Komenského 759, Sokolov</v>
      </c>
      <c r="F7" s="391"/>
      <c r="G7" s="391"/>
      <c r="H7" s="391"/>
      <c r="L7" s="22"/>
    </row>
    <row r="8" spans="2:12" s="1" customFormat="1" ht="12" customHeight="1">
      <c r="B8" s="22"/>
      <c r="D8" s="114" t="s">
        <v>102</v>
      </c>
      <c r="L8" s="22"/>
    </row>
    <row r="9" spans="1:31" s="2" customFormat="1" ht="16.5" customHeight="1">
      <c r="A9" s="36"/>
      <c r="B9" s="41"/>
      <c r="C9" s="36"/>
      <c r="D9" s="36"/>
      <c r="E9" s="390" t="s">
        <v>103</v>
      </c>
      <c r="F9" s="392"/>
      <c r="G9" s="392"/>
      <c r="H9" s="39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3" t="s">
        <v>105</v>
      </c>
      <c r="F11" s="392"/>
      <c r="G11" s="392"/>
      <c r="H11" s="39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28. 6. 2023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4" t="str">
        <f>'Rekapitulace stavby'!E14</f>
        <v>Vyplň údaj</v>
      </c>
      <c r="F20" s="395"/>
      <c r="G20" s="395"/>
      <c r="H20" s="395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106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107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6" t="s">
        <v>19</v>
      </c>
      <c r="F29" s="396"/>
      <c r="G29" s="396"/>
      <c r="H29" s="396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ROUND(J112,2)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ROUND((SUM(BE112:BE1172)),2)</f>
        <v>0</v>
      </c>
      <c r="G35" s="36"/>
      <c r="H35" s="36"/>
      <c r="I35" s="126">
        <v>0.21</v>
      </c>
      <c r="J35" s="125">
        <f>ROUND(((SUM(BE112:BE1172))*I35),2)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ROUND((SUM(BF112:BF1172)),2)</f>
        <v>0</v>
      </c>
      <c r="G36" s="36"/>
      <c r="H36" s="36"/>
      <c r="I36" s="126">
        <v>0.15</v>
      </c>
      <c r="J36" s="125">
        <f>ROUND(((SUM(BF112:BF1172))*I36),2)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ROUND((SUM(BG112:BG1172)),2)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ROUND((SUM(BH112:BH1172)),2)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ROUND((SUM(BI112:BI1172)),2)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108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6.25" customHeight="1">
      <c r="A50" s="36"/>
      <c r="B50" s="37"/>
      <c r="C50" s="38"/>
      <c r="D50" s="38"/>
      <c r="E50" s="397" t="str">
        <f>E7</f>
        <v>Sanace, zabezpečení a stavební úpravy objektu Komenského 759, Sokolov</v>
      </c>
      <c r="F50" s="398"/>
      <c r="G50" s="398"/>
      <c r="H50" s="39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7" t="s">
        <v>103</v>
      </c>
      <c r="F52" s="399"/>
      <c r="G52" s="399"/>
      <c r="H52" s="399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6" t="str">
        <f>E11</f>
        <v>01.01 - Stavební část</v>
      </c>
      <c r="F54" s="399"/>
      <c r="G54" s="399"/>
      <c r="H54" s="399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Komenského 759, Sokolov</v>
      </c>
      <c r="G56" s="38"/>
      <c r="H56" s="38"/>
      <c r="I56" s="31" t="s">
        <v>23</v>
      </c>
      <c r="J56" s="61" t="str">
        <f>IF(J14="","",J14)</f>
        <v>28. 6. 2023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25</v>
      </c>
      <c r="D58" s="38"/>
      <c r="E58" s="38"/>
      <c r="F58" s="29" t="str">
        <f>E17</f>
        <v>Karlovarský kraj</v>
      </c>
      <c r="G58" s="38"/>
      <c r="H58" s="38"/>
      <c r="I58" s="31" t="s">
        <v>31</v>
      </c>
      <c r="J58" s="34" t="str">
        <f>E23</f>
        <v>Ing. Rod Petr, Mezirolí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7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Šimková Dita, Karlovy Vary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109</v>
      </c>
      <c r="D61" s="139"/>
      <c r="E61" s="139"/>
      <c r="F61" s="139"/>
      <c r="G61" s="139"/>
      <c r="H61" s="139"/>
      <c r="I61" s="139"/>
      <c r="J61" s="140" t="s">
        <v>110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J112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111</v>
      </c>
    </row>
    <row r="64" spans="2:12" s="9" customFormat="1" ht="24.95" customHeight="1">
      <c r="B64" s="142"/>
      <c r="C64" s="143"/>
      <c r="D64" s="144" t="s">
        <v>112</v>
      </c>
      <c r="E64" s="145"/>
      <c r="F64" s="145"/>
      <c r="G64" s="145"/>
      <c r="H64" s="145"/>
      <c r="I64" s="145"/>
      <c r="J64" s="146">
        <f>J113</f>
        <v>0</v>
      </c>
      <c r="K64" s="143"/>
      <c r="L64" s="147"/>
    </row>
    <row r="65" spans="2:12" s="10" customFormat="1" ht="19.9" customHeight="1">
      <c r="B65" s="148"/>
      <c r="C65" s="99"/>
      <c r="D65" s="149" t="s">
        <v>113</v>
      </c>
      <c r="E65" s="150"/>
      <c r="F65" s="150"/>
      <c r="G65" s="150"/>
      <c r="H65" s="150"/>
      <c r="I65" s="150"/>
      <c r="J65" s="151">
        <f>J114</f>
        <v>0</v>
      </c>
      <c r="K65" s="99"/>
      <c r="L65" s="152"/>
    </row>
    <row r="66" spans="2:12" s="10" customFormat="1" ht="19.9" customHeight="1">
      <c r="B66" s="148"/>
      <c r="C66" s="99"/>
      <c r="D66" s="149" t="s">
        <v>114</v>
      </c>
      <c r="E66" s="150"/>
      <c r="F66" s="150"/>
      <c r="G66" s="150"/>
      <c r="H66" s="150"/>
      <c r="I66" s="150"/>
      <c r="J66" s="151">
        <f>J236</f>
        <v>0</v>
      </c>
      <c r="K66" s="99"/>
      <c r="L66" s="152"/>
    </row>
    <row r="67" spans="2:12" s="10" customFormat="1" ht="19.9" customHeight="1">
      <c r="B67" s="148"/>
      <c r="C67" s="99"/>
      <c r="D67" s="149" t="s">
        <v>115</v>
      </c>
      <c r="E67" s="150"/>
      <c r="F67" s="150"/>
      <c r="G67" s="150"/>
      <c r="H67" s="150"/>
      <c r="I67" s="150"/>
      <c r="J67" s="151">
        <f>J326</f>
        <v>0</v>
      </c>
      <c r="K67" s="99"/>
      <c r="L67" s="152"/>
    </row>
    <row r="68" spans="2:12" s="10" customFormat="1" ht="19.9" customHeight="1">
      <c r="B68" s="148"/>
      <c r="C68" s="99"/>
      <c r="D68" s="149" t="s">
        <v>116</v>
      </c>
      <c r="E68" s="150"/>
      <c r="F68" s="150"/>
      <c r="G68" s="150"/>
      <c r="H68" s="150"/>
      <c r="I68" s="150"/>
      <c r="J68" s="151">
        <f>J362</f>
        <v>0</v>
      </c>
      <c r="K68" s="99"/>
      <c r="L68" s="152"/>
    </row>
    <row r="69" spans="2:12" s="10" customFormat="1" ht="19.9" customHeight="1">
      <c r="B69" s="148"/>
      <c r="C69" s="99"/>
      <c r="D69" s="149" t="s">
        <v>117</v>
      </c>
      <c r="E69" s="150"/>
      <c r="F69" s="150"/>
      <c r="G69" s="150"/>
      <c r="H69" s="150"/>
      <c r="I69" s="150"/>
      <c r="J69" s="151">
        <f>J397</f>
        <v>0</v>
      </c>
      <c r="K69" s="99"/>
      <c r="L69" s="152"/>
    </row>
    <row r="70" spans="2:12" s="10" customFormat="1" ht="19.9" customHeight="1">
      <c r="B70" s="148"/>
      <c r="C70" s="99"/>
      <c r="D70" s="149" t="s">
        <v>118</v>
      </c>
      <c r="E70" s="150"/>
      <c r="F70" s="150"/>
      <c r="G70" s="150"/>
      <c r="H70" s="150"/>
      <c r="I70" s="150"/>
      <c r="J70" s="151">
        <f>J408</f>
        <v>0</v>
      </c>
      <c r="K70" s="99"/>
      <c r="L70" s="152"/>
    </row>
    <row r="71" spans="2:12" s="10" customFormat="1" ht="19.9" customHeight="1">
      <c r="B71" s="148"/>
      <c r="C71" s="99"/>
      <c r="D71" s="149" t="s">
        <v>119</v>
      </c>
      <c r="E71" s="150"/>
      <c r="F71" s="150"/>
      <c r="G71" s="150"/>
      <c r="H71" s="150"/>
      <c r="I71" s="150"/>
      <c r="J71" s="151">
        <f>J548</f>
        <v>0</v>
      </c>
      <c r="K71" s="99"/>
      <c r="L71" s="152"/>
    </row>
    <row r="72" spans="2:12" s="10" customFormat="1" ht="19.9" customHeight="1">
      <c r="B72" s="148"/>
      <c r="C72" s="99"/>
      <c r="D72" s="149" t="s">
        <v>120</v>
      </c>
      <c r="E72" s="150"/>
      <c r="F72" s="150"/>
      <c r="G72" s="150"/>
      <c r="H72" s="150"/>
      <c r="I72" s="150"/>
      <c r="J72" s="151">
        <f>J566</f>
        <v>0</v>
      </c>
      <c r="K72" s="99"/>
      <c r="L72" s="152"/>
    </row>
    <row r="73" spans="2:12" s="10" customFormat="1" ht="19.9" customHeight="1">
      <c r="B73" s="148"/>
      <c r="C73" s="99"/>
      <c r="D73" s="149" t="s">
        <v>121</v>
      </c>
      <c r="E73" s="150"/>
      <c r="F73" s="150"/>
      <c r="G73" s="150"/>
      <c r="H73" s="150"/>
      <c r="I73" s="150"/>
      <c r="J73" s="151">
        <f>J764</f>
        <v>0</v>
      </c>
      <c r="K73" s="99"/>
      <c r="L73" s="152"/>
    </row>
    <row r="74" spans="2:12" s="10" customFormat="1" ht="19.9" customHeight="1">
      <c r="B74" s="148"/>
      <c r="C74" s="99"/>
      <c r="D74" s="149" t="s">
        <v>122</v>
      </c>
      <c r="E74" s="150"/>
      <c r="F74" s="150"/>
      <c r="G74" s="150"/>
      <c r="H74" s="150"/>
      <c r="I74" s="150"/>
      <c r="J74" s="151">
        <f>J788</f>
        <v>0</v>
      </c>
      <c r="K74" s="99"/>
      <c r="L74" s="152"/>
    </row>
    <row r="75" spans="2:12" s="9" customFormat="1" ht="24.95" customHeight="1">
      <c r="B75" s="142"/>
      <c r="C75" s="143"/>
      <c r="D75" s="144" t="s">
        <v>123</v>
      </c>
      <c r="E75" s="145"/>
      <c r="F75" s="145"/>
      <c r="G75" s="145"/>
      <c r="H75" s="145"/>
      <c r="I75" s="145"/>
      <c r="J75" s="146">
        <f>J792</f>
        <v>0</v>
      </c>
      <c r="K75" s="143"/>
      <c r="L75" s="147"/>
    </row>
    <row r="76" spans="2:12" s="10" customFormat="1" ht="19.9" customHeight="1">
      <c r="B76" s="148"/>
      <c r="C76" s="99"/>
      <c r="D76" s="149" t="s">
        <v>124</v>
      </c>
      <c r="E76" s="150"/>
      <c r="F76" s="150"/>
      <c r="G76" s="150"/>
      <c r="H76" s="150"/>
      <c r="I76" s="150"/>
      <c r="J76" s="151">
        <f>J793</f>
        <v>0</v>
      </c>
      <c r="K76" s="99"/>
      <c r="L76" s="152"/>
    </row>
    <row r="77" spans="2:12" s="10" customFormat="1" ht="19.9" customHeight="1">
      <c r="B77" s="148"/>
      <c r="C77" s="99"/>
      <c r="D77" s="149" t="s">
        <v>125</v>
      </c>
      <c r="E77" s="150"/>
      <c r="F77" s="150"/>
      <c r="G77" s="150"/>
      <c r="H77" s="150"/>
      <c r="I77" s="150"/>
      <c r="J77" s="151">
        <f>J861</f>
        <v>0</v>
      </c>
      <c r="K77" s="99"/>
      <c r="L77" s="152"/>
    </row>
    <row r="78" spans="2:12" s="10" customFormat="1" ht="19.9" customHeight="1">
      <c r="B78" s="148"/>
      <c r="C78" s="99"/>
      <c r="D78" s="149" t="s">
        <v>126</v>
      </c>
      <c r="E78" s="150"/>
      <c r="F78" s="150"/>
      <c r="G78" s="150"/>
      <c r="H78" s="150"/>
      <c r="I78" s="150"/>
      <c r="J78" s="151">
        <f>J874</f>
        <v>0</v>
      </c>
      <c r="K78" s="99"/>
      <c r="L78" s="152"/>
    </row>
    <row r="79" spans="2:12" s="10" customFormat="1" ht="19.9" customHeight="1">
      <c r="B79" s="148"/>
      <c r="C79" s="99"/>
      <c r="D79" s="149" t="s">
        <v>127</v>
      </c>
      <c r="E79" s="150"/>
      <c r="F79" s="150"/>
      <c r="G79" s="150"/>
      <c r="H79" s="150"/>
      <c r="I79" s="150"/>
      <c r="J79" s="151">
        <f>J879</f>
        <v>0</v>
      </c>
      <c r="K79" s="99"/>
      <c r="L79" s="152"/>
    </row>
    <row r="80" spans="2:12" s="10" customFormat="1" ht="19.9" customHeight="1">
      <c r="B80" s="148"/>
      <c r="C80" s="99"/>
      <c r="D80" s="149" t="s">
        <v>128</v>
      </c>
      <c r="E80" s="150"/>
      <c r="F80" s="150"/>
      <c r="G80" s="150"/>
      <c r="H80" s="150"/>
      <c r="I80" s="150"/>
      <c r="J80" s="151">
        <f>J888</f>
        <v>0</v>
      </c>
      <c r="K80" s="99"/>
      <c r="L80" s="152"/>
    </row>
    <row r="81" spans="2:12" s="10" customFormat="1" ht="19.9" customHeight="1">
      <c r="B81" s="148"/>
      <c r="C81" s="99"/>
      <c r="D81" s="149" t="s">
        <v>129</v>
      </c>
      <c r="E81" s="150"/>
      <c r="F81" s="150"/>
      <c r="G81" s="150"/>
      <c r="H81" s="150"/>
      <c r="I81" s="150"/>
      <c r="J81" s="151">
        <f>J893</f>
        <v>0</v>
      </c>
      <c r="K81" s="99"/>
      <c r="L81" s="152"/>
    </row>
    <row r="82" spans="2:12" s="10" customFormat="1" ht="19.9" customHeight="1">
      <c r="B82" s="148"/>
      <c r="C82" s="99"/>
      <c r="D82" s="149" t="s">
        <v>130</v>
      </c>
      <c r="E82" s="150"/>
      <c r="F82" s="150"/>
      <c r="G82" s="150"/>
      <c r="H82" s="150"/>
      <c r="I82" s="150"/>
      <c r="J82" s="151">
        <f>J896</f>
        <v>0</v>
      </c>
      <c r="K82" s="99"/>
      <c r="L82" s="152"/>
    </row>
    <row r="83" spans="2:12" s="10" customFormat="1" ht="19.9" customHeight="1">
      <c r="B83" s="148"/>
      <c r="C83" s="99"/>
      <c r="D83" s="149" t="s">
        <v>131</v>
      </c>
      <c r="E83" s="150"/>
      <c r="F83" s="150"/>
      <c r="G83" s="150"/>
      <c r="H83" s="150"/>
      <c r="I83" s="150"/>
      <c r="J83" s="151">
        <f>J899</f>
        <v>0</v>
      </c>
      <c r="K83" s="99"/>
      <c r="L83" s="152"/>
    </row>
    <row r="84" spans="2:12" s="10" customFormat="1" ht="19.9" customHeight="1">
      <c r="B84" s="148"/>
      <c r="C84" s="99"/>
      <c r="D84" s="149" t="s">
        <v>132</v>
      </c>
      <c r="E84" s="150"/>
      <c r="F84" s="150"/>
      <c r="G84" s="150"/>
      <c r="H84" s="150"/>
      <c r="I84" s="150"/>
      <c r="J84" s="151">
        <f>J902</f>
        <v>0</v>
      </c>
      <c r="K84" s="99"/>
      <c r="L84" s="152"/>
    </row>
    <row r="85" spans="2:12" s="10" customFormat="1" ht="19.9" customHeight="1">
      <c r="B85" s="148"/>
      <c r="C85" s="99"/>
      <c r="D85" s="149" t="s">
        <v>133</v>
      </c>
      <c r="E85" s="150"/>
      <c r="F85" s="150"/>
      <c r="G85" s="150"/>
      <c r="H85" s="150"/>
      <c r="I85" s="150"/>
      <c r="J85" s="151">
        <f>J914</f>
        <v>0</v>
      </c>
      <c r="K85" s="99"/>
      <c r="L85" s="152"/>
    </row>
    <row r="86" spans="2:12" s="10" customFormat="1" ht="19.9" customHeight="1">
      <c r="B86" s="148"/>
      <c r="C86" s="99"/>
      <c r="D86" s="149" t="s">
        <v>134</v>
      </c>
      <c r="E86" s="150"/>
      <c r="F86" s="150"/>
      <c r="G86" s="150"/>
      <c r="H86" s="150"/>
      <c r="I86" s="150"/>
      <c r="J86" s="151">
        <f>J965</f>
        <v>0</v>
      </c>
      <c r="K86" s="99"/>
      <c r="L86" s="152"/>
    </row>
    <row r="87" spans="2:12" s="10" customFormat="1" ht="19.9" customHeight="1">
      <c r="B87" s="148"/>
      <c r="C87" s="99"/>
      <c r="D87" s="149" t="s">
        <v>135</v>
      </c>
      <c r="E87" s="150"/>
      <c r="F87" s="150"/>
      <c r="G87" s="150"/>
      <c r="H87" s="150"/>
      <c r="I87" s="150"/>
      <c r="J87" s="151">
        <f>J1012</f>
        <v>0</v>
      </c>
      <c r="K87" s="99"/>
      <c r="L87" s="152"/>
    </row>
    <row r="88" spans="2:12" s="10" customFormat="1" ht="19.9" customHeight="1">
      <c r="B88" s="148"/>
      <c r="C88" s="99"/>
      <c r="D88" s="149" t="s">
        <v>136</v>
      </c>
      <c r="E88" s="150"/>
      <c r="F88" s="150"/>
      <c r="G88" s="150"/>
      <c r="H88" s="150"/>
      <c r="I88" s="150"/>
      <c r="J88" s="151">
        <f>J1048</f>
        <v>0</v>
      </c>
      <c r="K88" s="99"/>
      <c r="L88" s="152"/>
    </row>
    <row r="89" spans="2:12" s="10" customFormat="1" ht="19.9" customHeight="1">
      <c r="B89" s="148"/>
      <c r="C89" s="99"/>
      <c r="D89" s="149" t="s">
        <v>137</v>
      </c>
      <c r="E89" s="150"/>
      <c r="F89" s="150"/>
      <c r="G89" s="150"/>
      <c r="H89" s="150"/>
      <c r="I89" s="150"/>
      <c r="J89" s="151">
        <f>J1086</f>
        <v>0</v>
      </c>
      <c r="K89" s="99"/>
      <c r="L89" s="152"/>
    </row>
    <row r="90" spans="2:12" s="10" customFormat="1" ht="19.9" customHeight="1">
      <c r="B90" s="148"/>
      <c r="C90" s="99"/>
      <c r="D90" s="149" t="s">
        <v>138</v>
      </c>
      <c r="E90" s="150"/>
      <c r="F90" s="150"/>
      <c r="G90" s="150"/>
      <c r="H90" s="150"/>
      <c r="I90" s="150"/>
      <c r="J90" s="151">
        <f>J1126</f>
        <v>0</v>
      </c>
      <c r="K90" s="99"/>
      <c r="L90" s="152"/>
    </row>
    <row r="91" spans="1:31" s="2" customFormat="1" ht="21.7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6" spans="1:31" s="2" customFormat="1" ht="6.95" customHeight="1">
      <c r="A96" s="36"/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24.95" customHeight="1">
      <c r="A97" s="36"/>
      <c r="B97" s="37"/>
      <c r="C97" s="25" t="s">
        <v>139</v>
      </c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6.9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2" customHeight="1">
      <c r="A99" s="36"/>
      <c r="B99" s="37"/>
      <c r="C99" s="31" t="s">
        <v>16</v>
      </c>
      <c r="D99" s="38"/>
      <c r="E99" s="38"/>
      <c r="F99" s="38"/>
      <c r="G99" s="38"/>
      <c r="H99" s="38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26.25" customHeight="1">
      <c r="A100" s="36"/>
      <c r="B100" s="37"/>
      <c r="C100" s="38"/>
      <c r="D100" s="38"/>
      <c r="E100" s="397" t="str">
        <f>E7</f>
        <v>Sanace, zabezpečení a stavební úpravy objektu Komenského 759, Sokolov</v>
      </c>
      <c r="F100" s="398"/>
      <c r="G100" s="398"/>
      <c r="H100" s="398"/>
      <c r="I100" s="38"/>
      <c r="J100" s="38"/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2:12" s="1" customFormat="1" ht="12" customHeight="1">
      <c r="B101" s="23"/>
      <c r="C101" s="31" t="s">
        <v>102</v>
      </c>
      <c r="D101" s="24"/>
      <c r="E101" s="24"/>
      <c r="F101" s="24"/>
      <c r="G101" s="24"/>
      <c r="H101" s="24"/>
      <c r="I101" s="24"/>
      <c r="J101" s="24"/>
      <c r="K101" s="24"/>
      <c r="L101" s="22"/>
    </row>
    <row r="102" spans="1:31" s="2" customFormat="1" ht="16.5" customHeight="1">
      <c r="A102" s="36"/>
      <c r="B102" s="37"/>
      <c r="C102" s="38"/>
      <c r="D102" s="38"/>
      <c r="E102" s="397" t="s">
        <v>103</v>
      </c>
      <c r="F102" s="399"/>
      <c r="G102" s="399"/>
      <c r="H102" s="399"/>
      <c r="I102" s="38"/>
      <c r="J102" s="38"/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12" customHeight="1">
      <c r="A103" s="36"/>
      <c r="B103" s="37"/>
      <c r="C103" s="31" t="s">
        <v>104</v>
      </c>
      <c r="D103" s="38"/>
      <c r="E103" s="38"/>
      <c r="F103" s="38"/>
      <c r="G103" s="38"/>
      <c r="H103" s="38"/>
      <c r="I103" s="38"/>
      <c r="J103" s="38"/>
      <c r="K103" s="38"/>
      <c r="L103" s="11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16.5" customHeight="1">
      <c r="A104" s="36"/>
      <c r="B104" s="37"/>
      <c r="C104" s="38"/>
      <c r="D104" s="38"/>
      <c r="E104" s="346" t="str">
        <f>E11</f>
        <v>01.01 - Stavební část</v>
      </c>
      <c r="F104" s="399"/>
      <c r="G104" s="399"/>
      <c r="H104" s="399"/>
      <c r="I104" s="38"/>
      <c r="J104" s="38"/>
      <c r="K104" s="38"/>
      <c r="L104" s="11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11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2" customHeight="1">
      <c r="A106" s="36"/>
      <c r="B106" s="37"/>
      <c r="C106" s="31" t="s">
        <v>21</v>
      </c>
      <c r="D106" s="38"/>
      <c r="E106" s="38"/>
      <c r="F106" s="29" t="str">
        <f>F14</f>
        <v>Komenského 759, Sokolov</v>
      </c>
      <c r="G106" s="38"/>
      <c r="H106" s="38"/>
      <c r="I106" s="31" t="s">
        <v>23</v>
      </c>
      <c r="J106" s="61" t="str">
        <f>IF(J14="","",J14)</f>
        <v>28. 6. 2023</v>
      </c>
      <c r="K106" s="38"/>
      <c r="L106" s="11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11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5.7" customHeight="1">
      <c r="A108" s="36"/>
      <c r="B108" s="37"/>
      <c r="C108" s="31" t="s">
        <v>25</v>
      </c>
      <c r="D108" s="38"/>
      <c r="E108" s="38"/>
      <c r="F108" s="29" t="str">
        <f>E17</f>
        <v>Karlovarský kraj</v>
      </c>
      <c r="G108" s="38"/>
      <c r="H108" s="38"/>
      <c r="I108" s="31" t="s">
        <v>31</v>
      </c>
      <c r="J108" s="34" t="str">
        <f>E23</f>
        <v>Ing. Rod Petr, Mezirolí</v>
      </c>
      <c r="K108" s="38"/>
      <c r="L108" s="11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5.7" customHeight="1">
      <c r="A109" s="36"/>
      <c r="B109" s="37"/>
      <c r="C109" s="31" t="s">
        <v>29</v>
      </c>
      <c r="D109" s="38"/>
      <c r="E109" s="38"/>
      <c r="F109" s="29" t="str">
        <f>IF(E20="","",E20)</f>
        <v>Vyplň údaj</v>
      </c>
      <c r="G109" s="38"/>
      <c r="H109" s="38"/>
      <c r="I109" s="31" t="s">
        <v>34</v>
      </c>
      <c r="J109" s="34" t="str">
        <f>E26</f>
        <v>Šimková Dita, Karlovy Vary</v>
      </c>
      <c r="K109" s="38"/>
      <c r="L109" s="11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0.3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11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11" customFormat="1" ht="29.25" customHeight="1">
      <c r="A111" s="153"/>
      <c r="B111" s="154"/>
      <c r="C111" s="155" t="s">
        <v>140</v>
      </c>
      <c r="D111" s="156" t="s">
        <v>57</v>
      </c>
      <c r="E111" s="156" t="s">
        <v>53</v>
      </c>
      <c r="F111" s="156" t="s">
        <v>54</v>
      </c>
      <c r="G111" s="156" t="s">
        <v>141</v>
      </c>
      <c r="H111" s="156" t="s">
        <v>142</v>
      </c>
      <c r="I111" s="156" t="s">
        <v>143</v>
      </c>
      <c r="J111" s="156" t="s">
        <v>110</v>
      </c>
      <c r="K111" s="157" t="s">
        <v>144</v>
      </c>
      <c r="L111" s="158"/>
      <c r="M111" s="70" t="s">
        <v>19</v>
      </c>
      <c r="N111" s="71" t="s">
        <v>42</v>
      </c>
      <c r="O111" s="71" t="s">
        <v>145</v>
      </c>
      <c r="P111" s="71" t="s">
        <v>146</v>
      </c>
      <c r="Q111" s="71" t="s">
        <v>147</v>
      </c>
      <c r="R111" s="71" t="s">
        <v>148</v>
      </c>
      <c r="S111" s="71" t="s">
        <v>149</v>
      </c>
      <c r="T111" s="72" t="s">
        <v>150</v>
      </c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</row>
    <row r="112" spans="1:63" s="2" customFormat="1" ht="22.9" customHeight="1">
      <c r="A112" s="36"/>
      <c r="B112" s="37"/>
      <c r="C112" s="77" t="s">
        <v>151</v>
      </c>
      <c r="D112" s="38"/>
      <c r="E112" s="38"/>
      <c r="F112" s="38"/>
      <c r="G112" s="38"/>
      <c r="H112" s="38"/>
      <c r="I112" s="38"/>
      <c r="J112" s="159">
        <f>BK112</f>
        <v>0</v>
      </c>
      <c r="K112" s="38"/>
      <c r="L112" s="41"/>
      <c r="M112" s="73"/>
      <c r="N112" s="160"/>
      <c r="O112" s="74"/>
      <c r="P112" s="161">
        <f>P113+P792</f>
        <v>0</v>
      </c>
      <c r="Q112" s="74"/>
      <c r="R112" s="161">
        <f>R113+R792</f>
        <v>1142.98862698</v>
      </c>
      <c r="S112" s="74"/>
      <c r="T112" s="162">
        <f>T113+T792</f>
        <v>1053.2726074999998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71</v>
      </c>
      <c r="AU112" s="19" t="s">
        <v>111</v>
      </c>
      <c r="BK112" s="163">
        <f>BK113+BK792</f>
        <v>0</v>
      </c>
    </row>
    <row r="113" spans="2:63" s="12" customFormat="1" ht="25.9" customHeight="1">
      <c r="B113" s="164"/>
      <c r="C113" s="165"/>
      <c r="D113" s="166" t="s">
        <v>71</v>
      </c>
      <c r="E113" s="167" t="s">
        <v>152</v>
      </c>
      <c r="F113" s="167" t="s">
        <v>153</v>
      </c>
      <c r="G113" s="165"/>
      <c r="H113" s="165"/>
      <c r="I113" s="168"/>
      <c r="J113" s="169">
        <f>BK113</f>
        <v>0</v>
      </c>
      <c r="K113" s="165"/>
      <c r="L113" s="170"/>
      <c r="M113" s="171"/>
      <c r="N113" s="172"/>
      <c r="O113" s="172"/>
      <c r="P113" s="173">
        <f>P114+P236+P326+P362+P397+P408+P548+P566+P764+P788</f>
        <v>0</v>
      </c>
      <c r="Q113" s="172"/>
      <c r="R113" s="173">
        <f>R114+R236+R326+R362+R397+R408+R548+R566+R764+R788</f>
        <v>1122.4408352</v>
      </c>
      <c r="S113" s="172"/>
      <c r="T113" s="174">
        <f>T114+T236+T326+T362+T397+T408+T548+T566+T764+T788</f>
        <v>1042.8754659999997</v>
      </c>
      <c r="AR113" s="175" t="s">
        <v>79</v>
      </c>
      <c r="AT113" s="176" t="s">
        <v>71</v>
      </c>
      <c r="AU113" s="176" t="s">
        <v>72</v>
      </c>
      <c r="AY113" s="175" t="s">
        <v>154</v>
      </c>
      <c r="BK113" s="177">
        <f>BK114+BK236+BK326+BK362+BK397+BK408+BK548+BK566+BK764+BK788</f>
        <v>0</v>
      </c>
    </row>
    <row r="114" spans="2:63" s="12" customFormat="1" ht="22.9" customHeight="1">
      <c r="B114" s="164"/>
      <c r="C114" s="165"/>
      <c r="D114" s="166" t="s">
        <v>71</v>
      </c>
      <c r="E114" s="178" t="s">
        <v>79</v>
      </c>
      <c r="F114" s="178" t="s">
        <v>155</v>
      </c>
      <c r="G114" s="165"/>
      <c r="H114" s="165"/>
      <c r="I114" s="168"/>
      <c r="J114" s="179">
        <f>BK114</f>
        <v>0</v>
      </c>
      <c r="K114" s="165"/>
      <c r="L114" s="170"/>
      <c r="M114" s="171"/>
      <c r="N114" s="172"/>
      <c r="O114" s="172"/>
      <c r="P114" s="173">
        <f>SUM(P115:P235)</f>
        <v>0</v>
      </c>
      <c r="Q114" s="172"/>
      <c r="R114" s="173">
        <f>SUM(R115:R235)</f>
        <v>321.374584</v>
      </c>
      <c r="S114" s="172"/>
      <c r="T114" s="174">
        <f>SUM(T115:T235)</f>
        <v>55.055000000000014</v>
      </c>
      <c r="AR114" s="175" t="s">
        <v>79</v>
      </c>
      <c r="AT114" s="176" t="s">
        <v>71</v>
      </c>
      <c r="AU114" s="176" t="s">
        <v>79</v>
      </c>
      <c r="AY114" s="175" t="s">
        <v>154</v>
      </c>
      <c r="BK114" s="177">
        <f>SUM(BK115:BK235)</f>
        <v>0</v>
      </c>
    </row>
    <row r="115" spans="1:65" s="2" customFormat="1" ht="62.65" customHeight="1">
      <c r="A115" s="36"/>
      <c r="B115" s="37"/>
      <c r="C115" s="180" t="s">
        <v>79</v>
      </c>
      <c r="D115" s="180" t="s">
        <v>156</v>
      </c>
      <c r="E115" s="181" t="s">
        <v>157</v>
      </c>
      <c r="F115" s="182" t="s">
        <v>158</v>
      </c>
      <c r="G115" s="183" t="s">
        <v>159</v>
      </c>
      <c r="H115" s="184">
        <v>124.5</v>
      </c>
      <c r="I115" s="185"/>
      <c r="J115" s="186">
        <f>ROUND(I115*H115,2)</f>
        <v>0</v>
      </c>
      <c r="K115" s="182" t="s">
        <v>160</v>
      </c>
      <c r="L115" s="41"/>
      <c r="M115" s="187" t="s">
        <v>19</v>
      </c>
      <c r="N115" s="188" t="s">
        <v>43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0.26</v>
      </c>
      <c r="T115" s="190">
        <f>S115*H115</f>
        <v>32.370000000000005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161</v>
      </c>
      <c r="AT115" s="191" t="s">
        <v>156</v>
      </c>
      <c r="AU115" s="191" t="s">
        <v>81</v>
      </c>
      <c r="AY115" s="19" t="s">
        <v>154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79</v>
      </c>
      <c r="BK115" s="192">
        <f>ROUND(I115*H115,2)</f>
        <v>0</v>
      </c>
      <c r="BL115" s="19" t="s">
        <v>161</v>
      </c>
      <c r="BM115" s="191" t="s">
        <v>162</v>
      </c>
    </row>
    <row r="116" spans="1:47" s="2" customFormat="1" ht="39">
      <c r="A116" s="36"/>
      <c r="B116" s="37"/>
      <c r="C116" s="38"/>
      <c r="D116" s="193" t="s">
        <v>163</v>
      </c>
      <c r="E116" s="38"/>
      <c r="F116" s="194" t="s">
        <v>158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163</v>
      </c>
      <c r="AU116" s="19" t="s">
        <v>81</v>
      </c>
    </row>
    <row r="117" spans="1:47" s="2" customFormat="1" ht="11.25">
      <c r="A117" s="36"/>
      <c r="B117" s="37"/>
      <c r="C117" s="38"/>
      <c r="D117" s="198" t="s">
        <v>164</v>
      </c>
      <c r="E117" s="38"/>
      <c r="F117" s="199" t="s">
        <v>165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164</v>
      </c>
      <c r="AU117" s="19" t="s">
        <v>81</v>
      </c>
    </row>
    <row r="118" spans="2:51" s="13" customFormat="1" ht="11.25">
      <c r="B118" s="200"/>
      <c r="C118" s="201"/>
      <c r="D118" s="193" t="s">
        <v>166</v>
      </c>
      <c r="E118" s="202" t="s">
        <v>19</v>
      </c>
      <c r="F118" s="203" t="s">
        <v>167</v>
      </c>
      <c r="G118" s="201"/>
      <c r="H118" s="202" t="s">
        <v>19</v>
      </c>
      <c r="I118" s="204"/>
      <c r="J118" s="201"/>
      <c r="K118" s="201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166</v>
      </c>
      <c r="AU118" s="209" t="s">
        <v>81</v>
      </c>
      <c r="AV118" s="13" t="s">
        <v>79</v>
      </c>
      <c r="AW118" s="13" t="s">
        <v>33</v>
      </c>
      <c r="AX118" s="13" t="s">
        <v>72</v>
      </c>
      <c r="AY118" s="209" t="s">
        <v>154</v>
      </c>
    </row>
    <row r="119" spans="2:51" s="14" customFormat="1" ht="11.25">
      <c r="B119" s="210"/>
      <c r="C119" s="211"/>
      <c r="D119" s="193" t="s">
        <v>166</v>
      </c>
      <c r="E119" s="212" t="s">
        <v>19</v>
      </c>
      <c r="F119" s="213" t="s">
        <v>168</v>
      </c>
      <c r="G119" s="211"/>
      <c r="H119" s="214">
        <v>124.5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166</v>
      </c>
      <c r="AU119" s="220" t="s">
        <v>81</v>
      </c>
      <c r="AV119" s="14" t="s">
        <v>81</v>
      </c>
      <c r="AW119" s="14" t="s">
        <v>33</v>
      </c>
      <c r="AX119" s="14" t="s">
        <v>79</v>
      </c>
      <c r="AY119" s="220" t="s">
        <v>154</v>
      </c>
    </row>
    <row r="120" spans="1:65" s="2" customFormat="1" ht="55.5" customHeight="1">
      <c r="A120" s="36"/>
      <c r="B120" s="37"/>
      <c r="C120" s="180" t="s">
        <v>81</v>
      </c>
      <c r="D120" s="180" t="s">
        <v>156</v>
      </c>
      <c r="E120" s="181" t="s">
        <v>169</v>
      </c>
      <c r="F120" s="182" t="s">
        <v>170</v>
      </c>
      <c r="G120" s="183" t="s">
        <v>159</v>
      </c>
      <c r="H120" s="184">
        <v>124.5</v>
      </c>
      <c r="I120" s="185"/>
      <c r="J120" s="186">
        <f>ROUND(I120*H120,2)</f>
        <v>0</v>
      </c>
      <c r="K120" s="182" t="s">
        <v>160</v>
      </c>
      <c r="L120" s="41"/>
      <c r="M120" s="187" t="s">
        <v>19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0.17</v>
      </c>
      <c r="T120" s="190">
        <f>S120*H120</f>
        <v>21.165000000000003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161</v>
      </c>
      <c r="AT120" s="191" t="s">
        <v>156</v>
      </c>
      <c r="AU120" s="191" t="s">
        <v>81</v>
      </c>
      <c r="AY120" s="19" t="s">
        <v>154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79</v>
      </c>
      <c r="BK120" s="192">
        <f>ROUND(I120*H120,2)</f>
        <v>0</v>
      </c>
      <c r="BL120" s="19" t="s">
        <v>161</v>
      </c>
      <c r="BM120" s="191" t="s">
        <v>171</v>
      </c>
    </row>
    <row r="121" spans="1:47" s="2" customFormat="1" ht="29.25">
      <c r="A121" s="36"/>
      <c r="B121" s="37"/>
      <c r="C121" s="38"/>
      <c r="D121" s="193" t="s">
        <v>163</v>
      </c>
      <c r="E121" s="38"/>
      <c r="F121" s="194" t="s">
        <v>170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163</v>
      </c>
      <c r="AU121" s="19" t="s">
        <v>81</v>
      </c>
    </row>
    <row r="122" spans="1:47" s="2" customFormat="1" ht="11.25">
      <c r="A122" s="36"/>
      <c r="B122" s="37"/>
      <c r="C122" s="38"/>
      <c r="D122" s="198" t="s">
        <v>164</v>
      </c>
      <c r="E122" s="38"/>
      <c r="F122" s="199" t="s">
        <v>172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164</v>
      </c>
      <c r="AU122" s="19" t="s">
        <v>81</v>
      </c>
    </row>
    <row r="123" spans="2:51" s="13" customFormat="1" ht="11.25">
      <c r="B123" s="200"/>
      <c r="C123" s="201"/>
      <c r="D123" s="193" t="s">
        <v>166</v>
      </c>
      <c r="E123" s="202" t="s">
        <v>19</v>
      </c>
      <c r="F123" s="203" t="s">
        <v>173</v>
      </c>
      <c r="G123" s="201"/>
      <c r="H123" s="202" t="s">
        <v>19</v>
      </c>
      <c r="I123" s="204"/>
      <c r="J123" s="201"/>
      <c r="K123" s="201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166</v>
      </c>
      <c r="AU123" s="209" t="s">
        <v>81</v>
      </c>
      <c r="AV123" s="13" t="s">
        <v>79</v>
      </c>
      <c r="AW123" s="13" t="s">
        <v>33</v>
      </c>
      <c r="AX123" s="13" t="s">
        <v>72</v>
      </c>
      <c r="AY123" s="209" t="s">
        <v>154</v>
      </c>
    </row>
    <row r="124" spans="2:51" s="14" customFormat="1" ht="11.25">
      <c r="B124" s="210"/>
      <c r="C124" s="211"/>
      <c r="D124" s="193" t="s">
        <v>166</v>
      </c>
      <c r="E124" s="212" t="s">
        <v>19</v>
      </c>
      <c r="F124" s="213" t="s">
        <v>168</v>
      </c>
      <c r="G124" s="211"/>
      <c r="H124" s="214">
        <v>124.5</v>
      </c>
      <c r="I124" s="215"/>
      <c r="J124" s="211"/>
      <c r="K124" s="211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166</v>
      </c>
      <c r="AU124" s="220" t="s">
        <v>81</v>
      </c>
      <c r="AV124" s="14" t="s">
        <v>81</v>
      </c>
      <c r="AW124" s="14" t="s">
        <v>33</v>
      </c>
      <c r="AX124" s="14" t="s">
        <v>79</v>
      </c>
      <c r="AY124" s="220" t="s">
        <v>154</v>
      </c>
    </row>
    <row r="125" spans="1:65" s="2" customFormat="1" ht="37.9" customHeight="1">
      <c r="A125" s="36"/>
      <c r="B125" s="37"/>
      <c r="C125" s="180" t="s">
        <v>174</v>
      </c>
      <c r="D125" s="180" t="s">
        <v>156</v>
      </c>
      <c r="E125" s="181" t="s">
        <v>175</v>
      </c>
      <c r="F125" s="182" t="s">
        <v>176</v>
      </c>
      <c r="G125" s="183" t="s">
        <v>177</v>
      </c>
      <c r="H125" s="184">
        <v>38</v>
      </c>
      <c r="I125" s="185"/>
      <c r="J125" s="186">
        <f>ROUND(I125*H125,2)</f>
        <v>0</v>
      </c>
      <c r="K125" s="182" t="s">
        <v>160</v>
      </c>
      <c r="L125" s="41"/>
      <c r="M125" s="187" t="s">
        <v>19</v>
      </c>
      <c r="N125" s="188" t="s">
        <v>43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0.04</v>
      </c>
      <c r="T125" s="190">
        <f>S125*H125</f>
        <v>1.52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161</v>
      </c>
      <c r="AT125" s="191" t="s">
        <v>156</v>
      </c>
      <c r="AU125" s="191" t="s">
        <v>81</v>
      </c>
      <c r="AY125" s="19" t="s">
        <v>154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79</v>
      </c>
      <c r="BK125" s="192">
        <f>ROUND(I125*H125,2)</f>
        <v>0</v>
      </c>
      <c r="BL125" s="19" t="s">
        <v>161</v>
      </c>
      <c r="BM125" s="191" t="s">
        <v>178</v>
      </c>
    </row>
    <row r="126" spans="1:47" s="2" customFormat="1" ht="29.25">
      <c r="A126" s="36"/>
      <c r="B126" s="37"/>
      <c r="C126" s="38"/>
      <c r="D126" s="193" t="s">
        <v>163</v>
      </c>
      <c r="E126" s="38"/>
      <c r="F126" s="194" t="s">
        <v>176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163</v>
      </c>
      <c r="AU126" s="19" t="s">
        <v>81</v>
      </c>
    </row>
    <row r="127" spans="1:47" s="2" customFormat="1" ht="11.25">
      <c r="A127" s="36"/>
      <c r="B127" s="37"/>
      <c r="C127" s="38"/>
      <c r="D127" s="198" t="s">
        <v>164</v>
      </c>
      <c r="E127" s="38"/>
      <c r="F127" s="199" t="s">
        <v>179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164</v>
      </c>
      <c r="AU127" s="19" t="s">
        <v>81</v>
      </c>
    </row>
    <row r="128" spans="2:51" s="14" customFormat="1" ht="11.25">
      <c r="B128" s="210"/>
      <c r="C128" s="211"/>
      <c r="D128" s="193" t="s">
        <v>166</v>
      </c>
      <c r="E128" s="212" t="s">
        <v>19</v>
      </c>
      <c r="F128" s="213" t="s">
        <v>180</v>
      </c>
      <c r="G128" s="211"/>
      <c r="H128" s="214">
        <v>38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166</v>
      </c>
      <c r="AU128" s="220" t="s">
        <v>81</v>
      </c>
      <c r="AV128" s="14" t="s">
        <v>81</v>
      </c>
      <c r="AW128" s="14" t="s">
        <v>33</v>
      </c>
      <c r="AX128" s="14" t="s">
        <v>79</v>
      </c>
      <c r="AY128" s="220" t="s">
        <v>154</v>
      </c>
    </row>
    <row r="129" spans="1:65" s="2" customFormat="1" ht="49.15" customHeight="1">
      <c r="A129" s="36"/>
      <c r="B129" s="37"/>
      <c r="C129" s="180" t="s">
        <v>161</v>
      </c>
      <c r="D129" s="180" t="s">
        <v>156</v>
      </c>
      <c r="E129" s="181" t="s">
        <v>181</v>
      </c>
      <c r="F129" s="182" t="s">
        <v>182</v>
      </c>
      <c r="G129" s="183" t="s">
        <v>183</v>
      </c>
      <c r="H129" s="184">
        <v>1</v>
      </c>
      <c r="I129" s="185"/>
      <c r="J129" s="186">
        <f>ROUND(I129*H129,2)</f>
        <v>0</v>
      </c>
      <c r="K129" s="182" t="s">
        <v>160</v>
      </c>
      <c r="L129" s="41"/>
      <c r="M129" s="187" t="s">
        <v>19</v>
      </c>
      <c r="N129" s="188" t="s">
        <v>43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161</v>
      </c>
      <c r="AT129" s="191" t="s">
        <v>156</v>
      </c>
      <c r="AU129" s="191" t="s">
        <v>81</v>
      </c>
      <c r="AY129" s="19" t="s">
        <v>154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79</v>
      </c>
      <c r="BK129" s="192">
        <f>ROUND(I129*H129,2)</f>
        <v>0</v>
      </c>
      <c r="BL129" s="19" t="s">
        <v>161</v>
      </c>
      <c r="BM129" s="191" t="s">
        <v>184</v>
      </c>
    </row>
    <row r="130" spans="1:47" s="2" customFormat="1" ht="29.25">
      <c r="A130" s="36"/>
      <c r="B130" s="37"/>
      <c r="C130" s="38"/>
      <c r="D130" s="193" t="s">
        <v>163</v>
      </c>
      <c r="E130" s="38"/>
      <c r="F130" s="194" t="s">
        <v>182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163</v>
      </c>
      <c r="AU130" s="19" t="s">
        <v>81</v>
      </c>
    </row>
    <row r="131" spans="1:47" s="2" customFormat="1" ht="11.25">
      <c r="A131" s="36"/>
      <c r="B131" s="37"/>
      <c r="C131" s="38"/>
      <c r="D131" s="198" t="s">
        <v>164</v>
      </c>
      <c r="E131" s="38"/>
      <c r="F131" s="199" t="s">
        <v>185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164</v>
      </c>
      <c r="AU131" s="19" t="s">
        <v>81</v>
      </c>
    </row>
    <row r="132" spans="2:51" s="14" customFormat="1" ht="11.25">
      <c r="B132" s="210"/>
      <c r="C132" s="211"/>
      <c r="D132" s="193" t="s">
        <v>166</v>
      </c>
      <c r="E132" s="212" t="s">
        <v>19</v>
      </c>
      <c r="F132" s="213" t="s">
        <v>186</v>
      </c>
      <c r="G132" s="211"/>
      <c r="H132" s="214">
        <v>1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166</v>
      </c>
      <c r="AU132" s="220" t="s">
        <v>81</v>
      </c>
      <c r="AV132" s="14" t="s">
        <v>81</v>
      </c>
      <c r="AW132" s="14" t="s">
        <v>33</v>
      </c>
      <c r="AX132" s="14" t="s">
        <v>79</v>
      </c>
      <c r="AY132" s="220" t="s">
        <v>154</v>
      </c>
    </row>
    <row r="133" spans="1:65" s="2" customFormat="1" ht="44.25" customHeight="1">
      <c r="A133" s="36"/>
      <c r="B133" s="37"/>
      <c r="C133" s="180" t="s">
        <v>187</v>
      </c>
      <c r="D133" s="180" t="s">
        <v>156</v>
      </c>
      <c r="E133" s="181" t="s">
        <v>188</v>
      </c>
      <c r="F133" s="182" t="s">
        <v>189</v>
      </c>
      <c r="G133" s="183" t="s">
        <v>183</v>
      </c>
      <c r="H133" s="184">
        <v>36.667</v>
      </c>
      <c r="I133" s="185"/>
      <c r="J133" s="186">
        <f>ROUND(I133*H133,2)</f>
        <v>0</v>
      </c>
      <c r="K133" s="182" t="s">
        <v>160</v>
      </c>
      <c r="L133" s="41"/>
      <c r="M133" s="187" t="s">
        <v>19</v>
      </c>
      <c r="N133" s="188" t="s">
        <v>43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161</v>
      </c>
      <c r="AT133" s="191" t="s">
        <v>156</v>
      </c>
      <c r="AU133" s="191" t="s">
        <v>81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79</v>
      </c>
      <c r="BK133" s="192">
        <f>ROUND(I133*H133,2)</f>
        <v>0</v>
      </c>
      <c r="BL133" s="19" t="s">
        <v>161</v>
      </c>
      <c r="BM133" s="191" t="s">
        <v>190</v>
      </c>
    </row>
    <row r="134" spans="1:47" s="2" customFormat="1" ht="29.25">
      <c r="A134" s="36"/>
      <c r="B134" s="37"/>
      <c r="C134" s="38"/>
      <c r="D134" s="193" t="s">
        <v>163</v>
      </c>
      <c r="E134" s="38"/>
      <c r="F134" s="194" t="s">
        <v>189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163</v>
      </c>
      <c r="AU134" s="19" t="s">
        <v>81</v>
      </c>
    </row>
    <row r="135" spans="1:47" s="2" customFormat="1" ht="11.25">
      <c r="A135" s="36"/>
      <c r="B135" s="37"/>
      <c r="C135" s="38"/>
      <c r="D135" s="198" t="s">
        <v>164</v>
      </c>
      <c r="E135" s="38"/>
      <c r="F135" s="199" t="s">
        <v>191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164</v>
      </c>
      <c r="AU135" s="19" t="s">
        <v>81</v>
      </c>
    </row>
    <row r="136" spans="2:51" s="14" customFormat="1" ht="11.25">
      <c r="B136" s="210"/>
      <c r="C136" s="211"/>
      <c r="D136" s="193" t="s">
        <v>166</v>
      </c>
      <c r="E136" s="212" t="s">
        <v>19</v>
      </c>
      <c r="F136" s="213" t="s">
        <v>192</v>
      </c>
      <c r="G136" s="211"/>
      <c r="H136" s="214">
        <v>16.184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166</v>
      </c>
      <c r="AU136" s="220" t="s">
        <v>81</v>
      </c>
      <c r="AV136" s="14" t="s">
        <v>81</v>
      </c>
      <c r="AW136" s="14" t="s">
        <v>33</v>
      </c>
      <c r="AX136" s="14" t="s">
        <v>72</v>
      </c>
      <c r="AY136" s="220" t="s">
        <v>154</v>
      </c>
    </row>
    <row r="137" spans="2:51" s="14" customFormat="1" ht="11.25">
      <c r="B137" s="210"/>
      <c r="C137" s="211"/>
      <c r="D137" s="193" t="s">
        <v>166</v>
      </c>
      <c r="E137" s="212" t="s">
        <v>19</v>
      </c>
      <c r="F137" s="213" t="s">
        <v>193</v>
      </c>
      <c r="G137" s="211"/>
      <c r="H137" s="214">
        <v>8.325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166</v>
      </c>
      <c r="AU137" s="220" t="s">
        <v>81</v>
      </c>
      <c r="AV137" s="14" t="s">
        <v>81</v>
      </c>
      <c r="AW137" s="14" t="s">
        <v>33</v>
      </c>
      <c r="AX137" s="14" t="s">
        <v>72</v>
      </c>
      <c r="AY137" s="220" t="s">
        <v>154</v>
      </c>
    </row>
    <row r="138" spans="2:51" s="14" customFormat="1" ht="11.25">
      <c r="B138" s="210"/>
      <c r="C138" s="211"/>
      <c r="D138" s="193" t="s">
        <v>166</v>
      </c>
      <c r="E138" s="212" t="s">
        <v>19</v>
      </c>
      <c r="F138" s="213" t="s">
        <v>194</v>
      </c>
      <c r="G138" s="211"/>
      <c r="H138" s="214">
        <v>8.588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166</v>
      </c>
      <c r="AU138" s="220" t="s">
        <v>81</v>
      </c>
      <c r="AV138" s="14" t="s">
        <v>81</v>
      </c>
      <c r="AW138" s="14" t="s">
        <v>33</v>
      </c>
      <c r="AX138" s="14" t="s">
        <v>72</v>
      </c>
      <c r="AY138" s="220" t="s">
        <v>154</v>
      </c>
    </row>
    <row r="139" spans="2:51" s="14" customFormat="1" ht="11.25">
      <c r="B139" s="210"/>
      <c r="C139" s="211"/>
      <c r="D139" s="193" t="s">
        <v>166</v>
      </c>
      <c r="E139" s="212" t="s">
        <v>19</v>
      </c>
      <c r="F139" s="213" t="s">
        <v>195</v>
      </c>
      <c r="G139" s="211"/>
      <c r="H139" s="214">
        <v>3.57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166</v>
      </c>
      <c r="AU139" s="220" t="s">
        <v>81</v>
      </c>
      <c r="AV139" s="14" t="s">
        <v>81</v>
      </c>
      <c r="AW139" s="14" t="s">
        <v>33</v>
      </c>
      <c r="AX139" s="14" t="s">
        <v>72</v>
      </c>
      <c r="AY139" s="220" t="s">
        <v>154</v>
      </c>
    </row>
    <row r="140" spans="2:51" s="15" customFormat="1" ht="11.25">
      <c r="B140" s="221"/>
      <c r="C140" s="222"/>
      <c r="D140" s="193" t="s">
        <v>166</v>
      </c>
      <c r="E140" s="223" t="s">
        <v>19</v>
      </c>
      <c r="F140" s="224" t="s">
        <v>196</v>
      </c>
      <c r="G140" s="222"/>
      <c r="H140" s="225">
        <v>36.667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166</v>
      </c>
      <c r="AU140" s="231" t="s">
        <v>81</v>
      </c>
      <c r="AV140" s="15" t="s">
        <v>161</v>
      </c>
      <c r="AW140" s="15" t="s">
        <v>33</v>
      </c>
      <c r="AX140" s="15" t="s">
        <v>79</v>
      </c>
      <c r="AY140" s="231" t="s">
        <v>154</v>
      </c>
    </row>
    <row r="141" spans="1:65" s="2" customFormat="1" ht="44.25" customHeight="1">
      <c r="A141" s="36"/>
      <c r="B141" s="37"/>
      <c r="C141" s="180" t="s">
        <v>197</v>
      </c>
      <c r="D141" s="180" t="s">
        <v>156</v>
      </c>
      <c r="E141" s="181" t="s">
        <v>198</v>
      </c>
      <c r="F141" s="182" t="s">
        <v>199</v>
      </c>
      <c r="G141" s="183" t="s">
        <v>183</v>
      </c>
      <c r="H141" s="184">
        <v>36.627</v>
      </c>
      <c r="I141" s="185"/>
      <c r="J141" s="186">
        <f>ROUND(I141*H141,2)</f>
        <v>0</v>
      </c>
      <c r="K141" s="182" t="s">
        <v>160</v>
      </c>
      <c r="L141" s="41"/>
      <c r="M141" s="187" t="s">
        <v>19</v>
      </c>
      <c r="N141" s="188" t="s">
        <v>43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161</v>
      </c>
      <c r="AT141" s="191" t="s">
        <v>156</v>
      </c>
      <c r="AU141" s="191" t="s">
        <v>81</v>
      </c>
      <c r="AY141" s="19" t="s">
        <v>154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79</v>
      </c>
      <c r="BK141" s="192">
        <f>ROUND(I141*H141,2)</f>
        <v>0</v>
      </c>
      <c r="BL141" s="19" t="s">
        <v>161</v>
      </c>
      <c r="BM141" s="191" t="s">
        <v>200</v>
      </c>
    </row>
    <row r="142" spans="1:47" s="2" customFormat="1" ht="29.25">
      <c r="A142" s="36"/>
      <c r="B142" s="37"/>
      <c r="C142" s="38"/>
      <c r="D142" s="193" t="s">
        <v>163</v>
      </c>
      <c r="E142" s="38"/>
      <c r="F142" s="194" t="s">
        <v>199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163</v>
      </c>
      <c r="AU142" s="19" t="s">
        <v>81</v>
      </c>
    </row>
    <row r="143" spans="1:47" s="2" customFormat="1" ht="11.25">
      <c r="A143" s="36"/>
      <c r="B143" s="37"/>
      <c r="C143" s="38"/>
      <c r="D143" s="198" t="s">
        <v>164</v>
      </c>
      <c r="E143" s="38"/>
      <c r="F143" s="199" t="s">
        <v>201</v>
      </c>
      <c r="G143" s="38"/>
      <c r="H143" s="38"/>
      <c r="I143" s="195"/>
      <c r="J143" s="38"/>
      <c r="K143" s="38"/>
      <c r="L143" s="41"/>
      <c r="M143" s="196"/>
      <c r="N143" s="19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164</v>
      </c>
      <c r="AU143" s="19" t="s">
        <v>81</v>
      </c>
    </row>
    <row r="144" spans="2:51" s="13" customFormat="1" ht="11.25">
      <c r="B144" s="200"/>
      <c r="C144" s="201"/>
      <c r="D144" s="193" t="s">
        <v>166</v>
      </c>
      <c r="E144" s="202" t="s">
        <v>19</v>
      </c>
      <c r="F144" s="203" t="s">
        <v>202</v>
      </c>
      <c r="G144" s="201"/>
      <c r="H144" s="202" t="s">
        <v>19</v>
      </c>
      <c r="I144" s="204"/>
      <c r="J144" s="201"/>
      <c r="K144" s="201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166</v>
      </c>
      <c r="AU144" s="209" t="s">
        <v>81</v>
      </c>
      <c r="AV144" s="13" t="s">
        <v>79</v>
      </c>
      <c r="AW144" s="13" t="s">
        <v>33</v>
      </c>
      <c r="AX144" s="13" t="s">
        <v>72</v>
      </c>
      <c r="AY144" s="209" t="s">
        <v>154</v>
      </c>
    </row>
    <row r="145" spans="2:51" s="14" customFormat="1" ht="11.25">
      <c r="B145" s="210"/>
      <c r="C145" s="211"/>
      <c r="D145" s="193" t="s">
        <v>166</v>
      </c>
      <c r="E145" s="212" t="s">
        <v>19</v>
      </c>
      <c r="F145" s="213" t="s">
        <v>203</v>
      </c>
      <c r="G145" s="211"/>
      <c r="H145" s="214">
        <v>280.5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166</v>
      </c>
      <c r="AU145" s="220" t="s">
        <v>81</v>
      </c>
      <c r="AV145" s="14" t="s">
        <v>81</v>
      </c>
      <c r="AW145" s="14" t="s">
        <v>33</v>
      </c>
      <c r="AX145" s="14" t="s">
        <v>72</v>
      </c>
      <c r="AY145" s="220" t="s">
        <v>154</v>
      </c>
    </row>
    <row r="146" spans="2:51" s="14" customFormat="1" ht="11.25">
      <c r="B146" s="210"/>
      <c r="C146" s="211"/>
      <c r="D146" s="193" t="s">
        <v>166</v>
      </c>
      <c r="E146" s="212" t="s">
        <v>19</v>
      </c>
      <c r="F146" s="213" t="s">
        <v>204</v>
      </c>
      <c r="G146" s="211"/>
      <c r="H146" s="214">
        <v>-238.434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166</v>
      </c>
      <c r="AU146" s="220" t="s">
        <v>81</v>
      </c>
      <c r="AV146" s="14" t="s">
        <v>81</v>
      </c>
      <c r="AW146" s="14" t="s">
        <v>33</v>
      </c>
      <c r="AX146" s="14" t="s">
        <v>72</v>
      </c>
      <c r="AY146" s="220" t="s">
        <v>154</v>
      </c>
    </row>
    <row r="147" spans="2:51" s="14" customFormat="1" ht="11.25">
      <c r="B147" s="210"/>
      <c r="C147" s="211"/>
      <c r="D147" s="193" t="s">
        <v>166</v>
      </c>
      <c r="E147" s="212" t="s">
        <v>19</v>
      </c>
      <c r="F147" s="213" t="s">
        <v>205</v>
      </c>
      <c r="G147" s="211"/>
      <c r="H147" s="214">
        <v>-5.439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166</v>
      </c>
      <c r="AU147" s="220" t="s">
        <v>81</v>
      </c>
      <c r="AV147" s="14" t="s">
        <v>81</v>
      </c>
      <c r="AW147" s="14" t="s">
        <v>33</v>
      </c>
      <c r="AX147" s="14" t="s">
        <v>72</v>
      </c>
      <c r="AY147" s="220" t="s">
        <v>154</v>
      </c>
    </row>
    <row r="148" spans="2:51" s="15" customFormat="1" ht="11.25">
      <c r="B148" s="221"/>
      <c r="C148" s="222"/>
      <c r="D148" s="193" t="s">
        <v>166</v>
      </c>
      <c r="E148" s="223" t="s">
        <v>19</v>
      </c>
      <c r="F148" s="224" t="s">
        <v>196</v>
      </c>
      <c r="G148" s="222"/>
      <c r="H148" s="225">
        <v>36.627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166</v>
      </c>
      <c r="AU148" s="231" t="s">
        <v>81</v>
      </c>
      <c r="AV148" s="15" t="s">
        <v>161</v>
      </c>
      <c r="AW148" s="15" t="s">
        <v>33</v>
      </c>
      <c r="AX148" s="15" t="s">
        <v>79</v>
      </c>
      <c r="AY148" s="231" t="s">
        <v>154</v>
      </c>
    </row>
    <row r="149" spans="1:65" s="2" customFormat="1" ht="37.9" customHeight="1">
      <c r="A149" s="36"/>
      <c r="B149" s="37"/>
      <c r="C149" s="180" t="s">
        <v>206</v>
      </c>
      <c r="D149" s="180" t="s">
        <v>156</v>
      </c>
      <c r="E149" s="181" t="s">
        <v>207</v>
      </c>
      <c r="F149" s="182" t="s">
        <v>208</v>
      </c>
      <c r="G149" s="183" t="s">
        <v>183</v>
      </c>
      <c r="H149" s="184">
        <v>13.832</v>
      </c>
      <c r="I149" s="185"/>
      <c r="J149" s="186">
        <f>ROUND(I149*H149,2)</f>
        <v>0</v>
      </c>
      <c r="K149" s="182" t="s">
        <v>160</v>
      </c>
      <c r="L149" s="41"/>
      <c r="M149" s="187" t="s">
        <v>19</v>
      </c>
      <c r="N149" s="188" t="s">
        <v>43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161</v>
      </c>
      <c r="AT149" s="191" t="s">
        <v>156</v>
      </c>
      <c r="AU149" s="191" t="s">
        <v>81</v>
      </c>
      <c r="AY149" s="19" t="s">
        <v>154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79</v>
      </c>
      <c r="BK149" s="192">
        <f>ROUND(I149*H149,2)</f>
        <v>0</v>
      </c>
      <c r="BL149" s="19" t="s">
        <v>161</v>
      </c>
      <c r="BM149" s="191" t="s">
        <v>209</v>
      </c>
    </row>
    <row r="150" spans="1:47" s="2" customFormat="1" ht="29.25">
      <c r="A150" s="36"/>
      <c r="B150" s="37"/>
      <c r="C150" s="38"/>
      <c r="D150" s="193" t="s">
        <v>163</v>
      </c>
      <c r="E150" s="38"/>
      <c r="F150" s="194" t="s">
        <v>208</v>
      </c>
      <c r="G150" s="38"/>
      <c r="H150" s="38"/>
      <c r="I150" s="195"/>
      <c r="J150" s="38"/>
      <c r="K150" s="38"/>
      <c r="L150" s="41"/>
      <c r="M150" s="196"/>
      <c r="N150" s="19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163</v>
      </c>
      <c r="AU150" s="19" t="s">
        <v>81</v>
      </c>
    </row>
    <row r="151" spans="1:47" s="2" customFormat="1" ht="11.25">
      <c r="A151" s="36"/>
      <c r="B151" s="37"/>
      <c r="C151" s="38"/>
      <c r="D151" s="198" t="s">
        <v>164</v>
      </c>
      <c r="E151" s="38"/>
      <c r="F151" s="199" t="s">
        <v>210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164</v>
      </c>
      <c r="AU151" s="19" t="s">
        <v>81</v>
      </c>
    </row>
    <row r="152" spans="2:51" s="14" customFormat="1" ht="11.25">
      <c r="B152" s="210"/>
      <c r="C152" s="211"/>
      <c r="D152" s="193" t="s">
        <v>166</v>
      </c>
      <c r="E152" s="212" t="s">
        <v>19</v>
      </c>
      <c r="F152" s="213" t="s">
        <v>211</v>
      </c>
      <c r="G152" s="211"/>
      <c r="H152" s="214">
        <v>13.832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166</v>
      </c>
      <c r="AU152" s="220" t="s">
        <v>81</v>
      </c>
      <c r="AV152" s="14" t="s">
        <v>81</v>
      </c>
      <c r="AW152" s="14" t="s">
        <v>33</v>
      </c>
      <c r="AX152" s="14" t="s">
        <v>79</v>
      </c>
      <c r="AY152" s="220" t="s">
        <v>154</v>
      </c>
    </row>
    <row r="153" spans="1:65" s="2" customFormat="1" ht="24.2" customHeight="1">
      <c r="A153" s="36"/>
      <c r="B153" s="37"/>
      <c r="C153" s="180" t="s">
        <v>212</v>
      </c>
      <c r="D153" s="180" t="s">
        <v>156</v>
      </c>
      <c r="E153" s="181" t="s">
        <v>213</v>
      </c>
      <c r="F153" s="182" t="s">
        <v>214</v>
      </c>
      <c r="G153" s="183" t="s">
        <v>183</v>
      </c>
      <c r="H153" s="184">
        <v>11.214</v>
      </c>
      <c r="I153" s="185"/>
      <c r="J153" s="186">
        <f>ROUND(I153*H153,2)</f>
        <v>0</v>
      </c>
      <c r="K153" s="182" t="s">
        <v>160</v>
      </c>
      <c r="L153" s="41"/>
      <c r="M153" s="187" t="s">
        <v>19</v>
      </c>
      <c r="N153" s="188" t="s">
        <v>43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161</v>
      </c>
      <c r="AT153" s="191" t="s">
        <v>156</v>
      </c>
      <c r="AU153" s="191" t="s">
        <v>81</v>
      </c>
      <c r="AY153" s="19" t="s">
        <v>154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79</v>
      </c>
      <c r="BK153" s="192">
        <f>ROUND(I153*H153,2)</f>
        <v>0</v>
      </c>
      <c r="BL153" s="19" t="s">
        <v>161</v>
      </c>
      <c r="BM153" s="191" t="s">
        <v>215</v>
      </c>
    </row>
    <row r="154" spans="1:47" s="2" customFormat="1" ht="19.5">
      <c r="A154" s="36"/>
      <c r="B154" s="37"/>
      <c r="C154" s="38"/>
      <c r="D154" s="193" t="s">
        <v>163</v>
      </c>
      <c r="E154" s="38"/>
      <c r="F154" s="194" t="s">
        <v>214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163</v>
      </c>
      <c r="AU154" s="19" t="s">
        <v>81</v>
      </c>
    </row>
    <row r="155" spans="1:47" s="2" customFormat="1" ht="11.25">
      <c r="A155" s="36"/>
      <c r="B155" s="37"/>
      <c r="C155" s="38"/>
      <c r="D155" s="198" t="s">
        <v>164</v>
      </c>
      <c r="E155" s="38"/>
      <c r="F155" s="199" t="s">
        <v>216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164</v>
      </c>
      <c r="AU155" s="19" t="s">
        <v>81</v>
      </c>
    </row>
    <row r="156" spans="2:51" s="14" customFormat="1" ht="22.5">
      <c r="B156" s="210"/>
      <c r="C156" s="211"/>
      <c r="D156" s="193" t="s">
        <v>166</v>
      </c>
      <c r="E156" s="212" t="s">
        <v>19</v>
      </c>
      <c r="F156" s="213" t="s">
        <v>217</v>
      </c>
      <c r="G156" s="211"/>
      <c r="H156" s="214">
        <v>1.024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166</v>
      </c>
      <c r="AU156" s="220" t="s">
        <v>81</v>
      </c>
      <c r="AV156" s="14" t="s">
        <v>81</v>
      </c>
      <c r="AW156" s="14" t="s">
        <v>33</v>
      </c>
      <c r="AX156" s="14" t="s">
        <v>72</v>
      </c>
      <c r="AY156" s="220" t="s">
        <v>154</v>
      </c>
    </row>
    <row r="157" spans="2:51" s="14" customFormat="1" ht="11.25">
      <c r="B157" s="210"/>
      <c r="C157" s="211"/>
      <c r="D157" s="193" t="s">
        <v>166</v>
      </c>
      <c r="E157" s="212" t="s">
        <v>19</v>
      </c>
      <c r="F157" s="213" t="s">
        <v>218</v>
      </c>
      <c r="G157" s="211"/>
      <c r="H157" s="214">
        <v>0.302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166</v>
      </c>
      <c r="AU157" s="220" t="s">
        <v>81</v>
      </c>
      <c r="AV157" s="14" t="s">
        <v>81</v>
      </c>
      <c r="AW157" s="14" t="s">
        <v>33</v>
      </c>
      <c r="AX157" s="14" t="s">
        <v>72</v>
      </c>
      <c r="AY157" s="220" t="s">
        <v>154</v>
      </c>
    </row>
    <row r="158" spans="2:51" s="14" customFormat="1" ht="11.25">
      <c r="B158" s="210"/>
      <c r="C158" s="211"/>
      <c r="D158" s="193" t="s">
        <v>166</v>
      </c>
      <c r="E158" s="212" t="s">
        <v>19</v>
      </c>
      <c r="F158" s="213" t="s">
        <v>219</v>
      </c>
      <c r="G158" s="211"/>
      <c r="H158" s="214">
        <v>9.888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166</v>
      </c>
      <c r="AU158" s="220" t="s">
        <v>81</v>
      </c>
      <c r="AV158" s="14" t="s">
        <v>81</v>
      </c>
      <c r="AW158" s="14" t="s">
        <v>33</v>
      </c>
      <c r="AX158" s="14" t="s">
        <v>72</v>
      </c>
      <c r="AY158" s="220" t="s">
        <v>154</v>
      </c>
    </row>
    <row r="159" spans="2:51" s="15" customFormat="1" ht="11.25">
      <c r="B159" s="221"/>
      <c r="C159" s="222"/>
      <c r="D159" s="193" t="s">
        <v>166</v>
      </c>
      <c r="E159" s="223" t="s">
        <v>19</v>
      </c>
      <c r="F159" s="224" t="s">
        <v>196</v>
      </c>
      <c r="G159" s="222"/>
      <c r="H159" s="225">
        <v>11.214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81</v>
      </c>
      <c r="AV159" s="15" t="s">
        <v>161</v>
      </c>
      <c r="AW159" s="15" t="s">
        <v>33</v>
      </c>
      <c r="AX159" s="15" t="s">
        <v>79</v>
      </c>
      <c r="AY159" s="231" t="s">
        <v>154</v>
      </c>
    </row>
    <row r="160" spans="1:65" s="2" customFormat="1" ht="37.9" customHeight="1">
      <c r="A160" s="36"/>
      <c r="B160" s="37"/>
      <c r="C160" s="180" t="s">
        <v>220</v>
      </c>
      <c r="D160" s="180" t="s">
        <v>156</v>
      </c>
      <c r="E160" s="181" t="s">
        <v>221</v>
      </c>
      <c r="F160" s="182" t="s">
        <v>222</v>
      </c>
      <c r="G160" s="183" t="s">
        <v>159</v>
      </c>
      <c r="H160" s="184">
        <v>227.04</v>
      </c>
      <c r="I160" s="185"/>
      <c r="J160" s="186">
        <f>ROUND(I160*H160,2)</f>
        <v>0</v>
      </c>
      <c r="K160" s="182" t="s">
        <v>160</v>
      </c>
      <c r="L160" s="41"/>
      <c r="M160" s="187" t="s">
        <v>19</v>
      </c>
      <c r="N160" s="188" t="s">
        <v>43</v>
      </c>
      <c r="O160" s="66"/>
      <c r="P160" s="189">
        <f>O160*H160</f>
        <v>0</v>
      </c>
      <c r="Q160" s="189">
        <v>0.00085</v>
      </c>
      <c r="R160" s="189">
        <f>Q160*H160</f>
        <v>0.192984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161</v>
      </c>
      <c r="AT160" s="191" t="s">
        <v>156</v>
      </c>
      <c r="AU160" s="191" t="s">
        <v>81</v>
      </c>
      <c r="AY160" s="19" t="s">
        <v>154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79</v>
      </c>
      <c r="BK160" s="192">
        <f>ROUND(I160*H160,2)</f>
        <v>0</v>
      </c>
      <c r="BL160" s="19" t="s">
        <v>161</v>
      </c>
      <c r="BM160" s="191" t="s">
        <v>223</v>
      </c>
    </row>
    <row r="161" spans="1:47" s="2" customFormat="1" ht="19.5">
      <c r="A161" s="36"/>
      <c r="B161" s="37"/>
      <c r="C161" s="38"/>
      <c r="D161" s="193" t="s">
        <v>163</v>
      </c>
      <c r="E161" s="38"/>
      <c r="F161" s="194" t="s">
        <v>222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163</v>
      </c>
      <c r="AU161" s="19" t="s">
        <v>81</v>
      </c>
    </row>
    <row r="162" spans="1:47" s="2" customFormat="1" ht="11.25">
      <c r="A162" s="36"/>
      <c r="B162" s="37"/>
      <c r="C162" s="38"/>
      <c r="D162" s="198" t="s">
        <v>164</v>
      </c>
      <c r="E162" s="38"/>
      <c r="F162" s="199" t="s">
        <v>224</v>
      </c>
      <c r="G162" s="38"/>
      <c r="H162" s="38"/>
      <c r="I162" s="195"/>
      <c r="J162" s="38"/>
      <c r="K162" s="38"/>
      <c r="L162" s="41"/>
      <c r="M162" s="196"/>
      <c r="N162" s="197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164</v>
      </c>
      <c r="AU162" s="19" t="s">
        <v>81</v>
      </c>
    </row>
    <row r="163" spans="2:51" s="14" customFormat="1" ht="11.25">
      <c r="B163" s="210"/>
      <c r="C163" s="211"/>
      <c r="D163" s="193" t="s">
        <v>166</v>
      </c>
      <c r="E163" s="212" t="s">
        <v>19</v>
      </c>
      <c r="F163" s="213" t="s">
        <v>225</v>
      </c>
      <c r="G163" s="211"/>
      <c r="H163" s="214">
        <v>227.04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166</v>
      </c>
      <c r="AU163" s="220" t="s">
        <v>81</v>
      </c>
      <c r="AV163" s="14" t="s">
        <v>81</v>
      </c>
      <c r="AW163" s="14" t="s">
        <v>33</v>
      </c>
      <c r="AX163" s="14" t="s">
        <v>79</v>
      </c>
      <c r="AY163" s="220" t="s">
        <v>154</v>
      </c>
    </row>
    <row r="164" spans="1:65" s="2" customFormat="1" ht="44.25" customHeight="1">
      <c r="A164" s="36"/>
      <c r="B164" s="37"/>
      <c r="C164" s="180" t="s">
        <v>226</v>
      </c>
      <c r="D164" s="180" t="s">
        <v>156</v>
      </c>
      <c r="E164" s="181" t="s">
        <v>227</v>
      </c>
      <c r="F164" s="182" t="s">
        <v>228</v>
      </c>
      <c r="G164" s="183" t="s">
        <v>159</v>
      </c>
      <c r="H164" s="184">
        <v>227.04</v>
      </c>
      <c r="I164" s="185"/>
      <c r="J164" s="186">
        <f>ROUND(I164*H164,2)</f>
        <v>0</v>
      </c>
      <c r="K164" s="182" t="s">
        <v>160</v>
      </c>
      <c r="L164" s="41"/>
      <c r="M164" s="187" t="s">
        <v>19</v>
      </c>
      <c r="N164" s="188" t="s">
        <v>43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161</v>
      </c>
      <c r="AT164" s="191" t="s">
        <v>156</v>
      </c>
      <c r="AU164" s="191" t="s">
        <v>81</v>
      </c>
      <c r="AY164" s="19" t="s">
        <v>154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79</v>
      </c>
      <c r="BK164" s="192">
        <f>ROUND(I164*H164,2)</f>
        <v>0</v>
      </c>
      <c r="BL164" s="19" t="s">
        <v>161</v>
      </c>
      <c r="BM164" s="191" t="s">
        <v>229</v>
      </c>
    </row>
    <row r="165" spans="1:47" s="2" customFormat="1" ht="29.25">
      <c r="A165" s="36"/>
      <c r="B165" s="37"/>
      <c r="C165" s="38"/>
      <c r="D165" s="193" t="s">
        <v>163</v>
      </c>
      <c r="E165" s="38"/>
      <c r="F165" s="194" t="s">
        <v>228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163</v>
      </c>
      <c r="AU165" s="19" t="s">
        <v>81</v>
      </c>
    </row>
    <row r="166" spans="1:47" s="2" customFormat="1" ht="11.25">
      <c r="A166" s="36"/>
      <c r="B166" s="37"/>
      <c r="C166" s="38"/>
      <c r="D166" s="198" t="s">
        <v>164</v>
      </c>
      <c r="E166" s="38"/>
      <c r="F166" s="199" t="s">
        <v>230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164</v>
      </c>
      <c r="AU166" s="19" t="s">
        <v>81</v>
      </c>
    </row>
    <row r="167" spans="1:65" s="2" customFormat="1" ht="62.65" customHeight="1">
      <c r="A167" s="36"/>
      <c r="B167" s="37"/>
      <c r="C167" s="180" t="s">
        <v>231</v>
      </c>
      <c r="D167" s="180" t="s">
        <v>156</v>
      </c>
      <c r="E167" s="181" t="s">
        <v>232</v>
      </c>
      <c r="F167" s="182" t="s">
        <v>233</v>
      </c>
      <c r="G167" s="183" t="s">
        <v>183</v>
      </c>
      <c r="H167" s="184">
        <v>85.508</v>
      </c>
      <c r="I167" s="185"/>
      <c r="J167" s="186">
        <f>ROUND(I167*H167,2)</f>
        <v>0</v>
      </c>
      <c r="K167" s="182" t="s">
        <v>160</v>
      </c>
      <c r="L167" s="41"/>
      <c r="M167" s="187" t="s">
        <v>19</v>
      </c>
      <c r="N167" s="188" t="s">
        <v>43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161</v>
      </c>
      <c r="AT167" s="191" t="s">
        <v>156</v>
      </c>
      <c r="AU167" s="191" t="s">
        <v>81</v>
      </c>
      <c r="AY167" s="19" t="s">
        <v>154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79</v>
      </c>
      <c r="BK167" s="192">
        <f>ROUND(I167*H167,2)</f>
        <v>0</v>
      </c>
      <c r="BL167" s="19" t="s">
        <v>161</v>
      </c>
      <c r="BM167" s="191" t="s">
        <v>234</v>
      </c>
    </row>
    <row r="168" spans="1:47" s="2" customFormat="1" ht="39">
      <c r="A168" s="36"/>
      <c r="B168" s="37"/>
      <c r="C168" s="38"/>
      <c r="D168" s="193" t="s">
        <v>163</v>
      </c>
      <c r="E168" s="38"/>
      <c r="F168" s="194" t="s">
        <v>233</v>
      </c>
      <c r="G168" s="38"/>
      <c r="H168" s="38"/>
      <c r="I168" s="195"/>
      <c r="J168" s="38"/>
      <c r="K168" s="38"/>
      <c r="L168" s="41"/>
      <c r="M168" s="196"/>
      <c r="N168" s="19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163</v>
      </c>
      <c r="AU168" s="19" t="s">
        <v>81</v>
      </c>
    </row>
    <row r="169" spans="1:47" s="2" customFormat="1" ht="11.25">
      <c r="A169" s="36"/>
      <c r="B169" s="37"/>
      <c r="C169" s="38"/>
      <c r="D169" s="198" t="s">
        <v>164</v>
      </c>
      <c r="E169" s="38"/>
      <c r="F169" s="199" t="s">
        <v>235</v>
      </c>
      <c r="G169" s="38"/>
      <c r="H169" s="38"/>
      <c r="I169" s="195"/>
      <c r="J169" s="38"/>
      <c r="K169" s="38"/>
      <c r="L169" s="41"/>
      <c r="M169" s="196"/>
      <c r="N169" s="197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164</v>
      </c>
      <c r="AU169" s="19" t="s">
        <v>81</v>
      </c>
    </row>
    <row r="170" spans="2:51" s="14" customFormat="1" ht="11.25">
      <c r="B170" s="210"/>
      <c r="C170" s="211"/>
      <c r="D170" s="193" t="s">
        <v>166</v>
      </c>
      <c r="E170" s="212" t="s">
        <v>19</v>
      </c>
      <c r="F170" s="213" t="s">
        <v>236</v>
      </c>
      <c r="G170" s="211"/>
      <c r="H170" s="214">
        <v>85.508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166</v>
      </c>
      <c r="AU170" s="220" t="s">
        <v>81</v>
      </c>
      <c r="AV170" s="14" t="s">
        <v>81</v>
      </c>
      <c r="AW170" s="14" t="s">
        <v>33</v>
      </c>
      <c r="AX170" s="14" t="s">
        <v>79</v>
      </c>
      <c r="AY170" s="220" t="s">
        <v>154</v>
      </c>
    </row>
    <row r="171" spans="1:65" s="2" customFormat="1" ht="62.65" customHeight="1">
      <c r="A171" s="36"/>
      <c r="B171" s="37"/>
      <c r="C171" s="180" t="s">
        <v>237</v>
      </c>
      <c r="D171" s="180" t="s">
        <v>156</v>
      </c>
      <c r="E171" s="181" t="s">
        <v>238</v>
      </c>
      <c r="F171" s="182" t="s">
        <v>239</v>
      </c>
      <c r="G171" s="183" t="s">
        <v>183</v>
      </c>
      <c r="H171" s="184">
        <v>85.508</v>
      </c>
      <c r="I171" s="185"/>
      <c r="J171" s="186">
        <f>ROUND(I171*H171,2)</f>
        <v>0</v>
      </c>
      <c r="K171" s="182" t="s">
        <v>160</v>
      </c>
      <c r="L171" s="41"/>
      <c r="M171" s="187" t="s">
        <v>19</v>
      </c>
      <c r="N171" s="188" t="s">
        <v>43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161</v>
      </c>
      <c r="AT171" s="191" t="s">
        <v>156</v>
      </c>
      <c r="AU171" s="191" t="s">
        <v>81</v>
      </c>
      <c r="AY171" s="19" t="s">
        <v>154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79</v>
      </c>
      <c r="BK171" s="192">
        <f>ROUND(I171*H171,2)</f>
        <v>0</v>
      </c>
      <c r="BL171" s="19" t="s">
        <v>161</v>
      </c>
      <c r="BM171" s="191" t="s">
        <v>240</v>
      </c>
    </row>
    <row r="172" spans="1:47" s="2" customFormat="1" ht="39">
      <c r="A172" s="36"/>
      <c r="B172" s="37"/>
      <c r="C172" s="38"/>
      <c r="D172" s="193" t="s">
        <v>163</v>
      </c>
      <c r="E172" s="38"/>
      <c r="F172" s="194" t="s">
        <v>239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163</v>
      </c>
      <c r="AU172" s="19" t="s">
        <v>81</v>
      </c>
    </row>
    <row r="173" spans="1:47" s="2" customFormat="1" ht="11.25">
      <c r="A173" s="36"/>
      <c r="B173" s="37"/>
      <c r="C173" s="38"/>
      <c r="D173" s="198" t="s">
        <v>164</v>
      </c>
      <c r="E173" s="38"/>
      <c r="F173" s="199" t="s">
        <v>241</v>
      </c>
      <c r="G173" s="38"/>
      <c r="H173" s="38"/>
      <c r="I173" s="195"/>
      <c r="J173" s="38"/>
      <c r="K173" s="38"/>
      <c r="L173" s="41"/>
      <c r="M173" s="196"/>
      <c r="N173" s="19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164</v>
      </c>
      <c r="AU173" s="19" t="s">
        <v>81</v>
      </c>
    </row>
    <row r="174" spans="2:51" s="14" customFormat="1" ht="11.25">
      <c r="B174" s="210"/>
      <c r="C174" s="211"/>
      <c r="D174" s="193" t="s">
        <v>166</v>
      </c>
      <c r="E174" s="212" t="s">
        <v>19</v>
      </c>
      <c r="F174" s="213" t="s">
        <v>242</v>
      </c>
      <c r="G174" s="211"/>
      <c r="H174" s="214">
        <v>85.508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166</v>
      </c>
      <c r="AU174" s="220" t="s">
        <v>81</v>
      </c>
      <c r="AV174" s="14" t="s">
        <v>81</v>
      </c>
      <c r="AW174" s="14" t="s">
        <v>33</v>
      </c>
      <c r="AX174" s="14" t="s">
        <v>79</v>
      </c>
      <c r="AY174" s="220" t="s">
        <v>154</v>
      </c>
    </row>
    <row r="175" spans="1:65" s="2" customFormat="1" ht="66.75" customHeight="1">
      <c r="A175" s="36"/>
      <c r="B175" s="37"/>
      <c r="C175" s="180" t="s">
        <v>243</v>
      </c>
      <c r="D175" s="180" t="s">
        <v>156</v>
      </c>
      <c r="E175" s="181" t="s">
        <v>244</v>
      </c>
      <c r="F175" s="182" t="s">
        <v>245</v>
      </c>
      <c r="G175" s="183" t="s">
        <v>183</v>
      </c>
      <c r="H175" s="184">
        <v>427.54</v>
      </c>
      <c r="I175" s="185"/>
      <c r="J175" s="186">
        <f>ROUND(I175*H175,2)</f>
        <v>0</v>
      </c>
      <c r="K175" s="182" t="s">
        <v>160</v>
      </c>
      <c r="L175" s="41"/>
      <c r="M175" s="187" t="s">
        <v>19</v>
      </c>
      <c r="N175" s="188" t="s">
        <v>43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161</v>
      </c>
      <c r="AT175" s="191" t="s">
        <v>156</v>
      </c>
      <c r="AU175" s="191" t="s">
        <v>81</v>
      </c>
      <c r="AY175" s="19" t="s">
        <v>154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79</v>
      </c>
      <c r="BK175" s="192">
        <f>ROUND(I175*H175,2)</f>
        <v>0</v>
      </c>
      <c r="BL175" s="19" t="s">
        <v>161</v>
      </c>
      <c r="BM175" s="191" t="s">
        <v>246</v>
      </c>
    </row>
    <row r="176" spans="1:47" s="2" customFormat="1" ht="48.75">
      <c r="A176" s="36"/>
      <c r="B176" s="37"/>
      <c r="C176" s="38"/>
      <c r="D176" s="193" t="s">
        <v>163</v>
      </c>
      <c r="E176" s="38"/>
      <c r="F176" s="194" t="s">
        <v>247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163</v>
      </c>
      <c r="AU176" s="19" t="s">
        <v>81</v>
      </c>
    </row>
    <row r="177" spans="1:47" s="2" customFormat="1" ht="11.25">
      <c r="A177" s="36"/>
      <c r="B177" s="37"/>
      <c r="C177" s="38"/>
      <c r="D177" s="198" t="s">
        <v>164</v>
      </c>
      <c r="E177" s="38"/>
      <c r="F177" s="199" t="s">
        <v>248</v>
      </c>
      <c r="G177" s="38"/>
      <c r="H177" s="38"/>
      <c r="I177" s="195"/>
      <c r="J177" s="38"/>
      <c r="K177" s="38"/>
      <c r="L177" s="41"/>
      <c r="M177" s="196"/>
      <c r="N177" s="19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164</v>
      </c>
      <c r="AU177" s="19" t="s">
        <v>81</v>
      </c>
    </row>
    <row r="178" spans="2:51" s="14" customFormat="1" ht="11.25">
      <c r="B178" s="210"/>
      <c r="C178" s="211"/>
      <c r="D178" s="193" t="s">
        <v>166</v>
      </c>
      <c r="E178" s="212" t="s">
        <v>19</v>
      </c>
      <c r="F178" s="213" t="s">
        <v>249</v>
      </c>
      <c r="G178" s="211"/>
      <c r="H178" s="214">
        <v>427.54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166</v>
      </c>
      <c r="AU178" s="220" t="s">
        <v>81</v>
      </c>
      <c r="AV178" s="14" t="s">
        <v>81</v>
      </c>
      <c r="AW178" s="14" t="s">
        <v>33</v>
      </c>
      <c r="AX178" s="14" t="s">
        <v>79</v>
      </c>
      <c r="AY178" s="220" t="s">
        <v>154</v>
      </c>
    </row>
    <row r="179" spans="1:65" s="2" customFormat="1" ht="44.25" customHeight="1">
      <c r="A179" s="36"/>
      <c r="B179" s="37"/>
      <c r="C179" s="180" t="s">
        <v>250</v>
      </c>
      <c r="D179" s="180" t="s">
        <v>156</v>
      </c>
      <c r="E179" s="181" t="s">
        <v>251</v>
      </c>
      <c r="F179" s="182" t="s">
        <v>252</v>
      </c>
      <c r="G179" s="183" t="s">
        <v>183</v>
      </c>
      <c r="H179" s="184">
        <v>85.508</v>
      </c>
      <c r="I179" s="185"/>
      <c r="J179" s="186">
        <f>ROUND(I179*H179,2)</f>
        <v>0</v>
      </c>
      <c r="K179" s="182" t="s">
        <v>160</v>
      </c>
      <c r="L179" s="41"/>
      <c r="M179" s="187" t="s">
        <v>19</v>
      </c>
      <c r="N179" s="188" t="s">
        <v>43</v>
      </c>
      <c r="O179" s="66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161</v>
      </c>
      <c r="AT179" s="191" t="s">
        <v>156</v>
      </c>
      <c r="AU179" s="191" t="s">
        <v>81</v>
      </c>
      <c r="AY179" s="19" t="s">
        <v>154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79</v>
      </c>
      <c r="BK179" s="192">
        <f>ROUND(I179*H179,2)</f>
        <v>0</v>
      </c>
      <c r="BL179" s="19" t="s">
        <v>161</v>
      </c>
      <c r="BM179" s="191" t="s">
        <v>253</v>
      </c>
    </row>
    <row r="180" spans="1:47" s="2" customFormat="1" ht="29.25">
      <c r="A180" s="36"/>
      <c r="B180" s="37"/>
      <c r="C180" s="38"/>
      <c r="D180" s="193" t="s">
        <v>163</v>
      </c>
      <c r="E180" s="38"/>
      <c r="F180" s="194" t="s">
        <v>252</v>
      </c>
      <c r="G180" s="38"/>
      <c r="H180" s="38"/>
      <c r="I180" s="195"/>
      <c r="J180" s="38"/>
      <c r="K180" s="38"/>
      <c r="L180" s="41"/>
      <c r="M180" s="196"/>
      <c r="N180" s="19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163</v>
      </c>
      <c r="AU180" s="19" t="s">
        <v>81</v>
      </c>
    </row>
    <row r="181" spans="1:47" s="2" customFormat="1" ht="11.25">
      <c r="A181" s="36"/>
      <c r="B181" s="37"/>
      <c r="C181" s="38"/>
      <c r="D181" s="198" t="s">
        <v>164</v>
      </c>
      <c r="E181" s="38"/>
      <c r="F181" s="199" t="s">
        <v>254</v>
      </c>
      <c r="G181" s="38"/>
      <c r="H181" s="38"/>
      <c r="I181" s="195"/>
      <c r="J181" s="38"/>
      <c r="K181" s="38"/>
      <c r="L181" s="41"/>
      <c r="M181" s="196"/>
      <c r="N181" s="197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164</v>
      </c>
      <c r="AU181" s="19" t="s">
        <v>81</v>
      </c>
    </row>
    <row r="182" spans="2:51" s="14" customFormat="1" ht="11.25">
      <c r="B182" s="210"/>
      <c r="C182" s="211"/>
      <c r="D182" s="193" t="s">
        <v>166</v>
      </c>
      <c r="E182" s="212" t="s">
        <v>19</v>
      </c>
      <c r="F182" s="213" t="s">
        <v>255</v>
      </c>
      <c r="G182" s="211"/>
      <c r="H182" s="214">
        <v>85.508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166</v>
      </c>
      <c r="AU182" s="220" t="s">
        <v>81</v>
      </c>
      <c r="AV182" s="14" t="s">
        <v>81</v>
      </c>
      <c r="AW182" s="14" t="s">
        <v>33</v>
      </c>
      <c r="AX182" s="14" t="s">
        <v>79</v>
      </c>
      <c r="AY182" s="220" t="s">
        <v>154</v>
      </c>
    </row>
    <row r="183" spans="1:65" s="2" customFormat="1" ht="44.25" customHeight="1">
      <c r="A183" s="36"/>
      <c r="B183" s="37"/>
      <c r="C183" s="180" t="s">
        <v>8</v>
      </c>
      <c r="D183" s="180" t="s">
        <v>156</v>
      </c>
      <c r="E183" s="181" t="s">
        <v>256</v>
      </c>
      <c r="F183" s="182" t="s">
        <v>257</v>
      </c>
      <c r="G183" s="183" t="s">
        <v>258</v>
      </c>
      <c r="H183" s="184">
        <v>153.914</v>
      </c>
      <c r="I183" s="185"/>
      <c r="J183" s="186">
        <f>ROUND(I183*H183,2)</f>
        <v>0</v>
      </c>
      <c r="K183" s="182" t="s">
        <v>160</v>
      </c>
      <c r="L183" s="41"/>
      <c r="M183" s="187" t="s">
        <v>19</v>
      </c>
      <c r="N183" s="188" t="s">
        <v>43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161</v>
      </c>
      <c r="AT183" s="191" t="s">
        <v>156</v>
      </c>
      <c r="AU183" s="191" t="s">
        <v>81</v>
      </c>
      <c r="AY183" s="19" t="s">
        <v>154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79</v>
      </c>
      <c r="BK183" s="192">
        <f>ROUND(I183*H183,2)</f>
        <v>0</v>
      </c>
      <c r="BL183" s="19" t="s">
        <v>161</v>
      </c>
      <c r="BM183" s="191" t="s">
        <v>259</v>
      </c>
    </row>
    <row r="184" spans="1:47" s="2" customFormat="1" ht="29.25">
      <c r="A184" s="36"/>
      <c r="B184" s="37"/>
      <c r="C184" s="38"/>
      <c r="D184" s="193" t="s">
        <v>163</v>
      </c>
      <c r="E184" s="38"/>
      <c r="F184" s="194" t="s">
        <v>257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163</v>
      </c>
      <c r="AU184" s="19" t="s">
        <v>81</v>
      </c>
    </row>
    <row r="185" spans="1:47" s="2" customFormat="1" ht="11.25">
      <c r="A185" s="36"/>
      <c r="B185" s="37"/>
      <c r="C185" s="38"/>
      <c r="D185" s="198" t="s">
        <v>164</v>
      </c>
      <c r="E185" s="38"/>
      <c r="F185" s="199" t="s">
        <v>260</v>
      </c>
      <c r="G185" s="38"/>
      <c r="H185" s="38"/>
      <c r="I185" s="195"/>
      <c r="J185" s="38"/>
      <c r="K185" s="38"/>
      <c r="L185" s="41"/>
      <c r="M185" s="196"/>
      <c r="N185" s="19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164</v>
      </c>
      <c r="AU185" s="19" t="s">
        <v>81</v>
      </c>
    </row>
    <row r="186" spans="2:51" s="14" customFormat="1" ht="11.25">
      <c r="B186" s="210"/>
      <c r="C186" s="211"/>
      <c r="D186" s="193" t="s">
        <v>166</v>
      </c>
      <c r="E186" s="212" t="s">
        <v>19</v>
      </c>
      <c r="F186" s="213" t="s">
        <v>261</v>
      </c>
      <c r="G186" s="211"/>
      <c r="H186" s="214">
        <v>153.914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166</v>
      </c>
      <c r="AU186" s="220" t="s">
        <v>81</v>
      </c>
      <c r="AV186" s="14" t="s">
        <v>81</v>
      </c>
      <c r="AW186" s="14" t="s">
        <v>33</v>
      </c>
      <c r="AX186" s="14" t="s">
        <v>79</v>
      </c>
      <c r="AY186" s="220" t="s">
        <v>154</v>
      </c>
    </row>
    <row r="187" spans="1:65" s="2" customFormat="1" ht="37.9" customHeight="1">
      <c r="A187" s="36"/>
      <c r="B187" s="37"/>
      <c r="C187" s="180" t="s">
        <v>262</v>
      </c>
      <c r="D187" s="180" t="s">
        <v>156</v>
      </c>
      <c r="E187" s="181" t="s">
        <v>263</v>
      </c>
      <c r="F187" s="182" t="s">
        <v>264</v>
      </c>
      <c r="G187" s="183" t="s">
        <v>183</v>
      </c>
      <c r="H187" s="184">
        <v>85.508</v>
      </c>
      <c r="I187" s="185"/>
      <c r="J187" s="186">
        <f>ROUND(I187*H187,2)</f>
        <v>0</v>
      </c>
      <c r="K187" s="182" t="s">
        <v>160</v>
      </c>
      <c r="L187" s="41"/>
      <c r="M187" s="187" t="s">
        <v>19</v>
      </c>
      <c r="N187" s="188" t="s">
        <v>43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161</v>
      </c>
      <c r="AT187" s="191" t="s">
        <v>156</v>
      </c>
      <c r="AU187" s="191" t="s">
        <v>81</v>
      </c>
      <c r="AY187" s="19" t="s">
        <v>154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79</v>
      </c>
      <c r="BK187" s="192">
        <f>ROUND(I187*H187,2)</f>
        <v>0</v>
      </c>
      <c r="BL187" s="19" t="s">
        <v>161</v>
      </c>
      <c r="BM187" s="191" t="s">
        <v>265</v>
      </c>
    </row>
    <row r="188" spans="1:47" s="2" customFormat="1" ht="19.5">
      <c r="A188" s="36"/>
      <c r="B188" s="37"/>
      <c r="C188" s="38"/>
      <c r="D188" s="193" t="s">
        <v>163</v>
      </c>
      <c r="E188" s="38"/>
      <c r="F188" s="194" t="s">
        <v>264</v>
      </c>
      <c r="G188" s="38"/>
      <c r="H188" s="38"/>
      <c r="I188" s="195"/>
      <c r="J188" s="38"/>
      <c r="K188" s="38"/>
      <c r="L188" s="41"/>
      <c r="M188" s="196"/>
      <c r="N188" s="197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163</v>
      </c>
      <c r="AU188" s="19" t="s">
        <v>81</v>
      </c>
    </row>
    <row r="189" spans="1:47" s="2" customFormat="1" ht="11.25">
      <c r="A189" s="36"/>
      <c r="B189" s="37"/>
      <c r="C189" s="38"/>
      <c r="D189" s="198" t="s">
        <v>164</v>
      </c>
      <c r="E189" s="38"/>
      <c r="F189" s="199" t="s">
        <v>266</v>
      </c>
      <c r="G189" s="38"/>
      <c r="H189" s="38"/>
      <c r="I189" s="195"/>
      <c r="J189" s="38"/>
      <c r="K189" s="38"/>
      <c r="L189" s="41"/>
      <c r="M189" s="196"/>
      <c r="N189" s="197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164</v>
      </c>
      <c r="AU189" s="19" t="s">
        <v>81</v>
      </c>
    </row>
    <row r="190" spans="2:51" s="14" customFormat="1" ht="11.25">
      <c r="B190" s="210"/>
      <c r="C190" s="211"/>
      <c r="D190" s="193" t="s">
        <v>166</v>
      </c>
      <c r="E190" s="212" t="s">
        <v>19</v>
      </c>
      <c r="F190" s="213" t="s">
        <v>242</v>
      </c>
      <c r="G190" s="211"/>
      <c r="H190" s="214">
        <v>85.508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166</v>
      </c>
      <c r="AU190" s="220" t="s">
        <v>81</v>
      </c>
      <c r="AV190" s="14" t="s">
        <v>81</v>
      </c>
      <c r="AW190" s="14" t="s">
        <v>33</v>
      </c>
      <c r="AX190" s="14" t="s">
        <v>79</v>
      </c>
      <c r="AY190" s="220" t="s">
        <v>154</v>
      </c>
    </row>
    <row r="191" spans="1:65" s="2" customFormat="1" ht="44.25" customHeight="1">
      <c r="A191" s="36"/>
      <c r="B191" s="37"/>
      <c r="C191" s="180" t="s">
        <v>267</v>
      </c>
      <c r="D191" s="180" t="s">
        <v>156</v>
      </c>
      <c r="E191" s="181" t="s">
        <v>268</v>
      </c>
      <c r="F191" s="182" t="s">
        <v>269</v>
      </c>
      <c r="G191" s="183" t="s">
        <v>183</v>
      </c>
      <c r="H191" s="184">
        <v>126.387</v>
      </c>
      <c r="I191" s="185"/>
      <c r="J191" s="186">
        <f>ROUND(I191*H191,2)</f>
        <v>0</v>
      </c>
      <c r="K191" s="182" t="s">
        <v>160</v>
      </c>
      <c r="L191" s="41"/>
      <c r="M191" s="187" t="s">
        <v>19</v>
      </c>
      <c r="N191" s="188" t="s">
        <v>43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161</v>
      </c>
      <c r="AT191" s="191" t="s">
        <v>156</v>
      </c>
      <c r="AU191" s="191" t="s">
        <v>81</v>
      </c>
      <c r="AY191" s="19" t="s">
        <v>154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79</v>
      </c>
      <c r="BK191" s="192">
        <f>ROUND(I191*H191,2)</f>
        <v>0</v>
      </c>
      <c r="BL191" s="19" t="s">
        <v>161</v>
      </c>
      <c r="BM191" s="191" t="s">
        <v>270</v>
      </c>
    </row>
    <row r="192" spans="1:47" s="2" customFormat="1" ht="29.25">
      <c r="A192" s="36"/>
      <c r="B192" s="37"/>
      <c r="C192" s="38"/>
      <c r="D192" s="193" t="s">
        <v>163</v>
      </c>
      <c r="E192" s="38"/>
      <c r="F192" s="194" t="s">
        <v>269</v>
      </c>
      <c r="G192" s="38"/>
      <c r="H192" s="38"/>
      <c r="I192" s="195"/>
      <c r="J192" s="38"/>
      <c r="K192" s="38"/>
      <c r="L192" s="41"/>
      <c r="M192" s="196"/>
      <c r="N192" s="197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163</v>
      </c>
      <c r="AU192" s="19" t="s">
        <v>81</v>
      </c>
    </row>
    <row r="193" spans="1:47" s="2" customFormat="1" ht="11.25">
      <c r="A193" s="36"/>
      <c r="B193" s="37"/>
      <c r="C193" s="38"/>
      <c r="D193" s="198" t="s">
        <v>164</v>
      </c>
      <c r="E193" s="38"/>
      <c r="F193" s="199" t="s">
        <v>271</v>
      </c>
      <c r="G193" s="38"/>
      <c r="H193" s="38"/>
      <c r="I193" s="195"/>
      <c r="J193" s="38"/>
      <c r="K193" s="38"/>
      <c r="L193" s="41"/>
      <c r="M193" s="196"/>
      <c r="N193" s="197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164</v>
      </c>
      <c r="AU193" s="19" t="s">
        <v>81</v>
      </c>
    </row>
    <row r="194" spans="2:51" s="14" customFormat="1" ht="11.25">
      <c r="B194" s="210"/>
      <c r="C194" s="211"/>
      <c r="D194" s="193" t="s">
        <v>166</v>
      </c>
      <c r="E194" s="212" t="s">
        <v>19</v>
      </c>
      <c r="F194" s="213" t="s">
        <v>272</v>
      </c>
      <c r="G194" s="211"/>
      <c r="H194" s="214">
        <v>13.5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166</v>
      </c>
      <c r="AU194" s="220" t="s">
        <v>81</v>
      </c>
      <c r="AV194" s="14" t="s">
        <v>81</v>
      </c>
      <c r="AW194" s="14" t="s">
        <v>33</v>
      </c>
      <c r="AX194" s="14" t="s">
        <v>72</v>
      </c>
      <c r="AY194" s="220" t="s">
        <v>154</v>
      </c>
    </row>
    <row r="195" spans="2:51" s="14" customFormat="1" ht="11.25">
      <c r="B195" s="210"/>
      <c r="C195" s="211"/>
      <c r="D195" s="193" t="s">
        <v>166</v>
      </c>
      <c r="E195" s="212" t="s">
        <v>19</v>
      </c>
      <c r="F195" s="213" t="s">
        <v>273</v>
      </c>
      <c r="G195" s="211"/>
      <c r="H195" s="214">
        <v>112.887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166</v>
      </c>
      <c r="AU195" s="220" t="s">
        <v>81</v>
      </c>
      <c r="AV195" s="14" t="s">
        <v>81</v>
      </c>
      <c r="AW195" s="14" t="s">
        <v>33</v>
      </c>
      <c r="AX195" s="14" t="s">
        <v>72</v>
      </c>
      <c r="AY195" s="220" t="s">
        <v>154</v>
      </c>
    </row>
    <row r="196" spans="2:51" s="15" customFormat="1" ht="11.25">
      <c r="B196" s="221"/>
      <c r="C196" s="222"/>
      <c r="D196" s="193" t="s">
        <v>166</v>
      </c>
      <c r="E196" s="223" t="s">
        <v>19</v>
      </c>
      <c r="F196" s="224" t="s">
        <v>196</v>
      </c>
      <c r="G196" s="222"/>
      <c r="H196" s="225">
        <v>126.387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166</v>
      </c>
      <c r="AU196" s="231" t="s">
        <v>81</v>
      </c>
      <c r="AV196" s="15" t="s">
        <v>161</v>
      </c>
      <c r="AW196" s="15" t="s">
        <v>33</v>
      </c>
      <c r="AX196" s="15" t="s">
        <v>79</v>
      </c>
      <c r="AY196" s="231" t="s">
        <v>154</v>
      </c>
    </row>
    <row r="197" spans="1:65" s="2" customFormat="1" ht="16.5" customHeight="1">
      <c r="A197" s="36"/>
      <c r="B197" s="37"/>
      <c r="C197" s="232" t="s">
        <v>274</v>
      </c>
      <c r="D197" s="232" t="s">
        <v>275</v>
      </c>
      <c r="E197" s="233" t="s">
        <v>276</v>
      </c>
      <c r="F197" s="234" t="s">
        <v>277</v>
      </c>
      <c r="G197" s="235" t="s">
        <v>258</v>
      </c>
      <c r="H197" s="236">
        <v>252.774</v>
      </c>
      <c r="I197" s="237"/>
      <c r="J197" s="238">
        <f>ROUND(I197*H197,2)</f>
        <v>0</v>
      </c>
      <c r="K197" s="234" t="s">
        <v>160</v>
      </c>
      <c r="L197" s="239"/>
      <c r="M197" s="240" t="s">
        <v>19</v>
      </c>
      <c r="N197" s="241" t="s">
        <v>43</v>
      </c>
      <c r="O197" s="66"/>
      <c r="P197" s="189">
        <f>O197*H197</f>
        <v>0</v>
      </c>
      <c r="Q197" s="189">
        <v>1</v>
      </c>
      <c r="R197" s="189">
        <f>Q197*H197</f>
        <v>252.774</v>
      </c>
      <c r="S197" s="189">
        <v>0</v>
      </c>
      <c r="T197" s="19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212</v>
      </c>
      <c r="AT197" s="191" t="s">
        <v>275</v>
      </c>
      <c r="AU197" s="191" t="s">
        <v>81</v>
      </c>
      <c r="AY197" s="19" t="s">
        <v>154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79</v>
      </c>
      <c r="BK197" s="192">
        <f>ROUND(I197*H197,2)</f>
        <v>0</v>
      </c>
      <c r="BL197" s="19" t="s">
        <v>161</v>
      </c>
      <c r="BM197" s="191" t="s">
        <v>278</v>
      </c>
    </row>
    <row r="198" spans="1:47" s="2" customFormat="1" ht="11.25">
      <c r="A198" s="36"/>
      <c r="B198" s="37"/>
      <c r="C198" s="38"/>
      <c r="D198" s="193" t="s">
        <v>163</v>
      </c>
      <c r="E198" s="38"/>
      <c r="F198" s="194" t="s">
        <v>277</v>
      </c>
      <c r="G198" s="38"/>
      <c r="H198" s="38"/>
      <c r="I198" s="195"/>
      <c r="J198" s="38"/>
      <c r="K198" s="38"/>
      <c r="L198" s="41"/>
      <c r="M198" s="196"/>
      <c r="N198" s="197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163</v>
      </c>
      <c r="AU198" s="19" t="s">
        <v>81</v>
      </c>
    </row>
    <row r="199" spans="2:51" s="14" customFormat="1" ht="11.25">
      <c r="B199" s="210"/>
      <c r="C199" s="211"/>
      <c r="D199" s="193" t="s">
        <v>166</v>
      </c>
      <c r="E199" s="212" t="s">
        <v>19</v>
      </c>
      <c r="F199" s="213" t="s">
        <v>279</v>
      </c>
      <c r="G199" s="211"/>
      <c r="H199" s="214">
        <v>126.387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166</v>
      </c>
      <c r="AU199" s="220" t="s">
        <v>81</v>
      </c>
      <c r="AV199" s="14" t="s">
        <v>81</v>
      </c>
      <c r="AW199" s="14" t="s">
        <v>33</v>
      </c>
      <c r="AX199" s="14" t="s">
        <v>72</v>
      </c>
      <c r="AY199" s="220" t="s">
        <v>154</v>
      </c>
    </row>
    <row r="200" spans="2:51" s="14" customFormat="1" ht="11.25">
      <c r="B200" s="210"/>
      <c r="C200" s="211"/>
      <c r="D200" s="193" t="s">
        <v>166</v>
      </c>
      <c r="E200" s="212" t="s">
        <v>19</v>
      </c>
      <c r="F200" s="213" t="s">
        <v>280</v>
      </c>
      <c r="G200" s="211"/>
      <c r="H200" s="214">
        <v>252.774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166</v>
      </c>
      <c r="AU200" s="220" t="s">
        <v>81</v>
      </c>
      <c r="AV200" s="14" t="s">
        <v>81</v>
      </c>
      <c r="AW200" s="14" t="s">
        <v>33</v>
      </c>
      <c r="AX200" s="14" t="s">
        <v>79</v>
      </c>
      <c r="AY200" s="220" t="s">
        <v>154</v>
      </c>
    </row>
    <row r="201" spans="1:65" s="2" customFormat="1" ht="37.9" customHeight="1">
      <c r="A201" s="36"/>
      <c r="B201" s="37"/>
      <c r="C201" s="180" t="s">
        <v>281</v>
      </c>
      <c r="D201" s="180" t="s">
        <v>156</v>
      </c>
      <c r="E201" s="181" t="s">
        <v>282</v>
      </c>
      <c r="F201" s="182" t="s">
        <v>283</v>
      </c>
      <c r="G201" s="183" t="s">
        <v>159</v>
      </c>
      <c r="H201" s="184">
        <v>380</v>
      </c>
      <c r="I201" s="185"/>
      <c r="J201" s="186">
        <f>ROUND(I201*H201,2)</f>
        <v>0</v>
      </c>
      <c r="K201" s="182" t="s">
        <v>160</v>
      </c>
      <c r="L201" s="41"/>
      <c r="M201" s="187" t="s">
        <v>19</v>
      </c>
      <c r="N201" s="188" t="s">
        <v>43</v>
      </c>
      <c r="O201" s="66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161</v>
      </c>
      <c r="AT201" s="191" t="s">
        <v>156</v>
      </c>
      <c r="AU201" s="191" t="s">
        <v>81</v>
      </c>
      <c r="AY201" s="19" t="s">
        <v>154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79</v>
      </c>
      <c r="BK201" s="192">
        <f>ROUND(I201*H201,2)</f>
        <v>0</v>
      </c>
      <c r="BL201" s="19" t="s">
        <v>161</v>
      </c>
      <c r="BM201" s="191" t="s">
        <v>284</v>
      </c>
    </row>
    <row r="202" spans="1:47" s="2" customFormat="1" ht="19.5">
      <c r="A202" s="36"/>
      <c r="B202" s="37"/>
      <c r="C202" s="38"/>
      <c r="D202" s="193" t="s">
        <v>163</v>
      </c>
      <c r="E202" s="38"/>
      <c r="F202" s="194" t="s">
        <v>283</v>
      </c>
      <c r="G202" s="38"/>
      <c r="H202" s="38"/>
      <c r="I202" s="195"/>
      <c r="J202" s="38"/>
      <c r="K202" s="38"/>
      <c r="L202" s="41"/>
      <c r="M202" s="196"/>
      <c r="N202" s="197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163</v>
      </c>
      <c r="AU202" s="19" t="s">
        <v>81</v>
      </c>
    </row>
    <row r="203" spans="1:47" s="2" customFormat="1" ht="11.25">
      <c r="A203" s="36"/>
      <c r="B203" s="37"/>
      <c r="C203" s="38"/>
      <c r="D203" s="198" t="s">
        <v>164</v>
      </c>
      <c r="E203" s="38"/>
      <c r="F203" s="199" t="s">
        <v>285</v>
      </c>
      <c r="G203" s="38"/>
      <c r="H203" s="38"/>
      <c r="I203" s="195"/>
      <c r="J203" s="38"/>
      <c r="K203" s="38"/>
      <c r="L203" s="41"/>
      <c r="M203" s="196"/>
      <c r="N203" s="197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164</v>
      </c>
      <c r="AU203" s="19" t="s">
        <v>81</v>
      </c>
    </row>
    <row r="204" spans="2:51" s="14" customFormat="1" ht="11.25">
      <c r="B204" s="210"/>
      <c r="C204" s="211"/>
      <c r="D204" s="193" t="s">
        <v>166</v>
      </c>
      <c r="E204" s="212" t="s">
        <v>19</v>
      </c>
      <c r="F204" s="213" t="s">
        <v>286</v>
      </c>
      <c r="G204" s="211"/>
      <c r="H204" s="214">
        <v>380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166</v>
      </c>
      <c r="AU204" s="220" t="s">
        <v>81</v>
      </c>
      <c r="AV204" s="14" t="s">
        <v>81</v>
      </c>
      <c r="AW204" s="14" t="s">
        <v>33</v>
      </c>
      <c r="AX204" s="14" t="s">
        <v>79</v>
      </c>
      <c r="AY204" s="220" t="s">
        <v>154</v>
      </c>
    </row>
    <row r="205" spans="1:65" s="2" customFormat="1" ht="16.5" customHeight="1">
      <c r="A205" s="36"/>
      <c r="B205" s="37"/>
      <c r="C205" s="232" t="s">
        <v>287</v>
      </c>
      <c r="D205" s="232" t="s">
        <v>275</v>
      </c>
      <c r="E205" s="233" t="s">
        <v>288</v>
      </c>
      <c r="F205" s="234" t="s">
        <v>289</v>
      </c>
      <c r="G205" s="235" t="s">
        <v>258</v>
      </c>
      <c r="H205" s="236">
        <v>68.4</v>
      </c>
      <c r="I205" s="237"/>
      <c r="J205" s="238">
        <f>ROUND(I205*H205,2)</f>
        <v>0</v>
      </c>
      <c r="K205" s="234" t="s">
        <v>160</v>
      </c>
      <c r="L205" s="239"/>
      <c r="M205" s="240" t="s">
        <v>19</v>
      </c>
      <c r="N205" s="241" t="s">
        <v>43</v>
      </c>
      <c r="O205" s="66"/>
      <c r="P205" s="189">
        <f>O205*H205</f>
        <v>0</v>
      </c>
      <c r="Q205" s="189">
        <v>1</v>
      </c>
      <c r="R205" s="189">
        <f>Q205*H205</f>
        <v>68.4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212</v>
      </c>
      <c r="AT205" s="191" t="s">
        <v>275</v>
      </c>
      <c r="AU205" s="191" t="s">
        <v>81</v>
      </c>
      <c r="AY205" s="19" t="s">
        <v>154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79</v>
      </c>
      <c r="BK205" s="192">
        <f>ROUND(I205*H205,2)</f>
        <v>0</v>
      </c>
      <c r="BL205" s="19" t="s">
        <v>161</v>
      </c>
      <c r="BM205" s="191" t="s">
        <v>290</v>
      </c>
    </row>
    <row r="206" spans="1:47" s="2" customFormat="1" ht="11.25">
      <c r="A206" s="36"/>
      <c r="B206" s="37"/>
      <c r="C206" s="38"/>
      <c r="D206" s="193" t="s">
        <v>163</v>
      </c>
      <c r="E206" s="38"/>
      <c r="F206" s="194" t="s">
        <v>289</v>
      </c>
      <c r="G206" s="38"/>
      <c r="H206" s="38"/>
      <c r="I206" s="195"/>
      <c r="J206" s="38"/>
      <c r="K206" s="38"/>
      <c r="L206" s="41"/>
      <c r="M206" s="196"/>
      <c r="N206" s="197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163</v>
      </c>
      <c r="AU206" s="19" t="s">
        <v>81</v>
      </c>
    </row>
    <row r="207" spans="2:51" s="14" customFormat="1" ht="11.25">
      <c r="B207" s="210"/>
      <c r="C207" s="211"/>
      <c r="D207" s="193" t="s">
        <v>166</v>
      </c>
      <c r="E207" s="212" t="s">
        <v>19</v>
      </c>
      <c r="F207" s="213" t="s">
        <v>291</v>
      </c>
      <c r="G207" s="211"/>
      <c r="H207" s="214">
        <v>68.4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166</v>
      </c>
      <c r="AU207" s="220" t="s">
        <v>81</v>
      </c>
      <c r="AV207" s="14" t="s">
        <v>81</v>
      </c>
      <c r="AW207" s="14" t="s">
        <v>33</v>
      </c>
      <c r="AX207" s="14" t="s">
        <v>79</v>
      </c>
      <c r="AY207" s="220" t="s">
        <v>154</v>
      </c>
    </row>
    <row r="208" spans="1:65" s="2" customFormat="1" ht="37.9" customHeight="1">
      <c r="A208" s="36"/>
      <c r="B208" s="37"/>
      <c r="C208" s="180" t="s">
        <v>7</v>
      </c>
      <c r="D208" s="180" t="s">
        <v>156</v>
      </c>
      <c r="E208" s="181" t="s">
        <v>292</v>
      </c>
      <c r="F208" s="182" t="s">
        <v>293</v>
      </c>
      <c r="G208" s="183" t="s">
        <v>159</v>
      </c>
      <c r="H208" s="184">
        <v>380</v>
      </c>
      <c r="I208" s="185"/>
      <c r="J208" s="186">
        <f>ROUND(I208*H208,2)</f>
        <v>0</v>
      </c>
      <c r="K208" s="182" t="s">
        <v>160</v>
      </c>
      <c r="L208" s="41"/>
      <c r="M208" s="187" t="s">
        <v>19</v>
      </c>
      <c r="N208" s="188" t="s">
        <v>43</v>
      </c>
      <c r="O208" s="66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161</v>
      </c>
      <c r="AT208" s="191" t="s">
        <v>156</v>
      </c>
      <c r="AU208" s="191" t="s">
        <v>81</v>
      </c>
      <c r="AY208" s="19" t="s">
        <v>154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79</v>
      </c>
      <c r="BK208" s="192">
        <f>ROUND(I208*H208,2)</f>
        <v>0</v>
      </c>
      <c r="BL208" s="19" t="s">
        <v>161</v>
      </c>
      <c r="BM208" s="191" t="s">
        <v>294</v>
      </c>
    </row>
    <row r="209" spans="1:47" s="2" customFormat="1" ht="19.5">
      <c r="A209" s="36"/>
      <c r="B209" s="37"/>
      <c r="C209" s="38"/>
      <c r="D209" s="193" t="s">
        <v>163</v>
      </c>
      <c r="E209" s="38"/>
      <c r="F209" s="194" t="s">
        <v>293</v>
      </c>
      <c r="G209" s="38"/>
      <c r="H209" s="38"/>
      <c r="I209" s="195"/>
      <c r="J209" s="38"/>
      <c r="K209" s="38"/>
      <c r="L209" s="41"/>
      <c r="M209" s="196"/>
      <c r="N209" s="197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163</v>
      </c>
      <c r="AU209" s="19" t="s">
        <v>81</v>
      </c>
    </row>
    <row r="210" spans="1:47" s="2" customFormat="1" ht="11.25">
      <c r="A210" s="36"/>
      <c r="B210" s="37"/>
      <c r="C210" s="38"/>
      <c r="D210" s="198" t="s">
        <v>164</v>
      </c>
      <c r="E210" s="38"/>
      <c r="F210" s="199" t="s">
        <v>295</v>
      </c>
      <c r="G210" s="38"/>
      <c r="H210" s="38"/>
      <c r="I210" s="195"/>
      <c r="J210" s="38"/>
      <c r="K210" s="38"/>
      <c r="L210" s="41"/>
      <c r="M210" s="196"/>
      <c r="N210" s="197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164</v>
      </c>
      <c r="AU210" s="19" t="s">
        <v>81</v>
      </c>
    </row>
    <row r="211" spans="2:51" s="14" customFormat="1" ht="11.25">
      <c r="B211" s="210"/>
      <c r="C211" s="211"/>
      <c r="D211" s="193" t="s">
        <v>166</v>
      </c>
      <c r="E211" s="212" t="s">
        <v>19</v>
      </c>
      <c r="F211" s="213" t="s">
        <v>286</v>
      </c>
      <c r="G211" s="211"/>
      <c r="H211" s="214">
        <v>380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166</v>
      </c>
      <c r="AU211" s="220" t="s">
        <v>81</v>
      </c>
      <c r="AV211" s="14" t="s">
        <v>81</v>
      </c>
      <c r="AW211" s="14" t="s">
        <v>33</v>
      </c>
      <c r="AX211" s="14" t="s">
        <v>79</v>
      </c>
      <c r="AY211" s="220" t="s">
        <v>154</v>
      </c>
    </row>
    <row r="212" spans="1:65" s="2" customFormat="1" ht="16.5" customHeight="1">
      <c r="A212" s="36"/>
      <c r="B212" s="37"/>
      <c r="C212" s="232" t="s">
        <v>296</v>
      </c>
      <c r="D212" s="232" t="s">
        <v>275</v>
      </c>
      <c r="E212" s="233" t="s">
        <v>297</v>
      </c>
      <c r="F212" s="234" t="s">
        <v>298</v>
      </c>
      <c r="G212" s="235" t="s">
        <v>299</v>
      </c>
      <c r="H212" s="236">
        <v>7.6</v>
      </c>
      <c r="I212" s="237"/>
      <c r="J212" s="238">
        <f>ROUND(I212*H212,2)</f>
        <v>0</v>
      </c>
      <c r="K212" s="234" t="s">
        <v>160</v>
      </c>
      <c r="L212" s="239"/>
      <c r="M212" s="240" t="s">
        <v>19</v>
      </c>
      <c r="N212" s="241" t="s">
        <v>43</v>
      </c>
      <c r="O212" s="66"/>
      <c r="P212" s="189">
        <f>O212*H212</f>
        <v>0</v>
      </c>
      <c r="Q212" s="189">
        <v>0.001</v>
      </c>
      <c r="R212" s="189">
        <f>Q212*H212</f>
        <v>0.0076</v>
      </c>
      <c r="S212" s="189">
        <v>0</v>
      </c>
      <c r="T212" s="19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212</v>
      </c>
      <c r="AT212" s="191" t="s">
        <v>275</v>
      </c>
      <c r="AU212" s="191" t="s">
        <v>81</v>
      </c>
      <c r="AY212" s="19" t="s">
        <v>154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79</v>
      </c>
      <c r="BK212" s="192">
        <f>ROUND(I212*H212,2)</f>
        <v>0</v>
      </c>
      <c r="BL212" s="19" t="s">
        <v>161</v>
      </c>
      <c r="BM212" s="191" t="s">
        <v>300</v>
      </c>
    </row>
    <row r="213" spans="1:47" s="2" customFormat="1" ht="11.25">
      <c r="A213" s="36"/>
      <c r="B213" s="37"/>
      <c r="C213" s="38"/>
      <c r="D213" s="193" t="s">
        <v>163</v>
      </c>
      <c r="E213" s="38"/>
      <c r="F213" s="194" t="s">
        <v>298</v>
      </c>
      <c r="G213" s="38"/>
      <c r="H213" s="38"/>
      <c r="I213" s="195"/>
      <c r="J213" s="38"/>
      <c r="K213" s="38"/>
      <c r="L213" s="41"/>
      <c r="M213" s="196"/>
      <c r="N213" s="197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163</v>
      </c>
      <c r="AU213" s="19" t="s">
        <v>81</v>
      </c>
    </row>
    <row r="214" spans="2:51" s="14" customFormat="1" ht="11.25">
      <c r="B214" s="210"/>
      <c r="C214" s="211"/>
      <c r="D214" s="193" t="s">
        <v>166</v>
      </c>
      <c r="E214" s="212" t="s">
        <v>19</v>
      </c>
      <c r="F214" s="213" t="s">
        <v>301</v>
      </c>
      <c r="G214" s="211"/>
      <c r="H214" s="214">
        <v>7.6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166</v>
      </c>
      <c r="AU214" s="220" t="s">
        <v>81</v>
      </c>
      <c r="AV214" s="14" t="s">
        <v>81</v>
      </c>
      <c r="AW214" s="14" t="s">
        <v>33</v>
      </c>
      <c r="AX214" s="14" t="s">
        <v>79</v>
      </c>
      <c r="AY214" s="220" t="s">
        <v>154</v>
      </c>
    </row>
    <row r="215" spans="1:65" s="2" customFormat="1" ht="33" customHeight="1">
      <c r="A215" s="36"/>
      <c r="B215" s="37"/>
      <c r="C215" s="180" t="s">
        <v>302</v>
      </c>
      <c r="D215" s="180" t="s">
        <v>156</v>
      </c>
      <c r="E215" s="181" t="s">
        <v>303</v>
      </c>
      <c r="F215" s="182" t="s">
        <v>304</v>
      </c>
      <c r="G215" s="183" t="s">
        <v>159</v>
      </c>
      <c r="H215" s="184">
        <v>415.05</v>
      </c>
      <c r="I215" s="185"/>
      <c r="J215" s="186">
        <f>ROUND(I215*H215,2)</f>
        <v>0</v>
      </c>
      <c r="K215" s="182" t="s">
        <v>160</v>
      </c>
      <c r="L215" s="41"/>
      <c r="M215" s="187" t="s">
        <v>19</v>
      </c>
      <c r="N215" s="188" t="s">
        <v>43</v>
      </c>
      <c r="O215" s="66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161</v>
      </c>
      <c r="AT215" s="191" t="s">
        <v>156</v>
      </c>
      <c r="AU215" s="191" t="s">
        <v>81</v>
      </c>
      <c r="AY215" s="19" t="s">
        <v>154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79</v>
      </c>
      <c r="BK215" s="192">
        <f>ROUND(I215*H215,2)</f>
        <v>0</v>
      </c>
      <c r="BL215" s="19" t="s">
        <v>161</v>
      </c>
      <c r="BM215" s="191" t="s">
        <v>305</v>
      </c>
    </row>
    <row r="216" spans="1:47" s="2" customFormat="1" ht="19.5">
      <c r="A216" s="36"/>
      <c r="B216" s="37"/>
      <c r="C216" s="38"/>
      <c r="D216" s="193" t="s">
        <v>163</v>
      </c>
      <c r="E216" s="38"/>
      <c r="F216" s="194" t="s">
        <v>304</v>
      </c>
      <c r="G216" s="38"/>
      <c r="H216" s="38"/>
      <c r="I216" s="195"/>
      <c r="J216" s="38"/>
      <c r="K216" s="38"/>
      <c r="L216" s="41"/>
      <c r="M216" s="196"/>
      <c r="N216" s="197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163</v>
      </c>
      <c r="AU216" s="19" t="s">
        <v>81</v>
      </c>
    </row>
    <row r="217" spans="1:47" s="2" customFormat="1" ht="11.25">
      <c r="A217" s="36"/>
      <c r="B217" s="37"/>
      <c r="C217" s="38"/>
      <c r="D217" s="198" t="s">
        <v>164</v>
      </c>
      <c r="E217" s="38"/>
      <c r="F217" s="199" t="s">
        <v>306</v>
      </c>
      <c r="G217" s="38"/>
      <c r="H217" s="38"/>
      <c r="I217" s="195"/>
      <c r="J217" s="38"/>
      <c r="K217" s="38"/>
      <c r="L217" s="41"/>
      <c r="M217" s="196"/>
      <c r="N217" s="197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164</v>
      </c>
      <c r="AU217" s="19" t="s">
        <v>81</v>
      </c>
    </row>
    <row r="218" spans="2:51" s="14" customFormat="1" ht="11.25">
      <c r="B218" s="210"/>
      <c r="C218" s="211"/>
      <c r="D218" s="193" t="s">
        <v>166</v>
      </c>
      <c r="E218" s="212" t="s">
        <v>19</v>
      </c>
      <c r="F218" s="213" t="s">
        <v>307</v>
      </c>
      <c r="G218" s="211"/>
      <c r="H218" s="214">
        <v>410.5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166</v>
      </c>
      <c r="AU218" s="220" t="s">
        <v>81</v>
      </c>
      <c r="AV218" s="14" t="s">
        <v>81</v>
      </c>
      <c r="AW218" s="14" t="s">
        <v>33</v>
      </c>
      <c r="AX218" s="14" t="s">
        <v>72</v>
      </c>
      <c r="AY218" s="220" t="s">
        <v>154</v>
      </c>
    </row>
    <row r="219" spans="2:51" s="14" customFormat="1" ht="11.25">
      <c r="B219" s="210"/>
      <c r="C219" s="211"/>
      <c r="D219" s="193" t="s">
        <v>166</v>
      </c>
      <c r="E219" s="212" t="s">
        <v>19</v>
      </c>
      <c r="F219" s="213" t="s">
        <v>308</v>
      </c>
      <c r="G219" s="211"/>
      <c r="H219" s="214">
        <v>4.55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166</v>
      </c>
      <c r="AU219" s="220" t="s">
        <v>81</v>
      </c>
      <c r="AV219" s="14" t="s">
        <v>81</v>
      </c>
      <c r="AW219" s="14" t="s">
        <v>33</v>
      </c>
      <c r="AX219" s="14" t="s">
        <v>72</v>
      </c>
      <c r="AY219" s="220" t="s">
        <v>154</v>
      </c>
    </row>
    <row r="220" spans="2:51" s="15" customFormat="1" ht="11.25">
      <c r="B220" s="221"/>
      <c r="C220" s="222"/>
      <c r="D220" s="193" t="s">
        <v>166</v>
      </c>
      <c r="E220" s="223" t="s">
        <v>19</v>
      </c>
      <c r="F220" s="224" t="s">
        <v>196</v>
      </c>
      <c r="G220" s="222"/>
      <c r="H220" s="225">
        <v>415.05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166</v>
      </c>
      <c r="AU220" s="231" t="s">
        <v>81</v>
      </c>
      <c r="AV220" s="15" t="s">
        <v>161</v>
      </c>
      <c r="AW220" s="15" t="s">
        <v>33</v>
      </c>
      <c r="AX220" s="15" t="s">
        <v>79</v>
      </c>
      <c r="AY220" s="231" t="s">
        <v>154</v>
      </c>
    </row>
    <row r="221" spans="1:65" s="2" customFormat="1" ht="33" customHeight="1">
      <c r="A221" s="36"/>
      <c r="B221" s="37"/>
      <c r="C221" s="180" t="s">
        <v>309</v>
      </c>
      <c r="D221" s="180" t="s">
        <v>156</v>
      </c>
      <c r="E221" s="181" t="s">
        <v>310</v>
      </c>
      <c r="F221" s="182" t="s">
        <v>311</v>
      </c>
      <c r="G221" s="183" t="s">
        <v>159</v>
      </c>
      <c r="H221" s="184">
        <v>380</v>
      </c>
      <c r="I221" s="185"/>
      <c r="J221" s="186">
        <f>ROUND(I221*H221,2)</f>
        <v>0</v>
      </c>
      <c r="K221" s="182" t="s">
        <v>160</v>
      </c>
      <c r="L221" s="41"/>
      <c r="M221" s="187" t="s">
        <v>19</v>
      </c>
      <c r="N221" s="188" t="s">
        <v>43</v>
      </c>
      <c r="O221" s="66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1" t="s">
        <v>161</v>
      </c>
      <c r="AT221" s="191" t="s">
        <v>156</v>
      </c>
      <c r="AU221" s="191" t="s">
        <v>81</v>
      </c>
      <c r="AY221" s="19" t="s">
        <v>154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79</v>
      </c>
      <c r="BK221" s="192">
        <f>ROUND(I221*H221,2)</f>
        <v>0</v>
      </c>
      <c r="BL221" s="19" t="s">
        <v>161</v>
      </c>
      <c r="BM221" s="191" t="s">
        <v>312</v>
      </c>
    </row>
    <row r="222" spans="1:47" s="2" customFormat="1" ht="19.5">
      <c r="A222" s="36"/>
      <c r="B222" s="37"/>
      <c r="C222" s="38"/>
      <c r="D222" s="193" t="s">
        <v>163</v>
      </c>
      <c r="E222" s="38"/>
      <c r="F222" s="194" t="s">
        <v>311</v>
      </c>
      <c r="G222" s="38"/>
      <c r="H222" s="38"/>
      <c r="I222" s="195"/>
      <c r="J222" s="38"/>
      <c r="K222" s="38"/>
      <c r="L222" s="41"/>
      <c r="M222" s="196"/>
      <c r="N222" s="197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163</v>
      </c>
      <c r="AU222" s="19" t="s">
        <v>81</v>
      </c>
    </row>
    <row r="223" spans="1:47" s="2" customFormat="1" ht="11.25">
      <c r="A223" s="36"/>
      <c r="B223" s="37"/>
      <c r="C223" s="38"/>
      <c r="D223" s="198" t="s">
        <v>164</v>
      </c>
      <c r="E223" s="38"/>
      <c r="F223" s="199" t="s">
        <v>313</v>
      </c>
      <c r="G223" s="38"/>
      <c r="H223" s="38"/>
      <c r="I223" s="195"/>
      <c r="J223" s="38"/>
      <c r="K223" s="38"/>
      <c r="L223" s="41"/>
      <c r="M223" s="196"/>
      <c r="N223" s="197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164</v>
      </c>
      <c r="AU223" s="19" t="s">
        <v>81</v>
      </c>
    </row>
    <row r="224" spans="2:51" s="14" customFormat="1" ht="11.25">
      <c r="B224" s="210"/>
      <c r="C224" s="211"/>
      <c r="D224" s="193" t="s">
        <v>166</v>
      </c>
      <c r="E224" s="212" t="s">
        <v>19</v>
      </c>
      <c r="F224" s="213" t="s">
        <v>286</v>
      </c>
      <c r="G224" s="211"/>
      <c r="H224" s="214">
        <v>380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166</v>
      </c>
      <c r="AU224" s="220" t="s">
        <v>81</v>
      </c>
      <c r="AV224" s="14" t="s">
        <v>81</v>
      </c>
      <c r="AW224" s="14" t="s">
        <v>33</v>
      </c>
      <c r="AX224" s="14" t="s">
        <v>79</v>
      </c>
      <c r="AY224" s="220" t="s">
        <v>154</v>
      </c>
    </row>
    <row r="225" spans="1:65" s="2" customFormat="1" ht="33" customHeight="1">
      <c r="A225" s="36"/>
      <c r="B225" s="37"/>
      <c r="C225" s="180" t="s">
        <v>314</v>
      </c>
      <c r="D225" s="180" t="s">
        <v>156</v>
      </c>
      <c r="E225" s="181" t="s">
        <v>315</v>
      </c>
      <c r="F225" s="182" t="s">
        <v>316</v>
      </c>
      <c r="G225" s="183" t="s">
        <v>159</v>
      </c>
      <c r="H225" s="184">
        <v>261.05</v>
      </c>
      <c r="I225" s="185"/>
      <c r="J225" s="186">
        <f>ROUND(I225*H225,2)</f>
        <v>0</v>
      </c>
      <c r="K225" s="182" t="s">
        <v>160</v>
      </c>
      <c r="L225" s="41"/>
      <c r="M225" s="187" t="s">
        <v>19</v>
      </c>
      <c r="N225" s="188" t="s">
        <v>43</v>
      </c>
      <c r="O225" s="66"/>
      <c r="P225" s="189">
        <f>O225*H225</f>
        <v>0</v>
      </c>
      <c r="Q225" s="189">
        <v>0</v>
      </c>
      <c r="R225" s="189">
        <f>Q225*H225</f>
        <v>0</v>
      </c>
      <c r="S225" s="189">
        <v>0</v>
      </c>
      <c r="T225" s="190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161</v>
      </c>
      <c r="AT225" s="191" t="s">
        <v>156</v>
      </c>
      <c r="AU225" s="191" t="s">
        <v>81</v>
      </c>
      <c r="AY225" s="19" t="s">
        <v>154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9" t="s">
        <v>79</v>
      </c>
      <c r="BK225" s="192">
        <f>ROUND(I225*H225,2)</f>
        <v>0</v>
      </c>
      <c r="BL225" s="19" t="s">
        <v>161</v>
      </c>
      <c r="BM225" s="191" t="s">
        <v>317</v>
      </c>
    </row>
    <row r="226" spans="1:47" s="2" customFormat="1" ht="19.5">
      <c r="A226" s="36"/>
      <c r="B226" s="37"/>
      <c r="C226" s="38"/>
      <c r="D226" s="193" t="s">
        <v>163</v>
      </c>
      <c r="E226" s="38"/>
      <c r="F226" s="194" t="s">
        <v>316</v>
      </c>
      <c r="G226" s="38"/>
      <c r="H226" s="38"/>
      <c r="I226" s="195"/>
      <c r="J226" s="38"/>
      <c r="K226" s="38"/>
      <c r="L226" s="41"/>
      <c r="M226" s="196"/>
      <c r="N226" s="197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163</v>
      </c>
      <c r="AU226" s="19" t="s">
        <v>81</v>
      </c>
    </row>
    <row r="227" spans="1:47" s="2" customFormat="1" ht="11.25">
      <c r="A227" s="36"/>
      <c r="B227" s="37"/>
      <c r="C227" s="38"/>
      <c r="D227" s="198" t="s">
        <v>164</v>
      </c>
      <c r="E227" s="38"/>
      <c r="F227" s="199" t="s">
        <v>318</v>
      </c>
      <c r="G227" s="38"/>
      <c r="H227" s="38"/>
      <c r="I227" s="195"/>
      <c r="J227" s="38"/>
      <c r="K227" s="38"/>
      <c r="L227" s="41"/>
      <c r="M227" s="196"/>
      <c r="N227" s="197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164</v>
      </c>
      <c r="AU227" s="19" t="s">
        <v>81</v>
      </c>
    </row>
    <row r="228" spans="2:51" s="13" customFormat="1" ht="11.25">
      <c r="B228" s="200"/>
      <c r="C228" s="201"/>
      <c r="D228" s="193" t="s">
        <v>166</v>
      </c>
      <c r="E228" s="202" t="s">
        <v>19</v>
      </c>
      <c r="F228" s="203" t="s">
        <v>319</v>
      </c>
      <c r="G228" s="201"/>
      <c r="H228" s="202" t="s">
        <v>19</v>
      </c>
      <c r="I228" s="204"/>
      <c r="J228" s="201"/>
      <c r="K228" s="201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166</v>
      </c>
      <c r="AU228" s="209" t="s">
        <v>81</v>
      </c>
      <c r="AV228" s="13" t="s">
        <v>79</v>
      </c>
      <c r="AW228" s="13" t="s">
        <v>33</v>
      </c>
      <c r="AX228" s="13" t="s">
        <v>72</v>
      </c>
      <c r="AY228" s="209" t="s">
        <v>154</v>
      </c>
    </row>
    <row r="229" spans="2:51" s="14" customFormat="1" ht="11.25">
      <c r="B229" s="210"/>
      <c r="C229" s="211"/>
      <c r="D229" s="193" t="s">
        <v>166</v>
      </c>
      <c r="E229" s="212" t="s">
        <v>19</v>
      </c>
      <c r="F229" s="213" t="s">
        <v>168</v>
      </c>
      <c r="G229" s="211"/>
      <c r="H229" s="214">
        <v>124.5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166</v>
      </c>
      <c r="AU229" s="220" t="s">
        <v>81</v>
      </c>
      <c r="AV229" s="14" t="s">
        <v>81</v>
      </c>
      <c r="AW229" s="14" t="s">
        <v>33</v>
      </c>
      <c r="AX229" s="14" t="s">
        <v>72</v>
      </c>
      <c r="AY229" s="220" t="s">
        <v>154</v>
      </c>
    </row>
    <row r="230" spans="2:51" s="14" customFormat="1" ht="22.5">
      <c r="B230" s="210"/>
      <c r="C230" s="211"/>
      <c r="D230" s="193" t="s">
        <v>166</v>
      </c>
      <c r="E230" s="212" t="s">
        <v>19</v>
      </c>
      <c r="F230" s="213" t="s">
        <v>320</v>
      </c>
      <c r="G230" s="211"/>
      <c r="H230" s="214">
        <v>136.55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166</v>
      </c>
      <c r="AU230" s="220" t="s">
        <v>81</v>
      </c>
      <c r="AV230" s="14" t="s">
        <v>81</v>
      </c>
      <c r="AW230" s="14" t="s">
        <v>33</v>
      </c>
      <c r="AX230" s="14" t="s">
        <v>72</v>
      </c>
      <c r="AY230" s="220" t="s">
        <v>154</v>
      </c>
    </row>
    <row r="231" spans="2:51" s="15" customFormat="1" ht="11.25">
      <c r="B231" s="221"/>
      <c r="C231" s="222"/>
      <c r="D231" s="193" t="s">
        <v>166</v>
      </c>
      <c r="E231" s="223" t="s">
        <v>19</v>
      </c>
      <c r="F231" s="224" t="s">
        <v>196</v>
      </c>
      <c r="G231" s="222"/>
      <c r="H231" s="225">
        <v>261.05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166</v>
      </c>
      <c r="AU231" s="231" t="s">
        <v>81</v>
      </c>
      <c r="AV231" s="15" t="s">
        <v>161</v>
      </c>
      <c r="AW231" s="15" t="s">
        <v>33</v>
      </c>
      <c r="AX231" s="15" t="s">
        <v>79</v>
      </c>
      <c r="AY231" s="231" t="s">
        <v>154</v>
      </c>
    </row>
    <row r="232" spans="1:65" s="2" customFormat="1" ht="37.9" customHeight="1">
      <c r="A232" s="36"/>
      <c r="B232" s="37"/>
      <c r="C232" s="180" t="s">
        <v>321</v>
      </c>
      <c r="D232" s="180" t="s">
        <v>156</v>
      </c>
      <c r="E232" s="181" t="s">
        <v>322</v>
      </c>
      <c r="F232" s="182" t="s">
        <v>323</v>
      </c>
      <c r="G232" s="183" t="s">
        <v>159</v>
      </c>
      <c r="H232" s="184">
        <v>380</v>
      </c>
      <c r="I232" s="185"/>
      <c r="J232" s="186">
        <f>ROUND(I232*H232,2)</f>
        <v>0</v>
      </c>
      <c r="K232" s="182" t="s">
        <v>160</v>
      </c>
      <c r="L232" s="41"/>
      <c r="M232" s="187" t="s">
        <v>19</v>
      </c>
      <c r="N232" s="188" t="s">
        <v>43</v>
      </c>
      <c r="O232" s="66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1" t="s">
        <v>161</v>
      </c>
      <c r="AT232" s="191" t="s">
        <v>156</v>
      </c>
      <c r="AU232" s="191" t="s">
        <v>81</v>
      </c>
      <c r="AY232" s="19" t="s">
        <v>154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79</v>
      </c>
      <c r="BK232" s="192">
        <f>ROUND(I232*H232,2)</f>
        <v>0</v>
      </c>
      <c r="BL232" s="19" t="s">
        <v>161</v>
      </c>
      <c r="BM232" s="191" t="s">
        <v>324</v>
      </c>
    </row>
    <row r="233" spans="1:47" s="2" customFormat="1" ht="29.25">
      <c r="A233" s="36"/>
      <c r="B233" s="37"/>
      <c r="C233" s="38"/>
      <c r="D233" s="193" t="s">
        <v>163</v>
      </c>
      <c r="E233" s="38"/>
      <c r="F233" s="194" t="s">
        <v>323</v>
      </c>
      <c r="G233" s="38"/>
      <c r="H233" s="38"/>
      <c r="I233" s="195"/>
      <c r="J233" s="38"/>
      <c r="K233" s="38"/>
      <c r="L233" s="41"/>
      <c r="M233" s="196"/>
      <c r="N233" s="197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163</v>
      </c>
      <c r="AU233" s="19" t="s">
        <v>81</v>
      </c>
    </row>
    <row r="234" spans="1:47" s="2" customFormat="1" ht="11.25">
      <c r="A234" s="36"/>
      <c r="B234" s="37"/>
      <c r="C234" s="38"/>
      <c r="D234" s="198" t="s">
        <v>164</v>
      </c>
      <c r="E234" s="38"/>
      <c r="F234" s="199" t="s">
        <v>325</v>
      </c>
      <c r="G234" s="38"/>
      <c r="H234" s="38"/>
      <c r="I234" s="195"/>
      <c r="J234" s="38"/>
      <c r="K234" s="38"/>
      <c r="L234" s="41"/>
      <c r="M234" s="196"/>
      <c r="N234" s="197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164</v>
      </c>
      <c r="AU234" s="19" t="s">
        <v>81</v>
      </c>
    </row>
    <row r="235" spans="2:51" s="14" customFormat="1" ht="11.25">
      <c r="B235" s="210"/>
      <c r="C235" s="211"/>
      <c r="D235" s="193" t="s">
        <v>166</v>
      </c>
      <c r="E235" s="212" t="s">
        <v>19</v>
      </c>
      <c r="F235" s="213" t="s">
        <v>286</v>
      </c>
      <c r="G235" s="211"/>
      <c r="H235" s="214">
        <v>380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166</v>
      </c>
      <c r="AU235" s="220" t="s">
        <v>81</v>
      </c>
      <c r="AV235" s="14" t="s">
        <v>81</v>
      </c>
      <c r="AW235" s="14" t="s">
        <v>33</v>
      </c>
      <c r="AX235" s="14" t="s">
        <v>79</v>
      </c>
      <c r="AY235" s="220" t="s">
        <v>154</v>
      </c>
    </row>
    <row r="236" spans="2:63" s="12" customFormat="1" ht="22.9" customHeight="1">
      <c r="B236" s="164"/>
      <c r="C236" s="165"/>
      <c r="D236" s="166" t="s">
        <v>71</v>
      </c>
      <c r="E236" s="178" t="s">
        <v>81</v>
      </c>
      <c r="F236" s="178" t="s">
        <v>326</v>
      </c>
      <c r="G236" s="165"/>
      <c r="H236" s="165"/>
      <c r="I236" s="168"/>
      <c r="J236" s="179">
        <f>BK236</f>
        <v>0</v>
      </c>
      <c r="K236" s="165"/>
      <c r="L236" s="170"/>
      <c r="M236" s="171"/>
      <c r="N236" s="172"/>
      <c r="O236" s="172"/>
      <c r="P236" s="173">
        <f>SUM(P237:P325)</f>
        <v>0</v>
      </c>
      <c r="Q236" s="172"/>
      <c r="R236" s="173">
        <f>SUM(R237:R325)</f>
        <v>494.50505121000003</v>
      </c>
      <c r="S236" s="172"/>
      <c r="T236" s="174">
        <f>SUM(T237:T325)</f>
        <v>0</v>
      </c>
      <c r="AR236" s="175" t="s">
        <v>79</v>
      </c>
      <c r="AT236" s="176" t="s">
        <v>71</v>
      </c>
      <c r="AU236" s="176" t="s">
        <v>79</v>
      </c>
      <c r="AY236" s="175" t="s">
        <v>154</v>
      </c>
      <c r="BK236" s="177">
        <f>SUM(BK237:BK325)</f>
        <v>0</v>
      </c>
    </row>
    <row r="237" spans="1:65" s="2" customFormat="1" ht="37.9" customHeight="1">
      <c r="A237" s="36"/>
      <c r="B237" s="37"/>
      <c r="C237" s="180" t="s">
        <v>327</v>
      </c>
      <c r="D237" s="180" t="s">
        <v>156</v>
      </c>
      <c r="E237" s="181" t="s">
        <v>328</v>
      </c>
      <c r="F237" s="182" t="s">
        <v>329</v>
      </c>
      <c r="G237" s="183" t="s">
        <v>183</v>
      </c>
      <c r="H237" s="184">
        <v>19.554</v>
      </c>
      <c r="I237" s="185"/>
      <c r="J237" s="186">
        <f>ROUND(I237*H237,2)</f>
        <v>0</v>
      </c>
      <c r="K237" s="182" t="s">
        <v>160</v>
      </c>
      <c r="L237" s="41"/>
      <c r="M237" s="187" t="s">
        <v>19</v>
      </c>
      <c r="N237" s="188" t="s">
        <v>43</v>
      </c>
      <c r="O237" s="66"/>
      <c r="P237" s="189">
        <f>O237*H237</f>
        <v>0</v>
      </c>
      <c r="Q237" s="189">
        <v>1.9205</v>
      </c>
      <c r="R237" s="189">
        <f>Q237*H237</f>
        <v>37.553457</v>
      </c>
      <c r="S237" s="189">
        <v>0</v>
      </c>
      <c r="T237" s="190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161</v>
      </c>
      <c r="AT237" s="191" t="s">
        <v>156</v>
      </c>
      <c r="AU237" s="191" t="s">
        <v>81</v>
      </c>
      <c r="AY237" s="19" t="s">
        <v>154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79</v>
      </c>
      <c r="BK237" s="192">
        <f>ROUND(I237*H237,2)</f>
        <v>0</v>
      </c>
      <c r="BL237" s="19" t="s">
        <v>161</v>
      </c>
      <c r="BM237" s="191" t="s">
        <v>330</v>
      </c>
    </row>
    <row r="238" spans="1:47" s="2" customFormat="1" ht="19.5">
      <c r="A238" s="36"/>
      <c r="B238" s="37"/>
      <c r="C238" s="38"/>
      <c r="D238" s="193" t="s">
        <v>163</v>
      </c>
      <c r="E238" s="38"/>
      <c r="F238" s="194" t="s">
        <v>329</v>
      </c>
      <c r="G238" s="38"/>
      <c r="H238" s="38"/>
      <c r="I238" s="195"/>
      <c r="J238" s="38"/>
      <c r="K238" s="38"/>
      <c r="L238" s="41"/>
      <c r="M238" s="196"/>
      <c r="N238" s="197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163</v>
      </c>
      <c r="AU238" s="19" t="s">
        <v>81</v>
      </c>
    </row>
    <row r="239" spans="1:47" s="2" customFormat="1" ht="11.25">
      <c r="A239" s="36"/>
      <c r="B239" s="37"/>
      <c r="C239" s="38"/>
      <c r="D239" s="198" t="s">
        <v>164</v>
      </c>
      <c r="E239" s="38"/>
      <c r="F239" s="199" t="s">
        <v>331</v>
      </c>
      <c r="G239" s="38"/>
      <c r="H239" s="38"/>
      <c r="I239" s="195"/>
      <c r="J239" s="38"/>
      <c r="K239" s="38"/>
      <c r="L239" s="41"/>
      <c r="M239" s="196"/>
      <c r="N239" s="197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164</v>
      </c>
      <c r="AU239" s="19" t="s">
        <v>81</v>
      </c>
    </row>
    <row r="240" spans="2:51" s="14" customFormat="1" ht="11.25">
      <c r="B240" s="210"/>
      <c r="C240" s="211"/>
      <c r="D240" s="193" t="s">
        <v>166</v>
      </c>
      <c r="E240" s="212" t="s">
        <v>19</v>
      </c>
      <c r="F240" s="213" t="s">
        <v>332</v>
      </c>
      <c r="G240" s="211"/>
      <c r="H240" s="214">
        <v>7.416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166</v>
      </c>
      <c r="AU240" s="220" t="s">
        <v>81</v>
      </c>
      <c r="AV240" s="14" t="s">
        <v>81</v>
      </c>
      <c r="AW240" s="14" t="s">
        <v>33</v>
      </c>
      <c r="AX240" s="14" t="s">
        <v>72</v>
      </c>
      <c r="AY240" s="220" t="s">
        <v>154</v>
      </c>
    </row>
    <row r="241" spans="2:51" s="14" customFormat="1" ht="11.25">
      <c r="B241" s="210"/>
      <c r="C241" s="211"/>
      <c r="D241" s="193" t="s">
        <v>166</v>
      </c>
      <c r="E241" s="212" t="s">
        <v>19</v>
      </c>
      <c r="F241" s="213" t="s">
        <v>333</v>
      </c>
      <c r="G241" s="211"/>
      <c r="H241" s="214">
        <v>12.138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166</v>
      </c>
      <c r="AU241" s="220" t="s">
        <v>81</v>
      </c>
      <c r="AV241" s="14" t="s">
        <v>81</v>
      </c>
      <c r="AW241" s="14" t="s">
        <v>33</v>
      </c>
      <c r="AX241" s="14" t="s">
        <v>72</v>
      </c>
      <c r="AY241" s="220" t="s">
        <v>154</v>
      </c>
    </row>
    <row r="242" spans="2:51" s="15" customFormat="1" ht="11.25">
      <c r="B242" s="221"/>
      <c r="C242" s="222"/>
      <c r="D242" s="193" t="s">
        <v>166</v>
      </c>
      <c r="E242" s="223" t="s">
        <v>19</v>
      </c>
      <c r="F242" s="224" t="s">
        <v>196</v>
      </c>
      <c r="G242" s="222"/>
      <c r="H242" s="225">
        <v>19.554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166</v>
      </c>
      <c r="AU242" s="231" t="s">
        <v>81</v>
      </c>
      <c r="AV242" s="15" t="s">
        <v>161</v>
      </c>
      <c r="AW242" s="15" t="s">
        <v>33</v>
      </c>
      <c r="AX242" s="15" t="s">
        <v>79</v>
      </c>
      <c r="AY242" s="231" t="s">
        <v>154</v>
      </c>
    </row>
    <row r="243" spans="1:65" s="2" customFormat="1" ht="37.9" customHeight="1">
      <c r="A243" s="36"/>
      <c r="B243" s="37"/>
      <c r="C243" s="180" t="s">
        <v>334</v>
      </c>
      <c r="D243" s="180" t="s">
        <v>156</v>
      </c>
      <c r="E243" s="181" t="s">
        <v>335</v>
      </c>
      <c r="F243" s="182" t="s">
        <v>336</v>
      </c>
      <c r="G243" s="183" t="s">
        <v>159</v>
      </c>
      <c r="H243" s="184">
        <v>358.49</v>
      </c>
      <c r="I243" s="185"/>
      <c r="J243" s="186">
        <f>ROUND(I243*H243,2)</f>
        <v>0</v>
      </c>
      <c r="K243" s="182" t="s">
        <v>160</v>
      </c>
      <c r="L243" s="41"/>
      <c r="M243" s="187" t="s">
        <v>19</v>
      </c>
      <c r="N243" s="188" t="s">
        <v>43</v>
      </c>
      <c r="O243" s="66"/>
      <c r="P243" s="189">
        <f>O243*H243</f>
        <v>0</v>
      </c>
      <c r="Q243" s="189">
        <v>0.00017</v>
      </c>
      <c r="R243" s="189">
        <f>Q243*H243</f>
        <v>0.060943300000000006</v>
      </c>
      <c r="S243" s="189">
        <v>0</v>
      </c>
      <c r="T243" s="190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1" t="s">
        <v>161</v>
      </c>
      <c r="AT243" s="191" t="s">
        <v>156</v>
      </c>
      <c r="AU243" s="191" t="s">
        <v>81</v>
      </c>
      <c r="AY243" s="19" t="s">
        <v>154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9" t="s">
        <v>79</v>
      </c>
      <c r="BK243" s="192">
        <f>ROUND(I243*H243,2)</f>
        <v>0</v>
      </c>
      <c r="BL243" s="19" t="s">
        <v>161</v>
      </c>
      <c r="BM243" s="191" t="s">
        <v>337</v>
      </c>
    </row>
    <row r="244" spans="1:47" s="2" customFormat="1" ht="19.5">
      <c r="A244" s="36"/>
      <c r="B244" s="37"/>
      <c r="C244" s="38"/>
      <c r="D244" s="193" t="s">
        <v>163</v>
      </c>
      <c r="E244" s="38"/>
      <c r="F244" s="194" t="s">
        <v>336</v>
      </c>
      <c r="G244" s="38"/>
      <c r="H244" s="38"/>
      <c r="I244" s="195"/>
      <c r="J244" s="38"/>
      <c r="K244" s="38"/>
      <c r="L244" s="41"/>
      <c r="M244" s="196"/>
      <c r="N244" s="197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163</v>
      </c>
      <c r="AU244" s="19" t="s">
        <v>81</v>
      </c>
    </row>
    <row r="245" spans="1:47" s="2" customFormat="1" ht="11.25">
      <c r="A245" s="36"/>
      <c r="B245" s="37"/>
      <c r="C245" s="38"/>
      <c r="D245" s="198" t="s">
        <v>164</v>
      </c>
      <c r="E245" s="38"/>
      <c r="F245" s="199" t="s">
        <v>338</v>
      </c>
      <c r="G245" s="38"/>
      <c r="H245" s="38"/>
      <c r="I245" s="195"/>
      <c r="J245" s="38"/>
      <c r="K245" s="38"/>
      <c r="L245" s="41"/>
      <c r="M245" s="196"/>
      <c r="N245" s="197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164</v>
      </c>
      <c r="AU245" s="19" t="s">
        <v>81</v>
      </c>
    </row>
    <row r="246" spans="2:51" s="14" customFormat="1" ht="11.25">
      <c r="B246" s="210"/>
      <c r="C246" s="211"/>
      <c r="D246" s="193" t="s">
        <v>166</v>
      </c>
      <c r="E246" s="212" t="s">
        <v>19</v>
      </c>
      <c r="F246" s="213" t="s">
        <v>339</v>
      </c>
      <c r="G246" s="211"/>
      <c r="H246" s="214">
        <v>135.96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166</v>
      </c>
      <c r="AU246" s="220" t="s">
        <v>81</v>
      </c>
      <c r="AV246" s="14" t="s">
        <v>81</v>
      </c>
      <c r="AW246" s="14" t="s">
        <v>33</v>
      </c>
      <c r="AX246" s="14" t="s">
        <v>72</v>
      </c>
      <c r="AY246" s="220" t="s">
        <v>154</v>
      </c>
    </row>
    <row r="247" spans="2:51" s="14" customFormat="1" ht="11.25">
      <c r="B247" s="210"/>
      <c r="C247" s="211"/>
      <c r="D247" s="193" t="s">
        <v>166</v>
      </c>
      <c r="E247" s="212" t="s">
        <v>19</v>
      </c>
      <c r="F247" s="213" t="s">
        <v>340</v>
      </c>
      <c r="G247" s="211"/>
      <c r="H247" s="214">
        <v>222.53</v>
      </c>
      <c r="I247" s="215"/>
      <c r="J247" s="211"/>
      <c r="K247" s="211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166</v>
      </c>
      <c r="AU247" s="220" t="s">
        <v>81</v>
      </c>
      <c r="AV247" s="14" t="s">
        <v>81</v>
      </c>
      <c r="AW247" s="14" t="s">
        <v>33</v>
      </c>
      <c r="AX247" s="14" t="s">
        <v>72</v>
      </c>
      <c r="AY247" s="220" t="s">
        <v>154</v>
      </c>
    </row>
    <row r="248" spans="2:51" s="15" customFormat="1" ht="11.25">
      <c r="B248" s="221"/>
      <c r="C248" s="222"/>
      <c r="D248" s="193" t="s">
        <v>166</v>
      </c>
      <c r="E248" s="223" t="s">
        <v>19</v>
      </c>
      <c r="F248" s="224" t="s">
        <v>196</v>
      </c>
      <c r="G248" s="222"/>
      <c r="H248" s="225">
        <v>358.49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AT248" s="231" t="s">
        <v>166</v>
      </c>
      <c r="AU248" s="231" t="s">
        <v>81</v>
      </c>
      <c r="AV248" s="15" t="s">
        <v>161</v>
      </c>
      <c r="AW248" s="15" t="s">
        <v>33</v>
      </c>
      <c r="AX248" s="15" t="s">
        <v>79</v>
      </c>
      <c r="AY248" s="231" t="s">
        <v>154</v>
      </c>
    </row>
    <row r="249" spans="1:65" s="2" customFormat="1" ht="24.2" customHeight="1">
      <c r="A249" s="36"/>
      <c r="B249" s="37"/>
      <c r="C249" s="232" t="s">
        <v>341</v>
      </c>
      <c r="D249" s="232" t="s">
        <v>275</v>
      </c>
      <c r="E249" s="233" t="s">
        <v>342</v>
      </c>
      <c r="F249" s="234" t="s">
        <v>343</v>
      </c>
      <c r="G249" s="235" t="s">
        <v>159</v>
      </c>
      <c r="H249" s="236">
        <v>412.264</v>
      </c>
      <c r="I249" s="237"/>
      <c r="J249" s="238">
        <f>ROUND(I249*H249,2)</f>
        <v>0</v>
      </c>
      <c r="K249" s="234" t="s">
        <v>160</v>
      </c>
      <c r="L249" s="239"/>
      <c r="M249" s="240" t="s">
        <v>19</v>
      </c>
      <c r="N249" s="241" t="s">
        <v>43</v>
      </c>
      <c r="O249" s="66"/>
      <c r="P249" s="189">
        <f>O249*H249</f>
        <v>0</v>
      </c>
      <c r="Q249" s="189">
        <v>0.0003</v>
      </c>
      <c r="R249" s="189">
        <f>Q249*H249</f>
        <v>0.12367919999999999</v>
      </c>
      <c r="S249" s="189">
        <v>0</v>
      </c>
      <c r="T249" s="190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1" t="s">
        <v>212</v>
      </c>
      <c r="AT249" s="191" t="s">
        <v>275</v>
      </c>
      <c r="AU249" s="191" t="s">
        <v>81</v>
      </c>
      <c r="AY249" s="19" t="s">
        <v>154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9" t="s">
        <v>79</v>
      </c>
      <c r="BK249" s="192">
        <f>ROUND(I249*H249,2)</f>
        <v>0</v>
      </c>
      <c r="BL249" s="19" t="s">
        <v>161</v>
      </c>
      <c r="BM249" s="191" t="s">
        <v>344</v>
      </c>
    </row>
    <row r="250" spans="1:47" s="2" customFormat="1" ht="19.5">
      <c r="A250" s="36"/>
      <c r="B250" s="37"/>
      <c r="C250" s="38"/>
      <c r="D250" s="193" t="s">
        <v>163</v>
      </c>
      <c r="E250" s="38"/>
      <c r="F250" s="194" t="s">
        <v>343</v>
      </c>
      <c r="G250" s="38"/>
      <c r="H250" s="38"/>
      <c r="I250" s="195"/>
      <c r="J250" s="38"/>
      <c r="K250" s="38"/>
      <c r="L250" s="41"/>
      <c r="M250" s="196"/>
      <c r="N250" s="197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163</v>
      </c>
      <c r="AU250" s="19" t="s">
        <v>81</v>
      </c>
    </row>
    <row r="251" spans="2:51" s="14" customFormat="1" ht="11.25">
      <c r="B251" s="210"/>
      <c r="C251" s="211"/>
      <c r="D251" s="193" t="s">
        <v>166</v>
      </c>
      <c r="E251" s="212" t="s">
        <v>19</v>
      </c>
      <c r="F251" s="213" t="s">
        <v>345</v>
      </c>
      <c r="G251" s="211"/>
      <c r="H251" s="214">
        <v>412.264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166</v>
      </c>
      <c r="AU251" s="220" t="s">
        <v>81</v>
      </c>
      <c r="AV251" s="14" t="s">
        <v>81</v>
      </c>
      <c r="AW251" s="14" t="s">
        <v>33</v>
      </c>
      <c r="AX251" s="14" t="s">
        <v>79</v>
      </c>
      <c r="AY251" s="220" t="s">
        <v>154</v>
      </c>
    </row>
    <row r="252" spans="1:65" s="2" customFormat="1" ht="16.5" customHeight="1">
      <c r="A252" s="36"/>
      <c r="B252" s="37"/>
      <c r="C252" s="180" t="s">
        <v>346</v>
      </c>
      <c r="D252" s="180" t="s">
        <v>156</v>
      </c>
      <c r="E252" s="181" t="s">
        <v>347</v>
      </c>
      <c r="F252" s="182" t="s">
        <v>348</v>
      </c>
      <c r="G252" s="183" t="s">
        <v>183</v>
      </c>
      <c r="H252" s="184">
        <v>6.518</v>
      </c>
      <c r="I252" s="185"/>
      <c r="J252" s="186">
        <f>ROUND(I252*H252,2)</f>
        <v>0</v>
      </c>
      <c r="K252" s="182" t="s">
        <v>160</v>
      </c>
      <c r="L252" s="41"/>
      <c r="M252" s="187" t="s">
        <v>19</v>
      </c>
      <c r="N252" s="188" t="s">
        <v>43</v>
      </c>
      <c r="O252" s="66"/>
      <c r="P252" s="189">
        <f>O252*H252</f>
        <v>0</v>
      </c>
      <c r="Q252" s="189">
        <v>2.30102</v>
      </c>
      <c r="R252" s="189">
        <f>Q252*H252</f>
        <v>14.998048359999999</v>
      </c>
      <c r="S252" s="189">
        <v>0</v>
      </c>
      <c r="T252" s="190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1" t="s">
        <v>161</v>
      </c>
      <c r="AT252" s="191" t="s">
        <v>156</v>
      </c>
      <c r="AU252" s="191" t="s">
        <v>81</v>
      </c>
      <c r="AY252" s="19" t="s">
        <v>154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9" t="s">
        <v>79</v>
      </c>
      <c r="BK252" s="192">
        <f>ROUND(I252*H252,2)</f>
        <v>0</v>
      </c>
      <c r="BL252" s="19" t="s">
        <v>161</v>
      </c>
      <c r="BM252" s="191" t="s">
        <v>349</v>
      </c>
    </row>
    <row r="253" spans="1:47" s="2" customFormat="1" ht="11.25">
      <c r="A253" s="36"/>
      <c r="B253" s="37"/>
      <c r="C253" s="38"/>
      <c r="D253" s="193" t="s">
        <v>163</v>
      </c>
      <c r="E253" s="38"/>
      <c r="F253" s="194" t="s">
        <v>348</v>
      </c>
      <c r="G253" s="38"/>
      <c r="H253" s="38"/>
      <c r="I253" s="195"/>
      <c r="J253" s="38"/>
      <c r="K253" s="38"/>
      <c r="L253" s="41"/>
      <c r="M253" s="196"/>
      <c r="N253" s="197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163</v>
      </c>
      <c r="AU253" s="19" t="s">
        <v>81</v>
      </c>
    </row>
    <row r="254" spans="1:47" s="2" customFormat="1" ht="11.25">
      <c r="A254" s="36"/>
      <c r="B254" s="37"/>
      <c r="C254" s="38"/>
      <c r="D254" s="198" t="s">
        <v>164</v>
      </c>
      <c r="E254" s="38"/>
      <c r="F254" s="199" t="s">
        <v>350</v>
      </c>
      <c r="G254" s="38"/>
      <c r="H254" s="38"/>
      <c r="I254" s="195"/>
      <c r="J254" s="38"/>
      <c r="K254" s="38"/>
      <c r="L254" s="41"/>
      <c r="M254" s="196"/>
      <c r="N254" s="197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164</v>
      </c>
      <c r="AU254" s="19" t="s">
        <v>81</v>
      </c>
    </row>
    <row r="255" spans="2:51" s="14" customFormat="1" ht="11.25">
      <c r="B255" s="210"/>
      <c r="C255" s="211"/>
      <c r="D255" s="193" t="s">
        <v>166</v>
      </c>
      <c r="E255" s="212" t="s">
        <v>19</v>
      </c>
      <c r="F255" s="213" t="s">
        <v>351</v>
      </c>
      <c r="G255" s="211"/>
      <c r="H255" s="214">
        <v>2.472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166</v>
      </c>
      <c r="AU255" s="220" t="s">
        <v>81</v>
      </c>
      <c r="AV255" s="14" t="s">
        <v>81</v>
      </c>
      <c r="AW255" s="14" t="s">
        <v>33</v>
      </c>
      <c r="AX255" s="14" t="s">
        <v>72</v>
      </c>
      <c r="AY255" s="220" t="s">
        <v>154</v>
      </c>
    </row>
    <row r="256" spans="2:51" s="14" customFormat="1" ht="11.25">
      <c r="B256" s="210"/>
      <c r="C256" s="211"/>
      <c r="D256" s="193" t="s">
        <v>166</v>
      </c>
      <c r="E256" s="212" t="s">
        <v>19</v>
      </c>
      <c r="F256" s="213" t="s">
        <v>352</v>
      </c>
      <c r="G256" s="211"/>
      <c r="H256" s="214">
        <v>4.046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166</v>
      </c>
      <c r="AU256" s="220" t="s">
        <v>81</v>
      </c>
      <c r="AV256" s="14" t="s">
        <v>81</v>
      </c>
      <c r="AW256" s="14" t="s">
        <v>33</v>
      </c>
      <c r="AX256" s="14" t="s">
        <v>72</v>
      </c>
      <c r="AY256" s="220" t="s">
        <v>154</v>
      </c>
    </row>
    <row r="257" spans="2:51" s="15" customFormat="1" ht="11.25">
      <c r="B257" s="221"/>
      <c r="C257" s="222"/>
      <c r="D257" s="193" t="s">
        <v>166</v>
      </c>
      <c r="E257" s="223" t="s">
        <v>19</v>
      </c>
      <c r="F257" s="224" t="s">
        <v>196</v>
      </c>
      <c r="G257" s="222"/>
      <c r="H257" s="225">
        <v>6.518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166</v>
      </c>
      <c r="AU257" s="231" t="s">
        <v>81</v>
      </c>
      <c r="AV257" s="15" t="s">
        <v>161</v>
      </c>
      <c r="AW257" s="15" t="s">
        <v>33</v>
      </c>
      <c r="AX257" s="15" t="s">
        <v>79</v>
      </c>
      <c r="AY257" s="231" t="s">
        <v>154</v>
      </c>
    </row>
    <row r="258" spans="1:65" s="2" customFormat="1" ht="24.2" customHeight="1">
      <c r="A258" s="36"/>
      <c r="B258" s="37"/>
      <c r="C258" s="180" t="s">
        <v>353</v>
      </c>
      <c r="D258" s="180" t="s">
        <v>156</v>
      </c>
      <c r="E258" s="181" t="s">
        <v>354</v>
      </c>
      <c r="F258" s="182" t="s">
        <v>355</v>
      </c>
      <c r="G258" s="183" t="s">
        <v>177</v>
      </c>
      <c r="H258" s="184">
        <v>651.8</v>
      </c>
      <c r="I258" s="185"/>
      <c r="J258" s="186">
        <f>ROUND(I258*H258,2)</f>
        <v>0</v>
      </c>
      <c r="K258" s="182" t="s">
        <v>160</v>
      </c>
      <c r="L258" s="41"/>
      <c r="M258" s="187" t="s">
        <v>19</v>
      </c>
      <c r="N258" s="188" t="s">
        <v>43</v>
      </c>
      <c r="O258" s="66"/>
      <c r="P258" s="189">
        <f>O258*H258</f>
        <v>0</v>
      </c>
      <c r="Q258" s="189">
        <v>0.00049</v>
      </c>
      <c r="R258" s="189">
        <f>Q258*H258</f>
        <v>0.31938199999999994</v>
      </c>
      <c r="S258" s="189">
        <v>0</v>
      </c>
      <c r="T258" s="19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1" t="s">
        <v>161</v>
      </c>
      <c r="AT258" s="191" t="s">
        <v>156</v>
      </c>
      <c r="AU258" s="191" t="s">
        <v>81</v>
      </c>
      <c r="AY258" s="19" t="s">
        <v>154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79</v>
      </c>
      <c r="BK258" s="192">
        <f>ROUND(I258*H258,2)</f>
        <v>0</v>
      </c>
      <c r="BL258" s="19" t="s">
        <v>161</v>
      </c>
      <c r="BM258" s="191" t="s">
        <v>356</v>
      </c>
    </row>
    <row r="259" spans="1:47" s="2" customFormat="1" ht="19.5">
      <c r="A259" s="36"/>
      <c r="B259" s="37"/>
      <c r="C259" s="38"/>
      <c r="D259" s="193" t="s">
        <v>163</v>
      </c>
      <c r="E259" s="38"/>
      <c r="F259" s="194" t="s">
        <v>355</v>
      </c>
      <c r="G259" s="38"/>
      <c r="H259" s="38"/>
      <c r="I259" s="195"/>
      <c r="J259" s="38"/>
      <c r="K259" s="38"/>
      <c r="L259" s="41"/>
      <c r="M259" s="196"/>
      <c r="N259" s="197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163</v>
      </c>
      <c r="AU259" s="19" t="s">
        <v>81</v>
      </c>
    </row>
    <row r="260" spans="1:47" s="2" customFormat="1" ht="11.25">
      <c r="A260" s="36"/>
      <c r="B260" s="37"/>
      <c r="C260" s="38"/>
      <c r="D260" s="198" t="s">
        <v>164</v>
      </c>
      <c r="E260" s="38"/>
      <c r="F260" s="199" t="s">
        <v>357</v>
      </c>
      <c r="G260" s="38"/>
      <c r="H260" s="38"/>
      <c r="I260" s="195"/>
      <c r="J260" s="38"/>
      <c r="K260" s="38"/>
      <c r="L260" s="41"/>
      <c r="M260" s="196"/>
      <c r="N260" s="197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164</v>
      </c>
      <c r="AU260" s="19" t="s">
        <v>81</v>
      </c>
    </row>
    <row r="261" spans="2:51" s="14" customFormat="1" ht="11.25">
      <c r="B261" s="210"/>
      <c r="C261" s="211"/>
      <c r="D261" s="193" t="s">
        <v>166</v>
      </c>
      <c r="E261" s="212" t="s">
        <v>19</v>
      </c>
      <c r="F261" s="213" t="s">
        <v>358</v>
      </c>
      <c r="G261" s="211"/>
      <c r="H261" s="214">
        <v>247.2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166</v>
      </c>
      <c r="AU261" s="220" t="s">
        <v>81</v>
      </c>
      <c r="AV261" s="14" t="s">
        <v>81</v>
      </c>
      <c r="AW261" s="14" t="s">
        <v>33</v>
      </c>
      <c r="AX261" s="14" t="s">
        <v>72</v>
      </c>
      <c r="AY261" s="220" t="s">
        <v>154</v>
      </c>
    </row>
    <row r="262" spans="2:51" s="14" customFormat="1" ht="11.25">
      <c r="B262" s="210"/>
      <c r="C262" s="211"/>
      <c r="D262" s="193" t="s">
        <v>166</v>
      </c>
      <c r="E262" s="212" t="s">
        <v>19</v>
      </c>
      <c r="F262" s="213" t="s">
        <v>359</v>
      </c>
      <c r="G262" s="211"/>
      <c r="H262" s="214">
        <v>404.6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166</v>
      </c>
      <c r="AU262" s="220" t="s">
        <v>81</v>
      </c>
      <c r="AV262" s="14" t="s">
        <v>81</v>
      </c>
      <c r="AW262" s="14" t="s">
        <v>33</v>
      </c>
      <c r="AX262" s="14" t="s">
        <v>72</v>
      </c>
      <c r="AY262" s="220" t="s">
        <v>154</v>
      </c>
    </row>
    <row r="263" spans="2:51" s="15" customFormat="1" ht="11.25">
      <c r="B263" s="221"/>
      <c r="C263" s="222"/>
      <c r="D263" s="193" t="s">
        <v>166</v>
      </c>
      <c r="E263" s="223" t="s">
        <v>19</v>
      </c>
      <c r="F263" s="224" t="s">
        <v>196</v>
      </c>
      <c r="G263" s="222"/>
      <c r="H263" s="225">
        <v>651.8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166</v>
      </c>
      <c r="AU263" s="231" t="s">
        <v>81</v>
      </c>
      <c r="AV263" s="15" t="s">
        <v>161</v>
      </c>
      <c r="AW263" s="15" t="s">
        <v>33</v>
      </c>
      <c r="AX263" s="15" t="s">
        <v>79</v>
      </c>
      <c r="AY263" s="231" t="s">
        <v>154</v>
      </c>
    </row>
    <row r="264" spans="1:65" s="2" customFormat="1" ht="24.2" customHeight="1">
      <c r="A264" s="36"/>
      <c r="B264" s="37"/>
      <c r="C264" s="180" t="s">
        <v>360</v>
      </c>
      <c r="D264" s="180" t="s">
        <v>156</v>
      </c>
      <c r="E264" s="181" t="s">
        <v>361</v>
      </c>
      <c r="F264" s="182" t="s">
        <v>362</v>
      </c>
      <c r="G264" s="183" t="s">
        <v>183</v>
      </c>
      <c r="H264" s="184">
        <v>46.01</v>
      </c>
      <c r="I264" s="185"/>
      <c r="J264" s="186">
        <f>ROUND(I264*H264,2)</f>
        <v>0</v>
      </c>
      <c r="K264" s="182" t="s">
        <v>160</v>
      </c>
      <c r="L264" s="41"/>
      <c r="M264" s="187" t="s">
        <v>19</v>
      </c>
      <c r="N264" s="188" t="s">
        <v>43</v>
      </c>
      <c r="O264" s="66"/>
      <c r="P264" s="189">
        <f>O264*H264</f>
        <v>0</v>
      </c>
      <c r="Q264" s="189">
        <v>1.98</v>
      </c>
      <c r="R264" s="189">
        <f>Q264*H264</f>
        <v>91.0998</v>
      </c>
      <c r="S264" s="189">
        <v>0</v>
      </c>
      <c r="T264" s="190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1" t="s">
        <v>161</v>
      </c>
      <c r="AT264" s="191" t="s">
        <v>156</v>
      </c>
      <c r="AU264" s="191" t="s">
        <v>81</v>
      </c>
      <c r="AY264" s="19" t="s">
        <v>154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79</v>
      </c>
      <c r="BK264" s="192">
        <f>ROUND(I264*H264,2)</f>
        <v>0</v>
      </c>
      <c r="BL264" s="19" t="s">
        <v>161</v>
      </c>
      <c r="BM264" s="191" t="s">
        <v>363</v>
      </c>
    </row>
    <row r="265" spans="1:47" s="2" customFormat="1" ht="19.5">
      <c r="A265" s="36"/>
      <c r="B265" s="37"/>
      <c r="C265" s="38"/>
      <c r="D265" s="193" t="s">
        <v>163</v>
      </c>
      <c r="E265" s="38"/>
      <c r="F265" s="194" t="s">
        <v>362</v>
      </c>
      <c r="G265" s="38"/>
      <c r="H265" s="38"/>
      <c r="I265" s="195"/>
      <c r="J265" s="38"/>
      <c r="K265" s="38"/>
      <c r="L265" s="41"/>
      <c r="M265" s="196"/>
      <c r="N265" s="197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163</v>
      </c>
      <c r="AU265" s="19" t="s">
        <v>81</v>
      </c>
    </row>
    <row r="266" spans="1:47" s="2" customFormat="1" ht="11.25">
      <c r="A266" s="36"/>
      <c r="B266" s="37"/>
      <c r="C266" s="38"/>
      <c r="D266" s="198" t="s">
        <v>164</v>
      </c>
      <c r="E266" s="38"/>
      <c r="F266" s="199" t="s">
        <v>364</v>
      </c>
      <c r="G266" s="38"/>
      <c r="H266" s="38"/>
      <c r="I266" s="195"/>
      <c r="J266" s="38"/>
      <c r="K266" s="38"/>
      <c r="L266" s="41"/>
      <c r="M266" s="196"/>
      <c r="N266" s="197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164</v>
      </c>
      <c r="AU266" s="19" t="s">
        <v>81</v>
      </c>
    </row>
    <row r="267" spans="2:51" s="14" customFormat="1" ht="11.25">
      <c r="B267" s="210"/>
      <c r="C267" s="211"/>
      <c r="D267" s="193" t="s">
        <v>166</v>
      </c>
      <c r="E267" s="212" t="s">
        <v>19</v>
      </c>
      <c r="F267" s="213" t="s">
        <v>365</v>
      </c>
      <c r="G267" s="211"/>
      <c r="H267" s="214">
        <v>41.505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166</v>
      </c>
      <c r="AU267" s="220" t="s">
        <v>81</v>
      </c>
      <c r="AV267" s="14" t="s">
        <v>81</v>
      </c>
      <c r="AW267" s="14" t="s">
        <v>33</v>
      </c>
      <c r="AX267" s="14" t="s">
        <v>72</v>
      </c>
      <c r="AY267" s="220" t="s">
        <v>154</v>
      </c>
    </row>
    <row r="268" spans="2:51" s="14" customFormat="1" ht="22.5">
      <c r="B268" s="210"/>
      <c r="C268" s="211"/>
      <c r="D268" s="193" t="s">
        <v>166</v>
      </c>
      <c r="E268" s="212" t="s">
        <v>19</v>
      </c>
      <c r="F268" s="213" t="s">
        <v>366</v>
      </c>
      <c r="G268" s="211"/>
      <c r="H268" s="214">
        <v>4.505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166</v>
      </c>
      <c r="AU268" s="220" t="s">
        <v>81</v>
      </c>
      <c r="AV268" s="14" t="s">
        <v>81</v>
      </c>
      <c r="AW268" s="14" t="s">
        <v>33</v>
      </c>
      <c r="AX268" s="14" t="s">
        <v>72</v>
      </c>
      <c r="AY268" s="220" t="s">
        <v>154</v>
      </c>
    </row>
    <row r="269" spans="2:51" s="15" customFormat="1" ht="11.25">
      <c r="B269" s="221"/>
      <c r="C269" s="222"/>
      <c r="D269" s="193" t="s">
        <v>166</v>
      </c>
      <c r="E269" s="223" t="s">
        <v>19</v>
      </c>
      <c r="F269" s="224" t="s">
        <v>196</v>
      </c>
      <c r="G269" s="222"/>
      <c r="H269" s="225">
        <v>46.01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166</v>
      </c>
      <c r="AU269" s="231" t="s">
        <v>81</v>
      </c>
      <c r="AV269" s="15" t="s">
        <v>161</v>
      </c>
      <c r="AW269" s="15" t="s">
        <v>33</v>
      </c>
      <c r="AX269" s="15" t="s">
        <v>79</v>
      </c>
      <c r="AY269" s="231" t="s">
        <v>154</v>
      </c>
    </row>
    <row r="270" spans="1:65" s="2" customFormat="1" ht="33" customHeight="1">
      <c r="A270" s="36"/>
      <c r="B270" s="37"/>
      <c r="C270" s="180" t="s">
        <v>367</v>
      </c>
      <c r="D270" s="180" t="s">
        <v>156</v>
      </c>
      <c r="E270" s="181" t="s">
        <v>368</v>
      </c>
      <c r="F270" s="182" t="s">
        <v>369</v>
      </c>
      <c r="G270" s="183" t="s">
        <v>183</v>
      </c>
      <c r="H270" s="184">
        <v>71.152</v>
      </c>
      <c r="I270" s="185"/>
      <c r="J270" s="186">
        <f>ROUND(I270*H270,2)</f>
        <v>0</v>
      </c>
      <c r="K270" s="182" t="s">
        <v>160</v>
      </c>
      <c r="L270" s="41"/>
      <c r="M270" s="187" t="s">
        <v>19</v>
      </c>
      <c r="N270" s="188" t="s">
        <v>43</v>
      </c>
      <c r="O270" s="66"/>
      <c r="P270" s="189">
        <f>O270*H270</f>
        <v>0</v>
      </c>
      <c r="Q270" s="189">
        <v>2.50187</v>
      </c>
      <c r="R270" s="189">
        <f>Q270*H270</f>
        <v>178.01305424</v>
      </c>
      <c r="S270" s="189">
        <v>0</v>
      </c>
      <c r="T270" s="190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1" t="s">
        <v>161</v>
      </c>
      <c r="AT270" s="191" t="s">
        <v>156</v>
      </c>
      <c r="AU270" s="191" t="s">
        <v>81</v>
      </c>
      <c r="AY270" s="19" t="s">
        <v>154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79</v>
      </c>
      <c r="BK270" s="192">
        <f>ROUND(I270*H270,2)</f>
        <v>0</v>
      </c>
      <c r="BL270" s="19" t="s">
        <v>161</v>
      </c>
      <c r="BM270" s="191" t="s">
        <v>370</v>
      </c>
    </row>
    <row r="271" spans="1:47" s="2" customFormat="1" ht="19.5">
      <c r="A271" s="36"/>
      <c r="B271" s="37"/>
      <c r="C271" s="38"/>
      <c r="D271" s="193" t="s">
        <v>163</v>
      </c>
      <c r="E271" s="38"/>
      <c r="F271" s="194" t="s">
        <v>369</v>
      </c>
      <c r="G271" s="38"/>
      <c r="H271" s="38"/>
      <c r="I271" s="195"/>
      <c r="J271" s="38"/>
      <c r="K271" s="38"/>
      <c r="L271" s="41"/>
      <c r="M271" s="196"/>
      <c r="N271" s="197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163</v>
      </c>
      <c r="AU271" s="19" t="s">
        <v>81</v>
      </c>
    </row>
    <row r="272" spans="1:47" s="2" customFormat="1" ht="11.25">
      <c r="A272" s="36"/>
      <c r="B272" s="37"/>
      <c r="C272" s="38"/>
      <c r="D272" s="198" t="s">
        <v>164</v>
      </c>
      <c r="E272" s="38"/>
      <c r="F272" s="199" t="s">
        <v>371</v>
      </c>
      <c r="G272" s="38"/>
      <c r="H272" s="38"/>
      <c r="I272" s="195"/>
      <c r="J272" s="38"/>
      <c r="K272" s="38"/>
      <c r="L272" s="41"/>
      <c r="M272" s="196"/>
      <c r="N272" s="197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164</v>
      </c>
      <c r="AU272" s="19" t="s">
        <v>81</v>
      </c>
    </row>
    <row r="273" spans="2:51" s="14" customFormat="1" ht="11.25">
      <c r="B273" s="210"/>
      <c r="C273" s="211"/>
      <c r="D273" s="193" t="s">
        <v>166</v>
      </c>
      <c r="E273" s="212" t="s">
        <v>19</v>
      </c>
      <c r="F273" s="213" t="s">
        <v>372</v>
      </c>
      <c r="G273" s="211"/>
      <c r="H273" s="214">
        <v>0.302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166</v>
      </c>
      <c r="AU273" s="220" t="s">
        <v>81</v>
      </c>
      <c r="AV273" s="14" t="s">
        <v>81</v>
      </c>
      <c r="AW273" s="14" t="s">
        <v>33</v>
      </c>
      <c r="AX273" s="14" t="s">
        <v>72</v>
      </c>
      <c r="AY273" s="220" t="s">
        <v>154</v>
      </c>
    </row>
    <row r="274" spans="2:51" s="14" customFormat="1" ht="11.25">
      <c r="B274" s="210"/>
      <c r="C274" s="211"/>
      <c r="D274" s="193" t="s">
        <v>166</v>
      </c>
      <c r="E274" s="212" t="s">
        <v>19</v>
      </c>
      <c r="F274" s="213" t="s">
        <v>373</v>
      </c>
      <c r="G274" s="211"/>
      <c r="H274" s="214">
        <v>58.107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166</v>
      </c>
      <c r="AU274" s="220" t="s">
        <v>81</v>
      </c>
      <c r="AV274" s="14" t="s">
        <v>81</v>
      </c>
      <c r="AW274" s="14" t="s">
        <v>33</v>
      </c>
      <c r="AX274" s="14" t="s">
        <v>72</v>
      </c>
      <c r="AY274" s="220" t="s">
        <v>154</v>
      </c>
    </row>
    <row r="275" spans="2:51" s="14" customFormat="1" ht="11.25">
      <c r="B275" s="210"/>
      <c r="C275" s="211"/>
      <c r="D275" s="193" t="s">
        <v>166</v>
      </c>
      <c r="E275" s="212" t="s">
        <v>19</v>
      </c>
      <c r="F275" s="213" t="s">
        <v>374</v>
      </c>
      <c r="G275" s="211"/>
      <c r="H275" s="214">
        <v>12.743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166</v>
      </c>
      <c r="AU275" s="220" t="s">
        <v>81</v>
      </c>
      <c r="AV275" s="14" t="s">
        <v>81</v>
      </c>
      <c r="AW275" s="14" t="s">
        <v>33</v>
      </c>
      <c r="AX275" s="14" t="s">
        <v>72</v>
      </c>
      <c r="AY275" s="220" t="s">
        <v>154</v>
      </c>
    </row>
    <row r="276" spans="2:51" s="15" customFormat="1" ht="11.25">
      <c r="B276" s="221"/>
      <c r="C276" s="222"/>
      <c r="D276" s="193" t="s">
        <v>166</v>
      </c>
      <c r="E276" s="223" t="s">
        <v>19</v>
      </c>
      <c r="F276" s="224" t="s">
        <v>196</v>
      </c>
      <c r="G276" s="222"/>
      <c r="H276" s="225">
        <v>71.152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166</v>
      </c>
      <c r="AU276" s="231" t="s">
        <v>81</v>
      </c>
      <c r="AV276" s="15" t="s">
        <v>161</v>
      </c>
      <c r="AW276" s="15" t="s">
        <v>33</v>
      </c>
      <c r="AX276" s="15" t="s">
        <v>79</v>
      </c>
      <c r="AY276" s="231" t="s">
        <v>154</v>
      </c>
    </row>
    <row r="277" spans="1:65" s="2" customFormat="1" ht="16.5" customHeight="1">
      <c r="A277" s="36"/>
      <c r="B277" s="37"/>
      <c r="C277" s="180" t="s">
        <v>375</v>
      </c>
      <c r="D277" s="180" t="s">
        <v>156</v>
      </c>
      <c r="E277" s="181" t="s">
        <v>376</v>
      </c>
      <c r="F277" s="182" t="s">
        <v>377</v>
      </c>
      <c r="G277" s="183" t="s">
        <v>159</v>
      </c>
      <c r="H277" s="184">
        <v>13.673</v>
      </c>
      <c r="I277" s="185"/>
      <c r="J277" s="186">
        <f>ROUND(I277*H277,2)</f>
        <v>0</v>
      </c>
      <c r="K277" s="182" t="s">
        <v>160</v>
      </c>
      <c r="L277" s="41"/>
      <c r="M277" s="187" t="s">
        <v>19</v>
      </c>
      <c r="N277" s="188" t="s">
        <v>43</v>
      </c>
      <c r="O277" s="66"/>
      <c r="P277" s="189">
        <f>O277*H277</f>
        <v>0</v>
      </c>
      <c r="Q277" s="189">
        <v>0.00247</v>
      </c>
      <c r="R277" s="189">
        <f>Q277*H277</f>
        <v>0.03377231</v>
      </c>
      <c r="S277" s="189">
        <v>0</v>
      </c>
      <c r="T277" s="19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161</v>
      </c>
      <c r="AT277" s="191" t="s">
        <v>156</v>
      </c>
      <c r="AU277" s="191" t="s">
        <v>81</v>
      </c>
      <c r="AY277" s="19" t="s">
        <v>154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79</v>
      </c>
      <c r="BK277" s="192">
        <f>ROUND(I277*H277,2)</f>
        <v>0</v>
      </c>
      <c r="BL277" s="19" t="s">
        <v>161</v>
      </c>
      <c r="BM277" s="191" t="s">
        <v>378</v>
      </c>
    </row>
    <row r="278" spans="1:47" s="2" customFormat="1" ht="11.25">
      <c r="A278" s="36"/>
      <c r="B278" s="37"/>
      <c r="C278" s="38"/>
      <c r="D278" s="193" t="s">
        <v>163</v>
      </c>
      <c r="E278" s="38"/>
      <c r="F278" s="194" t="s">
        <v>377</v>
      </c>
      <c r="G278" s="38"/>
      <c r="H278" s="38"/>
      <c r="I278" s="195"/>
      <c r="J278" s="38"/>
      <c r="K278" s="38"/>
      <c r="L278" s="41"/>
      <c r="M278" s="196"/>
      <c r="N278" s="197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163</v>
      </c>
      <c r="AU278" s="19" t="s">
        <v>81</v>
      </c>
    </row>
    <row r="279" spans="1:47" s="2" customFormat="1" ht="11.25">
      <c r="A279" s="36"/>
      <c r="B279" s="37"/>
      <c r="C279" s="38"/>
      <c r="D279" s="198" t="s">
        <v>164</v>
      </c>
      <c r="E279" s="38"/>
      <c r="F279" s="199" t="s">
        <v>379</v>
      </c>
      <c r="G279" s="38"/>
      <c r="H279" s="38"/>
      <c r="I279" s="195"/>
      <c r="J279" s="38"/>
      <c r="K279" s="38"/>
      <c r="L279" s="41"/>
      <c r="M279" s="196"/>
      <c r="N279" s="197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164</v>
      </c>
      <c r="AU279" s="19" t="s">
        <v>81</v>
      </c>
    </row>
    <row r="280" spans="2:51" s="14" customFormat="1" ht="11.25">
      <c r="B280" s="210"/>
      <c r="C280" s="211"/>
      <c r="D280" s="193" t="s">
        <v>166</v>
      </c>
      <c r="E280" s="212" t="s">
        <v>19</v>
      </c>
      <c r="F280" s="213" t="s">
        <v>380</v>
      </c>
      <c r="G280" s="211"/>
      <c r="H280" s="214">
        <v>13.673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166</v>
      </c>
      <c r="AU280" s="220" t="s">
        <v>81</v>
      </c>
      <c r="AV280" s="14" t="s">
        <v>81</v>
      </c>
      <c r="AW280" s="14" t="s">
        <v>33</v>
      </c>
      <c r="AX280" s="14" t="s">
        <v>79</v>
      </c>
      <c r="AY280" s="220" t="s">
        <v>154</v>
      </c>
    </row>
    <row r="281" spans="1:65" s="2" customFormat="1" ht="16.5" customHeight="1">
      <c r="A281" s="36"/>
      <c r="B281" s="37"/>
      <c r="C281" s="180" t="s">
        <v>381</v>
      </c>
      <c r="D281" s="180" t="s">
        <v>156</v>
      </c>
      <c r="E281" s="181" t="s">
        <v>382</v>
      </c>
      <c r="F281" s="182" t="s">
        <v>383</v>
      </c>
      <c r="G281" s="183" t="s">
        <v>159</v>
      </c>
      <c r="H281" s="184">
        <v>13.673</v>
      </c>
      <c r="I281" s="185"/>
      <c r="J281" s="186">
        <f>ROUND(I281*H281,2)</f>
        <v>0</v>
      </c>
      <c r="K281" s="182" t="s">
        <v>160</v>
      </c>
      <c r="L281" s="41"/>
      <c r="M281" s="187" t="s">
        <v>19</v>
      </c>
      <c r="N281" s="188" t="s">
        <v>43</v>
      </c>
      <c r="O281" s="66"/>
      <c r="P281" s="189">
        <f>O281*H281</f>
        <v>0</v>
      </c>
      <c r="Q281" s="189">
        <v>0</v>
      </c>
      <c r="R281" s="189">
        <f>Q281*H281</f>
        <v>0</v>
      </c>
      <c r="S281" s="189">
        <v>0</v>
      </c>
      <c r="T281" s="190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1" t="s">
        <v>161</v>
      </c>
      <c r="AT281" s="191" t="s">
        <v>156</v>
      </c>
      <c r="AU281" s="191" t="s">
        <v>81</v>
      </c>
      <c r="AY281" s="19" t="s">
        <v>154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9" t="s">
        <v>79</v>
      </c>
      <c r="BK281" s="192">
        <f>ROUND(I281*H281,2)</f>
        <v>0</v>
      </c>
      <c r="BL281" s="19" t="s">
        <v>161</v>
      </c>
      <c r="BM281" s="191" t="s">
        <v>384</v>
      </c>
    </row>
    <row r="282" spans="1:47" s="2" customFormat="1" ht="11.25">
      <c r="A282" s="36"/>
      <c r="B282" s="37"/>
      <c r="C282" s="38"/>
      <c r="D282" s="193" t="s">
        <v>163</v>
      </c>
      <c r="E282" s="38"/>
      <c r="F282" s="194" t="s">
        <v>383</v>
      </c>
      <c r="G282" s="38"/>
      <c r="H282" s="38"/>
      <c r="I282" s="195"/>
      <c r="J282" s="38"/>
      <c r="K282" s="38"/>
      <c r="L282" s="41"/>
      <c r="M282" s="196"/>
      <c r="N282" s="197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163</v>
      </c>
      <c r="AU282" s="19" t="s">
        <v>81</v>
      </c>
    </row>
    <row r="283" spans="1:47" s="2" customFormat="1" ht="11.25">
      <c r="A283" s="36"/>
      <c r="B283" s="37"/>
      <c r="C283" s="38"/>
      <c r="D283" s="198" t="s">
        <v>164</v>
      </c>
      <c r="E283" s="38"/>
      <c r="F283" s="199" t="s">
        <v>385</v>
      </c>
      <c r="G283" s="38"/>
      <c r="H283" s="38"/>
      <c r="I283" s="195"/>
      <c r="J283" s="38"/>
      <c r="K283" s="38"/>
      <c r="L283" s="41"/>
      <c r="M283" s="196"/>
      <c r="N283" s="197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164</v>
      </c>
      <c r="AU283" s="19" t="s">
        <v>81</v>
      </c>
    </row>
    <row r="284" spans="1:65" s="2" customFormat="1" ht="24.2" customHeight="1">
      <c r="A284" s="36"/>
      <c r="B284" s="37"/>
      <c r="C284" s="180" t="s">
        <v>386</v>
      </c>
      <c r="D284" s="180" t="s">
        <v>156</v>
      </c>
      <c r="E284" s="181" t="s">
        <v>387</v>
      </c>
      <c r="F284" s="182" t="s">
        <v>388</v>
      </c>
      <c r="G284" s="183" t="s">
        <v>258</v>
      </c>
      <c r="H284" s="184">
        <v>1.782</v>
      </c>
      <c r="I284" s="185"/>
      <c r="J284" s="186">
        <f>ROUND(I284*H284,2)</f>
        <v>0</v>
      </c>
      <c r="K284" s="182" t="s">
        <v>160</v>
      </c>
      <c r="L284" s="41"/>
      <c r="M284" s="187" t="s">
        <v>19</v>
      </c>
      <c r="N284" s="188" t="s">
        <v>43</v>
      </c>
      <c r="O284" s="66"/>
      <c r="P284" s="189">
        <f>O284*H284</f>
        <v>0</v>
      </c>
      <c r="Q284" s="189">
        <v>1.06277</v>
      </c>
      <c r="R284" s="189">
        <f>Q284*H284</f>
        <v>1.89385614</v>
      </c>
      <c r="S284" s="189">
        <v>0</v>
      </c>
      <c r="T284" s="19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1" t="s">
        <v>161</v>
      </c>
      <c r="AT284" s="191" t="s">
        <v>156</v>
      </c>
      <c r="AU284" s="191" t="s">
        <v>81</v>
      </c>
      <c r="AY284" s="19" t="s">
        <v>154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9" t="s">
        <v>79</v>
      </c>
      <c r="BK284" s="192">
        <f>ROUND(I284*H284,2)</f>
        <v>0</v>
      </c>
      <c r="BL284" s="19" t="s">
        <v>161</v>
      </c>
      <c r="BM284" s="191" t="s">
        <v>389</v>
      </c>
    </row>
    <row r="285" spans="1:47" s="2" customFormat="1" ht="11.25">
      <c r="A285" s="36"/>
      <c r="B285" s="37"/>
      <c r="C285" s="38"/>
      <c r="D285" s="193" t="s">
        <v>163</v>
      </c>
      <c r="E285" s="38"/>
      <c r="F285" s="194" t="s">
        <v>388</v>
      </c>
      <c r="G285" s="38"/>
      <c r="H285" s="38"/>
      <c r="I285" s="195"/>
      <c r="J285" s="38"/>
      <c r="K285" s="38"/>
      <c r="L285" s="41"/>
      <c r="M285" s="196"/>
      <c r="N285" s="197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163</v>
      </c>
      <c r="AU285" s="19" t="s">
        <v>81</v>
      </c>
    </row>
    <row r="286" spans="1:47" s="2" customFormat="1" ht="11.25">
      <c r="A286" s="36"/>
      <c r="B286" s="37"/>
      <c r="C286" s="38"/>
      <c r="D286" s="198" t="s">
        <v>164</v>
      </c>
      <c r="E286" s="38"/>
      <c r="F286" s="199" t="s">
        <v>390</v>
      </c>
      <c r="G286" s="38"/>
      <c r="H286" s="38"/>
      <c r="I286" s="195"/>
      <c r="J286" s="38"/>
      <c r="K286" s="38"/>
      <c r="L286" s="41"/>
      <c r="M286" s="196"/>
      <c r="N286" s="197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164</v>
      </c>
      <c r="AU286" s="19" t="s">
        <v>81</v>
      </c>
    </row>
    <row r="287" spans="2:51" s="14" customFormat="1" ht="11.25">
      <c r="B287" s="210"/>
      <c r="C287" s="211"/>
      <c r="D287" s="193" t="s">
        <v>166</v>
      </c>
      <c r="E287" s="212" t="s">
        <v>19</v>
      </c>
      <c r="F287" s="213" t="s">
        <v>391</v>
      </c>
      <c r="G287" s="211"/>
      <c r="H287" s="214">
        <v>1.479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166</v>
      </c>
      <c r="AU287" s="220" t="s">
        <v>81</v>
      </c>
      <c r="AV287" s="14" t="s">
        <v>81</v>
      </c>
      <c r="AW287" s="14" t="s">
        <v>33</v>
      </c>
      <c r="AX287" s="14" t="s">
        <v>72</v>
      </c>
      <c r="AY287" s="220" t="s">
        <v>154</v>
      </c>
    </row>
    <row r="288" spans="2:51" s="14" customFormat="1" ht="11.25">
      <c r="B288" s="210"/>
      <c r="C288" s="211"/>
      <c r="D288" s="193" t="s">
        <v>166</v>
      </c>
      <c r="E288" s="212" t="s">
        <v>19</v>
      </c>
      <c r="F288" s="213" t="s">
        <v>392</v>
      </c>
      <c r="G288" s="211"/>
      <c r="H288" s="214">
        <v>0.303</v>
      </c>
      <c r="I288" s="215"/>
      <c r="J288" s="211"/>
      <c r="K288" s="211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166</v>
      </c>
      <c r="AU288" s="220" t="s">
        <v>81</v>
      </c>
      <c r="AV288" s="14" t="s">
        <v>81</v>
      </c>
      <c r="AW288" s="14" t="s">
        <v>33</v>
      </c>
      <c r="AX288" s="14" t="s">
        <v>72</v>
      </c>
      <c r="AY288" s="220" t="s">
        <v>154</v>
      </c>
    </row>
    <row r="289" spans="2:51" s="15" customFormat="1" ht="11.25">
      <c r="B289" s="221"/>
      <c r="C289" s="222"/>
      <c r="D289" s="193" t="s">
        <v>166</v>
      </c>
      <c r="E289" s="223" t="s">
        <v>19</v>
      </c>
      <c r="F289" s="224" t="s">
        <v>196</v>
      </c>
      <c r="G289" s="222"/>
      <c r="H289" s="225">
        <v>1.782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166</v>
      </c>
      <c r="AU289" s="231" t="s">
        <v>81</v>
      </c>
      <c r="AV289" s="15" t="s">
        <v>161</v>
      </c>
      <c r="AW289" s="15" t="s">
        <v>33</v>
      </c>
      <c r="AX289" s="15" t="s">
        <v>79</v>
      </c>
      <c r="AY289" s="231" t="s">
        <v>154</v>
      </c>
    </row>
    <row r="290" spans="1:65" s="2" customFormat="1" ht="24.2" customHeight="1">
      <c r="A290" s="36"/>
      <c r="B290" s="37"/>
      <c r="C290" s="180" t="s">
        <v>393</v>
      </c>
      <c r="D290" s="180" t="s">
        <v>156</v>
      </c>
      <c r="E290" s="181" t="s">
        <v>394</v>
      </c>
      <c r="F290" s="182" t="s">
        <v>395</v>
      </c>
      <c r="G290" s="183" t="s">
        <v>183</v>
      </c>
      <c r="H290" s="184">
        <v>19.183</v>
      </c>
      <c r="I290" s="185"/>
      <c r="J290" s="186">
        <f>ROUND(I290*H290,2)</f>
        <v>0</v>
      </c>
      <c r="K290" s="182" t="s">
        <v>160</v>
      </c>
      <c r="L290" s="41"/>
      <c r="M290" s="187" t="s">
        <v>19</v>
      </c>
      <c r="N290" s="188" t="s">
        <v>43</v>
      </c>
      <c r="O290" s="66"/>
      <c r="P290" s="189">
        <f>O290*H290</f>
        <v>0</v>
      </c>
      <c r="Q290" s="189">
        <v>2.50187</v>
      </c>
      <c r="R290" s="189">
        <f>Q290*H290</f>
        <v>47.99337221</v>
      </c>
      <c r="S290" s="189">
        <v>0</v>
      </c>
      <c r="T290" s="190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91" t="s">
        <v>161</v>
      </c>
      <c r="AT290" s="191" t="s">
        <v>156</v>
      </c>
      <c r="AU290" s="191" t="s">
        <v>81</v>
      </c>
      <c r="AY290" s="19" t="s">
        <v>154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9" t="s">
        <v>79</v>
      </c>
      <c r="BK290" s="192">
        <f>ROUND(I290*H290,2)</f>
        <v>0</v>
      </c>
      <c r="BL290" s="19" t="s">
        <v>161</v>
      </c>
      <c r="BM290" s="191" t="s">
        <v>396</v>
      </c>
    </row>
    <row r="291" spans="1:47" s="2" customFormat="1" ht="19.5">
      <c r="A291" s="36"/>
      <c r="B291" s="37"/>
      <c r="C291" s="38"/>
      <c r="D291" s="193" t="s">
        <v>163</v>
      </c>
      <c r="E291" s="38"/>
      <c r="F291" s="194" t="s">
        <v>395</v>
      </c>
      <c r="G291" s="38"/>
      <c r="H291" s="38"/>
      <c r="I291" s="195"/>
      <c r="J291" s="38"/>
      <c r="K291" s="38"/>
      <c r="L291" s="41"/>
      <c r="M291" s="196"/>
      <c r="N291" s="197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163</v>
      </c>
      <c r="AU291" s="19" t="s">
        <v>81</v>
      </c>
    </row>
    <row r="292" spans="1:47" s="2" customFormat="1" ht="11.25">
      <c r="A292" s="36"/>
      <c r="B292" s="37"/>
      <c r="C292" s="38"/>
      <c r="D292" s="198" t="s">
        <v>164</v>
      </c>
      <c r="E292" s="38"/>
      <c r="F292" s="199" t="s">
        <v>397</v>
      </c>
      <c r="G292" s="38"/>
      <c r="H292" s="38"/>
      <c r="I292" s="195"/>
      <c r="J292" s="38"/>
      <c r="K292" s="38"/>
      <c r="L292" s="41"/>
      <c r="M292" s="196"/>
      <c r="N292" s="197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164</v>
      </c>
      <c r="AU292" s="19" t="s">
        <v>81</v>
      </c>
    </row>
    <row r="293" spans="2:51" s="14" customFormat="1" ht="22.5">
      <c r="B293" s="210"/>
      <c r="C293" s="211"/>
      <c r="D293" s="193" t="s">
        <v>166</v>
      </c>
      <c r="E293" s="212" t="s">
        <v>19</v>
      </c>
      <c r="F293" s="213" t="s">
        <v>398</v>
      </c>
      <c r="G293" s="211"/>
      <c r="H293" s="214">
        <v>19.183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166</v>
      </c>
      <c r="AU293" s="220" t="s">
        <v>81</v>
      </c>
      <c r="AV293" s="14" t="s">
        <v>81</v>
      </c>
      <c r="AW293" s="14" t="s">
        <v>33</v>
      </c>
      <c r="AX293" s="14" t="s">
        <v>79</v>
      </c>
      <c r="AY293" s="220" t="s">
        <v>154</v>
      </c>
    </row>
    <row r="294" spans="1:65" s="2" customFormat="1" ht="16.5" customHeight="1">
      <c r="A294" s="36"/>
      <c r="B294" s="37"/>
      <c r="C294" s="180" t="s">
        <v>180</v>
      </c>
      <c r="D294" s="180" t="s">
        <v>156</v>
      </c>
      <c r="E294" s="181" t="s">
        <v>399</v>
      </c>
      <c r="F294" s="182" t="s">
        <v>400</v>
      </c>
      <c r="G294" s="183" t="s">
        <v>159</v>
      </c>
      <c r="H294" s="184">
        <v>122.313</v>
      </c>
      <c r="I294" s="185"/>
      <c r="J294" s="186">
        <f>ROUND(I294*H294,2)</f>
        <v>0</v>
      </c>
      <c r="K294" s="182" t="s">
        <v>160</v>
      </c>
      <c r="L294" s="41"/>
      <c r="M294" s="187" t="s">
        <v>19</v>
      </c>
      <c r="N294" s="188" t="s">
        <v>43</v>
      </c>
      <c r="O294" s="66"/>
      <c r="P294" s="189">
        <f>O294*H294</f>
        <v>0</v>
      </c>
      <c r="Q294" s="189">
        <v>0.00269</v>
      </c>
      <c r="R294" s="189">
        <f>Q294*H294</f>
        <v>0.32902197</v>
      </c>
      <c r="S294" s="189">
        <v>0</v>
      </c>
      <c r="T294" s="190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1" t="s">
        <v>161</v>
      </c>
      <c r="AT294" s="191" t="s">
        <v>156</v>
      </c>
      <c r="AU294" s="191" t="s">
        <v>81</v>
      </c>
      <c r="AY294" s="19" t="s">
        <v>154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9" t="s">
        <v>79</v>
      </c>
      <c r="BK294" s="192">
        <f>ROUND(I294*H294,2)</f>
        <v>0</v>
      </c>
      <c r="BL294" s="19" t="s">
        <v>161</v>
      </c>
      <c r="BM294" s="191" t="s">
        <v>401</v>
      </c>
    </row>
    <row r="295" spans="1:47" s="2" customFormat="1" ht="11.25">
      <c r="A295" s="36"/>
      <c r="B295" s="37"/>
      <c r="C295" s="38"/>
      <c r="D295" s="193" t="s">
        <v>163</v>
      </c>
      <c r="E295" s="38"/>
      <c r="F295" s="194" t="s">
        <v>400</v>
      </c>
      <c r="G295" s="38"/>
      <c r="H295" s="38"/>
      <c r="I295" s="195"/>
      <c r="J295" s="38"/>
      <c r="K295" s="38"/>
      <c r="L295" s="41"/>
      <c r="M295" s="196"/>
      <c r="N295" s="197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163</v>
      </c>
      <c r="AU295" s="19" t="s">
        <v>81</v>
      </c>
    </row>
    <row r="296" spans="1:47" s="2" customFormat="1" ht="11.25">
      <c r="A296" s="36"/>
      <c r="B296" s="37"/>
      <c r="C296" s="38"/>
      <c r="D296" s="198" t="s">
        <v>164</v>
      </c>
      <c r="E296" s="38"/>
      <c r="F296" s="199" t="s">
        <v>402</v>
      </c>
      <c r="G296" s="38"/>
      <c r="H296" s="38"/>
      <c r="I296" s="195"/>
      <c r="J296" s="38"/>
      <c r="K296" s="38"/>
      <c r="L296" s="41"/>
      <c r="M296" s="196"/>
      <c r="N296" s="197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164</v>
      </c>
      <c r="AU296" s="19" t="s">
        <v>81</v>
      </c>
    </row>
    <row r="297" spans="2:51" s="14" customFormat="1" ht="22.5">
      <c r="B297" s="210"/>
      <c r="C297" s="211"/>
      <c r="D297" s="193" t="s">
        <v>166</v>
      </c>
      <c r="E297" s="212" t="s">
        <v>19</v>
      </c>
      <c r="F297" s="213" t="s">
        <v>403</v>
      </c>
      <c r="G297" s="211"/>
      <c r="H297" s="214">
        <v>122.313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166</v>
      </c>
      <c r="AU297" s="220" t="s">
        <v>81</v>
      </c>
      <c r="AV297" s="14" t="s">
        <v>81</v>
      </c>
      <c r="AW297" s="14" t="s">
        <v>33</v>
      </c>
      <c r="AX297" s="14" t="s">
        <v>79</v>
      </c>
      <c r="AY297" s="220" t="s">
        <v>154</v>
      </c>
    </row>
    <row r="298" spans="1:65" s="2" customFormat="1" ht="16.5" customHeight="1">
      <c r="A298" s="36"/>
      <c r="B298" s="37"/>
      <c r="C298" s="180" t="s">
        <v>404</v>
      </c>
      <c r="D298" s="180" t="s">
        <v>156</v>
      </c>
      <c r="E298" s="181" t="s">
        <v>405</v>
      </c>
      <c r="F298" s="182" t="s">
        <v>406</v>
      </c>
      <c r="G298" s="183" t="s">
        <v>159</v>
      </c>
      <c r="H298" s="184">
        <v>122.313</v>
      </c>
      <c r="I298" s="185"/>
      <c r="J298" s="186">
        <f>ROUND(I298*H298,2)</f>
        <v>0</v>
      </c>
      <c r="K298" s="182" t="s">
        <v>160</v>
      </c>
      <c r="L298" s="41"/>
      <c r="M298" s="187" t="s">
        <v>19</v>
      </c>
      <c r="N298" s="188" t="s">
        <v>43</v>
      </c>
      <c r="O298" s="66"/>
      <c r="P298" s="189">
        <f>O298*H298</f>
        <v>0</v>
      </c>
      <c r="Q298" s="189">
        <v>0</v>
      </c>
      <c r="R298" s="189">
        <f>Q298*H298</f>
        <v>0</v>
      </c>
      <c r="S298" s="189">
        <v>0</v>
      </c>
      <c r="T298" s="190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91" t="s">
        <v>161</v>
      </c>
      <c r="AT298" s="191" t="s">
        <v>156</v>
      </c>
      <c r="AU298" s="191" t="s">
        <v>81</v>
      </c>
      <c r="AY298" s="19" t="s">
        <v>154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19" t="s">
        <v>79</v>
      </c>
      <c r="BK298" s="192">
        <f>ROUND(I298*H298,2)</f>
        <v>0</v>
      </c>
      <c r="BL298" s="19" t="s">
        <v>161</v>
      </c>
      <c r="BM298" s="191" t="s">
        <v>407</v>
      </c>
    </row>
    <row r="299" spans="1:47" s="2" customFormat="1" ht="11.25">
      <c r="A299" s="36"/>
      <c r="B299" s="37"/>
      <c r="C299" s="38"/>
      <c r="D299" s="193" t="s">
        <v>163</v>
      </c>
      <c r="E299" s="38"/>
      <c r="F299" s="194" t="s">
        <v>406</v>
      </c>
      <c r="G299" s="38"/>
      <c r="H299" s="38"/>
      <c r="I299" s="195"/>
      <c r="J299" s="38"/>
      <c r="K299" s="38"/>
      <c r="L299" s="41"/>
      <c r="M299" s="196"/>
      <c r="N299" s="197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163</v>
      </c>
      <c r="AU299" s="19" t="s">
        <v>81</v>
      </c>
    </row>
    <row r="300" spans="1:47" s="2" customFormat="1" ht="11.25">
      <c r="A300" s="36"/>
      <c r="B300" s="37"/>
      <c r="C300" s="38"/>
      <c r="D300" s="198" t="s">
        <v>164</v>
      </c>
      <c r="E300" s="38"/>
      <c r="F300" s="199" t="s">
        <v>408</v>
      </c>
      <c r="G300" s="38"/>
      <c r="H300" s="38"/>
      <c r="I300" s="195"/>
      <c r="J300" s="38"/>
      <c r="K300" s="38"/>
      <c r="L300" s="41"/>
      <c r="M300" s="196"/>
      <c r="N300" s="197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164</v>
      </c>
      <c r="AU300" s="19" t="s">
        <v>81</v>
      </c>
    </row>
    <row r="301" spans="1:65" s="2" customFormat="1" ht="24.2" customHeight="1">
      <c r="A301" s="36"/>
      <c r="B301" s="37"/>
      <c r="C301" s="180" t="s">
        <v>409</v>
      </c>
      <c r="D301" s="180" t="s">
        <v>156</v>
      </c>
      <c r="E301" s="181" t="s">
        <v>410</v>
      </c>
      <c r="F301" s="182" t="s">
        <v>411</v>
      </c>
      <c r="G301" s="183" t="s">
        <v>183</v>
      </c>
      <c r="H301" s="184">
        <v>13.5</v>
      </c>
      <c r="I301" s="185"/>
      <c r="J301" s="186">
        <f>ROUND(I301*H301,2)</f>
        <v>0</v>
      </c>
      <c r="K301" s="182" t="s">
        <v>160</v>
      </c>
      <c r="L301" s="41"/>
      <c r="M301" s="187" t="s">
        <v>19</v>
      </c>
      <c r="N301" s="188" t="s">
        <v>43</v>
      </c>
      <c r="O301" s="66"/>
      <c r="P301" s="189">
        <f>O301*H301</f>
        <v>0</v>
      </c>
      <c r="Q301" s="189">
        <v>2.30102</v>
      </c>
      <c r="R301" s="189">
        <f>Q301*H301</f>
        <v>31.063769999999998</v>
      </c>
      <c r="S301" s="189">
        <v>0</v>
      </c>
      <c r="T301" s="190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1" t="s">
        <v>161</v>
      </c>
      <c r="AT301" s="191" t="s">
        <v>156</v>
      </c>
      <c r="AU301" s="191" t="s">
        <v>81</v>
      </c>
      <c r="AY301" s="19" t="s">
        <v>154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9" t="s">
        <v>79</v>
      </c>
      <c r="BK301" s="192">
        <f>ROUND(I301*H301,2)</f>
        <v>0</v>
      </c>
      <c r="BL301" s="19" t="s">
        <v>161</v>
      </c>
      <c r="BM301" s="191" t="s">
        <v>412</v>
      </c>
    </row>
    <row r="302" spans="1:47" s="2" customFormat="1" ht="19.5">
      <c r="A302" s="36"/>
      <c r="B302" s="37"/>
      <c r="C302" s="38"/>
      <c r="D302" s="193" t="s">
        <v>163</v>
      </c>
      <c r="E302" s="38"/>
      <c r="F302" s="194" t="s">
        <v>411</v>
      </c>
      <c r="G302" s="38"/>
      <c r="H302" s="38"/>
      <c r="I302" s="195"/>
      <c r="J302" s="38"/>
      <c r="K302" s="38"/>
      <c r="L302" s="41"/>
      <c r="M302" s="196"/>
      <c r="N302" s="197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163</v>
      </c>
      <c r="AU302" s="19" t="s">
        <v>81</v>
      </c>
    </row>
    <row r="303" spans="1:47" s="2" customFormat="1" ht="11.25">
      <c r="A303" s="36"/>
      <c r="B303" s="37"/>
      <c r="C303" s="38"/>
      <c r="D303" s="198" t="s">
        <v>164</v>
      </c>
      <c r="E303" s="38"/>
      <c r="F303" s="199" t="s">
        <v>413</v>
      </c>
      <c r="G303" s="38"/>
      <c r="H303" s="38"/>
      <c r="I303" s="195"/>
      <c r="J303" s="38"/>
      <c r="K303" s="38"/>
      <c r="L303" s="41"/>
      <c r="M303" s="196"/>
      <c r="N303" s="197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164</v>
      </c>
      <c r="AU303" s="19" t="s">
        <v>81</v>
      </c>
    </row>
    <row r="304" spans="2:51" s="14" customFormat="1" ht="22.5">
      <c r="B304" s="210"/>
      <c r="C304" s="211"/>
      <c r="D304" s="193" t="s">
        <v>166</v>
      </c>
      <c r="E304" s="212" t="s">
        <v>19</v>
      </c>
      <c r="F304" s="213" t="s">
        <v>414</v>
      </c>
      <c r="G304" s="211"/>
      <c r="H304" s="214">
        <v>13.5</v>
      </c>
      <c r="I304" s="215"/>
      <c r="J304" s="211"/>
      <c r="K304" s="211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166</v>
      </c>
      <c r="AU304" s="220" t="s">
        <v>81</v>
      </c>
      <c r="AV304" s="14" t="s">
        <v>81</v>
      </c>
      <c r="AW304" s="14" t="s">
        <v>33</v>
      </c>
      <c r="AX304" s="14" t="s">
        <v>79</v>
      </c>
      <c r="AY304" s="220" t="s">
        <v>154</v>
      </c>
    </row>
    <row r="305" spans="1:65" s="2" customFormat="1" ht="24.2" customHeight="1">
      <c r="A305" s="36"/>
      <c r="B305" s="37"/>
      <c r="C305" s="180" t="s">
        <v>415</v>
      </c>
      <c r="D305" s="180" t="s">
        <v>156</v>
      </c>
      <c r="E305" s="181" t="s">
        <v>416</v>
      </c>
      <c r="F305" s="182" t="s">
        <v>417</v>
      </c>
      <c r="G305" s="183" t="s">
        <v>183</v>
      </c>
      <c r="H305" s="184">
        <v>1.024</v>
      </c>
      <c r="I305" s="185"/>
      <c r="J305" s="186">
        <f>ROUND(I305*H305,2)</f>
        <v>0</v>
      </c>
      <c r="K305" s="182" t="s">
        <v>160</v>
      </c>
      <c r="L305" s="41"/>
      <c r="M305" s="187" t="s">
        <v>19</v>
      </c>
      <c r="N305" s="188" t="s">
        <v>43</v>
      </c>
      <c r="O305" s="66"/>
      <c r="P305" s="189">
        <f>O305*H305</f>
        <v>0</v>
      </c>
      <c r="Q305" s="189">
        <v>2.50187</v>
      </c>
      <c r="R305" s="189">
        <f>Q305*H305</f>
        <v>2.56191488</v>
      </c>
      <c r="S305" s="189">
        <v>0</v>
      </c>
      <c r="T305" s="190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1" t="s">
        <v>161</v>
      </c>
      <c r="AT305" s="191" t="s">
        <v>156</v>
      </c>
      <c r="AU305" s="191" t="s">
        <v>81</v>
      </c>
      <c r="AY305" s="19" t="s">
        <v>154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19" t="s">
        <v>79</v>
      </c>
      <c r="BK305" s="192">
        <f>ROUND(I305*H305,2)</f>
        <v>0</v>
      </c>
      <c r="BL305" s="19" t="s">
        <v>161</v>
      </c>
      <c r="BM305" s="191" t="s">
        <v>418</v>
      </c>
    </row>
    <row r="306" spans="1:47" s="2" customFormat="1" ht="19.5">
      <c r="A306" s="36"/>
      <c r="B306" s="37"/>
      <c r="C306" s="38"/>
      <c r="D306" s="193" t="s">
        <v>163</v>
      </c>
      <c r="E306" s="38"/>
      <c r="F306" s="194" t="s">
        <v>417</v>
      </c>
      <c r="G306" s="38"/>
      <c r="H306" s="38"/>
      <c r="I306" s="195"/>
      <c r="J306" s="38"/>
      <c r="K306" s="38"/>
      <c r="L306" s="41"/>
      <c r="M306" s="196"/>
      <c r="N306" s="197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163</v>
      </c>
      <c r="AU306" s="19" t="s">
        <v>81</v>
      </c>
    </row>
    <row r="307" spans="1:47" s="2" customFormat="1" ht="11.25">
      <c r="A307" s="36"/>
      <c r="B307" s="37"/>
      <c r="C307" s="38"/>
      <c r="D307" s="198" t="s">
        <v>164</v>
      </c>
      <c r="E307" s="38"/>
      <c r="F307" s="199" t="s">
        <v>419</v>
      </c>
      <c r="G307" s="38"/>
      <c r="H307" s="38"/>
      <c r="I307" s="195"/>
      <c r="J307" s="38"/>
      <c r="K307" s="38"/>
      <c r="L307" s="41"/>
      <c r="M307" s="196"/>
      <c r="N307" s="197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164</v>
      </c>
      <c r="AU307" s="19" t="s">
        <v>81</v>
      </c>
    </row>
    <row r="308" spans="2:51" s="14" customFormat="1" ht="22.5">
      <c r="B308" s="210"/>
      <c r="C308" s="211"/>
      <c r="D308" s="193" t="s">
        <v>166</v>
      </c>
      <c r="E308" s="212" t="s">
        <v>19</v>
      </c>
      <c r="F308" s="213" t="s">
        <v>217</v>
      </c>
      <c r="G308" s="211"/>
      <c r="H308" s="214">
        <v>1.024</v>
      </c>
      <c r="I308" s="215"/>
      <c r="J308" s="211"/>
      <c r="K308" s="211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166</v>
      </c>
      <c r="AU308" s="220" t="s">
        <v>81</v>
      </c>
      <c r="AV308" s="14" t="s">
        <v>81</v>
      </c>
      <c r="AW308" s="14" t="s">
        <v>33</v>
      </c>
      <c r="AX308" s="14" t="s">
        <v>79</v>
      </c>
      <c r="AY308" s="220" t="s">
        <v>154</v>
      </c>
    </row>
    <row r="309" spans="1:65" s="2" customFormat="1" ht="44.25" customHeight="1">
      <c r="A309" s="36"/>
      <c r="B309" s="37"/>
      <c r="C309" s="180" t="s">
        <v>420</v>
      </c>
      <c r="D309" s="180" t="s">
        <v>156</v>
      </c>
      <c r="E309" s="181" t="s">
        <v>421</v>
      </c>
      <c r="F309" s="182" t="s">
        <v>422</v>
      </c>
      <c r="G309" s="183" t="s">
        <v>159</v>
      </c>
      <c r="H309" s="184">
        <v>154.788</v>
      </c>
      <c r="I309" s="185"/>
      <c r="J309" s="186">
        <f>ROUND(I309*H309,2)</f>
        <v>0</v>
      </c>
      <c r="K309" s="182" t="s">
        <v>160</v>
      </c>
      <c r="L309" s="41"/>
      <c r="M309" s="187" t="s">
        <v>19</v>
      </c>
      <c r="N309" s="188" t="s">
        <v>43</v>
      </c>
      <c r="O309" s="66"/>
      <c r="P309" s="189">
        <f>O309*H309</f>
        <v>0</v>
      </c>
      <c r="Q309" s="189">
        <v>0.5496</v>
      </c>
      <c r="R309" s="189">
        <f>Q309*H309</f>
        <v>85.07148480000001</v>
      </c>
      <c r="S309" s="189">
        <v>0</v>
      </c>
      <c r="T309" s="190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1" t="s">
        <v>161</v>
      </c>
      <c r="AT309" s="191" t="s">
        <v>156</v>
      </c>
      <c r="AU309" s="191" t="s">
        <v>81</v>
      </c>
      <c r="AY309" s="19" t="s">
        <v>154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9" t="s">
        <v>79</v>
      </c>
      <c r="BK309" s="192">
        <f>ROUND(I309*H309,2)</f>
        <v>0</v>
      </c>
      <c r="BL309" s="19" t="s">
        <v>161</v>
      </c>
      <c r="BM309" s="191" t="s">
        <v>423</v>
      </c>
    </row>
    <row r="310" spans="1:47" s="2" customFormat="1" ht="29.25">
      <c r="A310" s="36"/>
      <c r="B310" s="37"/>
      <c r="C310" s="38"/>
      <c r="D310" s="193" t="s">
        <v>163</v>
      </c>
      <c r="E310" s="38"/>
      <c r="F310" s="194" t="s">
        <v>422</v>
      </c>
      <c r="G310" s="38"/>
      <c r="H310" s="38"/>
      <c r="I310" s="195"/>
      <c r="J310" s="38"/>
      <c r="K310" s="38"/>
      <c r="L310" s="41"/>
      <c r="M310" s="196"/>
      <c r="N310" s="197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163</v>
      </c>
      <c r="AU310" s="19" t="s">
        <v>81</v>
      </c>
    </row>
    <row r="311" spans="1:47" s="2" customFormat="1" ht="11.25">
      <c r="A311" s="36"/>
      <c r="B311" s="37"/>
      <c r="C311" s="38"/>
      <c r="D311" s="198" t="s">
        <v>164</v>
      </c>
      <c r="E311" s="38"/>
      <c r="F311" s="199" t="s">
        <v>424</v>
      </c>
      <c r="G311" s="38"/>
      <c r="H311" s="38"/>
      <c r="I311" s="195"/>
      <c r="J311" s="38"/>
      <c r="K311" s="38"/>
      <c r="L311" s="41"/>
      <c r="M311" s="196"/>
      <c r="N311" s="197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164</v>
      </c>
      <c r="AU311" s="19" t="s">
        <v>81</v>
      </c>
    </row>
    <row r="312" spans="2:51" s="13" customFormat="1" ht="11.25">
      <c r="B312" s="200"/>
      <c r="C312" s="201"/>
      <c r="D312" s="193" t="s">
        <v>166</v>
      </c>
      <c r="E312" s="202" t="s">
        <v>19</v>
      </c>
      <c r="F312" s="203" t="s">
        <v>425</v>
      </c>
      <c r="G312" s="201"/>
      <c r="H312" s="202" t="s">
        <v>19</v>
      </c>
      <c r="I312" s="204"/>
      <c r="J312" s="201"/>
      <c r="K312" s="201"/>
      <c r="L312" s="205"/>
      <c r="M312" s="206"/>
      <c r="N312" s="207"/>
      <c r="O312" s="207"/>
      <c r="P312" s="207"/>
      <c r="Q312" s="207"/>
      <c r="R312" s="207"/>
      <c r="S312" s="207"/>
      <c r="T312" s="208"/>
      <c r="AT312" s="209" t="s">
        <v>166</v>
      </c>
      <c r="AU312" s="209" t="s">
        <v>81</v>
      </c>
      <c r="AV312" s="13" t="s">
        <v>79</v>
      </c>
      <c r="AW312" s="13" t="s">
        <v>33</v>
      </c>
      <c r="AX312" s="13" t="s">
        <v>72</v>
      </c>
      <c r="AY312" s="209" t="s">
        <v>154</v>
      </c>
    </row>
    <row r="313" spans="2:51" s="14" customFormat="1" ht="11.25">
      <c r="B313" s="210"/>
      <c r="C313" s="211"/>
      <c r="D313" s="193" t="s">
        <v>166</v>
      </c>
      <c r="E313" s="212" t="s">
        <v>19</v>
      </c>
      <c r="F313" s="213" t="s">
        <v>426</v>
      </c>
      <c r="G313" s="211"/>
      <c r="H313" s="214">
        <v>136.725</v>
      </c>
      <c r="I313" s="215"/>
      <c r="J313" s="211"/>
      <c r="K313" s="211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166</v>
      </c>
      <c r="AU313" s="220" t="s">
        <v>81</v>
      </c>
      <c r="AV313" s="14" t="s">
        <v>81</v>
      </c>
      <c r="AW313" s="14" t="s">
        <v>33</v>
      </c>
      <c r="AX313" s="14" t="s">
        <v>72</v>
      </c>
      <c r="AY313" s="220" t="s">
        <v>154</v>
      </c>
    </row>
    <row r="314" spans="2:51" s="14" customFormat="1" ht="11.25">
      <c r="B314" s="210"/>
      <c r="C314" s="211"/>
      <c r="D314" s="193" t="s">
        <v>166</v>
      </c>
      <c r="E314" s="212" t="s">
        <v>19</v>
      </c>
      <c r="F314" s="213" t="s">
        <v>427</v>
      </c>
      <c r="G314" s="211"/>
      <c r="H314" s="214">
        <v>18.063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166</v>
      </c>
      <c r="AU314" s="220" t="s">
        <v>81</v>
      </c>
      <c r="AV314" s="14" t="s">
        <v>81</v>
      </c>
      <c r="AW314" s="14" t="s">
        <v>33</v>
      </c>
      <c r="AX314" s="14" t="s">
        <v>72</v>
      </c>
      <c r="AY314" s="220" t="s">
        <v>154</v>
      </c>
    </row>
    <row r="315" spans="2:51" s="15" customFormat="1" ht="11.25">
      <c r="B315" s="221"/>
      <c r="C315" s="222"/>
      <c r="D315" s="193" t="s">
        <v>166</v>
      </c>
      <c r="E315" s="223" t="s">
        <v>19</v>
      </c>
      <c r="F315" s="224" t="s">
        <v>196</v>
      </c>
      <c r="G315" s="222"/>
      <c r="H315" s="225">
        <v>154.788</v>
      </c>
      <c r="I315" s="226"/>
      <c r="J315" s="222"/>
      <c r="K315" s="222"/>
      <c r="L315" s="227"/>
      <c r="M315" s="228"/>
      <c r="N315" s="229"/>
      <c r="O315" s="229"/>
      <c r="P315" s="229"/>
      <c r="Q315" s="229"/>
      <c r="R315" s="229"/>
      <c r="S315" s="229"/>
      <c r="T315" s="230"/>
      <c r="AT315" s="231" t="s">
        <v>166</v>
      </c>
      <c r="AU315" s="231" t="s">
        <v>81</v>
      </c>
      <c r="AV315" s="15" t="s">
        <v>161</v>
      </c>
      <c r="AW315" s="15" t="s">
        <v>33</v>
      </c>
      <c r="AX315" s="15" t="s">
        <v>79</v>
      </c>
      <c r="AY315" s="231" t="s">
        <v>154</v>
      </c>
    </row>
    <row r="316" spans="1:65" s="2" customFormat="1" ht="37.9" customHeight="1">
      <c r="A316" s="36"/>
      <c r="B316" s="37"/>
      <c r="C316" s="180" t="s">
        <v>428</v>
      </c>
      <c r="D316" s="180" t="s">
        <v>156</v>
      </c>
      <c r="E316" s="181" t="s">
        <v>429</v>
      </c>
      <c r="F316" s="182" t="s">
        <v>430</v>
      </c>
      <c r="G316" s="183" t="s">
        <v>183</v>
      </c>
      <c r="H316" s="184">
        <v>1</v>
      </c>
      <c r="I316" s="185"/>
      <c r="J316" s="186">
        <f>ROUND(I316*H316,2)</f>
        <v>0</v>
      </c>
      <c r="K316" s="182" t="s">
        <v>160</v>
      </c>
      <c r="L316" s="41"/>
      <c r="M316" s="187" t="s">
        <v>19</v>
      </c>
      <c r="N316" s="188" t="s">
        <v>43</v>
      </c>
      <c r="O316" s="66"/>
      <c r="P316" s="189">
        <f>O316*H316</f>
        <v>0</v>
      </c>
      <c r="Q316" s="189">
        <v>2.55045</v>
      </c>
      <c r="R316" s="189">
        <f>Q316*H316</f>
        <v>2.55045</v>
      </c>
      <c r="S316" s="189">
        <v>0</v>
      </c>
      <c r="T316" s="190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1" t="s">
        <v>161</v>
      </c>
      <c r="AT316" s="191" t="s">
        <v>156</v>
      </c>
      <c r="AU316" s="191" t="s">
        <v>81</v>
      </c>
      <c r="AY316" s="19" t="s">
        <v>154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19" t="s">
        <v>79</v>
      </c>
      <c r="BK316" s="192">
        <f>ROUND(I316*H316,2)</f>
        <v>0</v>
      </c>
      <c r="BL316" s="19" t="s">
        <v>161</v>
      </c>
      <c r="BM316" s="191" t="s">
        <v>431</v>
      </c>
    </row>
    <row r="317" spans="1:47" s="2" customFormat="1" ht="19.5">
      <c r="A317" s="36"/>
      <c r="B317" s="37"/>
      <c r="C317" s="38"/>
      <c r="D317" s="193" t="s">
        <v>163</v>
      </c>
      <c r="E317" s="38"/>
      <c r="F317" s="194" t="s">
        <v>430</v>
      </c>
      <c r="G317" s="38"/>
      <c r="H317" s="38"/>
      <c r="I317" s="195"/>
      <c r="J317" s="38"/>
      <c r="K317" s="38"/>
      <c r="L317" s="41"/>
      <c r="M317" s="196"/>
      <c r="N317" s="197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163</v>
      </c>
      <c r="AU317" s="19" t="s">
        <v>81</v>
      </c>
    </row>
    <row r="318" spans="1:47" s="2" customFormat="1" ht="11.25">
      <c r="A318" s="36"/>
      <c r="B318" s="37"/>
      <c r="C318" s="38"/>
      <c r="D318" s="198" t="s">
        <v>164</v>
      </c>
      <c r="E318" s="38"/>
      <c r="F318" s="199" t="s">
        <v>432</v>
      </c>
      <c r="G318" s="38"/>
      <c r="H318" s="38"/>
      <c r="I318" s="195"/>
      <c r="J318" s="38"/>
      <c r="K318" s="38"/>
      <c r="L318" s="41"/>
      <c r="M318" s="196"/>
      <c r="N318" s="197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164</v>
      </c>
      <c r="AU318" s="19" t="s">
        <v>81</v>
      </c>
    </row>
    <row r="319" spans="2:51" s="14" customFormat="1" ht="11.25">
      <c r="B319" s="210"/>
      <c r="C319" s="211"/>
      <c r="D319" s="193" t="s">
        <v>166</v>
      </c>
      <c r="E319" s="212" t="s">
        <v>19</v>
      </c>
      <c r="F319" s="213" t="s">
        <v>186</v>
      </c>
      <c r="G319" s="211"/>
      <c r="H319" s="214">
        <v>1</v>
      </c>
      <c r="I319" s="215"/>
      <c r="J319" s="211"/>
      <c r="K319" s="211"/>
      <c r="L319" s="216"/>
      <c r="M319" s="217"/>
      <c r="N319" s="218"/>
      <c r="O319" s="218"/>
      <c r="P319" s="218"/>
      <c r="Q319" s="218"/>
      <c r="R319" s="218"/>
      <c r="S319" s="218"/>
      <c r="T319" s="219"/>
      <c r="AT319" s="220" t="s">
        <v>166</v>
      </c>
      <c r="AU319" s="220" t="s">
        <v>81</v>
      </c>
      <c r="AV319" s="14" t="s">
        <v>81</v>
      </c>
      <c r="AW319" s="14" t="s">
        <v>33</v>
      </c>
      <c r="AX319" s="14" t="s">
        <v>79</v>
      </c>
      <c r="AY319" s="220" t="s">
        <v>154</v>
      </c>
    </row>
    <row r="320" spans="1:65" s="2" customFormat="1" ht="55.5" customHeight="1">
      <c r="A320" s="36"/>
      <c r="B320" s="37"/>
      <c r="C320" s="180" t="s">
        <v>433</v>
      </c>
      <c r="D320" s="180" t="s">
        <v>156</v>
      </c>
      <c r="E320" s="181" t="s">
        <v>434</v>
      </c>
      <c r="F320" s="182" t="s">
        <v>435</v>
      </c>
      <c r="G320" s="183" t="s">
        <v>258</v>
      </c>
      <c r="H320" s="184">
        <v>0.792</v>
      </c>
      <c r="I320" s="185"/>
      <c r="J320" s="186">
        <f>ROUND(I320*H320,2)</f>
        <v>0</v>
      </c>
      <c r="K320" s="182" t="s">
        <v>160</v>
      </c>
      <c r="L320" s="41"/>
      <c r="M320" s="187" t="s">
        <v>19</v>
      </c>
      <c r="N320" s="188" t="s">
        <v>43</v>
      </c>
      <c r="O320" s="66"/>
      <c r="P320" s="189">
        <f>O320*H320</f>
        <v>0</v>
      </c>
      <c r="Q320" s="189">
        <v>1.0594</v>
      </c>
      <c r="R320" s="189">
        <f>Q320*H320</f>
        <v>0.8390447999999999</v>
      </c>
      <c r="S320" s="189">
        <v>0</v>
      </c>
      <c r="T320" s="190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1" t="s">
        <v>161</v>
      </c>
      <c r="AT320" s="191" t="s">
        <v>156</v>
      </c>
      <c r="AU320" s="191" t="s">
        <v>81</v>
      </c>
      <c r="AY320" s="19" t="s">
        <v>154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9" t="s">
        <v>79</v>
      </c>
      <c r="BK320" s="192">
        <f>ROUND(I320*H320,2)</f>
        <v>0</v>
      </c>
      <c r="BL320" s="19" t="s">
        <v>161</v>
      </c>
      <c r="BM320" s="191" t="s">
        <v>436</v>
      </c>
    </row>
    <row r="321" spans="1:47" s="2" customFormat="1" ht="29.25">
      <c r="A321" s="36"/>
      <c r="B321" s="37"/>
      <c r="C321" s="38"/>
      <c r="D321" s="193" t="s">
        <v>163</v>
      </c>
      <c r="E321" s="38"/>
      <c r="F321" s="194" t="s">
        <v>435</v>
      </c>
      <c r="G321" s="38"/>
      <c r="H321" s="38"/>
      <c r="I321" s="195"/>
      <c r="J321" s="38"/>
      <c r="K321" s="38"/>
      <c r="L321" s="41"/>
      <c r="M321" s="196"/>
      <c r="N321" s="197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163</v>
      </c>
      <c r="AU321" s="19" t="s">
        <v>81</v>
      </c>
    </row>
    <row r="322" spans="1:47" s="2" customFormat="1" ht="11.25">
      <c r="A322" s="36"/>
      <c r="B322" s="37"/>
      <c r="C322" s="38"/>
      <c r="D322" s="198" t="s">
        <v>164</v>
      </c>
      <c r="E322" s="38"/>
      <c r="F322" s="199" t="s">
        <v>437</v>
      </c>
      <c r="G322" s="38"/>
      <c r="H322" s="38"/>
      <c r="I322" s="195"/>
      <c r="J322" s="38"/>
      <c r="K322" s="38"/>
      <c r="L322" s="41"/>
      <c r="M322" s="196"/>
      <c r="N322" s="197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164</v>
      </c>
      <c r="AU322" s="19" t="s">
        <v>81</v>
      </c>
    </row>
    <row r="323" spans="2:51" s="14" customFormat="1" ht="22.5">
      <c r="B323" s="210"/>
      <c r="C323" s="211"/>
      <c r="D323" s="193" t="s">
        <v>166</v>
      </c>
      <c r="E323" s="212" t="s">
        <v>19</v>
      </c>
      <c r="F323" s="213" t="s">
        <v>438</v>
      </c>
      <c r="G323" s="211"/>
      <c r="H323" s="214">
        <v>0.018</v>
      </c>
      <c r="I323" s="215"/>
      <c r="J323" s="211"/>
      <c r="K323" s="211"/>
      <c r="L323" s="216"/>
      <c r="M323" s="217"/>
      <c r="N323" s="218"/>
      <c r="O323" s="218"/>
      <c r="P323" s="218"/>
      <c r="Q323" s="218"/>
      <c r="R323" s="218"/>
      <c r="S323" s="218"/>
      <c r="T323" s="219"/>
      <c r="AT323" s="220" t="s">
        <v>166</v>
      </c>
      <c r="AU323" s="220" t="s">
        <v>81</v>
      </c>
      <c r="AV323" s="14" t="s">
        <v>81</v>
      </c>
      <c r="AW323" s="14" t="s">
        <v>33</v>
      </c>
      <c r="AX323" s="14" t="s">
        <v>72</v>
      </c>
      <c r="AY323" s="220" t="s">
        <v>154</v>
      </c>
    </row>
    <row r="324" spans="2:51" s="14" customFormat="1" ht="11.25">
      <c r="B324" s="210"/>
      <c r="C324" s="211"/>
      <c r="D324" s="193" t="s">
        <v>166</v>
      </c>
      <c r="E324" s="212" t="s">
        <v>19</v>
      </c>
      <c r="F324" s="213" t="s">
        <v>439</v>
      </c>
      <c r="G324" s="211"/>
      <c r="H324" s="214">
        <v>0.774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166</v>
      </c>
      <c r="AU324" s="220" t="s">
        <v>81</v>
      </c>
      <c r="AV324" s="14" t="s">
        <v>81</v>
      </c>
      <c r="AW324" s="14" t="s">
        <v>33</v>
      </c>
      <c r="AX324" s="14" t="s">
        <v>72</v>
      </c>
      <c r="AY324" s="220" t="s">
        <v>154</v>
      </c>
    </row>
    <row r="325" spans="2:51" s="15" customFormat="1" ht="11.25">
      <c r="B325" s="221"/>
      <c r="C325" s="222"/>
      <c r="D325" s="193" t="s">
        <v>166</v>
      </c>
      <c r="E325" s="223" t="s">
        <v>19</v>
      </c>
      <c r="F325" s="224" t="s">
        <v>196</v>
      </c>
      <c r="G325" s="222"/>
      <c r="H325" s="225">
        <v>0.792</v>
      </c>
      <c r="I325" s="226"/>
      <c r="J325" s="222"/>
      <c r="K325" s="222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166</v>
      </c>
      <c r="AU325" s="231" t="s">
        <v>81</v>
      </c>
      <c r="AV325" s="15" t="s">
        <v>161</v>
      </c>
      <c r="AW325" s="15" t="s">
        <v>33</v>
      </c>
      <c r="AX325" s="15" t="s">
        <v>79</v>
      </c>
      <c r="AY325" s="231" t="s">
        <v>154</v>
      </c>
    </row>
    <row r="326" spans="2:63" s="12" customFormat="1" ht="22.9" customHeight="1">
      <c r="B326" s="164"/>
      <c r="C326" s="165"/>
      <c r="D326" s="166" t="s">
        <v>71</v>
      </c>
      <c r="E326" s="178" t="s">
        <v>174</v>
      </c>
      <c r="F326" s="178" t="s">
        <v>440</v>
      </c>
      <c r="G326" s="165"/>
      <c r="H326" s="165"/>
      <c r="I326" s="168"/>
      <c r="J326" s="179">
        <f>BK326</f>
        <v>0</v>
      </c>
      <c r="K326" s="165"/>
      <c r="L326" s="170"/>
      <c r="M326" s="171"/>
      <c r="N326" s="172"/>
      <c r="O326" s="172"/>
      <c r="P326" s="173">
        <f>SUM(P327:P361)</f>
        <v>0</v>
      </c>
      <c r="Q326" s="172"/>
      <c r="R326" s="173">
        <f>SUM(R327:R361)</f>
        <v>5.4833425</v>
      </c>
      <c r="S326" s="172"/>
      <c r="T326" s="174">
        <f>SUM(T327:T361)</f>
        <v>0</v>
      </c>
      <c r="AR326" s="175" t="s">
        <v>79</v>
      </c>
      <c r="AT326" s="176" t="s">
        <v>71</v>
      </c>
      <c r="AU326" s="176" t="s">
        <v>79</v>
      </c>
      <c r="AY326" s="175" t="s">
        <v>154</v>
      </c>
      <c r="BK326" s="177">
        <f>SUM(BK327:BK361)</f>
        <v>0</v>
      </c>
    </row>
    <row r="327" spans="1:65" s="2" customFormat="1" ht="37.9" customHeight="1">
      <c r="A327" s="36"/>
      <c r="B327" s="37"/>
      <c r="C327" s="180" t="s">
        <v>441</v>
      </c>
      <c r="D327" s="180" t="s">
        <v>156</v>
      </c>
      <c r="E327" s="181" t="s">
        <v>442</v>
      </c>
      <c r="F327" s="182" t="s">
        <v>443</v>
      </c>
      <c r="G327" s="183" t="s">
        <v>444</v>
      </c>
      <c r="H327" s="184">
        <v>3</v>
      </c>
      <c r="I327" s="185"/>
      <c r="J327" s="186">
        <f>ROUND(I327*H327,2)</f>
        <v>0</v>
      </c>
      <c r="K327" s="182" t="s">
        <v>160</v>
      </c>
      <c r="L327" s="41"/>
      <c r="M327" s="187" t="s">
        <v>19</v>
      </c>
      <c r="N327" s="188" t="s">
        <v>43</v>
      </c>
      <c r="O327" s="66"/>
      <c r="P327" s="189">
        <f>O327*H327</f>
        <v>0</v>
      </c>
      <c r="Q327" s="189">
        <v>0.12021</v>
      </c>
      <c r="R327" s="189">
        <f>Q327*H327</f>
        <v>0.36063</v>
      </c>
      <c r="S327" s="189">
        <v>0</v>
      </c>
      <c r="T327" s="190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91" t="s">
        <v>161</v>
      </c>
      <c r="AT327" s="191" t="s">
        <v>156</v>
      </c>
      <c r="AU327" s="191" t="s">
        <v>81</v>
      </c>
      <c r="AY327" s="19" t="s">
        <v>154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19" t="s">
        <v>79</v>
      </c>
      <c r="BK327" s="192">
        <f>ROUND(I327*H327,2)</f>
        <v>0</v>
      </c>
      <c r="BL327" s="19" t="s">
        <v>161</v>
      </c>
      <c r="BM327" s="191" t="s">
        <v>445</v>
      </c>
    </row>
    <row r="328" spans="1:47" s="2" customFormat="1" ht="19.5">
      <c r="A328" s="36"/>
      <c r="B328" s="37"/>
      <c r="C328" s="38"/>
      <c r="D328" s="193" t="s">
        <v>163</v>
      </c>
      <c r="E328" s="38"/>
      <c r="F328" s="194" t="s">
        <v>443</v>
      </c>
      <c r="G328" s="38"/>
      <c r="H328" s="38"/>
      <c r="I328" s="195"/>
      <c r="J328" s="38"/>
      <c r="K328" s="38"/>
      <c r="L328" s="41"/>
      <c r="M328" s="196"/>
      <c r="N328" s="197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163</v>
      </c>
      <c r="AU328" s="19" t="s">
        <v>81</v>
      </c>
    </row>
    <row r="329" spans="1:47" s="2" customFormat="1" ht="11.25">
      <c r="A329" s="36"/>
      <c r="B329" s="37"/>
      <c r="C329" s="38"/>
      <c r="D329" s="198" t="s">
        <v>164</v>
      </c>
      <c r="E329" s="38"/>
      <c r="F329" s="199" t="s">
        <v>446</v>
      </c>
      <c r="G329" s="38"/>
      <c r="H329" s="38"/>
      <c r="I329" s="195"/>
      <c r="J329" s="38"/>
      <c r="K329" s="38"/>
      <c r="L329" s="41"/>
      <c r="M329" s="196"/>
      <c r="N329" s="197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164</v>
      </c>
      <c r="AU329" s="19" t="s">
        <v>81</v>
      </c>
    </row>
    <row r="330" spans="2:51" s="14" customFormat="1" ht="11.25">
      <c r="B330" s="210"/>
      <c r="C330" s="211"/>
      <c r="D330" s="193" t="s">
        <v>166</v>
      </c>
      <c r="E330" s="212" t="s">
        <v>19</v>
      </c>
      <c r="F330" s="213" t="s">
        <v>447</v>
      </c>
      <c r="G330" s="211"/>
      <c r="H330" s="214">
        <v>3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166</v>
      </c>
      <c r="AU330" s="220" t="s">
        <v>81</v>
      </c>
      <c r="AV330" s="14" t="s">
        <v>81</v>
      </c>
      <c r="AW330" s="14" t="s">
        <v>33</v>
      </c>
      <c r="AX330" s="14" t="s">
        <v>79</v>
      </c>
      <c r="AY330" s="220" t="s">
        <v>154</v>
      </c>
    </row>
    <row r="331" spans="1:65" s="2" customFormat="1" ht="37.9" customHeight="1">
      <c r="A331" s="36"/>
      <c r="B331" s="37"/>
      <c r="C331" s="180" t="s">
        <v>448</v>
      </c>
      <c r="D331" s="180" t="s">
        <v>156</v>
      </c>
      <c r="E331" s="181" t="s">
        <v>449</v>
      </c>
      <c r="F331" s="182" t="s">
        <v>450</v>
      </c>
      <c r="G331" s="183" t="s">
        <v>183</v>
      </c>
      <c r="H331" s="184">
        <v>1.08</v>
      </c>
      <c r="I331" s="185"/>
      <c r="J331" s="186">
        <f>ROUND(I331*H331,2)</f>
        <v>0</v>
      </c>
      <c r="K331" s="182" t="s">
        <v>160</v>
      </c>
      <c r="L331" s="41"/>
      <c r="M331" s="187" t="s">
        <v>19</v>
      </c>
      <c r="N331" s="188" t="s">
        <v>43</v>
      </c>
      <c r="O331" s="66"/>
      <c r="P331" s="189">
        <f>O331*H331</f>
        <v>0</v>
      </c>
      <c r="Q331" s="189">
        <v>2.39757</v>
      </c>
      <c r="R331" s="189">
        <f>Q331*H331</f>
        <v>2.5893756000000003</v>
      </c>
      <c r="S331" s="189">
        <v>0</v>
      </c>
      <c r="T331" s="190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91" t="s">
        <v>161</v>
      </c>
      <c r="AT331" s="191" t="s">
        <v>156</v>
      </c>
      <c r="AU331" s="191" t="s">
        <v>81</v>
      </c>
      <c r="AY331" s="19" t="s">
        <v>154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19" t="s">
        <v>79</v>
      </c>
      <c r="BK331" s="192">
        <f>ROUND(I331*H331,2)</f>
        <v>0</v>
      </c>
      <c r="BL331" s="19" t="s">
        <v>161</v>
      </c>
      <c r="BM331" s="191" t="s">
        <v>451</v>
      </c>
    </row>
    <row r="332" spans="1:47" s="2" customFormat="1" ht="19.5">
      <c r="A332" s="36"/>
      <c r="B332" s="37"/>
      <c r="C332" s="38"/>
      <c r="D332" s="193" t="s">
        <v>163</v>
      </c>
      <c r="E332" s="38"/>
      <c r="F332" s="194" t="s">
        <v>450</v>
      </c>
      <c r="G332" s="38"/>
      <c r="H332" s="38"/>
      <c r="I332" s="195"/>
      <c r="J332" s="38"/>
      <c r="K332" s="38"/>
      <c r="L332" s="41"/>
      <c r="M332" s="196"/>
      <c r="N332" s="197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163</v>
      </c>
      <c r="AU332" s="19" t="s">
        <v>81</v>
      </c>
    </row>
    <row r="333" spans="1:47" s="2" customFormat="1" ht="11.25">
      <c r="A333" s="36"/>
      <c r="B333" s="37"/>
      <c r="C333" s="38"/>
      <c r="D333" s="198" t="s">
        <v>164</v>
      </c>
      <c r="E333" s="38"/>
      <c r="F333" s="199" t="s">
        <v>452</v>
      </c>
      <c r="G333" s="38"/>
      <c r="H333" s="38"/>
      <c r="I333" s="195"/>
      <c r="J333" s="38"/>
      <c r="K333" s="38"/>
      <c r="L333" s="41"/>
      <c r="M333" s="196"/>
      <c r="N333" s="197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164</v>
      </c>
      <c r="AU333" s="19" t="s">
        <v>81</v>
      </c>
    </row>
    <row r="334" spans="2:51" s="14" customFormat="1" ht="11.25">
      <c r="B334" s="210"/>
      <c r="C334" s="211"/>
      <c r="D334" s="193" t="s">
        <v>166</v>
      </c>
      <c r="E334" s="212" t="s">
        <v>19</v>
      </c>
      <c r="F334" s="213" t="s">
        <v>453</v>
      </c>
      <c r="G334" s="211"/>
      <c r="H334" s="214">
        <v>1.08</v>
      </c>
      <c r="I334" s="215"/>
      <c r="J334" s="211"/>
      <c r="K334" s="211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166</v>
      </c>
      <c r="AU334" s="220" t="s">
        <v>81</v>
      </c>
      <c r="AV334" s="14" t="s">
        <v>81</v>
      </c>
      <c r="AW334" s="14" t="s">
        <v>33</v>
      </c>
      <c r="AX334" s="14" t="s">
        <v>79</v>
      </c>
      <c r="AY334" s="220" t="s">
        <v>154</v>
      </c>
    </row>
    <row r="335" spans="1:65" s="2" customFormat="1" ht="24.2" customHeight="1">
      <c r="A335" s="36"/>
      <c r="B335" s="37"/>
      <c r="C335" s="180" t="s">
        <v>454</v>
      </c>
      <c r="D335" s="180" t="s">
        <v>156</v>
      </c>
      <c r="E335" s="181" t="s">
        <v>455</v>
      </c>
      <c r="F335" s="182" t="s">
        <v>456</v>
      </c>
      <c r="G335" s="183" t="s">
        <v>457</v>
      </c>
      <c r="H335" s="184">
        <v>15</v>
      </c>
      <c r="I335" s="185"/>
      <c r="J335" s="186">
        <f>ROUND(I335*H335,2)</f>
        <v>0</v>
      </c>
      <c r="K335" s="182" t="s">
        <v>458</v>
      </c>
      <c r="L335" s="41"/>
      <c r="M335" s="187" t="s">
        <v>19</v>
      </c>
      <c r="N335" s="188" t="s">
        <v>43</v>
      </c>
      <c r="O335" s="66"/>
      <c r="P335" s="189">
        <f>O335*H335</f>
        <v>0</v>
      </c>
      <c r="Q335" s="189">
        <v>0</v>
      </c>
      <c r="R335" s="189">
        <f>Q335*H335</f>
        <v>0</v>
      </c>
      <c r="S335" s="189">
        <v>0</v>
      </c>
      <c r="T335" s="190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91" t="s">
        <v>161</v>
      </c>
      <c r="AT335" s="191" t="s">
        <v>156</v>
      </c>
      <c r="AU335" s="191" t="s">
        <v>81</v>
      </c>
      <c r="AY335" s="19" t="s">
        <v>154</v>
      </c>
      <c r="BE335" s="192">
        <f>IF(N335="základní",J335,0)</f>
        <v>0</v>
      </c>
      <c r="BF335" s="192">
        <f>IF(N335="snížená",J335,0)</f>
        <v>0</v>
      </c>
      <c r="BG335" s="192">
        <f>IF(N335="zákl. přenesená",J335,0)</f>
        <v>0</v>
      </c>
      <c r="BH335" s="192">
        <f>IF(N335="sníž. přenesená",J335,0)</f>
        <v>0</v>
      </c>
      <c r="BI335" s="192">
        <f>IF(N335="nulová",J335,0)</f>
        <v>0</v>
      </c>
      <c r="BJ335" s="19" t="s">
        <v>79</v>
      </c>
      <c r="BK335" s="192">
        <f>ROUND(I335*H335,2)</f>
        <v>0</v>
      </c>
      <c r="BL335" s="19" t="s">
        <v>161</v>
      </c>
      <c r="BM335" s="191" t="s">
        <v>459</v>
      </c>
    </row>
    <row r="336" spans="1:47" s="2" customFormat="1" ht="19.5">
      <c r="A336" s="36"/>
      <c r="B336" s="37"/>
      <c r="C336" s="38"/>
      <c r="D336" s="193" t="s">
        <v>163</v>
      </c>
      <c r="E336" s="38"/>
      <c r="F336" s="194" t="s">
        <v>456</v>
      </c>
      <c r="G336" s="38"/>
      <c r="H336" s="38"/>
      <c r="I336" s="195"/>
      <c r="J336" s="38"/>
      <c r="K336" s="38"/>
      <c r="L336" s="41"/>
      <c r="M336" s="196"/>
      <c r="N336" s="197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163</v>
      </c>
      <c r="AU336" s="19" t="s">
        <v>81</v>
      </c>
    </row>
    <row r="337" spans="2:51" s="14" customFormat="1" ht="11.25">
      <c r="B337" s="210"/>
      <c r="C337" s="211"/>
      <c r="D337" s="193" t="s">
        <v>166</v>
      </c>
      <c r="E337" s="212" t="s">
        <v>19</v>
      </c>
      <c r="F337" s="213" t="s">
        <v>460</v>
      </c>
      <c r="G337" s="211"/>
      <c r="H337" s="214">
        <v>15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166</v>
      </c>
      <c r="AU337" s="220" t="s">
        <v>81</v>
      </c>
      <c r="AV337" s="14" t="s">
        <v>81</v>
      </c>
      <c r="AW337" s="14" t="s">
        <v>33</v>
      </c>
      <c r="AX337" s="14" t="s">
        <v>79</v>
      </c>
      <c r="AY337" s="220" t="s">
        <v>154</v>
      </c>
    </row>
    <row r="338" spans="1:65" s="2" customFormat="1" ht="24.2" customHeight="1">
      <c r="A338" s="36"/>
      <c r="B338" s="37"/>
      <c r="C338" s="180" t="s">
        <v>461</v>
      </c>
      <c r="D338" s="180" t="s">
        <v>156</v>
      </c>
      <c r="E338" s="181" t="s">
        <v>462</v>
      </c>
      <c r="F338" s="182" t="s">
        <v>463</v>
      </c>
      <c r="G338" s="183" t="s">
        <v>183</v>
      </c>
      <c r="H338" s="184">
        <v>0.14</v>
      </c>
      <c r="I338" s="185"/>
      <c r="J338" s="186">
        <f>ROUND(I338*H338,2)</f>
        <v>0</v>
      </c>
      <c r="K338" s="182" t="s">
        <v>160</v>
      </c>
      <c r="L338" s="41"/>
      <c r="M338" s="187" t="s">
        <v>19</v>
      </c>
      <c r="N338" s="188" t="s">
        <v>43</v>
      </c>
      <c r="O338" s="66"/>
      <c r="P338" s="189">
        <f>O338*H338</f>
        <v>0</v>
      </c>
      <c r="Q338" s="189">
        <v>1.94302</v>
      </c>
      <c r="R338" s="189">
        <f>Q338*H338</f>
        <v>0.2720228</v>
      </c>
      <c r="S338" s="189">
        <v>0</v>
      </c>
      <c r="T338" s="190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1" t="s">
        <v>161</v>
      </c>
      <c r="AT338" s="191" t="s">
        <v>156</v>
      </c>
      <c r="AU338" s="191" t="s">
        <v>81</v>
      </c>
      <c r="AY338" s="19" t="s">
        <v>154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19" t="s">
        <v>79</v>
      </c>
      <c r="BK338" s="192">
        <f>ROUND(I338*H338,2)</f>
        <v>0</v>
      </c>
      <c r="BL338" s="19" t="s">
        <v>161</v>
      </c>
      <c r="BM338" s="191" t="s">
        <v>464</v>
      </c>
    </row>
    <row r="339" spans="1:47" s="2" customFormat="1" ht="11.25">
      <c r="A339" s="36"/>
      <c r="B339" s="37"/>
      <c r="C339" s="38"/>
      <c r="D339" s="193" t="s">
        <v>163</v>
      </c>
      <c r="E339" s="38"/>
      <c r="F339" s="194" t="s">
        <v>463</v>
      </c>
      <c r="G339" s="38"/>
      <c r="H339" s="38"/>
      <c r="I339" s="195"/>
      <c r="J339" s="38"/>
      <c r="K339" s="38"/>
      <c r="L339" s="41"/>
      <c r="M339" s="196"/>
      <c r="N339" s="197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163</v>
      </c>
      <c r="AU339" s="19" t="s">
        <v>81</v>
      </c>
    </row>
    <row r="340" spans="1:47" s="2" customFormat="1" ht="11.25">
      <c r="A340" s="36"/>
      <c r="B340" s="37"/>
      <c r="C340" s="38"/>
      <c r="D340" s="198" t="s">
        <v>164</v>
      </c>
      <c r="E340" s="38"/>
      <c r="F340" s="199" t="s">
        <v>465</v>
      </c>
      <c r="G340" s="38"/>
      <c r="H340" s="38"/>
      <c r="I340" s="195"/>
      <c r="J340" s="38"/>
      <c r="K340" s="38"/>
      <c r="L340" s="41"/>
      <c r="M340" s="196"/>
      <c r="N340" s="197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164</v>
      </c>
      <c r="AU340" s="19" t="s">
        <v>81</v>
      </c>
    </row>
    <row r="341" spans="2:51" s="14" customFormat="1" ht="11.25">
      <c r="B341" s="210"/>
      <c r="C341" s="211"/>
      <c r="D341" s="193" t="s">
        <v>166</v>
      </c>
      <c r="E341" s="212" t="s">
        <v>19</v>
      </c>
      <c r="F341" s="213" t="s">
        <v>466</v>
      </c>
      <c r="G341" s="211"/>
      <c r="H341" s="214">
        <v>0.14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166</v>
      </c>
      <c r="AU341" s="220" t="s">
        <v>81</v>
      </c>
      <c r="AV341" s="14" t="s">
        <v>81</v>
      </c>
      <c r="AW341" s="14" t="s">
        <v>33</v>
      </c>
      <c r="AX341" s="14" t="s">
        <v>79</v>
      </c>
      <c r="AY341" s="220" t="s">
        <v>154</v>
      </c>
    </row>
    <row r="342" spans="1:65" s="2" customFormat="1" ht="24.2" customHeight="1">
      <c r="A342" s="36"/>
      <c r="B342" s="37"/>
      <c r="C342" s="180" t="s">
        <v>467</v>
      </c>
      <c r="D342" s="180" t="s">
        <v>156</v>
      </c>
      <c r="E342" s="181" t="s">
        <v>468</v>
      </c>
      <c r="F342" s="182" t="s">
        <v>469</v>
      </c>
      <c r="G342" s="183" t="s">
        <v>258</v>
      </c>
      <c r="H342" s="184">
        <v>0.126</v>
      </c>
      <c r="I342" s="185"/>
      <c r="J342" s="186">
        <f>ROUND(I342*H342,2)</f>
        <v>0</v>
      </c>
      <c r="K342" s="182" t="s">
        <v>160</v>
      </c>
      <c r="L342" s="41"/>
      <c r="M342" s="187" t="s">
        <v>19</v>
      </c>
      <c r="N342" s="188" t="s">
        <v>43</v>
      </c>
      <c r="O342" s="66"/>
      <c r="P342" s="189">
        <f>O342*H342</f>
        <v>0</v>
      </c>
      <c r="Q342" s="189">
        <v>1.09</v>
      </c>
      <c r="R342" s="189">
        <f>Q342*H342</f>
        <v>0.13734000000000002</v>
      </c>
      <c r="S342" s="189">
        <v>0</v>
      </c>
      <c r="T342" s="190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1" t="s">
        <v>161</v>
      </c>
      <c r="AT342" s="191" t="s">
        <v>156</v>
      </c>
      <c r="AU342" s="191" t="s">
        <v>81</v>
      </c>
      <c r="AY342" s="19" t="s">
        <v>154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9" t="s">
        <v>79</v>
      </c>
      <c r="BK342" s="192">
        <f>ROUND(I342*H342,2)</f>
        <v>0</v>
      </c>
      <c r="BL342" s="19" t="s">
        <v>161</v>
      </c>
      <c r="BM342" s="191" t="s">
        <v>470</v>
      </c>
    </row>
    <row r="343" spans="1:47" s="2" customFormat="1" ht="19.5">
      <c r="A343" s="36"/>
      <c r="B343" s="37"/>
      <c r="C343" s="38"/>
      <c r="D343" s="193" t="s">
        <v>163</v>
      </c>
      <c r="E343" s="38"/>
      <c r="F343" s="194" t="s">
        <v>469</v>
      </c>
      <c r="G343" s="38"/>
      <c r="H343" s="38"/>
      <c r="I343" s="195"/>
      <c r="J343" s="38"/>
      <c r="K343" s="38"/>
      <c r="L343" s="41"/>
      <c r="M343" s="196"/>
      <c r="N343" s="197"/>
      <c r="O343" s="66"/>
      <c r="P343" s="66"/>
      <c r="Q343" s="66"/>
      <c r="R343" s="66"/>
      <c r="S343" s="66"/>
      <c r="T343" s="67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163</v>
      </c>
      <c r="AU343" s="19" t="s">
        <v>81</v>
      </c>
    </row>
    <row r="344" spans="1:47" s="2" customFormat="1" ht="11.25">
      <c r="A344" s="36"/>
      <c r="B344" s="37"/>
      <c r="C344" s="38"/>
      <c r="D344" s="198" t="s">
        <v>164</v>
      </c>
      <c r="E344" s="38"/>
      <c r="F344" s="199" t="s">
        <v>471</v>
      </c>
      <c r="G344" s="38"/>
      <c r="H344" s="38"/>
      <c r="I344" s="195"/>
      <c r="J344" s="38"/>
      <c r="K344" s="38"/>
      <c r="L344" s="41"/>
      <c r="M344" s="196"/>
      <c r="N344" s="197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164</v>
      </c>
      <c r="AU344" s="19" t="s">
        <v>81</v>
      </c>
    </row>
    <row r="345" spans="2:51" s="14" customFormat="1" ht="11.25">
      <c r="B345" s="210"/>
      <c r="C345" s="211"/>
      <c r="D345" s="193" t="s">
        <v>166</v>
      </c>
      <c r="E345" s="212" t="s">
        <v>19</v>
      </c>
      <c r="F345" s="213" t="s">
        <v>472</v>
      </c>
      <c r="G345" s="211"/>
      <c r="H345" s="214">
        <v>0.126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166</v>
      </c>
      <c r="AU345" s="220" t="s">
        <v>81</v>
      </c>
      <c r="AV345" s="14" t="s">
        <v>81</v>
      </c>
      <c r="AW345" s="14" t="s">
        <v>33</v>
      </c>
      <c r="AX345" s="14" t="s">
        <v>79</v>
      </c>
      <c r="AY345" s="220" t="s">
        <v>154</v>
      </c>
    </row>
    <row r="346" spans="1:65" s="2" customFormat="1" ht="37.9" customHeight="1">
      <c r="A346" s="36"/>
      <c r="B346" s="37"/>
      <c r="C346" s="180" t="s">
        <v>473</v>
      </c>
      <c r="D346" s="180" t="s">
        <v>156</v>
      </c>
      <c r="E346" s="181" t="s">
        <v>474</v>
      </c>
      <c r="F346" s="182" t="s">
        <v>475</v>
      </c>
      <c r="G346" s="183" t="s">
        <v>159</v>
      </c>
      <c r="H346" s="184">
        <v>1.74</v>
      </c>
      <c r="I346" s="185"/>
      <c r="J346" s="186">
        <f>ROUND(I346*H346,2)</f>
        <v>0</v>
      </c>
      <c r="K346" s="182" t="s">
        <v>160</v>
      </c>
      <c r="L346" s="41"/>
      <c r="M346" s="187" t="s">
        <v>19</v>
      </c>
      <c r="N346" s="188" t="s">
        <v>43</v>
      </c>
      <c r="O346" s="66"/>
      <c r="P346" s="189">
        <f>O346*H346</f>
        <v>0</v>
      </c>
      <c r="Q346" s="189">
        <v>0.0525</v>
      </c>
      <c r="R346" s="189">
        <f>Q346*H346</f>
        <v>0.09135</v>
      </c>
      <c r="S346" s="189">
        <v>0</v>
      </c>
      <c r="T346" s="190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91" t="s">
        <v>161</v>
      </c>
      <c r="AT346" s="191" t="s">
        <v>156</v>
      </c>
      <c r="AU346" s="191" t="s">
        <v>81</v>
      </c>
      <c r="AY346" s="19" t="s">
        <v>154</v>
      </c>
      <c r="BE346" s="192">
        <f>IF(N346="základní",J346,0)</f>
        <v>0</v>
      </c>
      <c r="BF346" s="192">
        <f>IF(N346="snížená",J346,0)</f>
        <v>0</v>
      </c>
      <c r="BG346" s="192">
        <f>IF(N346="zákl. přenesená",J346,0)</f>
        <v>0</v>
      </c>
      <c r="BH346" s="192">
        <f>IF(N346="sníž. přenesená",J346,0)</f>
        <v>0</v>
      </c>
      <c r="BI346" s="192">
        <f>IF(N346="nulová",J346,0)</f>
        <v>0</v>
      </c>
      <c r="BJ346" s="19" t="s">
        <v>79</v>
      </c>
      <c r="BK346" s="192">
        <f>ROUND(I346*H346,2)</f>
        <v>0</v>
      </c>
      <c r="BL346" s="19" t="s">
        <v>161</v>
      </c>
      <c r="BM346" s="191" t="s">
        <v>476</v>
      </c>
    </row>
    <row r="347" spans="1:47" s="2" customFormat="1" ht="19.5">
      <c r="A347" s="36"/>
      <c r="B347" s="37"/>
      <c r="C347" s="38"/>
      <c r="D347" s="193" t="s">
        <v>163</v>
      </c>
      <c r="E347" s="38"/>
      <c r="F347" s="194" t="s">
        <v>475</v>
      </c>
      <c r="G347" s="38"/>
      <c r="H347" s="38"/>
      <c r="I347" s="195"/>
      <c r="J347" s="38"/>
      <c r="K347" s="38"/>
      <c r="L347" s="41"/>
      <c r="M347" s="196"/>
      <c r="N347" s="197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163</v>
      </c>
      <c r="AU347" s="19" t="s">
        <v>81</v>
      </c>
    </row>
    <row r="348" spans="1:47" s="2" customFormat="1" ht="11.25">
      <c r="A348" s="36"/>
      <c r="B348" s="37"/>
      <c r="C348" s="38"/>
      <c r="D348" s="198" t="s">
        <v>164</v>
      </c>
      <c r="E348" s="38"/>
      <c r="F348" s="199" t="s">
        <v>477</v>
      </c>
      <c r="G348" s="38"/>
      <c r="H348" s="38"/>
      <c r="I348" s="195"/>
      <c r="J348" s="38"/>
      <c r="K348" s="38"/>
      <c r="L348" s="41"/>
      <c r="M348" s="196"/>
      <c r="N348" s="197"/>
      <c r="O348" s="66"/>
      <c r="P348" s="66"/>
      <c r="Q348" s="66"/>
      <c r="R348" s="66"/>
      <c r="S348" s="66"/>
      <c r="T348" s="67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164</v>
      </c>
      <c r="AU348" s="19" t="s">
        <v>81</v>
      </c>
    </row>
    <row r="349" spans="2:51" s="14" customFormat="1" ht="11.25">
      <c r="B349" s="210"/>
      <c r="C349" s="211"/>
      <c r="D349" s="193" t="s">
        <v>166</v>
      </c>
      <c r="E349" s="212" t="s">
        <v>19</v>
      </c>
      <c r="F349" s="213" t="s">
        <v>478</v>
      </c>
      <c r="G349" s="211"/>
      <c r="H349" s="214">
        <v>1.74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166</v>
      </c>
      <c r="AU349" s="220" t="s">
        <v>81</v>
      </c>
      <c r="AV349" s="14" t="s">
        <v>81</v>
      </c>
      <c r="AW349" s="14" t="s">
        <v>33</v>
      </c>
      <c r="AX349" s="14" t="s">
        <v>79</v>
      </c>
      <c r="AY349" s="220" t="s">
        <v>154</v>
      </c>
    </row>
    <row r="350" spans="1:65" s="2" customFormat="1" ht="37.9" customHeight="1">
      <c r="A350" s="36"/>
      <c r="B350" s="37"/>
      <c r="C350" s="180" t="s">
        <v>479</v>
      </c>
      <c r="D350" s="180" t="s">
        <v>156</v>
      </c>
      <c r="E350" s="181" t="s">
        <v>480</v>
      </c>
      <c r="F350" s="182" t="s">
        <v>481</v>
      </c>
      <c r="G350" s="183" t="s">
        <v>159</v>
      </c>
      <c r="H350" s="184">
        <v>21.895</v>
      </c>
      <c r="I350" s="185"/>
      <c r="J350" s="186">
        <f>ROUND(I350*H350,2)</f>
        <v>0</v>
      </c>
      <c r="K350" s="182" t="s">
        <v>160</v>
      </c>
      <c r="L350" s="41"/>
      <c r="M350" s="187" t="s">
        <v>19</v>
      </c>
      <c r="N350" s="188" t="s">
        <v>43</v>
      </c>
      <c r="O350" s="66"/>
      <c r="P350" s="189">
        <f>O350*H350</f>
        <v>0</v>
      </c>
      <c r="Q350" s="189">
        <v>0.06998</v>
      </c>
      <c r="R350" s="189">
        <f>Q350*H350</f>
        <v>1.5322121</v>
      </c>
      <c r="S350" s="189">
        <v>0</v>
      </c>
      <c r="T350" s="190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91" t="s">
        <v>161</v>
      </c>
      <c r="AT350" s="191" t="s">
        <v>156</v>
      </c>
      <c r="AU350" s="191" t="s">
        <v>81</v>
      </c>
      <c r="AY350" s="19" t="s">
        <v>154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19" t="s">
        <v>79</v>
      </c>
      <c r="BK350" s="192">
        <f>ROUND(I350*H350,2)</f>
        <v>0</v>
      </c>
      <c r="BL350" s="19" t="s">
        <v>161</v>
      </c>
      <c r="BM350" s="191" t="s">
        <v>482</v>
      </c>
    </row>
    <row r="351" spans="1:47" s="2" customFormat="1" ht="19.5">
      <c r="A351" s="36"/>
      <c r="B351" s="37"/>
      <c r="C351" s="38"/>
      <c r="D351" s="193" t="s">
        <v>163</v>
      </c>
      <c r="E351" s="38"/>
      <c r="F351" s="194" t="s">
        <v>481</v>
      </c>
      <c r="G351" s="38"/>
      <c r="H351" s="38"/>
      <c r="I351" s="195"/>
      <c r="J351" s="38"/>
      <c r="K351" s="38"/>
      <c r="L351" s="41"/>
      <c r="M351" s="196"/>
      <c r="N351" s="197"/>
      <c r="O351" s="66"/>
      <c r="P351" s="66"/>
      <c r="Q351" s="66"/>
      <c r="R351" s="66"/>
      <c r="S351" s="66"/>
      <c r="T351" s="67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163</v>
      </c>
      <c r="AU351" s="19" t="s">
        <v>81</v>
      </c>
    </row>
    <row r="352" spans="1:47" s="2" customFormat="1" ht="11.25">
      <c r="A352" s="36"/>
      <c r="B352" s="37"/>
      <c r="C352" s="38"/>
      <c r="D352" s="198" t="s">
        <v>164</v>
      </c>
      <c r="E352" s="38"/>
      <c r="F352" s="199" t="s">
        <v>483</v>
      </c>
      <c r="G352" s="38"/>
      <c r="H352" s="38"/>
      <c r="I352" s="195"/>
      <c r="J352" s="38"/>
      <c r="K352" s="38"/>
      <c r="L352" s="41"/>
      <c r="M352" s="196"/>
      <c r="N352" s="197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164</v>
      </c>
      <c r="AU352" s="19" t="s">
        <v>81</v>
      </c>
    </row>
    <row r="353" spans="2:51" s="14" customFormat="1" ht="11.25">
      <c r="B353" s="210"/>
      <c r="C353" s="211"/>
      <c r="D353" s="193" t="s">
        <v>166</v>
      </c>
      <c r="E353" s="212" t="s">
        <v>19</v>
      </c>
      <c r="F353" s="213" t="s">
        <v>484</v>
      </c>
      <c r="G353" s="211"/>
      <c r="H353" s="214">
        <v>21.895</v>
      </c>
      <c r="I353" s="215"/>
      <c r="J353" s="211"/>
      <c r="K353" s="211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166</v>
      </c>
      <c r="AU353" s="220" t="s">
        <v>81</v>
      </c>
      <c r="AV353" s="14" t="s">
        <v>81</v>
      </c>
      <c r="AW353" s="14" t="s">
        <v>33</v>
      </c>
      <c r="AX353" s="14" t="s">
        <v>79</v>
      </c>
      <c r="AY353" s="220" t="s">
        <v>154</v>
      </c>
    </row>
    <row r="354" spans="1:65" s="2" customFormat="1" ht="24.2" customHeight="1">
      <c r="A354" s="36"/>
      <c r="B354" s="37"/>
      <c r="C354" s="180" t="s">
        <v>485</v>
      </c>
      <c r="D354" s="180" t="s">
        <v>156</v>
      </c>
      <c r="E354" s="181" t="s">
        <v>486</v>
      </c>
      <c r="F354" s="182" t="s">
        <v>487</v>
      </c>
      <c r="G354" s="183" t="s">
        <v>177</v>
      </c>
      <c r="H354" s="184">
        <v>11.6</v>
      </c>
      <c r="I354" s="185"/>
      <c r="J354" s="186">
        <f>ROUND(I354*H354,2)</f>
        <v>0</v>
      </c>
      <c r="K354" s="182" t="s">
        <v>160</v>
      </c>
      <c r="L354" s="41"/>
      <c r="M354" s="187" t="s">
        <v>19</v>
      </c>
      <c r="N354" s="188" t="s">
        <v>43</v>
      </c>
      <c r="O354" s="66"/>
      <c r="P354" s="189">
        <f>O354*H354</f>
        <v>0</v>
      </c>
      <c r="Q354" s="189">
        <v>0.00013</v>
      </c>
      <c r="R354" s="189">
        <f>Q354*H354</f>
        <v>0.0015079999999999998</v>
      </c>
      <c r="S354" s="189">
        <v>0</v>
      </c>
      <c r="T354" s="190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91" t="s">
        <v>161</v>
      </c>
      <c r="AT354" s="191" t="s">
        <v>156</v>
      </c>
      <c r="AU354" s="191" t="s">
        <v>81</v>
      </c>
      <c r="AY354" s="19" t="s">
        <v>154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9" t="s">
        <v>79</v>
      </c>
      <c r="BK354" s="192">
        <f>ROUND(I354*H354,2)</f>
        <v>0</v>
      </c>
      <c r="BL354" s="19" t="s">
        <v>161</v>
      </c>
      <c r="BM354" s="191" t="s">
        <v>488</v>
      </c>
    </row>
    <row r="355" spans="1:47" s="2" customFormat="1" ht="11.25">
      <c r="A355" s="36"/>
      <c r="B355" s="37"/>
      <c r="C355" s="38"/>
      <c r="D355" s="193" t="s">
        <v>163</v>
      </c>
      <c r="E355" s="38"/>
      <c r="F355" s="194" t="s">
        <v>487</v>
      </c>
      <c r="G355" s="38"/>
      <c r="H355" s="38"/>
      <c r="I355" s="195"/>
      <c r="J355" s="38"/>
      <c r="K355" s="38"/>
      <c r="L355" s="41"/>
      <c r="M355" s="196"/>
      <c r="N355" s="197"/>
      <c r="O355" s="66"/>
      <c r="P355" s="66"/>
      <c r="Q355" s="66"/>
      <c r="R355" s="66"/>
      <c r="S355" s="66"/>
      <c r="T355" s="67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163</v>
      </c>
      <c r="AU355" s="19" t="s">
        <v>81</v>
      </c>
    </row>
    <row r="356" spans="1:47" s="2" customFormat="1" ht="11.25">
      <c r="A356" s="36"/>
      <c r="B356" s="37"/>
      <c r="C356" s="38"/>
      <c r="D356" s="198" t="s">
        <v>164</v>
      </c>
      <c r="E356" s="38"/>
      <c r="F356" s="199" t="s">
        <v>489</v>
      </c>
      <c r="G356" s="38"/>
      <c r="H356" s="38"/>
      <c r="I356" s="195"/>
      <c r="J356" s="38"/>
      <c r="K356" s="38"/>
      <c r="L356" s="41"/>
      <c r="M356" s="196"/>
      <c r="N356" s="197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164</v>
      </c>
      <c r="AU356" s="19" t="s">
        <v>81</v>
      </c>
    </row>
    <row r="357" spans="2:51" s="14" customFormat="1" ht="11.25">
      <c r="B357" s="210"/>
      <c r="C357" s="211"/>
      <c r="D357" s="193" t="s">
        <v>166</v>
      </c>
      <c r="E357" s="212" t="s">
        <v>19</v>
      </c>
      <c r="F357" s="213" t="s">
        <v>490</v>
      </c>
      <c r="G357" s="211"/>
      <c r="H357" s="214">
        <v>11.6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166</v>
      </c>
      <c r="AU357" s="220" t="s">
        <v>81</v>
      </c>
      <c r="AV357" s="14" t="s">
        <v>81</v>
      </c>
      <c r="AW357" s="14" t="s">
        <v>33</v>
      </c>
      <c r="AX357" s="14" t="s">
        <v>79</v>
      </c>
      <c r="AY357" s="220" t="s">
        <v>154</v>
      </c>
    </row>
    <row r="358" spans="1:65" s="2" customFormat="1" ht="37.9" customHeight="1">
      <c r="A358" s="36"/>
      <c r="B358" s="37"/>
      <c r="C358" s="180" t="s">
        <v>491</v>
      </c>
      <c r="D358" s="180" t="s">
        <v>156</v>
      </c>
      <c r="E358" s="181" t="s">
        <v>492</v>
      </c>
      <c r="F358" s="182" t="s">
        <v>493</v>
      </c>
      <c r="G358" s="183" t="s">
        <v>159</v>
      </c>
      <c r="H358" s="184">
        <v>2.8</v>
      </c>
      <c r="I358" s="185"/>
      <c r="J358" s="186">
        <f>ROUND(I358*H358,2)</f>
        <v>0</v>
      </c>
      <c r="K358" s="182" t="s">
        <v>160</v>
      </c>
      <c r="L358" s="41"/>
      <c r="M358" s="187" t="s">
        <v>19</v>
      </c>
      <c r="N358" s="188" t="s">
        <v>43</v>
      </c>
      <c r="O358" s="66"/>
      <c r="P358" s="189">
        <f>O358*H358</f>
        <v>0</v>
      </c>
      <c r="Q358" s="189">
        <v>0.17818</v>
      </c>
      <c r="R358" s="189">
        <f>Q358*H358</f>
        <v>0.49890399999999996</v>
      </c>
      <c r="S358" s="189">
        <v>0</v>
      </c>
      <c r="T358" s="190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91" t="s">
        <v>161</v>
      </c>
      <c r="AT358" s="191" t="s">
        <v>156</v>
      </c>
      <c r="AU358" s="191" t="s">
        <v>81</v>
      </c>
      <c r="AY358" s="19" t="s">
        <v>154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9" t="s">
        <v>79</v>
      </c>
      <c r="BK358" s="192">
        <f>ROUND(I358*H358,2)</f>
        <v>0</v>
      </c>
      <c r="BL358" s="19" t="s">
        <v>161</v>
      </c>
      <c r="BM358" s="191" t="s">
        <v>494</v>
      </c>
    </row>
    <row r="359" spans="1:47" s="2" customFormat="1" ht="19.5">
      <c r="A359" s="36"/>
      <c r="B359" s="37"/>
      <c r="C359" s="38"/>
      <c r="D359" s="193" t="s">
        <v>163</v>
      </c>
      <c r="E359" s="38"/>
      <c r="F359" s="194" t="s">
        <v>493</v>
      </c>
      <c r="G359" s="38"/>
      <c r="H359" s="38"/>
      <c r="I359" s="195"/>
      <c r="J359" s="38"/>
      <c r="K359" s="38"/>
      <c r="L359" s="41"/>
      <c r="M359" s="196"/>
      <c r="N359" s="197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163</v>
      </c>
      <c r="AU359" s="19" t="s">
        <v>81</v>
      </c>
    </row>
    <row r="360" spans="1:47" s="2" customFormat="1" ht="11.25">
      <c r="A360" s="36"/>
      <c r="B360" s="37"/>
      <c r="C360" s="38"/>
      <c r="D360" s="198" t="s">
        <v>164</v>
      </c>
      <c r="E360" s="38"/>
      <c r="F360" s="199" t="s">
        <v>495</v>
      </c>
      <c r="G360" s="38"/>
      <c r="H360" s="38"/>
      <c r="I360" s="195"/>
      <c r="J360" s="38"/>
      <c r="K360" s="38"/>
      <c r="L360" s="41"/>
      <c r="M360" s="196"/>
      <c r="N360" s="197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164</v>
      </c>
      <c r="AU360" s="19" t="s">
        <v>81</v>
      </c>
    </row>
    <row r="361" spans="2:51" s="14" customFormat="1" ht="11.25">
      <c r="B361" s="210"/>
      <c r="C361" s="211"/>
      <c r="D361" s="193" t="s">
        <v>166</v>
      </c>
      <c r="E361" s="212" t="s">
        <v>19</v>
      </c>
      <c r="F361" s="213" t="s">
        <v>496</v>
      </c>
      <c r="G361" s="211"/>
      <c r="H361" s="214">
        <v>2.8</v>
      </c>
      <c r="I361" s="215"/>
      <c r="J361" s="211"/>
      <c r="K361" s="211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166</v>
      </c>
      <c r="AU361" s="220" t="s">
        <v>81</v>
      </c>
      <c r="AV361" s="14" t="s">
        <v>81</v>
      </c>
      <c r="AW361" s="14" t="s">
        <v>33</v>
      </c>
      <c r="AX361" s="14" t="s">
        <v>79</v>
      </c>
      <c r="AY361" s="220" t="s">
        <v>154</v>
      </c>
    </row>
    <row r="362" spans="2:63" s="12" customFormat="1" ht="22.9" customHeight="1">
      <c r="B362" s="164"/>
      <c r="C362" s="165"/>
      <c r="D362" s="166" t="s">
        <v>71</v>
      </c>
      <c r="E362" s="178" t="s">
        <v>161</v>
      </c>
      <c r="F362" s="178" t="s">
        <v>497</v>
      </c>
      <c r="G362" s="165"/>
      <c r="H362" s="165"/>
      <c r="I362" s="168"/>
      <c r="J362" s="179">
        <f>BK362</f>
        <v>0</v>
      </c>
      <c r="K362" s="165"/>
      <c r="L362" s="170"/>
      <c r="M362" s="171"/>
      <c r="N362" s="172"/>
      <c r="O362" s="172"/>
      <c r="P362" s="173">
        <f>SUM(P363:P396)</f>
        <v>0</v>
      </c>
      <c r="Q362" s="172"/>
      <c r="R362" s="173">
        <f>SUM(R363:R396)</f>
        <v>21.078243439999998</v>
      </c>
      <c r="S362" s="172"/>
      <c r="T362" s="174">
        <f>SUM(T363:T396)</f>
        <v>0</v>
      </c>
      <c r="AR362" s="175" t="s">
        <v>79</v>
      </c>
      <c r="AT362" s="176" t="s">
        <v>71</v>
      </c>
      <c r="AU362" s="176" t="s">
        <v>79</v>
      </c>
      <c r="AY362" s="175" t="s">
        <v>154</v>
      </c>
      <c r="BK362" s="177">
        <f>SUM(BK363:BK396)</f>
        <v>0</v>
      </c>
    </row>
    <row r="363" spans="1:65" s="2" customFormat="1" ht="37.9" customHeight="1">
      <c r="A363" s="36"/>
      <c r="B363" s="37"/>
      <c r="C363" s="180" t="s">
        <v>498</v>
      </c>
      <c r="D363" s="180" t="s">
        <v>156</v>
      </c>
      <c r="E363" s="181" t="s">
        <v>499</v>
      </c>
      <c r="F363" s="182" t="s">
        <v>500</v>
      </c>
      <c r="G363" s="183" t="s">
        <v>444</v>
      </c>
      <c r="H363" s="184">
        <v>94</v>
      </c>
      <c r="I363" s="185"/>
      <c r="J363" s="186">
        <f>ROUND(I363*H363,2)</f>
        <v>0</v>
      </c>
      <c r="K363" s="182" t="s">
        <v>160</v>
      </c>
      <c r="L363" s="41"/>
      <c r="M363" s="187" t="s">
        <v>19</v>
      </c>
      <c r="N363" s="188" t="s">
        <v>43</v>
      </c>
      <c r="O363" s="66"/>
      <c r="P363" s="189">
        <f>O363*H363</f>
        <v>0</v>
      </c>
      <c r="Q363" s="189">
        <v>0.02278</v>
      </c>
      <c r="R363" s="189">
        <f>Q363*H363</f>
        <v>2.1413200000000003</v>
      </c>
      <c r="S363" s="189">
        <v>0</v>
      </c>
      <c r="T363" s="190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91" t="s">
        <v>161</v>
      </c>
      <c r="AT363" s="191" t="s">
        <v>156</v>
      </c>
      <c r="AU363" s="191" t="s">
        <v>81</v>
      </c>
      <c r="AY363" s="19" t="s">
        <v>154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9" t="s">
        <v>79</v>
      </c>
      <c r="BK363" s="192">
        <f>ROUND(I363*H363,2)</f>
        <v>0</v>
      </c>
      <c r="BL363" s="19" t="s">
        <v>161</v>
      </c>
      <c r="BM363" s="191" t="s">
        <v>501</v>
      </c>
    </row>
    <row r="364" spans="1:47" s="2" customFormat="1" ht="19.5">
      <c r="A364" s="36"/>
      <c r="B364" s="37"/>
      <c r="C364" s="38"/>
      <c r="D364" s="193" t="s">
        <v>163</v>
      </c>
      <c r="E364" s="38"/>
      <c r="F364" s="194" t="s">
        <v>500</v>
      </c>
      <c r="G364" s="38"/>
      <c r="H364" s="38"/>
      <c r="I364" s="195"/>
      <c r="J364" s="38"/>
      <c r="K364" s="38"/>
      <c r="L364" s="41"/>
      <c r="M364" s="196"/>
      <c r="N364" s="197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163</v>
      </c>
      <c r="AU364" s="19" t="s">
        <v>81</v>
      </c>
    </row>
    <row r="365" spans="1:47" s="2" customFormat="1" ht="11.25">
      <c r="A365" s="36"/>
      <c r="B365" s="37"/>
      <c r="C365" s="38"/>
      <c r="D365" s="198" t="s">
        <v>164</v>
      </c>
      <c r="E365" s="38"/>
      <c r="F365" s="199" t="s">
        <v>502</v>
      </c>
      <c r="G365" s="38"/>
      <c r="H365" s="38"/>
      <c r="I365" s="195"/>
      <c r="J365" s="38"/>
      <c r="K365" s="38"/>
      <c r="L365" s="41"/>
      <c r="M365" s="196"/>
      <c r="N365" s="197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164</v>
      </c>
      <c r="AU365" s="19" t="s">
        <v>81</v>
      </c>
    </row>
    <row r="366" spans="2:51" s="14" customFormat="1" ht="11.25">
      <c r="B366" s="210"/>
      <c r="C366" s="211"/>
      <c r="D366" s="193" t="s">
        <v>166</v>
      </c>
      <c r="E366" s="212" t="s">
        <v>19</v>
      </c>
      <c r="F366" s="213" t="s">
        <v>503</v>
      </c>
      <c r="G366" s="211"/>
      <c r="H366" s="214">
        <v>94</v>
      </c>
      <c r="I366" s="215"/>
      <c r="J366" s="211"/>
      <c r="K366" s="211"/>
      <c r="L366" s="216"/>
      <c r="M366" s="217"/>
      <c r="N366" s="218"/>
      <c r="O366" s="218"/>
      <c r="P366" s="218"/>
      <c r="Q366" s="218"/>
      <c r="R366" s="218"/>
      <c r="S366" s="218"/>
      <c r="T366" s="219"/>
      <c r="AT366" s="220" t="s">
        <v>166</v>
      </c>
      <c r="AU366" s="220" t="s">
        <v>81</v>
      </c>
      <c r="AV366" s="14" t="s">
        <v>81</v>
      </c>
      <c r="AW366" s="14" t="s">
        <v>33</v>
      </c>
      <c r="AX366" s="14" t="s">
        <v>79</v>
      </c>
      <c r="AY366" s="220" t="s">
        <v>154</v>
      </c>
    </row>
    <row r="367" spans="1:65" s="2" customFormat="1" ht="37.9" customHeight="1">
      <c r="A367" s="36"/>
      <c r="B367" s="37"/>
      <c r="C367" s="180" t="s">
        <v>504</v>
      </c>
      <c r="D367" s="180" t="s">
        <v>156</v>
      </c>
      <c r="E367" s="181" t="s">
        <v>505</v>
      </c>
      <c r="F367" s="182" t="s">
        <v>506</v>
      </c>
      <c r="G367" s="183" t="s">
        <v>258</v>
      </c>
      <c r="H367" s="184">
        <v>1.276</v>
      </c>
      <c r="I367" s="185"/>
      <c r="J367" s="186">
        <f>ROUND(I367*H367,2)</f>
        <v>0</v>
      </c>
      <c r="K367" s="182" t="s">
        <v>160</v>
      </c>
      <c r="L367" s="41"/>
      <c r="M367" s="187" t="s">
        <v>19</v>
      </c>
      <c r="N367" s="188" t="s">
        <v>43</v>
      </c>
      <c r="O367" s="66"/>
      <c r="P367" s="189">
        <f>O367*H367</f>
        <v>0</v>
      </c>
      <c r="Q367" s="189">
        <v>0.01709</v>
      </c>
      <c r="R367" s="189">
        <f>Q367*H367</f>
        <v>0.02180684</v>
      </c>
      <c r="S367" s="189">
        <v>0</v>
      </c>
      <c r="T367" s="190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91" t="s">
        <v>161</v>
      </c>
      <c r="AT367" s="191" t="s">
        <v>156</v>
      </c>
      <c r="AU367" s="191" t="s">
        <v>81</v>
      </c>
      <c r="AY367" s="19" t="s">
        <v>154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19" t="s">
        <v>79</v>
      </c>
      <c r="BK367" s="192">
        <f>ROUND(I367*H367,2)</f>
        <v>0</v>
      </c>
      <c r="BL367" s="19" t="s">
        <v>161</v>
      </c>
      <c r="BM367" s="191" t="s">
        <v>507</v>
      </c>
    </row>
    <row r="368" spans="1:47" s="2" customFormat="1" ht="29.25">
      <c r="A368" s="36"/>
      <c r="B368" s="37"/>
      <c r="C368" s="38"/>
      <c r="D368" s="193" t="s">
        <v>163</v>
      </c>
      <c r="E368" s="38"/>
      <c r="F368" s="194" t="s">
        <v>506</v>
      </c>
      <c r="G368" s="38"/>
      <c r="H368" s="38"/>
      <c r="I368" s="195"/>
      <c r="J368" s="38"/>
      <c r="K368" s="38"/>
      <c r="L368" s="41"/>
      <c r="M368" s="196"/>
      <c r="N368" s="197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163</v>
      </c>
      <c r="AU368" s="19" t="s">
        <v>81</v>
      </c>
    </row>
    <row r="369" spans="1:47" s="2" customFormat="1" ht="11.25">
      <c r="A369" s="36"/>
      <c r="B369" s="37"/>
      <c r="C369" s="38"/>
      <c r="D369" s="198" t="s">
        <v>164</v>
      </c>
      <c r="E369" s="38"/>
      <c r="F369" s="199" t="s">
        <v>508</v>
      </c>
      <c r="G369" s="38"/>
      <c r="H369" s="38"/>
      <c r="I369" s="195"/>
      <c r="J369" s="38"/>
      <c r="K369" s="38"/>
      <c r="L369" s="41"/>
      <c r="M369" s="196"/>
      <c r="N369" s="197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164</v>
      </c>
      <c r="AU369" s="19" t="s">
        <v>81</v>
      </c>
    </row>
    <row r="370" spans="2:51" s="13" customFormat="1" ht="11.25">
      <c r="B370" s="200"/>
      <c r="C370" s="201"/>
      <c r="D370" s="193" t="s">
        <v>166</v>
      </c>
      <c r="E370" s="202" t="s">
        <v>19</v>
      </c>
      <c r="F370" s="203" t="s">
        <v>509</v>
      </c>
      <c r="G370" s="201"/>
      <c r="H370" s="202" t="s">
        <v>19</v>
      </c>
      <c r="I370" s="204"/>
      <c r="J370" s="201"/>
      <c r="K370" s="201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166</v>
      </c>
      <c r="AU370" s="209" t="s">
        <v>81</v>
      </c>
      <c r="AV370" s="13" t="s">
        <v>79</v>
      </c>
      <c r="AW370" s="13" t="s">
        <v>33</v>
      </c>
      <c r="AX370" s="13" t="s">
        <v>72</v>
      </c>
      <c r="AY370" s="209" t="s">
        <v>154</v>
      </c>
    </row>
    <row r="371" spans="2:51" s="14" customFormat="1" ht="11.25">
      <c r="B371" s="210"/>
      <c r="C371" s="211"/>
      <c r="D371" s="193" t="s">
        <v>166</v>
      </c>
      <c r="E371" s="212" t="s">
        <v>19</v>
      </c>
      <c r="F371" s="213" t="s">
        <v>510</v>
      </c>
      <c r="G371" s="211"/>
      <c r="H371" s="214">
        <v>1.084</v>
      </c>
      <c r="I371" s="215"/>
      <c r="J371" s="211"/>
      <c r="K371" s="211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166</v>
      </c>
      <c r="AU371" s="220" t="s">
        <v>81</v>
      </c>
      <c r="AV371" s="14" t="s">
        <v>81</v>
      </c>
      <c r="AW371" s="14" t="s">
        <v>33</v>
      </c>
      <c r="AX371" s="14" t="s">
        <v>72</v>
      </c>
      <c r="AY371" s="220" t="s">
        <v>154</v>
      </c>
    </row>
    <row r="372" spans="2:51" s="14" customFormat="1" ht="11.25">
      <c r="B372" s="210"/>
      <c r="C372" s="211"/>
      <c r="D372" s="193" t="s">
        <v>166</v>
      </c>
      <c r="E372" s="212" t="s">
        <v>19</v>
      </c>
      <c r="F372" s="213" t="s">
        <v>511</v>
      </c>
      <c r="G372" s="211"/>
      <c r="H372" s="214">
        <v>0.192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166</v>
      </c>
      <c r="AU372" s="220" t="s">
        <v>81</v>
      </c>
      <c r="AV372" s="14" t="s">
        <v>81</v>
      </c>
      <c r="AW372" s="14" t="s">
        <v>33</v>
      </c>
      <c r="AX372" s="14" t="s">
        <v>72</v>
      </c>
      <c r="AY372" s="220" t="s">
        <v>154</v>
      </c>
    </row>
    <row r="373" spans="2:51" s="15" customFormat="1" ht="11.25">
      <c r="B373" s="221"/>
      <c r="C373" s="222"/>
      <c r="D373" s="193" t="s">
        <v>166</v>
      </c>
      <c r="E373" s="223" t="s">
        <v>19</v>
      </c>
      <c r="F373" s="224" t="s">
        <v>196</v>
      </c>
      <c r="G373" s="222"/>
      <c r="H373" s="225">
        <v>1.276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166</v>
      </c>
      <c r="AU373" s="231" t="s">
        <v>81</v>
      </c>
      <c r="AV373" s="15" t="s">
        <v>161</v>
      </c>
      <c r="AW373" s="15" t="s">
        <v>33</v>
      </c>
      <c r="AX373" s="15" t="s">
        <v>79</v>
      </c>
      <c r="AY373" s="231" t="s">
        <v>154</v>
      </c>
    </row>
    <row r="374" spans="1:65" s="2" customFormat="1" ht="24.2" customHeight="1">
      <c r="A374" s="36"/>
      <c r="B374" s="37"/>
      <c r="C374" s="232" t="s">
        <v>512</v>
      </c>
      <c r="D374" s="232" t="s">
        <v>275</v>
      </c>
      <c r="E374" s="233" t="s">
        <v>513</v>
      </c>
      <c r="F374" s="234" t="s">
        <v>514</v>
      </c>
      <c r="G374" s="235" t="s">
        <v>258</v>
      </c>
      <c r="H374" s="236">
        <v>1.192</v>
      </c>
      <c r="I374" s="237"/>
      <c r="J374" s="238">
        <f>ROUND(I374*H374,2)</f>
        <v>0</v>
      </c>
      <c r="K374" s="234" t="s">
        <v>160</v>
      </c>
      <c r="L374" s="239"/>
      <c r="M374" s="240" t="s">
        <v>19</v>
      </c>
      <c r="N374" s="241" t="s">
        <v>43</v>
      </c>
      <c r="O374" s="66"/>
      <c r="P374" s="189">
        <f>O374*H374</f>
        <v>0</v>
      </c>
      <c r="Q374" s="189">
        <v>1</v>
      </c>
      <c r="R374" s="189">
        <f>Q374*H374</f>
        <v>1.192</v>
      </c>
      <c r="S374" s="189">
        <v>0</v>
      </c>
      <c r="T374" s="190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91" t="s">
        <v>212</v>
      </c>
      <c r="AT374" s="191" t="s">
        <v>275</v>
      </c>
      <c r="AU374" s="191" t="s">
        <v>81</v>
      </c>
      <c r="AY374" s="19" t="s">
        <v>154</v>
      </c>
      <c r="BE374" s="192">
        <f>IF(N374="základní",J374,0)</f>
        <v>0</v>
      </c>
      <c r="BF374" s="192">
        <f>IF(N374="snížená",J374,0)</f>
        <v>0</v>
      </c>
      <c r="BG374" s="192">
        <f>IF(N374="zákl. přenesená",J374,0)</f>
        <v>0</v>
      </c>
      <c r="BH374" s="192">
        <f>IF(N374="sníž. přenesená",J374,0)</f>
        <v>0</v>
      </c>
      <c r="BI374" s="192">
        <f>IF(N374="nulová",J374,0)</f>
        <v>0</v>
      </c>
      <c r="BJ374" s="19" t="s">
        <v>79</v>
      </c>
      <c r="BK374" s="192">
        <f>ROUND(I374*H374,2)</f>
        <v>0</v>
      </c>
      <c r="BL374" s="19" t="s">
        <v>161</v>
      </c>
      <c r="BM374" s="191" t="s">
        <v>515</v>
      </c>
    </row>
    <row r="375" spans="1:47" s="2" customFormat="1" ht="11.25">
      <c r="A375" s="36"/>
      <c r="B375" s="37"/>
      <c r="C375" s="38"/>
      <c r="D375" s="193" t="s">
        <v>163</v>
      </c>
      <c r="E375" s="38"/>
      <c r="F375" s="194" t="s">
        <v>514</v>
      </c>
      <c r="G375" s="38"/>
      <c r="H375" s="38"/>
      <c r="I375" s="195"/>
      <c r="J375" s="38"/>
      <c r="K375" s="38"/>
      <c r="L375" s="41"/>
      <c r="M375" s="196"/>
      <c r="N375" s="197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163</v>
      </c>
      <c r="AU375" s="19" t="s">
        <v>81</v>
      </c>
    </row>
    <row r="376" spans="2:51" s="14" customFormat="1" ht="11.25">
      <c r="B376" s="210"/>
      <c r="C376" s="211"/>
      <c r="D376" s="193" t="s">
        <v>166</v>
      </c>
      <c r="E376" s="212" t="s">
        <v>19</v>
      </c>
      <c r="F376" s="213" t="s">
        <v>516</v>
      </c>
      <c r="G376" s="211"/>
      <c r="H376" s="214">
        <v>1.084</v>
      </c>
      <c r="I376" s="215"/>
      <c r="J376" s="211"/>
      <c r="K376" s="211"/>
      <c r="L376" s="216"/>
      <c r="M376" s="217"/>
      <c r="N376" s="218"/>
      <c r="O376" s="218"/>
      <c r="P376" s="218"/>
      <c r="Q376" s="218"/>
      <c r="R376" s="218"/>
      <c r="S376" s="218"/>
      <c r="T376" s="219"/>
      <c r="AT376" s="220" t="s">
        <v>166</v>
      </c>
      <c r="AU376" s="220" t="s">
        <v>81</v>
      </c>
      <c r="AV376" s="14" t="s">
        <v>81</v>
      </c>
      <c r="AW376" s="14" t="s">
        <v>33</v>
      </c>
      <c r="AX376" s="14" t="s">
        <v>72</v>
      </c>
      <c r="AY376" s="220" t="s">
        <v>154</v>
      </c>
    </row>
    <row r="377" spans="2:51" s="14" customFormat="1" ht="11.25">
      <c r="B377" s="210"/>
      <c r="C377" s="211"/>
      <c r="D377" s="193" t="s">
        <v>166</v>
      </c>
      <c r="E377" s="212" t="s">
        <v>19</v>
      </c>
      <c r="F377" s="213" t="s">
        <v>517</v>
      </c>
      <c r="G377" s="211"/>
      <c r="H377" s="214">
        <v>1.192</v>
      </c>
      <c r="I377" s="215"/>
      <c r="J377" s="211"/>
      <c r="K377" s="211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166</v>
      </c>
      <c r="AU377" s="220" t="s">
        <v>81</v>
      </c>
      <c r="AV377" s="14" t="s">
        <v>81</v>
      </c>
      <c r="AW377" s="14" t="s">
        <v>33</v>
      </c>
      <c r="AX377" s="14" t="s">
        <v>79</v>
      </c>
      <c r="AY377" s="220" t="s">
        <v>154</v>
      </c>
    </row>
    <row r="378" spans="1:65" s="2" customFormat="1" ht="24.2" customHeight="1">
      <c r="A378" s="36"/>
      <c r="B378" s="37"/>
      <c r="C378" s="232" t="s">
        <v>518</v>
      </c>
      <c r="D378" s="232" t="s">
        <v>275</v>
      </c>
      <c r="E378" s="233" t="s">
        <v>519</v>
      </c>
      <c r="F378" s="234" t="s">
        <v>520</v>
      </c>
      <c r="G378" s="235" t="s">
        <v>258</v>
      </c>
      <c r="H378" s="236">
        <v>0.211</v>
      </c>
      <c r="I378" s="237"/>
      <c r="J378" s="238">
        <f>ROUND(I378*H378,2)</f>
        <v>0</v>
      </c>
      <c r="K378" s="234" t="s">
        <v>160</v>
      </c>
      <c r="L378" s="239"/>
      <c r="M378" s="240" t="s">
        <v>19</v>
      </c>
      <c r="N378" s="241" t="s">
        <v>43</v>
      </c>
      <c r="O378" s="66"/>
      <c r="P378" s="189">
        <f>O378*H378</f>
        <v>0</v>
      </c>
      <c r="Q378" s="189">
        <v>1</v>
      </c>
      <c r="R378" s="189">
        <f>Q378*H378</f>
        <v>0.211</v>
      </c>
      <c r="S378" s="189">
        <v>0</v>
      </c>
      <c r="T378" s="190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91" t="s">
        <v>212</v>
      </c>
      <c r="AT378" s="191" t="s">
        <v>275</v>
      </c>
      <c r="AU378" s="191" t="s">
        <v>81</v>
      </c>
      <c r="AY378" s="19" t="s">
        <v>154</v>
      </c>
      <c r="BE378" s="192">
        <f>IF(N378="základní",J378,0)</f>
        <v>0</v>
      </c>
      <c r="BF378" s="192">
        <f>IF(N378="snížená",J378,0)</f>
        <v>0</v>
      </c>
      <c r="BG378" s="192">
        <f>IF(N378="zákl. přenesená",J378,0)</f>
        <v>0</v>
      </c>
      <c r="BH378" s="192">
        <f>IF(N378="sníž. přenesená",J378,0)</f>
        <v>0</v>
      </c>
      <c r="BI378" s="192">
        <f>IF(N378="nulová",J378,0)</f>
        <v>0</v>
      </c>
      <c r="BJ378" s="19" t="s">
        <v>79</v>
      </c>
      <c r="BK378" s="192">
        <f>ROUND(I378*H378,2)</f>
        <v>0</v>
      </c>
      <c r="BL378" s="19" t="s">
        <v>161</v>
      </c>
      <c r="BM378" s="191" t="s">
        <v>521</v>
      </c>
    </row>
    <row r="379" spans="1:47" s="2" customFormat="1" ht="11.25">
      <c r="A379" s="36"/>
      <c r="B379" s="37"/>
      <c r="C379" s="38"/>
      <c r="D379" s="193" t="s">
        <v>163</v>
      </c>
      <c r="E379" s="38"/>
      <c r="F379" s="194" t="s">
        <v>520</v>
      </c>
      <c r="G379" s="38"/>
      <c r="H379" s="38"/>
      <c r="I379" s="195"/>
      <c r="J379" s="38"/>
      <c r="K379" s="38"/>
      <c r="L379" s="41"/>
      <c r="M379" s="196"/>
      <c r="N379" s="197"/>
      <c r="O379" s="66"/>
      <c r="P379" s="66"/>
      <c r="Q379" s="66"/>
      <c r="R379" s="66"/>
      <c r="S379" s="66"/>
      <c r="T379" s="67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163</v>
      </c>
      <c r="AU379" s="19" t="s">
        <v>81</v>
      </c>
    </row>
    <row r="380" spans="2:51" s="14" customFormat="1" ht="11.25">
      <c r="B380" s="210"/>
      <c r="C380" s="211"/>
      <c r="D380" s="193" t="s">
        <v>166</v>
      </c>
      <c r="E380" s="212" t="s">
        <v>19</v>
      </c>
      <c r="F380" s="213" t="s">
        <v>522</v>
      </c>
      <c r="G380" s="211"/>
      <c r="H380" s="214">
        <v>0.192</v>
      </c>
      <c r="I380" s="215"/>
      <c r="J380" s="211"/>
      <c r="K380" s="211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166</v>
      </c>
      <c r="AU380" s="220" t="s">
        <v>81</v>
      </c>
      <c r="AV380" s="14" t="s">
        <v>81</v>
      </c>
      <c r="AW380" s="14" t="s">
        <v>33</v>
      </c>
      <c r="AX380" s="14" t="s">
        <v>72</v>
      </c>
      <c r="AY380" s="220" t="s">
        <v>154</v>
      </c>
    </row>
    <row r="381" spans="2:51" s="14" customFormat="1" ht="11.25">
      <c r="B381" s="210"/>
      <c r="C381" s="211"/>
      <c r="D381" s="193" t="s">
        <v>166</v>
      </c>
      <c r="E381" s="212" t="s">
        <v>19</v>
      </c>
      <c r="F381" s="213" t="s">
        <v>523</v>
      </c>
      <c r="G381" s="211"/>
      <c r="H381" s="214">
        <v>0.211</v>
      </c>
      <c r="I381" s="215"/>
      <c r="J381" s="211"/>
      <c r="K381" s="211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166</v>
      </c>
      <c r="AU381" s="220" t="s">
        <v>81</v>
      </c>
      <c r="AV381" s="14" t="s">
        <v>81</v>
      </c>
      <c r="AW381" s="14" t="s">
        <v>33</v>
      </c>
      <c r="AX381" s="14" t="s">
        <v>79</v>
      </c>
      <c r="AY381" s="220" t="s">
        <v>154</v>
      </c>
    </row>
    <row r="382" spans="1:65" s="2" customFormat="1" ht="24.2" customHeight="1">
      <c r="A382" s="36"/>
      <c r="B382" s="37"/>
      <c r="C382" s="180" t="s">
        <v>524</v>
      </c>
      <c r="D382" s="180" t="s">
        <v>156</v>
      </c>
      <c r="E382" s="181" t="s">
        <v>525</v>
      </c>
      <c r="F382" s="182" t="s">
        <v>526</v>
      </c>
      <c r="G382" s="183" t="s">
        <v>183</v>
      </c>
      <c r="H382" s="184">
        <v>6.6</v>
      </c>
      <c r="I382" s="185"/>
      <c r="J382" s="186">
        <f>ROUND(I382*H382,2)</f>
        <v>0</v>
      </c>
      <c r="K382" s="182" t="s">
        <v>160</v>
      </c>
      <c r="L382" s="41"/>
      <c r="M382" s="187" t="s">
        <v>19</v>
      </c>
      <c r="N382" s="188" t="s">
        <v>43</v>
      </c>
      <c r="O382" s="66"/>
      <c r="P382" s="189">
        <f>O382*H382</f>
        <v>0</v>
      </c>
      <c r="Q382" s="189">
        <v>2.50198</v>
      </c>
      <c r="R382" s="189">
        <f>Q382*H382</f>
        <v>16.513068</v>
      </c>
      <c r="S382" s="189">
        <v>0</v>
      </c>
      <c r="T382" s="190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91" t="s">
        <v>161</v>
      </c>
      <c r="AT382" s="191" t="s">
        <v>156</v>
      </c>
      <c r="AU382" s="191" t="s">
        <v>81</v>
      </c>
      <c r="AY382" s="19" t="s">
        <v>154</v>
      </c>
      <c r="BE382" s="192">
        <f>IF(N382="základní",J382,0)</f>
        <v>0</v>
      </c>
      <c r="BF382" s="192">
        <f>IF(N382="snížená",J382,0)</f>
        <v>0</v>
      </c>
      <c r="BG382" s="192">
        <f>IF(N382="zákl. přenesená",J382,0)</f>
        <v>0</v>
      </c>
      <c r="BH382" s="192">
        <f>IF(N382="sníž. přenesená",J382,0)</f>
        <v>0</v>
      </c>
      <c r="BI382" s="192">
        <f>IF(N382="nulová",J382,0)</f>
        <v>0</v>
      </c>
      <c r="BJ382" s="19" t="s">
        <v>79</v>
      </c>
      <c r="BK382" s="192">
        <f>ROUND(I382*H382,2)</f>
        <v>0</v>
      </c>
      <c r="BL382" s="19" t="s">
        <v>161</v>
      </c>
      <c r="BM382" s="191" t="s">
        <v>527</v>
      </c>
    </row>
    <row r="383" spans="1:47" s="2" customFormat="1" ht="19.5">
      <c r="A383" s="36"/>
      <c r="B383" s="37"/>
      <c r="C383" s="38"/>
      <c r="D383" s="193" t="s">
        <v>163</v>
      </c>
      <c r="E383" s="38"/>
      <c r="F383" s="194" t="s">
        <v>526</v>
      </c>
      <c r="G383" s="38"/>
      <c r="H383" s="38"/>
      <c r="I383" s="195"/>
      <c r="J383" s="38"/>
      <c r="K383" s="38"/>
      <c r="L383" s="41"/>
      <c r="M383" s="196"/>
      <c r="N383" s="197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163</v>
      </c>
      <c r="AU383" s="19" t="s">
        <v>81</v>
      </c>
    </row>
    <row r="384" spans="1:47" s="2" customFormat="1" ht="11.25">
      <c r="A384" s="36"/>
      <c r="B384" s="37"/>
      <c r="C384" s="38"/>
      <c r="D384" s="198" t="s">
        <v>164</v>
      </c>
      <c r="E384" s="38"/>
      <c r="F384" s="199" t="s">
        <v>528</v>
      </c>
      <c r="G384" s="38"/>
      <c r="H384" s="38"/>
      <c r="I384" s="195"/>
      <c r="J384" s="38"/>
      <c r="K384" s="38"/>
      <c r="L384" s="41"/>
      <c r="M384" s="196"/>
      <c r="N384" s="197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164</v>
      </c>
      <c r="AU384" s="19" t="s">
        <v>81</v>
      </c>
    </row>
    <row r="385" spans="2:51" s="14" customFormat="1" ht="11.25">
      <c r="B385" s="210"/>
      <c r="C385" s="211"/>
      <c r="D385" s="193" t="s">
        <v>166</v>
      </c>
      <c r="E385" s="212" t="s">
        <v>19</v>
      </c>
      <c r="F385" s="213" t="s">
        <v>529</v>
      </c>
      <c r="G385" s="211"/>
      <c r="H385" s="214">
        <v>6.6</v>
      </c>
      <c r="I385" s="215"/>
      <c r="J385" s="211"/>
      <c r="K385" s="211"/>
      <c r="L385" s="216"/>
      <c r="M385" s="217"/>
      <c r="N385" s="218"/>
      <c r="O385" s="218"/>
      <c r="P385" s="218"/>
      <c r="Q385" s="218"/>
      <c r="R385" s="218"/>
      <c r="S385" s="218"/>
      <c r="T385" s="219"/>
      <c r="AT385" s="220" t="s">
        <v>166</v>
      </c>
      <c r="AU385" s="220" t="s">
        <v>81</v>
      </c>
      <c r="AV385" s="14" t="s">
        <v>81</v>
      </c>
      <c r="AW385" s="14" t="s">
        <v>33</v>
      </c>
      <c r="AX385" s="14" t="s">
        <v>79</v>
      </c>
      <c r="AY385" s="220" t="s">
        <v>154</v>
      </c>
    </row>
    <row r="386" spans="1:65" s="2" customFormat="1" ht="24.2" customHeight="1">
      <c r="A386" s="36"/>
      <c r="B386" s="37"/>
      <c r="C386" s="180" t="s">
        <v>530</v>
      </c>
      <c r="D386" s="180" t="s">
        <v>156</v>
      </c>
      <c r="E386" s="181" t="s">
        <v>531</v>
      </c>
      <c r="F386" s="182" t="s">
        <v>532</v>
      </c>
      <c r="G386" s="183" t="s">
        <v>159</v>
      </c>
      <c r="H386" s="184">
        <v>52.8</v>
      </c>
      <c r="I386" s="185"/>
      <c r="J386" s="186">
        <f>ROUND(I386*H386,2)</f>
        <v>0</v>
      </c>
      <c r="K386" s="182" t="s">
        <v>160</v>
      </c>
      <c r="L386" s="41"/>
      <c r="M386" s="187" t="s">
        <v>19</v>
      </c>
      <c r="N386" s="188" t="s">
        <v>43</v>
      </c>
      <c r="O386" s="66"/>
      <c r="P386" s="189">
        <f>O386*H386</f>
        <v>0</v>
      </c>
      <c r="Q386" s="189">
        <v>0.00576</v>
      </c>
      <c r="R386" s="189">
        <f>Q386*H386</f>
        <v>0.304128</v>
      </c>
      <c r="S386" s="189">
        <v>0</v>
      </c>
      <c r="T386" s="190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91" t="s">
        <v>161</v>
      </c>
      <c r="AT386" s="191" t="s">
        <v>156</v>
      </c>
      <c r="AU386" s="191" t="s">
        <v>81</v>
      </c>
      <c r="AY386" s="19" t="s">
        <v>154</v>
      </c>
      <c r="BE386" s="192">
        <f>IF(N386="základní",J386,0)</f>
        <v>0</v>
      </c>
      <c r="BF386" s="192">
        <f>IF(N386="snížená",J386,0)</f>
        <v>0</v>
      </c>
      <c r="BG386" s="192">
        <f>IF(N386="zákl. přenesená",J386,0)</f>
        <v>0</v>
      </c>
      <c r="BH386" s="192">
        <f>IF(N386="sníž. přenesená",J386,0)</f>
        <v>0</v>
      </c>
      <c r="BI386" s="192">
        <f>IF(N386="nulová",J386,0)</f>
        <v>0</v>
      </c>
      <c r="BJ386" s="19" t="s">
        <v>79</v>
      </c>
      <c r="BK386" s="192">
        <f>ROUND(I386*H386,2)</f>
        <v>0</v>
      </c>
      <c r="BL386" s="19" t="s">
        <v>161</v>
      </c>
      <c r="BM386" s="191" t="s">
        <v>533</v>
      </c>
    </row>
    <row r="387" spans="1:47" s="2" customFormat="1" ht="11.25">
      <c r="A387" s="36"/>
      <c r="B387" s="37"/>
      <c r="C387" s="38"/>
      <c r="D387" s="193" t="s">
        <v>163</v>
      </c>
      <c r="E387" s="38"/>
      <c r="F387" s="194" t="s">
        <v>532</v>
      </c>
      <c r="G387" s="38"/>
      <c r="H387" s="38"/>
      <c r="I387" s="195"/>
      <c r="J387" s="38"/>
      <c r="K387" s="38"/>
      <c r="L387" s="41"/>
      <c r="M387" s="196"/>
      <c r="N387" s="197"/>
      <c r="O387" s="66"/>
      <c r="P387" s="66"/>
      <c r="Q387" s="66"/>
      <c r="R387" s="66"/>
      <c r="S387" s="66"/>
      <c r="T387" s="6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163</v>
      </c>
      <c r="AU387" s="19" t="s">
        <v>81</v>
      </c>
    </row>
    <row r="388" spans="1:47" s="2" customFormat="1" ht="11.25">
      <c r="A388" s="36"/>
      <c r="B388" s="37"/>
      <c r="C388" s="38"/>
      <c r="D388" s="198" t="s">
        <v>164</v>
      </c>
      <c r="E388" s="38"/>
      <c r="F388" s="199" t="s">
        <v>534</v>
      </c>
      <c r="G388" s="38"/>
      <c r="H388" s="38"/>
      <c r="I388" s="195"/>
      <c r="J388" s="38"/>
      <c r="K388" s="38"/>
      <c r="L388" s="41"/>
      <c r="M388" s="196"/>
      <c r="N388" s="197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164</v>
      </c>
      <c r="AU388" s="19" t="s">
        <v>81</v>
      </c>
    </row>
    <row r="389" spans="2:51" s="14" customFormat="1" ht="11.25">
      <c r="B389" s="210"/>
      <c r="C389" s="211"/>
      <c r="D389" s="193" t="s">
        <v>166</v>
      </c>
      <c r="E389" s="212" t="s">
        <v>19</v>
      </c>
      <c r="F389" s="213" t="s">
        <v>535</v>
      </c>
      <c r="G389" s="211"/>
      <c r="H389" s="214">
        <v>52.8</v>
      </c>
      <c r="I389" s="215"/>
      <c r="J389" s="211"/>
      <c r="K389" s="211"/>
      <c r="L389" s="216"/>
      <c r="M389" s="217"/>
      <c r="N389" s="218"/>
      <c r="O389" s="218"/>
      <c r="P389" s="218"/>
      <c r="Q389" s="218"/>
      <c r="R389" s="218"/>
      <c r="S389" s="218"/>
      <c r="T389" s="219"/>
      <c r="AT389" s="220" t="s">
        <v>166</v>
      </c>
      <c r="AU389" s="220" t="s">
        <v>81</v>
      </c>
      <c r="AV389" s="14" t="s">
        <v>81</v>
      </c>
      <c r="AW389" s="14" t="s">
        <v>33</v>
      </c>
      <c r="AX389" s="14" t="s">
        <v>79</v>
      </c>
      <c r="AY389" s="220" t="s">
        <v>154</v>
      </c>
    </row>
    <row r="390" spans="1:65" s="2" customFormat="1" ht="24.2" customHeight="1">
      <c r="A390" s="36"/>
      <c r="B390" s="37"/>
      <c r="C390" s="180" t="s">
        <v>536</v>
      </c>
      <c r="D390" s="180" t="s">
        <v>156</v>
      </c>
      <c r="E390" s="181" t="s">
        <v>537</v>
      </c>
      <c r="F390" s="182" t="s">
        <v>538</v>
      </c>
      <c r="G390" s="183" t="s">
        <v>159</v>
      </c>
      <c r="H390" s="184">
        <v>52.8</v>
      </c>
      <c r="I390" s="185"/>
      <c r="J390" s="186">
        <f>ROUND(I390*H390,2)</f>
        <v>0</v>
      </c>
      <c r="K390" s="182" t="s">
        <v>160</v>
      </c>
      <c r="L390" s="41"/>
      <c r="M390" s="187" t="s">
        <v>19</v>
      </c>
      <c r="N390" s="188" t="s">
        <v>43</v>
      </c>
      <c r="O390" s="66"/>
      <c r="P390" s="189">
        <f>O390*H390</f>
        <v>0</v>
      </c>
      <c r="Q390" s="189">
        <v>0</v>
      </c>
      <c r="R390" s="189">
        <f>Q390*H390</f>
        <v>0</v>
      </c>
      <c r="S390" s="189">
        <v>0</v>
      </c>
      <c r="T390" s="190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91" t="s">
        <v>161</v>
      </c>
      <c r="AT390" s="191" t="s">
        <v>156</v>
      </c>
      <c r="AU390" s="191" t="s">
        <v>81</v>
      </c>
      <c r="AY390" s="19" t="s">
        <v>154</v>
      </c>
      <c r="BE390" s="192">
        <f>IF(N390="základní",J390,0)</f>
        <v>0</v>
      </c>
      <c r="BF390" s="192">
        <f>IF(N390="snížená",J390,0)</f>
        <v>0</v>
      </c>
      <c r="BG390" s="192">
        <f>IF(N390="zákl. přenesená",J390,0)</f>
        <v>0</v>
      </c>
      <c r="BH390" s="192">
        <f>IF(N390="sníž. přenesená",J390,0)</f>
        <v>0</v>
      </c>
      <c r="BI390" s="192">
        <f>IF(N390="nulová",J390,0)</f>
        <v>0</v>
      </c>
      <c r="BJ390" s="19" t="s">
        <v>79</v>
      </c>
      <c r="BK390" s="192">
        <f>ROUND(I390*H390,2)</f>
        <v>0</v>
      </c>
      <c r="BL390" s="19" t="s">
        <v>161</v>
      </c>
      <c r="BM390" s="191" t="s">
        <v>539</v>
      </c>
    </row>
    <row r="391" spans="1:47" s="2" customFormat="1" ht="11.25">
      <c r="A391" s="36"/>
      <c r="B391" s="37"/>
      <c r="C391" s="38"/>
      <c r="D391" s="193" t="s">
        <v>163</v>
      </c>
      <c r="E391" s="38"/>
      <c r="F391" s="194" t="s">
        <v>538</v>
      </c>
      <c r="G391" s="38"/>
      <c r="H391" s="38"/>
      <c r="I391" s="195"/>
      <c r="J391" s="38"/>
      <c r="K391" s="38"/>
      <c r="L391" s="41"/>
      <c r="M391" s="196"/>
      <c r="N391" s="197"/>
      <c r="O391" s="66"/>
      <c r="P391" s="66"/>
      <c r="Q391" s="66"/>
      <c r="R391" s="66"/>
      <c r="S391" s="66"/>
      <c r="T391" s="67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9" t="s">
        <v>163</v>
      </c>
      <c r="AU391" s="19" t="s">
        <v>81</v>
      </c>
    </row>
    <row r="392" spans="1:47" s="2" customFormat="1" ht="11.25">
      <c r="A392" s="36"/>
      <c r="B392" s="37"/>
      <c r="C392" s="38"/>
      <c r="D392" s="198" t="s">
        <v>164</v>
      </c>
      <c r="E392" s="38"/>
      <c r="F392" s="199" t="s">
        <v>540</v>
      </c>
      <c r="G392" s="38"/>
      <c r="H392" s="38"/>
      <c r="I392" s="195"/>
      <c r="J392" s="38"/>
      <c r="K392" s="38"/>
      <c r="L392" s="41"/>
      <c r="M392" s="196"/>
      <c r="N392" s="197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164</v>
      </c>
      <c r="AU392" s="19" t="s">
        <v>81</v>
      </c>
    </row>
    <row r="393" spans="1:65" s="2" customFormat="1" ht="24.2" customHeight="1">
      <c r="A393" s="36"/>
      <c r="B393" s="37"/>
      <c r="C393" s="180" t="s">
        <v>541</v>
      </c>
      <c r="D393" s="180" t="s">
        <v>156</v>
      </c>
      <c r="E393" s="181" t="s">
        <v>542</v>
      </c>
      <c r="F393" s="182" t="s">
        <v>543</v>
      </c>
      <c r="G393" s="183" t="s">
        <v>258</v>
      </c>
      <c r="H393" s="184">
        <v>0.66</v>
      </c>
      <c r="I393" s="185"/>
      <c r="J393" s="186">
        <f>ROUND(I393*H393,2)</f>
        <v>0</v>
      </c>
      <c r="K393" s="182" t="s">
        <v>160</v>
      </c>
      <c r="L393" s="41"/>
      <c r="M393" s="187" t="s">
        <v>19</v>
      </c>
      <c r="N393" s="188" t="s">
        <v>43</v>
      </c>
      <c r="O393" s="66"/>
      <c r="P393" s="189">
        <f>O393*H393</f>
        <v>0</v>
      </c>
      <c r="Q393" s="189">
        <v>1.05291</v>
      </c>
      <c r="R393" s="189">
        <f>Q393*H393</f>
        <v>0.6949206</v>
      </c>
      <c r="S393" s="189">
        <v>0</v>
      </c>
      <c r="T393" s="190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91" t="s">
        <v>161</v>
      </c>
      <c r="AT393" s="191" t="s">
        <v>156</v>
      </c>
      <c r="AU393" s="191" t="s">
        <v>81</v>
      </c>
      <c r="AY393" s="19" t="s">
        <v>154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19" t="s">
        <v>79</v>
      </c>
      <c r="BK393" s="192">
        <f>ROUND(I393*H393,2)</f>
        <v>0</v>
      </c>
      <c r="BL393" s="19" t="s">
        <v>161</v>
      </c>
      <c r="BM393" s="191" t="s">
        <v>544</v>
      </c>
    </row>
    <row r="394" spans="1:47" s="2" customFormat="1" ht="19.5">
      <c r="A394" s="36"/>
      <c r="B394" s="37"/>
      <c r="C394" s="38"/>
      <c r="D394" s="193" t="s">
        <v>163</v>
      </c>
      <c r="E394" s="38"/>
      <c r="F394" s="194" t="s">
        <v>543</v>
      </c>
      <c r="G394" s="38"/>
      <c r="H394" s="38"/>
      <c r="I394" s="195"/>
      <c r="J394" s="38"/>
      <c r="K394" s="38"/>
      <c r="L394" s="41"/>
      <c r="M394" s="196"/>
      <c r="N394" s="197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163</v>
      </c>
      <c r="AU394" s="19" t="s">
        <v>81</v>
      </c>
    </row>
    <row r="395" spans="1:47" s="2" customFormat="1" ht="11.25">
      <c r="A395" s="36"/>
      <c r="B395" s="37"/>
      <c r="C395" s="38"/>
      <c r="D395" s="198" t="s">
        <v>164</v>
      </c>
      <c r="E395" s="38"/>
      <c r="F395" s="199" t="s">
        <v>545</v>
      </c>
      <c r="G395" s="38"/>
      <c r="H395" s="38"/>
      <c r="I395" s="195"/>
      <c r="J395" s="38"/>
      <c r="K395" s="38"/>
      <c r="L395" s="41"/>
      <c r="M395" s="196"/>
      <c r="N395" s="197"/>
      <c r="O395" s="66"/>
      <c r="P395" s="66"/>
      <c r="Q395" s="66"/>
      <c r="R395" s="66"/>
      <c r="S395" s="66"/>
      <c r="T395" s="67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164</v>
      </c>
      <c r="AU395" s="19" t="s">
        <v>81</v>
      </c>
    </row>
    <row r="396" spans="2:51" s="14" customFormat="1" ht="11.25">
      <c r="B396" s="210"/>
      <c r="C396" s="211"/>
      <c r="D396" s="193" t="s">
        <v>166</v>
      </c>
      <c r="E396" s="212" t="s">
        <v>19</v>
      </c>
      <c r="F396" s="213" t="s">
        <v>546</v>
      </c>
      <c r="G396" s="211"/>
      <c r="H396" s="214">
        <v>0.66</v>
      </c>
      <c r="I396" s="215"/>
      <c r="J396" s="211"/>
      <c r="K396" s="211"/>
      <c r="L396" s="216"/>
      <c r="M396" s="217"/>
      <c r="N396" s="218"/>
      <c r="O396" s="218"/>
      <c r="P396" s="218"/>
      <c r="Q396" s="218"/>
      <c r="R396" s="218"/>
      <c r="S396" s="218"/>
      <c r="T396" s="219"/>
      <c r="AT396" s="220" t="s">
        <v>166</v>
      </c>
      <c r="AU396" s="220" t="s">
        <v>81</v>
      </c>
      <c r="AV396" s="14" t="s">
        <v>81</v>
      </c>
      <c r="AW396" s="14" t="s">
        <v>33</v>
      </c>
      <c r="AX396" s="14" t="s">
        <v>79</v>
      </c>
      <c r="AY396" s="220" t="s">
        <v>154</v>
      </c>
    </row>
    <row r="397" spans="2:63" s="12" customFormat="1" ht="22.9" customHeight="1">
      <c r="B397" s="164"/>
      <c r="C397" s="165"/>
      <c r="D397" s="166" t="s">
        <v>71</v>
      </c>
      <c r="E397" s="178" t="s">
        <v>187</v>
      </c>
      <c r="F397" s="178" t="s">
        <v>547</v>
      </c>
      <c r="G397" s="165"/>
      <c r="H397" s="165"/>
      <c r="I397" s="168"/>
      <c r="J397" s="179">
        <f>BK397</f>
        <v>0</v>
      </c>
      <c r="K397" s="165"/>
      <c r="L397" s="170"/>
      <c r="M397" s="171"/>
      <c r="N397" s="172"/>
      <c r="O397" s="172"/>
      <c r="P397" s="173">
        <f>SUM(P398:P407)</f>
        <v>0</v>
      </c>
      <c r="Q397" s="172"/>
      <c r="R397" s="173">
        <f>SUM(R398:R407)</f>
        <v>39.74289</v>
      </c>
      <c r="S397" s="172"/>
      <c r="T397" s="174">
        <f>SUM(T398:T407)</f>
        <v>0</v>
      </c>
      <c r="AR397" s="175" t="s">
        <v>79</v>
      </c>
      <c r="AT397" s="176" t="s">
        <v>71</v>
      </c>
      <c r="AU397" s="176" t="s">
        <v>79</v>
      </c>
      <c r="AY397" s="175" t="s">
        <v>154</v>
      </c>
      <c r="BK397" s="177">
        <f>SUM(BK398:BK407)</f>
        <v>0</v>
      </c>
    </row>
    <row r="398" spans="1:65" s="2" customFormat="1" ht="37.9" customHeight="1">
      <c r="A398" s="36"/>
      <c r="B398" s="37"/>
      <c r="C398" s="180" t="s">
        <v>548</v>
      </c>
      <c r="D398" s="180" t="s">
        <v>156</v>
      </c>
      <c r="E398" s="181" t="s">
        <v>549</v>
      </c>
      <c r="F398" s="182" t="s">
        <v>550</v>
      </c>
      <c r="G398" s="183" t="s">
        <v>159</v>
      </c>
      <c r="H398" s="184">
        <v>124.5</v>
      </c>
      <c r="I398" s="185"/>
      <c r="J398" s="186">
        <f>ROUND(I398*H398,2)</f>
        <v>0</v>
      </c>
      <c r="K398" s="182" t="s">
        <v>160</v>
      </c>
      <c r="L398" s="41"/>
      <c r="M398" s="187" t="s">
        <v>19</v>
      </c>
      <c r="N398" s="188" t="s">
        <v>43</v>
      </c>
      <c r="O398" s="66"/>
      <c r="P398" s="189">
        <f>O398*H398</f>
        <v>0</v>
      </c>
      <c r="Q398" s="189">
        <v>0.23</v>
      </c>
      <c r="R398" s="189">
        <f>Q398*H398</f>
        <v>28.635</v>
      </c>
      <c r="S398" s="189">
        <v>0</v>
      </c>
      <c r="T398" s="190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91" t="s">
        <v>161</v>
      </c>
      <c r="AT398" s="191" t="s">
        <v>156</v>
      </c>
      <c r="AU398" s="191" t="s">
        <v>81</v>
      </c>
      <c r="AY398" s="19" t="s">
        <v>154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19" t="s">
        <v>79</v>
      </c>
      <c r="BK398" s="192">
        <f>ROUND(I398*H398,2)</f>
        <v>0</v>
      </c>
      <c r="BL398" s="19" t="s">
        <v>161</v>
      </c>
      <c r="BM398" s="191" t="s">
        <v>551</v>
      </c>
    </row>
    <row r="399" spans="1:47" s="2" customFormat="1" ht="19.5">
      <c r="A399" s="36"/>
      <c r="B399" s="37"/>
      <c r="C399" s="38"/>
      <c r="D399" s="193" t="s">
        <v>163</v>
      </c>
      <c r="E399" s="38"/>
      <c r="F399" s="194" t="s">
        <v>550</v>
      </c>
      <c r="G399" s="38"/>
      <c r="H399" s="38"/>
      <c r="I399" s="195"/>
      <c r="J399" s="38"/>
      <c r="K399" s="38"/>
      <c r="L399" s="41"/>
      <c r="M399" s="196"/>
      <c r="N399" s="197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163</v>
      </c>
      <c r="AU399" s="19" t="s">
        <v>81</v>
      </c>
    </row>
    <row r="400" spans="1:47" s="2" customFormat="1" ht="11.25">
      <c r="A400" s="36"/>
      <c r="B400" s="37"/>
      <c r="C400" s="38"/>
      <c r="D400" s="198" t="s">
        <v>164</v>
      </c>
      <c r="E400" s="38"/>
      <c r="F400" s="199" t="s">
        <v>552</v>
      </c>
      <c r="G400" s="38"/>
      <c r="H400" s="38"/>
      <c r="I400" s="195"/>
      <c r="J400" s="38"/>
      <c r="K400" s="38"/>
      <c r="L400" s="41"/>
      <c r="M400" s="196"/>
      <c r="N400" s="197"/>
      <c r="O400" s="66"/>
      <c r="P400" s="66"/>
      <c r="Q400" s="66"/>
      <c r="R400" s="66"/>
      <c r="S400" s="66"/>
      <c r="T400" s="67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9" t="s">
        <v>164</v>
      </c>
      <c r="AU400" s="19" t="s">
        <v>81</v>
      </c>
    </row>
    <row r="401" spans="2:51" s="13" customFormat="1" ht="11.25">
      <c r="B401" s="200"/>
      <c r="C401" s="201"/>
      <c r="D401" s="193" t="s">
        <v>166</v>
      </c>
      <c r="E401" s="202" t="s">
        <v>19</v>
      </c>
      <c r="F401" s="203" t="s">
        <v>553</v>
      </c>
      <c r="G401" s="201"/>
      <c r="H401" s="202" t="s">
        <v>19</v>
      </c>
      <c r="I401" s="204"/>
      <c r="J401" s="201"/>
      <c r="K401" s="201"/>
      <c r="L401" s="205"/>
      <c r="M401" s="206"/>
      <c r="N401" s="207"/>
      <c r="O401" s="207"/>
      <c r="P401" s="207"/>
      <c r="Q401" s="207"/>
      <c r="R401" s="207"/>
      <c r="S401" s="207"/>
      <c r="T401" s="208"/>
      <c r="AT401" s="209" t="s">
        <v>166</v>
      </c>
      <c r="AU401" s="209" t="s">
        <v>81</v>
      </c>
      <c r="AV401" s="13" t="s">
        <v>79</v>
      </c>
      <c r="AW401" s="13" t="s">
        <v>33</v>
      </c>
      <c r="AX401" s="13" t="s">
        <v>72</v>
      </c>
      <c r="AY401" s="209" t="s">
        <v>154</v>
      </c>
    </row>
    <row r="402" spans="2:51" s="14" customFormat="1" ht="11.25">
      <c r="B402" s="210"/>
      <c r="C402" s="211"/>
      <c r="D402" s="193" t="s">
        <v>166</v>
      </c>
      <c r="E402" s="212" t="s">
        <v>19</v>
      </c>
      <c r="F402" s="213" t="s">
        <v>168</v>
      </c>
      <c r="G402" s="211"/>
      <c r="H402" s="214">
        <v>124.5</v>
      </c>
      <c r="I402" s="215"/>
      <c r="J402" s="211"/>
      <c r="K402" s="211"/>
      <c r="L402" s="216"/>
      <c r="M402" s="217"/>
      <c r="N402" s="218"/>
      <c r="O402" s="218"/>
      <c r="P402" s="218"/>
      <c r="Q402" s="218"/>
      <c r="R402" s="218"/>
      <c r="S402" s="218"/>
      <c r="T402" s="219"/>
      <c r="AT402" s="220" t="s">
        <v>166</v>
      </c>
      <c r="AU402" s="220" t="s">
        <v>81</v>
      </c>
      <c r="AV402" s="14" t="s">
        <v>81</v>
      </c>
      <c r="AW402" s="14" t="s">
        <v>33</v>
      </c>
      <c r="AX402" s="14" t="s">
        <v>79</v>
      </c>
      <c r="AY402" s="220" t="s">
        <v>154</v>
      </c>
    </row>
    <row r="403" spans="1:65" s="2" customFormat="1" ht="76.35" customHeight="1">
      <c r="A403" s="36"/>
      <c r="B403" s="37"/>
      <c r="C403" s="180" t="s">
        <v>554</v>
      </c>
      <c r="D403" s="180" t="s">
        <v>156</v>
      </c>
      <c r="E403" s="181" t="s">
        <v>555</v>
      </c>
      <c r="F403" s="182" t="s">
        <v>556</v>
      </c>
      <c r="G403" s="183" t="s">
        <v>159</v>
      </c>
      <c r="H403" s="184">
        <v>124.5</v>
      </c>
      <c r="I403" s="185"/>
      <c r="J403" s="186">
        <f>ROUND(I403*H403,2)</f>
        <v>0</v>
      </c>
      <c r="K403" s="182" t="s">
        <v>160</v>
      </c>
      <c r="L403" s="41"/>
      <c r="M403" s="187" t="s">
        <v>19</v>
      </c>
      <c r="N403" s="188" t="s">
        <v>43</v>
      </c>
      <c r="O403" s="66"/>
      <c r="P403" s="189">
        <f>O403*H403</f>
        <v>0</v>
      </c>
      <c r="Q403" s="189">
        <v>0.08922</v>
      </c>
      <c r="R403" s="189">
        <f>Q403*H403</f>
        <v>11.10789</v>
      </c>
      <c r="S403" s="189">
        <v>0</v>
      </c>
      <c r="T403" s="190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91" t="s">
        <v>161</v>
      </c>
      <c r="AT403" s="191" t="s">
        <v>156</v>
      </c>
      <c r="AU403" s="191" t="s">
        <v>81</v>
      </c>
      <c r="AY403" s="19" t="s">
        <v>154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19" t="s">
        <v>79</v>
      </c>
      <c r="BK403" s="192">
        <f>ROUND(I403*H403,2)</f>
        <v>0</v>
      </c>
      <c r="BL403" s="19" t="s">
        <v>161</v>
      </c>
      <c r="BM403" s="191" t="s">
        <v>557</v>
      </c>
    </row>
    <row r="404" spans="1:47" s="2" customFormat="1" ht="48.75">
      <c r="A404" s="36"/>
      <c r="B404" s="37"/>
      <c r="C404" s="38"/>
      <c r="D404" s="193" t="s">
        <v>163</v>
      </c>
      <c r="E404" s="38"/>
      <c r="F404" s="194" t="s">
        <v>558</v>
      </c>
      <c r="G404" s="38"/>
      <c r="H404" s="38"/>
      <c r="I404" s="195"/>
      <c r="J404" s="38"/>
      <c r="K404" s="38"/>
      <c r="L404" s="41"/>
      <c r="M404" s="196"/>
      <c r="N404" s="197"/>
      <c r="O404" s="66"/>
      <c r="P404" s="66"/>
      <c r="Q404" s="66"/>
      <c r="R404" s="66"/>
      <c r="S404" s="66"/>
      <c r="T404" s="67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163</v>
      </c>
      <c r="AU404" s="19" t="s">
        <v>81</v>
      </c>
    </row>
    <row r="405" spans="1:47" s="2" customFormat="1" ht="11.25">
      <c r="A405" s="36"/>
      <c r="B405" s="37"/>
      <c r="C405" s="38"/>
      <c r="D405" s="198" t="s">
        <v>164</v>
      </c>
      <c r="E405" s="38"/>
      <c r="F405" s="199" t="s">
        <v>559</v>
      </c>
      <c r="G405" s="38"/>
      <c r="H405" s="38"/>
      <c r="I405" s="195"/>
      <c r="J405" s="38"/>
      <c r="K405" s="38"/>
      <c r="L405" s="41"/>
      <c r="M405" s="196"/>
      <c r="N405" s="197"/>
      <c r="O405" s="66"/>
      <c r="P405" s="66"/>
      <c r="Q405" s="66"/>
      <c r="R405" s="66"/>
      <c r="S405" s="66"/>
      <c r="T405" s="67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164</v>
      </c>
      <c r="AU405" s="19" t="s">
        <v>81</v>
      </c>
    </row>
    <row r="406" spans="2:51" s="13" customFormat="1" ht="11.25">
      <c r="B406" s="200"/>
      <c r="C406" s="201"/>
      <c r="D406" s="193" t="s">
        <v>166</v>
      </c>
      <c r="E406" s="202" t="s">
        <v>19</v>
      </c>
      <c r="F406" s="203" t="s">
        <v>560</v>
      </c>
      <c r="G406" s="201"/>
      <c r="H406" s="202" t="s">
        <v>19</v>
      </c>
      <c r="I406" s="204"/>
      <c r="J406" s="201"/>
      <c r="K406" s="201"/>
      <c r="L406" s="205"/>
      <c r="M406" s="206"/>
      <c r="N406" s="207"/>
      <c r="O406" s="207"/>
      <c r="P406" s="207"/>
      <c r="Q406" s="207"/>
      <c r="R406" s="207"/>
      <c r="S406" s="207"/>
      <c r="T406" s="208"/>
      <c r="AT406" s="209" t="s">
        <v>166</v>
      </c>
      <c r="AU406" s="209" t="s">
        <v>81</v>
      </c>
      <c r="AV406" s="13" t="s">
        <v>79</v>
      </c>
      <c r="AW406" s="13" t="s">
        <v>33</v>
      </c>
      <c r="AX406" s="13" t="s">
        <v>72</v>
      </c>
      <c r="AY406" s="209" t="s">
        <v>154</v>
      </c>
    </row>
    <row r="407" spans="2:51" s="14" customFormat="1" ht="11.25">
      <c r="B407" s="210"/>
      <c r="C407" s="211"/>
      <c r="D407" s="193" t="s">
        <v>166</v>
      </c>
      <c r="E407" s="212" t="s">
        <v>19</v>
      </c>
      <c r="F407" s="213" t="s">
        <v>168</v>
      </c>
      <c r="G407" s="211"/>
      <c r="H407" s="214">
        <v>124.5</v>
      </c>
      <c r="I407" s="215"/>
      <c r="J407" s="211"/>
      <c r="K407" s="211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166</v>
      </c>
      <c r="AU407" s="220" t="s">
        <v>81</v>
      </c>
      <c r="AV407" s="14" t="s">
        <v>81</v>
      </c>
      <c r="AW407" s="14" t="s">
        <v>33</v>
      </c>
      <c r="AX407" s="14" t="s">
        <v>79</v>
      </c>
      <c r="AY407" s="220" t="s">
        <v>154</v>
      </c>
    </row>
    <row r="408" spans="2:63" s="12" customFormat="1" ht="22.9" customHeight="1">
      <c r="B408" s="164"/>
      <c r="C408" s="165"/>
      <c r="D408" s="166" t="s">
        <v>71</v>
      </c>
      <c r="E408" s="178" t="s">
        <v>197</v>
      </c>
      <c r="F408" s="178" t="s">
        <v>561</v>
      </c>
      <c r="G408" s="165"/>
      <c r="H408" s="165"/>
      <c r="I408" s="168"/>
      <c r="J408" s="179">
        <f>BK408</f>
        <v>0</v>
      </c>
      <c r="K408" s="165"/>
      <c r="L408" s="170"/>
      <c r="M408" s="171"/>
      <c r="N408" s="172"/>
      <c r="O408" s="172"/>
      <c r="P408" s="173">
        <f>SUM(P409:P547)</f>
        <v>0</v>
      </c>
      <c r="Q408" s="172"/>
      <c r="R408" s="173">
        <f>SUM(R409:R547)</f>
        <v>207.82006905</v>
      </c>
      <c r="S408" s="172"/>
      <c r="T408" s="174">
        <f>SUM(T409:T547)</f>
        <v>0</v>
      </c>
      <c r="AR408" s="175" t="s">
        <v>79</v>
      </c>
      <c r="AT408" s="176" t="s">
        <v>71</v>
      </c>
      <c r="AU408" s="176" t="s">
        <v>79</v>
      </c>
      <c r="AY408" s="175" t="s">
        <v>154</v>
      </c>
      <c r="BK408" s="177">
        <f>SUM(BK409:BK547)</f>
        <v>0</v>
      </c>
    </row>
    <row r="409" spans="1:65" s="2" customFormat="1" ht="24.2" customHeight="1">
      <c r="A409" s="36"/>
      <c r="B409" s="37"/>
      <c r="C409" s="180" t="s">
        <v>562</v>
      </c>
      <c r="D409" s="180" t="s">
        <v>156</v>
      </c>
      <c r="E409" s="181" t="s">
        <v>563</v>
      </c>
      <c r="F409" s="182" t="s">
        <v>564</v>
      </c>
      <c r="G409" s="183" t="s">
        <v>159</v>
      </c>
      <c r="H409" s="184">
        <v>469.195</v>
      </c>
      <c r="I409" s="185"/>
      <c r="J409" s="186">
        <f>ROUND(I409*H409,2)</f>
        <v>0</v>
      </c>
      <c r="K409" s="182" t="s">
        <v>458</v>
      </c>
      <c r="L409" s="41"/>
      <c r="M409" s="187" t="s">
        <v>19</v>
      </c>
      <c r="N409" s="188" t="s">
        <v>43</v>
      </c>
      <c r="O409" s="66"/>
      <c r="P409" s="189">
        <f>O409*H409</f>
        <v>0</v>
      </c>
      <c r="Q409" s="189">
        <v>0.00571</v>
      </c>
      <c r="R409" s="189">
        <f>Q409*H409</f>
        <v>2.67910345</v>
      </c>
      <c r="S409" s="189">
        <v>0</v>
      </c>
      <c r="T409" s="190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91" t="s">
        <v>161</v>
      </c>
      <c r="AT409" s="191" t="s">
        <v>156</v>
      </c>
      <c r="AU409" s="191" t="s">
        <v>81</v>
      </c>
      <c r="AY409" s="19" t="s">
        <v>154</v>
      </c>
      <c r="BE409" s="192">
        <f>IF(N409="základní",J409,0)</f>
        <v>0</v>
      </c>
      <c r="BF409" s="192">
        <f>IF(N409="snížená",J409,0)</f>
        <v>0</v>
      </c>
      <c r="BG409" s="192">
        <f>IF(N409="zákl. přenesená",J409,0)</f>
        <v>0</v>
      </c>
      <c r="BH409" s="192">
        <f>IF(N409="sníž. přenesená",J409,0)</f>
        <v>0</v>
      </c>
      <c r="BI409" s="192">
        <f>IF(N409="nulová",J409,0)</f>
        <v>0</v>
      </c>
      <c r="BJ409" s="19" t="s">
        <v>79</v>
      </c>
      <c r="BK409" s="192">
        <f>ROUND(I409*H409,2)</f>
        <v>0</v>
      </c>
      <c r="BL409" s="19" t="s">
        <v>161</v>
      </c>
      <c r="BM409" s="191" t="s">
        <v>565</v>
      </c>
    </row>
    <row r="410" spans="1:47" s="2" customFormat="1" ht="19.5">
      <c r="A410" s="36"/>
      <c r="B410" s="37"/>
      <c r="C410" s="38"/>
      <c r="D410" s="193" t="s">
        <v>163</v>
      </c>
      <c r="E410" s="38"/>
      <c r="F410" s="194" t="s">
        <v>564</v>
      </c>
      <c r="G410" s="38"/>
      <c r="H410" s="38"/>
      <c r="I410" s="195"/>
      <c r="J410" s="38"/>
      <c r="K410" s="38"/>
      <c r="L410" s="41"/>
      <c r="M410" s="196"/>
      <c r="N410" s="197"/>
      <c r="O410" s="66"/>
      <c r="P410" s="66"/>
      <c r="Q410" s="66"/>
      <c r="R410" s="66"/>
      <c r="S410" s="66"/>
      <c r="T410" s="67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9" t="s">
        <v>163</v>
      </c>
      <c r="AU410" s="19" t="s">
        <v>81</v>
      </c>
    </row>
    <row r="411" spans="2:51" s="14" customFormat="1" ht="22.5">
      <c r="B411" s="210"/>
      <c r="C411" s="211"/>
      <c r="D411" s="193" t="s">
        <v>166</v>
      </c>
      <c r="E411" s="212" t="s">
        <v>19</v>
      </c>
      <c r="F411" s="213" t="s">
        <v>566</v>
      </c>
      <c r="G411" s="211"/>
      <c r="H411" s="214">
        <v>161.8</v>
      </c>
      <c r="I411" s="215"/>
      <c r="J411" s="211"/>
      <c r="K411" s="211"/>
      <c r="L411" s="216"/>
      <c r="M411" s="217"/>
      <c r="N411" s="218"/>
      <c r="O411" s="218"/>
      <c r="P411" s="218"/>
      <c r="Q411" s="218"/>
      <c r="R411" s="218"/>
      <c r="S411" s="218"/>
      <c r="T411" s="219"/>
      <c r="AT411" s="220" t="s">
        <v>166</v>
      </c>
      <c r="AU411" s="220" t="s">
        <v>81</v>
      </c>
      <c r="AV411" s="14" t="s">
        <v>81</v>
      </c>
      <c r="AW411" s="14" t="s">
        <v>33</v>
      </c>
      <c r="AX411" s="14" t="s">
        <v>72</v>
      </c>
      <c r="AY411" s="220" t="s">
        <v>154</v>
      </c>
    </row>
    <row r="412" spans="2:51" s="14" customFormat="1" ht="11.25">
      <c r="B412" s="210"/>
      <c r="C412" s="211"/>
      <c r="D412" s="193" t="s">
        <v>166</v>
      </c>
      <c r="E412" s="212" t="s">
        <v>19</v>
      </c>
      <c r="F412" s="213" t="s">
        <v>567</v>
      </c>
      <c r="G412" s="211"/>
      <c r="H412" s="214">
        <v>307.395</v>
      </c>
      <c r="I412" s="215"/>
      <c r="J412" s="211"/>
      <c r="K412" s="211"/>
      <c r="L412" s="216"/>
      <c r="M412" s="217"/>
      <c r="N412" s="218"/>
      <c r="O412" s="218"/>
      <c r="P412" s="218"/>
      <c r="Q412" s="218"/>
      <c r="R412" s="218"/>
      <c r="S412" s="218"/>
      <c r="T412" s="219"/>
      <c r="AT412" s="220" t="s">
        <v>166</v>
      </c>
      <c r="AU412" s="220" t="s">
        <v>81</v>
      </c>
      <c r="AV412" s="14" t="s">
        <v>81</v>
      </c>
      <c r="AW412" s="14" t="s">
        <v>33</v>
      </c>
      <c r="AX412" s="14" t="s">
        <v>72</v>
      </c>
      <c r="AY412" s="220" t="s">
        <v>154</v>
      </c>
    </row>
    <row r="413" spans="2:51" s="15" customFormat="1" ht="11.25">
      <c r="B413" s="221"/>
      <c r="C413" s="222"/>
      <c r="D413" s="193" t="s">
        <v>166</v>
      </c>
      <c r="E413" s="223" t="s">
        <v>19</v>
      </c>
      <c r="F413" s="224" t="s">
        <v>196</v>
      </c>
      <c r="G413" s="222"/>
      <c r="H413" s="225">
        <v>469.195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AT413" s="231" t="s">
        <v>166</v>
      </c>
      <c r="AU413" s="231" t="s">
        <v>81</v>
      </c>
      <c r="AV413" s="15" t="s">
        <v>161</v>
      </c>
      <c r="AW413" s="15" t="s">
        <v>33</v>
      </c>
      <c r="AX413" s="15" t="s">
        <v>79</v>
      </c>
      <c r="AY413" s="231" t="s">
        <v>154</v>
      </c>
    </row>
    <row r="414" spans="1:65" s="2" customFormat="1" ht="37.9" customHeight="1">
      <c r="A414" s="36"/>
      <c r="B414" s="37"/>
      <c r="C414" s="180" t="s">
        <v>568</v>
      </c>
      <c r="D414" s="180" t="s">
        <v>156</v>
      </c>
      <c r="E414" s="181" t="s">
        <v>569</v>
      </c>
      <c r="F414" s="182" t="s">
        <v>570</v>
      </c>
      <c r="G414" s="183" t="s">
        <v>159</v>
      </c>
      <c r="H414" s="184">
        <v>45.53</v>
      </c>
      <c r="I414" s="185"/>
      <c r="J414" s="186">
        <f>ROUND(I414*H414,2)</f>
        <v>0</v>
      </c>
      <c r="K414" s="182" t="s">
        <v>160</v>
      </c>
      <c r="L414" s="41"/>
      <c r="M414" s="187" t="s">
        <v>19</v>
      </c>
      <c r="N414" s="188" t="s">
        <v>43</v>
      </c>
      <c r="O414" s="66"/>
      <c r="P414" s="189">
        <f>O414*H414</f>
        <v>0</v>
      </c>
      <c r="Q414" s="189">
        <v>0.00438</v>
      </c>
      <c r="R414" s="189">
        <f>Q414*H414</f>
        <v>0.19942140000000003</v>
      </c>
      <c r="S414" s="189">
        <v>0</v>
      </c>
      <c r="T414" s="190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91" t="s">
        <v>161</v>
      </c>
      <c r="AT414" s="191" t="s">
        <v>156</v>
      </c>
      <c r="AU414" s="191" t="s">
        <v>81</v>
      </c>
      <c r="AY414" s="19" t="s">
        <v>154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19" t="s">
        <v>79</v>
      </c>
      <c r="BK414" s="192">
        <f>ROUND(I414*H414,2)</f>
        <v>0</v>
      </c>
      <c r="BL414" s="19" t="s">
        <v>161</v>
      </c>
      <c r="BM414" s="191" t="s">
        <v>571</v>
      </c>
    </row>
    <row r="415" spans="1:47" s="2" customFormat="1" ht="19.5">
      <c r="A415" s="36"/>
      <c r="B415" s="37"/>
      <c r="C415" s="38"/>
      <c r="D415" s="193" t="s">
        <v>163</v>
      </c>
      <c r="E415" s="38"/>
      <c r="F415" s="194" t="s">
        <v>570</v>
      </c>
      <c r="G415" s="38"/>
      <c r="H415" s="38"/>
      <c r="I415" s="195"/>
      <c r="J415" s="38"/>
      <c r="K415" s="38"/>
      <c r="L415" s="41"/>
      <c r="M415" s="196"/>
      <c r="N415" s="197"/>
      <c r="O415" s="66"/>
      <c r="P415" s="66"/>
      <c r="Q415" s="66"/>
      <c r="R415" s="66"/>
      <c r="S415" s="66"/>
      <c r="T415" s="67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9" t="s">
        <v>163</v>
      </c>
      <c r="AU415" s="19" t="s">
        <v>81</v>
      </c>
    </row>
    <row r="416" spans="1:47" s="2" customFormat="1" ht="11.25">
      <c r="A416" s="36"/>
      <c r="B416" s="37"/>
      <c r="C416" s="38"/>
      <c r="D416" s="198" t="s">
        <v>164</v>
      </c>
      <c r="E416" s="38"/>
      <c r="F416" s="199" t="s">
        <v>572</v>
      </c>
      <c r="G416" s="38"/>
      <c r="H416" s="38"/>
      <c r="I416" s="195"/>
      <c r="J416" s="38"/>
      <c r="K416" s="38"/>
      <c r="L416" s="41"/>
      <c r="M416" s="196"/>
      <c r="N416" s="197"/>
      <c r="O416" s="66"/>
      <c r="P416" s="66"/>
      <c r="Q416" s="66"/>
      <c r="R416" s="66"/>
      <c r="S416" s="66"/>
      <c r="T416" s="67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9" t="s">
        <v>164</v>
      </c>
      <c r="AU416" s="19" t="s">
        <v>81</v>
      </c>
    </row>
    <row r="417" spans="2:51" s="14" customFormat="1" ht="11.25">
      <c r="B417" s="210"/>
      <c r="C417" s="211"/>
      <c r="D417" s="193" t="s">
        <v>166</v>
      </c>
      <c r="E417" s="212" t="s">
        <v>19</v>
      </c>
      <c r="F417" s="213" t="s">
        <v>573</v>
      </c>
      <c r="G417" s="211"/>
      <c r="H417" s="214">
        <v>43.79</v>
      </c>
      <c r="I417" s="215"/>
      <c r="J417" s="211"/>
      <c r="K417" s="211"/>
      <c r="L417" s="216"/>
      <c r="M417" s="217"/>
      <c r="N417" s="218"/>
      <c r="O417" s="218"/>
      <c r="P417" s="218"/>
      <c r="Q417" s="218"/>
      <c r="R417" s="218"/>
      <c r="S417" s="218"/>
      <c r="T417" s="219"/>
      <c r="AT417" s="220" t="s">
        <v>166</v>
      </c>
      <c r="AU417" s="220" t="s">
        <v>81</v>
      </c>
      <c r="AV417" s="14" t="s">
        <v>81</v>
      </c>
      <c r="AW417" s="14" t="s">
        <v>33</v>
      </c>
      <c r="AX417" s="14" t="s">
        <v>72</v>
      </c>
      <c r="AY417" s="220" t="s">
        <v>154</v>
      </c>
    </row>
    <row r="418" spans="2:51" s="14" customFormat="1" ht="11.25">
      <c r="B418" s="210"/>
      <c r="C418" s="211"/>
      <c r="D418" s="193" t="s">
        <v>166</v>
      </c>
      <c r="E418" s="212" t="s">
        <v>19</v>
      </c>
      <c r="F418" s="213" t="s">
        <v>478</v>
      </c>
      <c r="G418" s="211"/>
      <c r="H418" s="214">
        <v>1.74</v>
      </c>
      <c r="I418" s="215"/>
      <c r="J418" s="211"/>
      <c r="K418" s="211"/>
      <c r="L418" s="216"/>
      <c r="M418" s="217"/>
      <c r="N418" s="218"/>
      <c r="O418" s="218"/>
      <c r="P418" s="218"/>
      <c r="Q418" s="218"/>
      <c r="R418" s="218"/>
      <c r="S418" s="218"/>
      <c r="T418" s="219"/>
      <c r="AT418" s="220" t="s">
        <v>166</v>
      </c>
      <c r="AU418" s="220" t="s">
        <v>81</v>
      </c>
      <c r="AV418" s="14" t="s">
        <v>81</v>
      </c>
      <c r="AW418" s="14" t="s">
        <v>33</v>
      </c>
      <c r="AX418" s="14" t="s">
        <v>72</v>
      </c>
      <c r="AY418" s="220" t="s">
        <v>154</v>
      </c>
    </row>
    <row r="419" spans="2:51" s="15" customFormat="1" ht="11.25">
      <c r="B419" s="221"/>
      <c r="C419" s="222"/>
      <c r="D419" s="193" t="s">
        <v>166</v>
      </c>
      <c r="E419" s="223" t="s">
        <v>19</v>
      </c>
      <c r="F419" s="224" t="s">
        <v>196</v>
      </c>
      <c r="G419" s="222"/>
      <c r="H419" s="225">
        <v>45.53</v>
      </c>
      <c r="I419" s="226"/>
      <c r="J419" s="222"/>
      <c r="K419" s="222"/>
      <c r="L419" s="227"/>
      <c r="M419" s="228"/>
      <c r="N419" s="229"/>
      <c r="O419" s="229"/>
      <c r="P419" s="229"/>
      <c r="Q419" s="229"/>
      <c r="R419" s="229"/>
      <c r="S419" s="229"/>
      <c r="T419" s="230"/>
      <c r="AT419" s="231" t="s">
        <v>166</v>
      </c>
      <c r="AU419" s="231" t="s">
        <v>81</v>
      </c>
      <c r="AV419" s="15" t="s">
        <v>161</v>
      </c>
      <c r="AW419" s="15" t="s">
        <v>33</v>
      </c>
      <c r="AX419" s="15" t="s">
        <v>79</v>
      </c>
      <c r="AY419" s="231" t="s">
        <v>154</v>
      </c>
    </row>
    <row r="420" spans="1:65" s="2" customFormat="1" ht="44.25" customHeight="1">
      <c r="A420" s="36"/>
      <c r="B420" s="37"/>
      <c r="C420" s="180" t="s">
        <v>574</v>
      </c>
      <c r="D420" s="180" t="s">
        <v>156</v>
      </c>
      <c r="E420" s="181" t="s">
        <v>575</v>
      </c>
      <c r="F420" s="182" t="s">
        <v>576</v>
      </c>
      <c r="G420" s="183" t="s">
        <v>159</v>
      </c>
      <c r="H420" s="184">
        <v>307.395</v>
      </c>
      <c r="I420" s="185"/>
      <c r="J420" s="186">
        <f>ROUND(I420*H420,2)</f>
        <v>0</v>
      </c>
      <c r="K420" s="182" t="s">
        <v>458</v>
      </c>
      <c r="L420" s="41"/>
      <c r="M420" s="187" t="s">
        <v>19</v>
      </c>
      <c r="N420" s="188" t="s">
        <v>43</v>
      </c>
      <c r="O420" s="66"/>
      <c r="P420" s="189">
        <f>O420*H420</f>
        <v>0</v>
      </c>
      <c r="Q420" s="189">
        <v>0.0154</v>
      </c>
      <c r="R420" s="189">
        <f>Q420*H420</f>
        <v>4.733883</v>
      </c>
      <c r="S420" s="189">
        <v>0</v>
      </c>
      <c r="T420" s="190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91" t="s">
        <v>161</v>
      </c>
      <c r="AT420" s="191" t="s">
        <v>156</v>
      </c>
      <c r="AU420" s="191" t="s">
        <v>81</v>
      </c>
      <c r="AY420" s="19" t="s">
        <v>154</v>
      </c>
      <c r="BE420" s="192">
        <f>IF(N420="základní",J420,0)</f>
        <v>0</v>
      </c>
      <c r="BF420" s="192">
        <f>IF(N420="snížená",J420,0)</f>
        <v>0</v>
      </c>
      <c r="BG420" s="192">
        <f>IF(N420="zákl. přenesená",J420,0)</f>
        <v>0</v>
      </c>
      <c r="BH420" s="192">
        <f>IF(N420="sníž. přenesená",J420,0)</f>
        <v>0</v>
      </c>
      <c r="BI420" s="192">
        <f>IF(N420="nulová",J420,0)</f>
        <v>0</v>
      </c>
      <c r="BJ420" s="19" t="s">
        <v>79</v>
      </c>
      <c r="BK420" s="192">
        <f>ROUND(I420*H420,2)</f>
        <v>0</v>
      </c>
      <c r="BL420" s="19" t="s">
        <v>161</v>
      </c>
      <c r="BM420" s="191" t="s">
        <v>577</v>
      </c>
    </row>
    <row r="421" spans="1:47" s="2" customFormat="1" ht="29.25">
      <c r="A421" s="36"/>
      <c r="B421" s="37"/>
      <c r="C421" s="38"/>
      <c r="D421" s="193" t="s">
        <v>163</v>
      </c>
      <c r="E421" s="38"/>
      <c r="F421" s="194" t="s">
        <v>576</v>
      </c>
      <c r="G421" s="38"/>
      <c r="H421" s="38"/>
      <c r="I421" s="195"/>
      <c r="J421" s="38"/>
      <c r="K421" s="38"/>
      <c r="L421" s="41"/>
      <c r="M421" s="196"/>
      <c r="N421" s="197"/>
      <c r="O421" s="66"/>
      <c r="P421" s="66"/>
      <c r="Q421" s="66"/>
      <c r="R421" s="66"/>
      <c r="S421" s="66"/>
      <c r="T421" s="67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163</v>
      </c>
      <c r="AU421" s="19" t="s">
        <v>81</v>
      </c>
    </row>
    <row r="422" spans="2:51" s="13" customFormat="1" ht="11.25">
      <c r="B422" s="200"/>
      <c r="C422" s="201"/>
      <c r="D422" s="193" t="s">
        <v>166</v>
      </c>
      <c r="E422" s="202" t="s">
        <v>19</v>
      </c>
      <c r="F422" s="203" t="s">
        <v>578</v>
      </c>
      <c r="G422" s="201"/>
      <c r="H422" s="202" t="s">
        <v>19</v>
      </c>
      <c r="I422" s="204"/>
      <c r="J422" s="201"/>
      <c r="K422" s="201"/>
      <c r="L422" s="205"/>
      <c r="M422" s="206"/>
      <c r="N422" s="207"/>
      <c r="O422" s="207"/>
      <c r="P422" s="207"/>
      <c r="Q422" s="207"/>
      <c r="R422" s="207"/>
      <c r="S422" s="207"/>
      <c r="T422" s="208"/>
      <c r="AT422" s="209" t="s">
        <v>166</v>
      </c>
      <c r="AU422" s="209" t="s">
        <v>81</v>
      </c>
      <c r="AV422" s="13" t="s">
        <v>79</v>
      </c>
      <c r="AW422" s="13" t="s">
        <v>33</v>
      </c>
      <c r="AX422" s="13" t="s">
        <v>72</v>
      </c>
      <c r="AY422" s="209" t="s">
        <v>154</v>
      </c>
    </row>
    <row r="423" spans="2:51" s="14" customFormat="1" ht="11.25">
      <c r="B423" s="210"/>
      <c r="C423" s="211"/>
      <c r="D423" s="193" t="s">
        <v>166</v>
      </c>
      <c r="E423" s="212" t="s">
        <v>19</v>
      </c>
      <c r="F423" s="213" t="s">
        <v>579</v>
      </c>
      <c r="G423" s="211"/>
      <c r="H423" s="214">
        <v>251.915</v>
      </c>
      <c r="I423" s="215"/>
      <c r="J423" s="211"/>
      <c r="K423" s="211"/>
      <c r="L423" s="216"/>
      <c r="M423" s="217"/>
      <c r="N423" s="218"/>
      <c r="O423" s="218"/>
      <c r="P423" s="218"/>
      <c r="Q423" s="218"/>
      <c r="R423" s="218"/>
      <c r="S423" s="218"/>
      <c r="T423" s="219"/>
      <c r="AT423" s="220" t="s">
        <v>166</v>
      </c>
      <c r="AU423" s="220" t="s">
        <v>81</v>
      </c>
      <c r="AV423" s="14" t="s">
        <v>81</v>
      </c>
      <c r="AW423" s="14" t="s">
        <v>33</v>
      </c>
      <c r="AX423" s="14" t="s">
        <v>72</v>
      </c>
      <c r="AY423" s="220" t="s">
        <v>154</v>
      </c>
    </row>
    <row r="424" spans="2:51" s="14" customFormat="1" ht="11.25">
      <c r="B424" s="210"/>
      <c r="C424" s="211"/>
      <c r="D424" s="193" t="s">
        <v>166</v>
      </c>
      <c r="E424" s="212" t="s">
        <v>19</v>
      </c>
      <c r="F424" s="213" t="s">
        <v>580</v>
      </c>
      <c r="G424" s="211"/>
      <c r="H424" s="214">
        <v>7.6</v>
      </c>
      <c r="I424" s="215"/>
      <c r="J424" s="211"/>
      <c r="K424" s="211"/>
      <c r="L424" s="216"/>
      <c r="M424" s="217"/>
      <c r="N424" s="218"/>
      <c r="O424" s="218"/>
      <c r="P424" s="218"/>
      <c r="Q424" s="218"/>
      <c r="R424" s="218"/>
      <c r="S424" s="218"/>
      <c r="T424" s="219"/>
      <c r="AT424" s="220" t="s">
        <v>166</v>
      </c>
      <c r="AU424" s="220" t="s">
        <v>81</v>
      </c>
      <c r="AV424" s="14" t="s">
        <v>81</v>
      </c>
      <c r="AW424" s="14" t="s">
        <v>33</v>
      </c>
      <c r="AX424" s="14" t="s">
        <v>72</v>
      </c>
      <c r="AY424" s="220" t="s">
        <v>154</v>
      </c>
    </row>
    <row r="425" spans="2:51" s="14" customFormat="1" ht="11.25">
      <c r="B425" s="210"/>
      <c r="C425" s="211"/>
      <c r="D425" s="193" t="s">
        <v>166</v>
      </c>
      <c r="E425" s="212" t="s">
        <v>19</v>
      </c>
      <c r="F425" s="213" t="s">
        <v>581</v>
      </c>
      <c r="G425" s="211"/>
      <c r="H425" s="214">
        <v>47.88</v>
      </c>
      <c r="I425" s="215"/>
      <c r="J425" s="211"/>
      <c r="K425" s="211"/>
      <c r="L425" s="216"/>
      <c r="M425" s="217"/>
      <c r="N425" s="218"/>
      <c r="O425" s="218"/>
      <c r="P425" s="218"/>
      <c r="Q425" s="218"/>
      <c r="R425" s="218"/>
      <c r="S425" s="218"/>
      <c r="T425" s="219"/>
      <c r="AT425" s="220" t="s">
        <v>166</v>
      </c>
      <c r="AU425" s="220" t="s">
        <v>81</v>
      </c>
      <c r="AV425" s="14" t="s">
        <v>81</v>
      </c>
      <c r="AW425" s="14" t="s">
        <v>33</v>
      </c>
      <c r="AX425" s="14" t="s">
        <v>72</v>
      </c>
      <c r="AY425" s="220" t="s">
        <v>154</v>
      </c>
    </row>
    <row r="426" spans="2:51" s="15" customFormat="1" ht="11.25">
      <c r="B426" s="221"/>
      <c r="C426" s="222"/>
      <c r="D426" s="193" t="s">
        <v>166</v>
      </c>
      <c r="E426" s="223" t="s">
        <v>19</v>
      </c>
      <c r="F426" s="224" t="s">
        <v>196</v>
      </c>
      <c r="G426" s="222"/>
      <c r="H426" s="225">
        <v>307.395</v>
      </c>
      <c r="I426" s="226"/>
      <c r="J426" s="222"/>
      <c r="K426" s="222"/>
      <c r="L426" s="227"/>
      <c r="M426" s="228"/>
      <c r="N426" s="229"/>
      <c r="O426" s="229"/>
      <c r="P426" s="229"/>
      <c r="Q426" s="229"/>
      <c r="R426" s="229"/>
      <c r="S426" s="229"/>
      <c r="T426" s="230"/>
      <c r="AT426" s="231" t="s">
        <v>166</v>
      </c>
      <c r="AU426" s="231" t="s">
        <v>81</v>
      </c>
      <c r="AV426" s="15" t="s">
        <v>161</v>
      </c>
      <c r="AW426" s="15" t="s">
        <v>33</v>
      </c>
      <c r="AX426" s="15" t="s">
        <v>79</v>
      </c>
      <c r="AY426" s="231" t="s">
        <v>154</v>
      </c>
    </row>
    <row r="427" spans="1:65" s="2" customFormat="1" ht="33" customHeight="1">
      <c r="A427" s="36"/>
      <c r="B427" s="37"/>
      <c r="C427" s="180" t="s">
        <v>582</v>
      </c>
      <c r="D427" s="180" t="s">
        <v>156</v>
      </c>
      <c r="E427" s="181" t="s">
        <v>583</v>
      </c>
      <c r="F427" s="182" t="s">
        <v>584</v>
      </c>
      <c r="G427" s="183" t="s">
        <v>159</v>
      </c>
      <c r="H427" s="184">
        <v>45.53</v>
      </c>
      <c r="I427" s="185"/>
      <c r="J427" s="186">
        <f>ROUND(I427*H427,2)</f>
        <v>0</v>
      </c>
      <c r="K427" s="182" t="s">
        <v>160</v>
      </c>
      <c r="L427" s="41"/>
      <c r="M427" s="187" t="s">
        <v>19</v>
      </c>
      <c r="N427" s="188" t="s">
        <v>43</v>
      </c>
      <c r="O427" s="66"/>
      <c r="P427" s="189">
        <f>O427*H427</f>
        <v>0</v>
      </c>
      <c r="Q427" s="189">
        <v>0.003</v>
      </c>
      <c r="R427" s="189">
        <f>Q427*H427</f>
        <v>0.13659000000000002</v>
      </c>
      <c r="S427" s="189">
        <v>0</v>
      </c>
      <c r="T427" s="190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91" t="s">
        <v>161</v>
      </c>
      <c r="AT427" s="191" t="s">
        <v>156</v>
      </c>
      <c r="AU427" s="191" t="s">
        <v>81</v>
      </c>
      <c r="AY427" s="19" t="s">
        <v>154</v>
      </c>
      <c r="BE427" s="192">
        <f>IF(N427="základní",J427,0)</f>
        <v>0</v>
      </c>
      <c r="BF427" s="192">
        <f>IF(N427="snížená",J427,0)</f>
        <v>0</v>
      </c>
      <c r="BG427" s="192">
        <f>IF(N427="zákl. přenesená",J427,0)</f>
        <v>0</v>
      </c>
      <c r="BH427" s="192">
        <f>IF(N427="sníž. přenesená",J427,0)</f>
        <v>0</v>
      </c>
      <c r="BI427" s="192">
        <f>IF(N427="nulová",J427,0)</f>
        <v>0</v>
      </c>
      <c r="BJ427" s="19" t="s">
        <v>79</v>
      </c>
      <c r="BK427" s="192">
        <f>ROUND(I427*H427,2)</f>
        <v>0</v>
      </c>
      <c r="BL427" s="19" t="s">
        <v>161</v>
      </c>
      <c r="BM427" s="191" t="s">
        <v>585</v>
      </c>
    </row>
    <row r="428" spans="1:47" s="2" customFormat="1" ht="19.5">
      <c r="A428" s="36"/>
      <c r="B428" s="37"/>
      <c r="C428" s="38"/>
      <c r="D428" s="193" t="s">
        <v>163</v>
      </c>
      <c r="E428" s="38"/>
      <c r="F428" s="194" t="s">
        <v>584</v>
      </c>
      <c r="G428" s="38"/>
      <c r="H428" s="38"/>
      <c r="I428" s="195"/>
      <c r="J428" s="38"/>
      <c r="K428" s="38"/>
      <c r="L428" s="41"/>
      <c r="M428" s="196"/>
      <c r="N428" s="197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9" t="s">
        <v>163</v>
      </c>
      <c r="AU428" s="19" t="s">
        <v>81</v>
      </c>
    </row>
    <row r="429" spans="1:47" s="2" customFormat="1" ht="11.25">
      <c r="A429" s="36"/>
      <c r="B429" s="37"/>
      <c r="C429" s="38"/>
      <c r="D429" s="198" t="s">
        <v>164</v>
      </c>
      <c r="E429" s="38"/>
      <c r="F429" s="199" t="s">
        <v>586</v>
      </c>
      <c r="G429" s="38"/>
      <c r="H429" s="38"/>
      <c r="I429" s="195"/>
      <c r="J429" s="38"/>
      <c r="K429" s="38"/>
      <c r="L429" s="41"/>
      <c r="M429" s="196"/>
      <c r="N429" s="197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164</v>
      </c>
      <c r="AU429" s="19" t="s">
        <v>81</v>
      </c>
    </row>
    <row r="430" spans="2:51" s="14" customFormat="1" ht="11.25">
      <c r="B430" s="210"/>
      <c r="C430" s="211"/>
      <c r="D430" s="193" t="s">
        <v>166</v>
      </c>
      <c r="E430" s="212" t="s">
        <v>19</v>
      </c>
      <c r="F430" s="213" t="s">
        <v>573</v>
      </c>
      <c r="G430" s="211"/>
      <c r="H430" s="214">
        <v>43.79</v>
      </c>
      <c r="I430" s="215"/>
      <c r="J430" s="211"/>
      <c r="K430" s="211"/>
      <c r="L430" s="216"/>
      <c r="M430" s="217"/>
      <c r="N430" s="218"/>
      <c r="O430" s="218"/>
      <c r="P430" s="218"/>
      <c r="Q430" s="218"/>
      <c r="R430" s="218"/>
      <c r="S430" s="218"/>
      <c r="T430" s="219"/>
      <c r="AT430" s="220" t="s">
        <v>166</v>
      </c>
      <c r="AU430" s="220" t="s">
        <v>81</v>
      </c>
      <c r="AV430" s="14" t="s">
        <v>81</v>
      </c>
      <c r="AW430" s="14" t="s">
        <v>33</v>
      </c>
      <c r="AX430" s="14" t="s">
        <v>72</v>
      </c>
      <c r="AY430" s="220" t="s">
        <v>154</v>
      </c>
    </row>
    <row r="431" spans="2:51" s="14" customFormat="1" ht="11.25">
      <c r="B431" s="210"/>
      <c r="C431" s="211"/>
      <c r="D431" s="193" t="s">
        <v>166</v>
      </c>
      <c r="E431" s="212" t="s">
        <v>19</v>
      </c>
      <c r="F431" s="213" t="s">
        <v>478</v>
      </c>
      <c r="G431" s="211"/>
      <c r="H431" s="214">
        <v>1.74</v>
      </c>
      <c r="I431" s="215"/>
      <c r="J431" s="211"/>
      <c r="K431" s="211"/>
      <c r="L431" s="216"/>
      <c r="M431" s="217"/>
      <c r="N431" s="218"/>
      <c r="O431" s="218"/>
      <c r="P431" s="218"/>
      <c r="Q431" s="218"/>
      <c r="R431" s="218"/>
      <c r="S431" s="218"/>
      <c r="T431" s="219"/>
      <c r="AT431" s="220" t="s">
        <v>166</v>
      </c>
      <c r="AU431" s="220" t="s">
        <v>81</v>
      </c>
      <c r="AV431" s="14" t="s">
        <v>81</v>
      </c>
      <c r="AW431" s="14" t="s">
        <v>33</v>
      </c>
      <c r="AX431" s="14" t="s">
        <v>72</v>
      </c>
      <c r="AY431" s="220" t="s">
        <v>154</v>
      </c>
    </row>
    <row r="432" spans="2:51" s="15" customFormat="1" ht="11.25">
      <c r="B432" s="221"/>
      <c r="C432" s="222"/>
      <c r="D432" s="193" t="s">
        <v>166</v>
      </c>
      <c r="E432" s="223" t="s">
        <v>19</v>
      </c>
      <c r="F432" s="224" t="s">
        <v>196</v>
      </c>
      <c r="G432" s="222"/>
      <c r="H432" s="225">
        <v>45.53</v>
      </c>
      <c r="I432" s="226"/>
      <c r="J432" s="222"/>
      <c r="K432" s="222"/>
      <c r="L432" s="227"/>
      <c r="M432" s="228"/>
      <c r="N432" s="229"/>
      <c r="O432" s="229"/>
      <c r="P432" s="229"/>
      <c r="Q432" s="229"/>
      <c r="R432" s="229"/>
      <c r="S432" s="229"/>
      <c r="T432" s="230"/>
      <c r="AT432" s="231" t="s">
        <v>166</v>
      </c>
      <c r="AU432" s="231" t="s">
        <v>81</v>
      </c>
      <c r="AV432" s="15" t="s">
        <v>161</v>
      </c>
      <c r="AW432" s="15" t="s">
        <v>33</v>
      </c>
      <c r="AX432" s="15" t="s">
        <v>79</v>
      </c>
      <c r="AY432" s="231" t="s">
        <v>154</v>
      </c>
    </row>
    <row r="433" spans="1:65" s="2" customFormat="1" ht="49.15" customHeight="1">
      <c r="A433" s="36"/>
      <c r="B433" s="37"/>
      <c r="C433" s="180" t="s">
        <v>587</v>
      </c>
      <c r="D433" s="180" t="s">
        <v>156</v>
      </c>
      <c r="E433" s="181" t="s">
        <v>588</v>
      </c>
      <c r="F433" s="182" t="s">
        <v>589</v>
      </c>
      <c r="G433" s="183" t="s">
        <v>159</v>
      </c>
      <c r="H433" s="184">
        <v>614.79</v>
      </c>
      <c r="I433" s="185"/>
      <c r="J433" s="186">
        <f>ROUND(I433*H433,2)</f>
        <v>0</v>
      </c>
      <c r="K433" s="182" t="s">
        <v>458</v>
      </c>
      <c r="L433" s="41"/>
      <c r="M433" s="187" t="s">
        <v>19</v>
      </c>
      <c r="N433" s="188" t="s">
        <v>43</v>
      </c>
      <c r="O433" s="66"/>
      <c r="P433" s="189">
        <f>O433*H433</f>
        <v>0</v>
      </c>
      <c r="Q433" s="189">
        <v>0.0079</v>
      </c>
      <c r="R433" s="189">
        <f>Q433*H433</f>
        <v>4.856841</v>
      </c>
      <c r="S433" s="189">
        <v>0</v>
      </c>
      <c r="T433" s="190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91" t="s">
        <v>161</v>
      </c>
      <c r="AT433" s="191" t="s">
        <v>156</v>
      </c>
      <c r="AU433" s="191" t="s">
        <v>81</v>
      </c>
      <c r="AY433" s="19" t="s">
        <v>154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19" t="s">
        <v>79</v>
      </c>
      <c r="BK433" s="192">
        <f>ROUND(I433*H433,2)</f>
        <v>0</v>
      </c>
      <c r="BL433" s="19" t="s">
        <v>161</v>
      </c>
      <c r="BM433" s="191" t="s">
        <v>590</v>
      </c>
    </row>
    <row r="434" spans="1:47" s="2" customFormat="1" ht="29.25">
      <c r="A434" s="36"/>
      <c r="B434" s="37"/>
      <c r="C434" s="38"/>
      <c r="D434" s="193" t="s">
        <v>163</v>
      </c>
      <c r="E434" s="38"/>
      <c r="F434" s="194" t="s">
        <v>589</v>
      </c>
      <c r="G434" s="38"/>
      <c r="H434" s="38"/>
      <c r="I434" s="195"/>
      <c r="J434" s="38"/>
      <c r="K434" s="38"/>
      <c r="L434" s="41"/>
      <c r="M434" s="196"/>
      <c r="N434" s="197"/>
      <c r="O434" s="66"/>
      <c r="P434" s="66"/>
      <c r="Q434" s="66"/>
      <c r="R434" s="66"/>
      <c r="S434" s="66"/>
      <c r="T434" s="67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9" t="s">
        <v>163</v>
      </c>
      <c r="AU434" s="19" t="s">
        <v>81</v>
      </c>
    </row>
    <row r="435" spans="2:51" s="14" customFormat="1" ht="11.25">
      <c r="B435" s="210"/>
      <c r="C435" s="211"/>
      <c r="D435" s="193" t="s">
        <v>166</v>
      </c>
      <c r="E435" s="212" t="s">
        <v>19</v>
      </c>
      <c r="F435" s="213" t="s">
        <v>591</v>
      </c>
      <c r="G435" s="211"/>
      <c r="H435" s="214">
        <v>614.79</v>
      </c>
      <c r="I435" s="215"/>
      <c r="J435" s="211"/>
      <c r="K435" s="211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166</v>
      </c>
      <c r="AU435" s="220" t="s">
        <v>81</v>
      </c>
      <c r="AV435" s="14" t="s">
        <v>81</v>
      </c>
      <c r="AW435" s="14" t="s">
        <v>33</v>
      </c>
      <c r="AX435" s="14" t="s">
        <v>79</v>
      </c>
      <c r="AY435" s="220" t="s">
        <v>154</v>
      </c>
    </row>
    <row r="436" spans="1:65" s="2" customFormat="1" ht="37.9" customHeight="1">
      <c r="A436" s="36"/>
      <c r="B436" s="37"/>
      <c r="C436" s="180" t="s">
        <v>592</v>
      </c>
      <c r="D436" s="180" t="s">
        <v>156</v>
      </c>
      <c r="E436" s="181" t="s">
        <v>593</v>
      </c>
      <c r="F436" s="182" t="s">
        <v>594</v>
      </c>
      <c r="G436" s="183" t="s">
        <v>159</v>
      </c>
      <c r="H436" s="184">
        <v>1499.843</v>
      </c>
      <c r="I436" s="185"/>
      <c r="J436" s="186">
        <f>ROUND(I436*H436,2)</f>
        <v>0</v>
      </c>
      <c r="K436" s="182" t="s">
        <v>160</v>
      </c>
      <c r="L436" s="41"/>
      <c r="M436" s="187" t="s">
        <v>19</v>
      </c>
      <c r="N436" s="188" t="s">
        <v>43</v>
      </c>
      <c r="O436" s="66"/>
      <c r="P436" s="189">
        <f>O436*H436</f>
        <v>0</v>
      </c>
      <c r="Q436" s="189">
        <v>0.012</v>
      </c>
      <c r="R436" s="189">
        <f>Q436*H436</f>
        <v>17.998116</v>
      </c>
      <c r="S436" s="189">
        <v>0</v>
      </c>
      <c r="T436" s="190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91" t="s">
        <v>161</v>
      </c>
      <c r="AT436" s="191" t="s">
        <v>156</v>
      </c>
      <c r="AU436" s="191" t="s">
        <v>81</v>
      </c>
      <c r="AY436" s="19" t="s">
        <v>154</v>
      </c>
      <c r="BE436" s="192">
        <f>IF(N436="základní",J436,0)</f>
        <v>0</v>
      </c>
      <c r="BF436" s="192">
        <f>IF(N436="snížená",J436,0)</f>
        <v>0</v>
      </c>
      <c r="BG436" s="192">
        <f>IF(N436="zákl. přenesená",J436,0)</f>
        <v>0</v>
      </c>
      <c r="BH436" s="192">
        <f>IF(N436="sníž. přenesená",J436,0)</f>
        <v>0</v>
      </c>
      <c r="BI436" s="192">
        <f>IF(N436="nulová",J436,0)</f>
        <v>0</v>
      </c>
      <c r="BJ436" s="19" t="s">
        <v>79</v>
      </c>
      <c r="BK436" s="192">
        <f>ROUND(I436*H436,2)</f>
        <v>0</v>
      </c>
      <c r="BL436" s="19" t="s">
        <v>161</v>
      </c>
      <c r="BM436" s="191" t="s">
        <v>595</v>
      </c>
    </row>
    <row r="437" spans="1:47" s="2" customFormat="1" ht="19.5">
      <c r="A437" s="36"/>
      <c r="B437" s="37"/>
      <c r="C437" s="38"/>
      <c r="D437" s="193" t="s">
        <v>163</v>
      </c>
      <c r="E437" s="38"/>
      <c r="F437" s="194" t="s">
        <v>594</v>
      </c>
      <c r="G437" s="38"/>
      <c r="H437" s="38"/>
      <c r="I437" s="195"/>
      <c r="J437" s="38"/>
      <c r="K437" s="38"/>
      <c r="L437" s="41"/>
      <c r="M437" s="196"/>
      <c r="N437" s="197"/>
      <c r="O437" s="66"/>
      <c r="P437" s="66"/>
      <c r="Q437" s="66"/>
      <c r="R437" s="66"/>
      <c r="S437" s="66"/>
      <c r="T437" s="67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9" t="s">
        <v>163</v>
      </c>
      <c r="AU437" s="19" t="s">
        <v>81</v>
      </c>
    </row>
    <row r="438" spans="1:47" s="2" customFormat="1" ht="11.25">
      <c r="A438" s="36"/>
      <c r="B438" s="37"/>
      <c r="C438" s="38"/>
      <c r="D438" s="198" t="s">
        <v>164</v>
      </c>
      <c r="E438" s="38"/>
      <c r="F438" s="199" t="s">
        <v>596</v>
      </c>
      <c r="G438" s="38"/>
      <c r="H438" s="38"/>
      <c r="I438" s="195"/>
      <c r="J438" s="38"/>
      <c r="K438" s="38"/>
      <c r="L438" s="41"/>
      <c r="M438" s="196"/>
      <c r="N438" s="197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164</v>
      </c>
      <c r="AU438" s="19" t="s">
        <v>81</v>
      </c>
    </row>
    <row r="439" spans="2:51" s="14" customFormat="1" ht="22.5">
      <c r="B439" s="210"/>
      <c r="C439" s="211"/>
      <c r="D439" s="193" t="s">
        <v>166</v>
      </c>
      <c r="E439" s="212" t="s">
        <v>19</v>
      </c>
      <c r="F439" s="213" t="s">
        <v>566</v>
      </c>
      <c r="G439" s="211"/>
      <c r="H439" s="214">
        <v>161.8</v>
      </c>
      <c r="I439" s="215"/>
      <c r="J439" s="211"/>
      <c r="K439" s="211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166</v>
      </c>
      <c r="AU439" s="220" t="s">
        <v>81</v>
      </c>
      <c r="AV439" s="14" t="s">
        <v>81</v>
      </c>
      <c r="AW439" s="14" t="s">
        <v>33</v>
      </c>
      <c r="AX439" s="14" t="s">
        <v>72</v>
      </c>
      <c r="AY439" s="220" t="s">
        <v>154</v>
      </c>
    </row>
    <row r="440" spans="2:51" s="14" customFormat="1" ht="11.25">
      <c r="B440" s="210"/>
      <c r="C440" s="211"/>
      <c r="D440" s="193" t="s">
        <v>166</v>
      </c>
      <c r="E440" s="212" t="s">
        <v>19</v>
      </c>
      <c r="F440" s="213" t="s">
        <v>567</v>
      </c>
      <c r="G440" s="211"/>
      <c r="H440" s="214">
        <v>307.395</v>
      </c>
      <c r="I440" s="215"/>
      <c r="J440" s="211"/>
      <c r="K440" s="211"/>
      <c r="L440" s="216"/>
      <c r="M440" s="217"/>
      <c r="N440" s="218"/>
      <c r="O440" s="218"/>
      <c r="P440" s="218"/>
      <c r="Q440" s="218"/>
      <c r="R440" s="218"/>
      <c r="S440" s="218"/>
      <c r="T440" s="219"/>
      <c r="AT440" s="220" t="s">
        <v>166</v>
      </c>
      <c r="AU440" s="220" t="s">
        <v>81</v>
      </c>
      <c r="AV440" s="14" t="s">
        <v>81</v>
      </c>
      <c r="AW440" s="14" t="s">
        <v>33</v>
      </c>
      <c r="AX440" s="14" t="s">
        <v>72</v>
      </c>
      <c r="AY440" s="220" t="s">
        <v>154</v>
      </c>
    </row>
    <row r="441" spans="2:51" s="14" customFormat="1" ht="11.25">
      <c r="B441" s="210"/>
      <c r="C441" s="211"/>
      <c r="D441" s="193" t="s">
        <v>166</v>
      </c>
      <c r="E441" s="212" t="s">
        <v>19</v>
      </c>
      <c r="F441" s="213" t="s">
        <v>597</v>
      </c>
      <c r="G441" s="211"/>
      <c r="H441" s="214">
        <v>51.63</v>
      </c>
      <c r="I441" s="215"/>
      <c r="J441" s="211"/>
      <c r="K441" s="211"/>
      <c r="L441" s="216"/>
      <c r="M441" s="217"/>
      <c r="N441" s="218"/>
      <c r="O441" s="218"/>
      <c r="P441" s="218"/>
      <c r="Q441" s="218"/>
      <c r="R441" s="218"/>
      <c r="S441" s="218"/>
      <c r="T441" s="219"/>
      <c r="AT441" s="220" t="s">
        <v>166</v>
      </c>
      <c r="AU441" s="220" t="s">
        <v>81</v>
      </c>
      <c r="AV441" s="14" t="s">
        <v>81</v>
      </c>
      <c r="AW441" s="14" t="s">
        <v>33</v>
      </c>
      <c r="AX441" s="14" t="s">
        <v>72</v>
      </c>
      <c r="AY441" s="220" t="s">
        <v>154</v>
      </c>
    </row>
    <row r="442" spans="2:51" s="14" customFormat="1" ht="11.25">
      <c r="B442" s="210"/>
      <c r="C442" s="211"/>
      <c r="D442" s="193" t="s">
        <v>166</v>
      </c>
      <c r="E442" s="212" t="s">
        <v>19</v>
      </c>
      <c r="F442" s="213" t="s">
        <v>598</v>
      </c>
      <c r="G442" s="211"/>
      <c r="H442" s="214">
        <v>931.425</v>
      </c>
      <c r="I442" s="215"/>
      <c r="J442" s="211"/>
      <c r="K442" s="211"/>
      <c r="L442" s="216"/>
      <c r="M442" s="217"/>
      <c r="N442" s="218"/>
      <c r="O442" s="218"/>
      <c r="P442" s="218"/>
      <c r="Q442" s="218"/>
      <c r="R442" s="218"/>
      <c r="S442" s="218"/>
      <c r="T442" s="219"/>
      <c r="AT442" s="220" t="s">
        <v>166</v>
      </c>
      <c r="AU442" s="220" t="s">
        <v>81</v>
      </c>
      <c r="AV442" s="14" t="s">
        <v>81</v>
      </c>
      <c r="AW442" s="14" t="s">
        <v>33</v>
      </c>
      <c r="AX442" s="14" t="s">
        <v>72</v>
      </c>
      <c r="AY442" s="220" t="s">
        <v>154</v>
      </c>
    </row>
    <row r="443" spans="2:51" s="14" customFormat="1" ht="11.25">
      <c r="B443" s="210"/>
      <c r="C443" s="211"/>
      <c r="D443" s="193" t="s">
        <v>166</v>
      </c>
      <c r="E443" s="212" t="s">
        <v>19</v>
      </c>
      <c r="F443" s="213" t="s">
        <v>599</v>
      </c>
      <c r="G443" s="211"/>
      <c r="H443" s="214">
        <v>41.213</v>
      </c>
      <c r="I443" s="215"/>
      <c r="J443" s="211"/>
      <c r="K443" s="211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166</v>
      </c>
      <c r="AU443" s="220" t="s">
        <v>81</v>
      </c>
      <c r="AV443" s="14" t="s">
        <v>81</v>
      </c>
      <c r="AW443" s="14" t="s">
        <v>33</v>
      </c>
      <c r="AX443" s="14" t="s">
        <v>72</v>
      </c>
      <c r="AY443" s="220" t="s">
        <v>154</v>
      </c>
    </row>
    <row r="444" spans="2:51" s="14" customFormat="1" ht="11.25">
      <c r="B444" s="210"/>
      <c r="C444" s="211"/>
      <c r="D444" s="193" t="s">
        <v>166</v>
      </c>
      <c r="E444" s="212" t="s">
        <v>19</v>
      </c>
      <c r="F444" s="213" t="s">
        <v>600</v>
      </c>
      <c r="G444" s="211"/>
      <c r="H444" s="214">
        <v>6.38</v>
      </c>
      <c r="I444" s="215"/>
      <c r="J444" s="211"/>
      <c r="K444" s="211"/>
      <c r="L444" s="216"/>
      <c r="M444" s="217"/>
      <c r="N444" s="218"/>
      <c r="O444" s="218"/>
      <c r="P444" s="218"/>
      <c r="Q444" s="218"/>
      <c r="R444" s="218"/>
      <c r="S444" s="218"/>
      <c r="T444" s="219"/>
      <c r="AT444" s="220" t="s">
        <v>166</v>
      </c>
      <c r="AU444" s="220" t="s">
        <v>81</v>
      </c>
      <c r="AV444" s="14" t="s">
        <v>81</v>
      </c>
      <c r="AW444" s="14" t="s">
        <v>33</v>
      </c>
      <c r="AX444" s="14" t="s">
        <v>72</v>
      </c>
      <c r="AY444" s="220" t="s">
        <v>154</v>
      </c>
    </row>
    <row r="445" spans="2:51" s="15" customFormat="1" ht="11.25">
      <c r="B445" s="221"/>
      <c r="C445" s="222"/>
      <c r="D445" s="193" t="s">
        <v>166</v>
      </c>
      <c r="E445" s="223" t="s">
        <v>19</v>
      </c>
      <c r="F445" s="224" t="s">
        <v>196</v>
      </c>
      <c r="G445" s="222"/>
      <c r="H445" s="225">
        <v>1499.843</v>
      </c>
      <c r="I445" s="226"/>
      <c r="J445" s="222"/>
      <c r="K445" s="222"/>
      <c r="L445" s="227"/>
      <c r="M445" s="228"/>
      <c r="N445" s="229"/>
      <c r="O445" s="229"/>
      <c r="P445" s="229"/>
      <c r="Q445" s="229"/>
      <c r="R445" s="229"/>
      <c r="S445" s="229"/>
      <c r="T445" s="230"/>
      <c r="AT445" s="231" t="s">
        <v>166</v>
      </c>
      <c r="AU445" s="231" t="s">
        <v>81</v>
      </c>
      <c r="AV445" s="15" t="s">
        <v>161</v>
      </c>
      <c r="AW445" s="15" t="s">
        <v>33</v>
      </c>
      <c r="AX445" s="15" t="s">
        <v>79</v>
      </c>
      <c r="AY445" s="231" t="s">
        <v>154</v>
      </c>
    </row>
    <row r="446" spans="1:65" s="2" customFormat="1" ht="33" customHeight="1">
      <c r="A446" s="36"/>
      <c r="B446" s="37"/>
      <c r="C446" s="180" t="s">
        <v>601</v>
      </c>
      <c r="D446" s="180" t="s">
        <v>156</v>
      </c>
      <c r="E446" s="181" t="s">
        <v>602</v>
      </c>
      <c r="F446" s="182" t="s">
        <v>603</v>
      </c>
      <c r="G446" s="183" t="s">
        <v>159</v>
      </c>
      <c r="H446" s="184">
        <v>1499.843</v>
      </c>
      <c r="I446" s="185"/>
      <c r="J446" s="186">
        <f>ROUND(I446*H446,2)</f>
        <v>0</v>
      </c>
      <c r="K446" s="182" t="s">
        <v>160</v>
      </c>
      <c r="L446" s="41"/>
      <c r="M446" s="187" t="s">
        <v>19</v>
      </c>
      <c r="N446" s="188" t="s">
        <v>43</v>
      </c>
      <c r="O446" s="66"/>
      <c r="P446" s="189">
        <f>O446*H446</f>
        <v>0</v>
      </c>
      <c r="Q446" s="189">
        <v>0.0162</v>
      </c>
      <c r="R446" s="189">
        <f>Q446*H446</f>
        <v>24.2974566</v>
      </c>
      <c r="S446" s="189">
        <v>0</v>
      </c>
      <c r="T446" s="190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91" t="s">
        <v>161</v>
      </c>
      <c r="AT446" s="191" t="s">
        <v>156</v>
      </c>
      <c r="AU446" s="191" t="s">
        <v>81</v>
      </c>
      <c r="AY446" s="19" t="s">
        <v>154</v>
      </c>
      <c r="BE446" s="192">
        <f>IF(N446="základní",J446,0)</f>
        <v>0</v>
      </c>
      <c r="BF446" s="192">
        <f>IF(N446="snížená",J446,0)</f>
        <v>0</v>
      </c>
      <c r="BG446" s="192">
        <f>IF(N446="zákl. přenesená",J446,0)</f>
        <v>0</v>
      </c>
      <c r="BH446" s="192">
        <f>IF(N446="sníž. přenesená",J446,0)</f>
        <v>0</v>
      </c>
      <c r="BI446" s="192">
        <f>IF(N446="nulová",J446,0)</f>
        <v>0</v>
      </c>
      <c r="BJ446" s="19" t="s">
        <v>79</v>
      </c>
      <c r="BK446" s="192">
        <f>ROUND(I446*H446,2)</f>
        <v>0</v>
      </c>
      <c r="BL446" s="19" t="s">
        <v>161</v>
      </c>
      <c r="BM446" s="191" t="s">
        <v>604</v>
      </c>
    </row>
    <row r="447" spans="1:47" s="2" customFormat="1" ht="19.5">
      <c r="A447" s="36"/>
      <c r="B447" s="37"/>
      <c r="C447" s="38"/>
      <c r="D447" s="193" t="s">
        <v>163</v>
      </c>
      <c r="E447" s="38"/>
      <c r="F447" s="194" t="s">
        <v>603</v>
      </c>
      <c r="G447" s="38"/>
      <c r="H447" s="38"/>
      <c r="I447" s="195"/>
      <c r="J447" s="38"/>
      <c r="K447" s="38"/>
      <c r="L447" s="41"/>
      <c r="M447" s="196"/>
      <c r="N447" s="197"/>
      <c r="O447" s="66"/>
      <c r="P447" s="66"/>
      <c r="Q447" s="66"/>
      <c r="R447" s="66"/>
      <c r="S447" s="66"/>
      <c r="T447" s="67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9" t="s">
        <v>163</v>
      </c>
      <c r="AU447" s="19" t="s">
        <v>81</v>
      </c>
    </row>
    <row r="448" spans="1:47" s="2" customFormat="1" ht="11.25">
      <c r="A448" s="36"/>
      <c r="B448" s="37"/>
      <c r="C448" s="38"/>
      <c r="D448" s="198" t="s">
        <v>164</v>
      </c>
      <c r="E448" s="38"/>
      <c r="F448" s="199" t="s">
        <v>605</v>
      </c>
      <c r="G448" s="38"/>
      <c r="H448" s="38"/>
      <c r="I448" s="195"/>
      <c r="J448" s="38"/>
      <c r="K448" s="38"/>
      <c r="L448" s="41"/>
      <c r="M448" s="196"/>
      <c r="N448" s="197"/>
      <c r="O448" s="66"/>
      <c r="P448" s="66"/>
      <c r="Q448" s="66"/>
      <c r="R448" s="66"/>
      <c r="S448" s="66"/>
      <c r="T448" s="67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164</v>
      </c>
      <c r="AU448" s="19" t="s">
        <v>81</v>
      </c>
    </row>
    <row r="449" spans="2:51" s="14" customFormat="1" ht="22.5">
      <c r="B449" s="210"/>
      <c r="C449" s="211"/>
      <c r="D449" s="193" t="s">
        <v>166</v>
      </c>
      <c r="E449" s="212" t="s">
        <v>19</v>
      </c>
      <c r="F449" s="213" t="s">
        <v>566</v>
      </c>
      <c r="G449" s="211"/>
      <c r="H449" s="214">
        <v>161.8</v>
      </c>
      <c r="I449" s="215"/>
      <c r="J449" s="211"/>
      <c r="K449" s="211"/>
      <c r="L449" s="216"/>
      <c r="M449" s="217"/>
      <c r="N449" s="218"/>
      <c r="O449" s="218"/>
      <c r="P449" s="218"/>
      <c r="Q449" s="218"/>
      <c r="R449" s="218"/>
      <c r="S449" s="218"/>
      <c r="T449" s="219"/>
      <c r="AT449" s="220" t="s">
        <v>166</v>
      </c>
      <c r="AU449" s="220" t="s">
        <v>81</v>
      </c>
      <c r="AV449" s="14" t="s">
        <v>81</v>
      </c>
      <c r="AW449" s="14" t="s">
        <v>33</v>
      </c>
      <c r="AX449" s="14" t="s">
        <v>72</v>
      </c>
      <c r="AY449" s="220" t="s">
        <v>154</v>
      </c>
    </row>
    <row r="450" spans="2:51" s="14" customFormat="1" ht="11.25">
      <c r="B450" s="210"/>
      <c r="C450" s="211"/>
      <c r="D450" s="193" t="s">
        <v>166</v>
      </c>
      <c r="E450" s="212" t="s">
        <v>19</v>
      </c>
      <c r="F450" s="213" t="s">
        <v>567</v>
      </c>
      <c r="G450" s="211"/>
      <c r="H450" s="214">
        <v>307.395</v>
      </c>
      <c r="I450" s="215"/>
      <c r="J450" s="211"/>
      <c r="K450" s="211"/>
      <c r="L450" s="216"/>
      <c r="M450" s="217"/>
      <c r="N450" s="218"/>
      <c r="O450" s="218"/>
      <c r="P450" s="218"/>
      <c r="Q450" s="218"/>
      <c r="R450" s="218"/>
      <c r="S450" s="218"/>
      <c r="T450" s="219"/>
      <c r="AT450" s="220" t="s">
        <v>166</v>
      </c>
      <c r="AU450" s="220" t="s">
        <v>81</v>
      </c>
      <c r="AV450" s="14" t="s">
        <v>81</v>
      </c>
      <c r="AW450" s="14" t="s">
        <v>33</v>
      </c>
      <c r="AX450" s="14" t="s">
        <v>72</v>
      </c>
      <c r="AY450" s="220" t="s">
        <v>154</v>
      </c>
    </row>
    <row r="451" spans="2:51" s="14" customFormat="1" ht="11.25">
      <c r="B451" s="210"/>
      <c r="C451" s="211"/>
      <c r="D451" s="193" t="s">
        <v>166</v>
      </c>
      <c r="E451" s="212" t="s">
        <v>19</v>
      </c>
      <c r="F451" s="213" t="s">
        <v>597</v>
      </c>
      <c r="G451" s="211"/>
      <c r="H451" s="214">
        <v>51.63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166</v>
      </c>
      <c r="AU451" s="220" t="s">
        <v>81</v>
      </c>
      <c r="AV451" s="14" t="s">
        <v>81</v>
      </c>
      <c r="AW451" s="14" t="s">
        <v>33</v>
      </c>
      <c r="AX451" s="14" t="s">
        <v>72</v>
      </c>
      <c r="AY451" s="220" t="s">
        <v>154</v>
      </c>
    </row>
    <row r="452" spans="2:51" s="14" customFormat="1" ht="11.25">
      <c r="B452" s="210"/>
      <c r="C452" s="211"/>
      <c r="D452" s="193" t="s">
        <v>166</v>
      </c>
      <c r="E452" s="212" t="s">
        <v>19</v>
      </c>
      <c r="F452" s="213" t="s">
        <v>598</v>
      </c>
      <c r="G452" s="211"/>
      <c r="H452" s="214">
        <v>931.425</v>
      </c>
      <c r="I452" s="215"/>
      <c r="J452" s="211"/>
      <c r="K452" s="211"/>
      <c r="L452" s="216"/>
      <c r="M452" s="217"/>
      <c r="N452" s="218"/>
      <c r="O452" s="218"/>
      <c r="P452" s="218"/>
      <c r="Q452" s="218"/>
      <c r="R452" s="218"/>
      <c r="S452" s="218"/>
      <c r="T452" s="219"/>
      <c r="AT452" s="220" t="s">
        <v>166</v>
      </c>
      <c r="AU452" s="220" t="s">
        <v>81</v>
      </c>
      <c r="AV452" s="14" t="s">
        <v>81</v>
      </c>
      <c r="AW452" s="14" t="s">
        <v>33</v>
      </c>
      <c r="AX452" s="14" t="s">
        <v>72</v>
      </c>
      <c r="AY452" s="220" t="s">
        <v>154</v>
      </c>
    </row>
    <row r="453" spans="2:51" s="14" customFormat="1" ht="11.25">
      <c r="B453" s="210"/>
      <c r="C453" s="211"/>
      <c r="D453" s="193" t="s">
        <v>166</v>
      </c>
      <c r="E453" s="212" t="s">
        <v>19</v>
      </c>
      <c r="F453" s="213" t="s">
        <v>599</v>
      </c>
      <c r="G453" s="211"/>
      <c r="H453" s="214">
        <v>41.213</v>
      </c>
      <c r="I453" s="215"/>
      <c r="J453" s="211"/>
      <c r="K453" s="211"/>
      <c r="L453" s="216"/>
      <c r="M453" s="217"/>
      <c r="N453" s="218"/>
      <c r="O453" s="218"/>
      <c r="P453" s="218"/>
      <c r="Q453" s="218"/>
      <c r="R453" s="218"/>
      <c r="S453" s="218"/>
      <c r="T453" s="219"/>
      <c r="AT453" s="220" t="s">
        <v>166</v>
      </c>
      <c r="AU453" s="220" t="s">
        <v>81</v>
      </c>
      <c r="AV453" s="14" t="s">
        <v>81</v>
      </c>
      <c r="AW453" s="14" t="s">
        <v>33</v>
      </c>
      <c r="AX453" s="14" t="s">
        <v>72</v>
      </c>
      <c r="AY453" s="220" t="s">
        <v>154</v>
      </c>
    </row>
    <row r="454" spans="2:51" s="14" customFormat="1" ht="11.25">
      <c r="B454" s="210"/>
      <c r="C454" s="211"/>
      <c r="D454" s="193" t="s">
        <v>166</v>
      </c>
      <c r="E454" s="212" t="s">
        <v>19</v>
      </c>
      <c r="F454" s="213" t="s">
        <v>600</v>
      </c>
      <c r="G454" s="211"/>
      <c r="H454" s="214">
        <v>6.38</v>
      </c>
      <c r="I454" s="215"/>
      <c r="J454" s="211"/>
      <c r="K454" s="211"/>
      <c r="L454" s="216"/>
      <c r="M454" s="217"/>
      <c r="N454" s="218"/>
      <c r="O454" s="218"/>
      <c r="P454" s="218"/>
      <c r="Q454" s="218"/>
      <c r="R454" s="218"/>
      <c r="S454" s="218"/>
      <c r="T454" s="219"/>
      <c r="AT454" s="220" t="s">
        <v>166</v>
      </c>
      <c r="AU454" s="220" t="s">
        <v>81</v>
      </c>
      <c r="AV454" s="14" t="s">
        <v>81</v>
      </c>
      <c r="AW454" s="14" t="s">
        <v>33</v>
      </c>
      <c r="AX454" s="14" t="s">
        <v>72</v>
      </c>
      <c r="AY454" s="220" t="s">
        <v>154</v>
      </c>
    </row>
    <row r="455" spans="2:51" s="15" customFormat="1" ht="11.25">
      <c r="B455" s="221"/>
      <c r="C455" s="222"/>
      <c r="D455" s="193" t="s">
        <v>166</v>
      </c>
      <c r="E455" s="223" t="s">
        <v>19</v>
      </c>
      <c r="F455" s="224" t="s">
        <v>196</v>
      </c>
      <c r="G455" s="222"/>
      <c r="H455" s="225">
        <v>1499.843</v>
      </c>
      <c r="I455" s="226"/>
      <c r="J455" s="222"/>
      <c r="K455" s="222"/>
      <c r="L455" s="227"/>
      <c r="M455" s="228"/>
      <c r="N455" s="229"/>
      <c r="O455" s="229"/>
      <c r="P455" s="229"/>
      <c r="Q455" s="229"/>
      <c r="R455" s="229"/>
      <c r="S455" s="229"/>
      <c r="T455" s="230"/>
      <c r="AT455" s="231" t="s">
        <v>166</v>
      </c>
      <c r="AU455" s="231" t="s">
        <v>81</v>
      </c>
      <c r="AV455" s="15" t="s">
        <v>161</v>
      </c>
      <c r="AW455" s="15" t="s">
        <v>33</v>
      </c>
      <c r="AX455" s="15" t="s">
        <v>79</v>
      </c>
      <c r="AY455" s="231" t="s">
        <v>154</v>
      </c>
    </row>
    <row r="456" spans="1:65" s="2" customFormat="1" ht="37.9" customHeight="1">
      <c r="A456" s="36"/>
      <c r="B456" s="37"/>
      <c r="C456" s="180" t="s">
        <v>606</v>
      </c>
      <c r="D456" s="180" t="s">
        <v>156</v>
      </c>
      <c r="E456" s="181" t="s">
        <v>607</v>
      </c>
      <c r="F456" s="182" t="s">
        <v>608</v>
      </c>
      <c r="G456" s="183" t="s">
        <v>159</v>
      </c>
      <c r="H456" s="184">
        <v>1499.843</v>
      </c>
      <c r="I456" s="185"/>
      <c r="J456" s="186">
        <f>ROUND(I456*H456,2)</f>
        <v>0</v>
      </c>
      <c r="K456" s="182" t="s">
        <v>160</v>
      </c>
      <c r="L456" s="41"/>
      <c r="M456" s="187" t="s">
        <v>19</v>
      </c>
      <c r="N456" s="188" t="s">
        <v>43</v>
      </c>
      <c r="O456" s="66"/>
      <c r="P456" s="189">
        <f>O456*H456</f>
        <v>0</v>
      </c>
      <c r="Q456" s="189">
        <v>0.0054</v>
      </c>
      <c r="R456" s="189">
        <f>Q456*H456</f>
        <v>8.0991522</v>
      </c>
      <c r="S456" s="189">
        <v>0</v>
      </c>
      <c r="T456" s="190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191" t="s">
        <v>161</v>
      </c>
      <c r="AT456" s="191" t="s">
        <v>156</v>
      </c>
      <c r="AU456" s="191" t="s">
        <v>81</v>
      </c>
      <c r="AY456" s="19" t="s">
        <v>154</v>
      </c>
      <c r="BE456" s="192">
        <f>IF(N456="základní",J456,0)</f>
        <v>0</v>
      </c>
      <c r="BF456" s="192">
        <f>IF(N456="snížená",J456,0)</f>
        <v>0</v>
      </c>
      <c r="BG456" s="192">
        <f>IF(N456="zákl. přenesená",J456,0)</f>
        <v>0</v>
      </c>
      <c r="BH456" s="192">
        <f>IF(N456="sníž. přenesená",J456,0)</f>
        <v>0</v>
      </c>
      <c r="BI456" s="192">
        <f>IF(N456="nulová",J456,0)</f>
        <v>0</v>
      </c>
      <c r="BJ456" s="19" t="s">
        <v>79</v>
      </c>
      <c r="BK456" s="192">
        <f>ROUND(I456*H456,2)</f>
        <v>0</v>
      </c>
      <c r="BL456" s="19" t="s">
        <v>161</v>
      </c>
      <c r="BM456" s="191" t="s">
        <v>609</v>
      </c>
    </row>
    <row r="457" spans="1:47" s="2" customFormat="1" ht="29.25">
      <c r="A457" s="36"/>
      <c r="B457" s="37"/>
      <c r="C457" s="38"/>
      <c r="D457" s="193" t="s">
        <v>163</v>
      </c>
      <c r="E457" s="38"/>
      <c r="F457" s="194" t="s">
        <v>608</v>
      </c>
      <c r="G457" s="38"/>
      <c r="H457" s="38"/>
      <c r="I457" s="195"/>
      <c r="J457" s="38"/>
      <c r="K457" s="38"/>
      <c r="L457" s="41"/>
      <c r="M457" s="196"/>
      <c r="N457" s="197"/>
      <c r="O457" s="66"/>
      <c r="P457" s="66"/>
      <c r="Q457" s="66"/>
      <c r="R457" s="66"/>
      <c r="S457" s="66"/>
      <c r="T457" s="67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T457" s="19" t="s">
        <v>163</v>
      </c>
      <c r="AU457" s="19" t="s">
        <v>81</v>
      </c>
    </row>
    <row r="458" spans="1:47" s="2" customFormat="1" ht="11.25">
      <c r="A458" s="36"/>
      <c r="B458" s="37"/>
      <c r="C458" s="38"/>
      <c r="D458" s="198" t="s">
        <v>164</v>
      </c>
      <c r="E458" s="38"/>
      <c r="F458" s="199" t="s">
        <v>610</v>
      </c>
      <c r="G458" s="38"/>
      <c r="H458" s="38"/>
      <c r="I458" s="195"/>
      <c r="J458" s="38"/>
      <c r="K458" s="38"/>
      <c r="L458" s="41"/>
      <c r="M458" s="196"/>
      <c r="N458" s="197"/>
      <c r="O458" s="66"/>
      <c r="P458" s="66"/>
      <c r="Q458" s="66"/>
      <c r="R458" s="66"/>
      <c r="S458" s="66"/>
      <c r="T458" s="67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T458" s="19" t="s">
        <v>164</v>
      </c>
      <c r="AU458" s="19" t="s">
        <v>81</v>
      </c>
    </row>
    <row r="459" spans="2:51" s="14" customFormat="1" ht="22.5">
      <c r="B459" s="210"/>
      <c r="C459" s="211"/>
      <c r="D459" s="193" t="s">
        <v>166</v>
      </c>
      <c r="E459" s="212" t="s">
        <v>19</v>
      </c>
      <c r="F459" s="213" t="s">
        <v>611</v>
      </c>
      <c r="G459" s="211"/>
      <c r="H459" s="214">
        <v>161.8</v>
      </c>
      <c r="I459" s="215"/>
      <c r="J459" s="211"/>
      <c r="K459" s="211"/>
      <c r="L459" s="216"/>
      <c r="M459" s="217"/>
      <c r="N459" s="218"/>
      <c r="O459" s="218"/>
      <c r="P459" s="218"/>
      <c r="Q459" s="218"/>
      <c r="R459" s="218"/>
      <c r="S459" s="218"/>
      <c r="T459" s="219"/>
      <c r="AT459" s="220" t="s">
        <v>166</v>
      </c>
      <c r="AU459" s="220" t="s">
        <v>81</v>
      </c>
      <c r="AV459" s="14" t="s">
        <v>81</v>
      </c>
      <c r="AW459" s="14" t="s">
        <v>33</v>
      </c>
      <c r="AX459" s="14" t="s">
        <v>72</v>
      </c>
      <c r="AY459" s="220" t="s">
        <v>154</v>
      </c>
    </row>
    <row r="460" spans="2:51" s="14" customFormat="1" ht="11.25">
      <c r="B460" s="210"/>
      <c r="C460" s="211"/>
      <c r="D460" s="193" t="s">
        <v>166</v>
      </c>
      <c r="E460" s="212" t="s">
        <v>19</v>
      </c>
      <c r="F460" s="213" t="s">
        <v>567</v>
      </c>
      <c r="G460" s="211"/>
      <c r="H460" s="214">
        <v>307.395</v>
      </c>
      <c r="I460" s="215"/>
      <c r="J460" s="211"/>
      <c r="K460" s="211"/>
      <c r="L460" s="216"/>
      <c r="M460" s="217"/>
      <c r="N460" s="218"/>
      <c r="O460" s="218"/>
      <c r="P460" s="218"/>
      <c r="Q460" s="218"/>
      <c r="R460" s="218"/>
      <c r="S460" s="218"/>
      <c r="T460" s="219"/>
      <c r="AT460" s="220" t="s">
        <v>166</v>
      </c>
      <c r="AU460" s="220" t="s">
        <v>81</v>
      </c>
      <c r="AV460" s="14" t="s">
        <v>81</v>
      </c>
      <c r="AW460" s="14" t="s">
        <v>33</v>
      </c>
      <c r="AX460" s="14" t="s">
        <v>72</v>
      </c>
      <c r="AY460" s="220" t="s">
        <v>154</v>
      </c>
    </row>
    <row r="461" spans="2:51" s="14" customFormat="1" ht="11.25">
      <c r="B461" s="210"/>
      <c r="C461" s="211"/>
      <c r="D461" s="193" t="s">
        <v>166</v>
      </c>
      <c r="E461" s="212" t="s">
        <v>19</v>
      </c>
      <c r="F461" s="213" t="s">
        <v>597</v>
      </c>
      <c r="G461" s="211"/>
      <c r="H461" s="214">
        <v>51.63</v>
      </c>
      <c r="I461" s="215"/>
      <c r="J461" s="211"/>
      <c r="K461" s="211"/>
      <c r="L461" s="216"/>
      <c r="M461" s="217"/>
      <c r="N461" s="218"/>
      <c r="O461" s="218"/>
      <c r="P461" s="218"/>
      <c r="Q461" s="218"/>
      <c r="R461" s="218"/>
      <c r="S461" s="218"/>
      <c r="T461" s="219"/>
      <c r="AT461" s="220" t="s">
        <v>166</v>
      </c>
      <c r="AU461" s="220" t="s">
        <v>81</v>
      </c>
      <c r="AV461" s="14" t="s">
        <v>81</v>
      </c>
      <c r="AW461" s="14" t="s">
        <v>33</v>
      </c>
      <c r="AX461" s="14" t="s">
        <v>72</v>
      </c>
      <c r="AY461" s="220" t="s">
        <v>154</v>
      </c>
    </row>
    <row r="462" spans="2:51" s="14" customFormat="1" ht="11.25">
      <c r="B462" s="210"/>
      <c r="C462" s="211"/>
      <c r="D462" s="193" t="s">
        <v>166</v>
      </c>
      <c r="E462" s="212" t="s">
        <v>19</v>
      </c>
      <c r="F462" s="213" t="s">
        <v>598</v>
      </c>
      <c r="G462" s="211"/>
      <c r="H462" s="214">
        <v>931.425</v>
      </c>
      <c r="I462" s="215"/>
      <c r="J462" s="211"/>
      <c r="K462" s="211"/>
      <c r="L462" s="216"/>
      <c r="M462" s="217"/>
      <c r="N462" s="218"/>
      <c r="O462" s="218"/>
      <c r="P462" s="218"/>
      <c r="Q462" s="218"/>
      <c r="R462" s="218"/>
      <c r="S462" s="218"/>
      <c r="T462" s="219"/>
      <c r="AT462" s="220" t="s">
        <v>166</v>
      </c>
      <c r="AU462" s="220" t="s">
        <v>81</v>
      </c>
      <c r="AV462" s="14" t="s">
        <v>81</v>
      </c>
      <c r="AW462" s="14" t="s">
        <v>33</v>
      </c>
      <c r="AX462" s="14" t="s">
        <v>72</v>
      </c>
      <c r="AY462" s="220" t="s">
        <v>154</v>
      </c>
    </row>
    <row r="463" spans="2:51" s="14" customFormat="1" ht="11.25">
      <c r="B463" s="210"/>
      <c r="C463" s="211"/>
      <c r="D463" s="193" t="s">
        <v>166</v>
      </c>
      <c r="E463" s="212" t="s">
        <v>19</v>
      </c>
      <c r="F463" s="213" t="s">
        <v>599</v>
      </c>
      <c r="G463" s="211"/>
      <c r="H463" s="214">
        <v>41.213</v>
      </c>
      <c r="I463" s="215"/>
      <c r="J463" s="211"/>
      <c r="K463" s="211"/>
      <c r="L463" s="216"/>
      <c r="M463" s="217"/>
      <c r="N463" s="218"/>
      <c r="O463" s="218"/>
      <c r="P463" s="218"/>
      <c r="Q463" s="218"/>
      <c r="R463" s="218"/>
      <c r="S463" s="218"/>
      <c r="T463" s="219"/>
      <c r="AT463" s="220" t="s">
        <v>166</v>
      </c>
      <c r="AU463" s="220" t="s">
        <v>81</v>
      </c>
      <c r="AV463" s="14" t="s">
        <v>81</v>
      </c>
      <c r="AW463" s="14" t="s">
        <v>33</v>
      </c>
      <c r="AX463" s="14" t="s">
        <v>72</v>
      </c>
      <c r="AY463" s="220" t="s">
        <v>154</v>
      </c>
    </row>
    <row r="464" spans="2:51" s="14" customFormat="1" ht="11.25">
      <c r="B464" s="210"/>
      <c r="C464" s="211"/>
      <c r="D464" s="193" t="s">
        <v>166</v>
      </c>
      <c r="E464" s="212" t="s">
        <v>19</v>
      </c>
      <c r="F464" s="213" t="s">
        <v>600</v>
      </c>
      <c r="G464" s="211"/>
      <c r="H464" s="214">
        <v>6.38</v>
      </c>
      <c r="I464" s="215"/>
      <c r="J464" s="211"/>
      <c r="K464" s="211"/>
      <c r="L464" s="216"/>
      <c r="M464" s="217"/>
      <c r="N464" s="218"/>
      <c r="O464" s="218"/>
      <c r="P464" s="218"/>
      <c r="Q464" s="218"/>
      <c r="R464" s="218"/>
      <c r="S464" s="218"/>
      <c r="T464" s="219"/>
      <c r="AT464" s="220" t="s">
        <v>166</v>
      </c>
      <c r="AU464" s="220" t="s">
        <v>81</v>
      </c>
      <c r="AV464" s="14" t="s">
        <v>81</v>
      </c>
      <c r="AW464" s="14" t="s">
        <v>33</v>
      </c>
      <c r="AX464" s="14" t="s">
        <v>72</v>
      </c>
      <c r="AY464" s="220" t="s">
        <v>154</v>
      </c>
    </row>
    <row r="465" spans="2:51" s="15" customFormat="1" ht="11.25">
      <c r="B465" s="221"/>
      <c r="C465" s="222"/>
      <c r="D465" s="193" t="s">
        <v>166</v>
      </c>
      <c r="E465" s="223" t="s">
        <v>19</v>
      </c>
      <c r="F465" s="224" t="s">
        <v>196</v>
      </c>
      <c r="G465" s="222"/>
      <c r="H465" s="225">
        <v>1499.843</v>
      </c>
      <c r="I465" s="226"/>
      <c r="J465" s="222"/>
      <c r="K465" s="222"/>
      <c r="L465" s="227"/>
      <c r="M465" s="228"/>
      <c r="N465" s="229"/>
      <c r="O465" s="229"/>
      <c r="P465" s="229"/>
      <c r="Q465" s="229"/>
      <c r="R465" s="229"/>
      <c r="S465" s="229"/>
      <c r="T465" s="230"/>
      <c r="AT465" s="231" t="s">
        <v>166</v>
      </c>
      <c r="AU465" s="231" t="s">
        <v>81</v>
      </c>
      <c r="AV465" s="15" t="s">
        <v>161</v>
      </c>
      <c r="AW465" s="15" t="s">
        <v>33</v>
      </c>
      <c r="AX465" s="15" t="s">
        <v>79</v>
      </c>
      <c r="AY465" s="231" t="s">
        <v>154</v>
      </c>
    </row>
    <row r="466" spans="1:65" s="2" customFormat="1" ht="24.2" customHeight="1">
      <c r="A466" s="36"/>
      <c r="B466" s="37"/>
      <c r="C466" s="180" t="s">
        <v>612</v>
      </c>
      <c r="D466" s="180" t="s">
        <v>156</v>
      </c>
      <c r="E466" s="181" t="s">
        <v>613</v>
      </c>
      <c r="F466" s="182" t="s">
        <v>614</v>
      </c>
      <c r="G466" s="183" t="s">
        <v>159</v>
      </c>
      <c r="H466" s="184">
        <v>1499.843</v>
      </c>
      <c r="I466" s="185"/>
      <c r="J466" s="186">
        <f>ROUND(I466*H466,2)</f>
        <v>0</v>
      </c>
      <c r="K466" s="182" t="s">
        <v>160</v>
      </c>
      <c r="L466" s="41"/>
      <c r="M466" s="187" t="s">
        <v>19</v>
      </c>
      <c r="N466" s="188" t="s">
        <v>43</v>
      </c>
      <c r="O466" s="66"/>
      <c r="P466" s="189">
        <f>O466*H466</f>
        <v>0</v>
      </c>
      <c r="Q466" s="189">
        <v>0.004</v>
      </c>
      <c r="R466" s="189">
        <f>Q466*H466</f>
        <v>5.999372</v>
      </c>
      <c r="S466" s="189">
        <v>0</v>
      </c>
      <c r="T466" s="190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191" t="s">
        <v>161</v>
      </c>
      <c r="AT466" s="191" t="s">
        <v>156</v>
      </c>
      <c r="AU466" s="191" t="s">
        <v>81</v>
      </c>
      <c r="AY466" s="19" t="s">
        <v>154</v>
      </c>
      <c r="BE466" s="192">
        <f>IF(N466="základní",J466,0)</f>
        <v>0</v>
      </c>
      <c r="BF466" s="192">
        <f>IF(N466="snížená",J466,0)</f>
        <v>0</v>
      </c>
      <c r="BG466" s="192">
        <f>IF(N466="zákl. přenesená",J466,0)</f>
        <v>0</v>
      </c>
      <c r="BH466" s="192">
        <f>IF(N466="sníž. přenesená",J466,0)</f>
        <v>0</v>
      </c>
      <c r="BI466" s="192">
        <f>IF(N466="nulová",J466,0)</f>
        <v>0</v>
      </c>
      <c r="BJ466" s="19" t="s">
        <v>79</v>
      </c>
      <c r="BK466" s="192">
        <f>ROUND(I466*H466,2)</f>
        <v>0</v>
      </c>
      <c r="BL466" s="19" t="s">
        <v>161</v>
      </c>
      <c r="BM466" s="191" t="s">
        <v>615</v>
      </c>
    </row>
    <row r="467" spans="1:47" s="2" customFormat="1" ht="19.5">
      <c r="A467" s="36"/>
      <c r="B467" s="37"/>
      <c r="C467" s="38"/>
      <c r="D467" s="193" t="s">
        <v>163</v>
      </c>
      <c r="E467" s="38"/>
      <c r="F467" s="194" t="s">
        <v>614</v>
      </c>
      <c r="G467" s="38"/>
      <c r="H467" s="38"/>
      <c r="I467" s="195"/>
      <c r="J467" s="38"/>
      <c r="K467" s="38"/>
      <c r="L467" s="41"/>
      <c r="M467" s="196"/>
      <c r="N467" s="197"/>
      <c r="O467" s="66"/>
      <c r="P467" s="66"/>
      <c r="Q467" s="66"/>
      <c r="R467" s="66"/>
      <c r="S467" s="66"/>
      <c r="T467" s="67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T467" s="19" t="s">
        <v>163</v>
      </c>
      <c r="AU467" s="19" t="s">
        <v>81</v>
      </c>
    </row>
    <row r="468" spans="1:47" s="2" customFormat="1" ht="11.25">
      <c r="A468" s="36"/>
      <c r="B468" s="37"/>
      <c r="C468" s="38"/>
      <c r="D468" s="198" t="s">
        <v>164</v>
      </c>
      <c r="E468" s="38"/>
      <c r="F468" s="199" t="s">
        <v>616</v>
      </c>
      <c r="G468" s="38"/>
      <c r="H468" s="38"/>
      <c r="I468" s="195"/>
      <c r="J468" s="38"/>
      <c r="K468" s="38"/>
      <c r="L468" s="41"/>
      <c r="M468" s="196"/>
      <c r="N468" s="197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9" t="s">
        <v>164</v>
      </c>
      <c r="AU468" s="19" t="s">
        <v>81</v>
      </c>
    </row>
    <row r="469" spans="2:51" s="14" customFormat="1" ht="22.5">
      <c r="B469" s="210"/>
      <c r="C469" s="211"/>
      <c r="D469" s="193" t="s">
        <v>166</v>
      </c>
      <c r="E469" s="212" t="s">
        <v>19</v>
      </c>
      <c r="F469" s="213" t="s">
        <v>566</v>
      </c>
      <c r="G469" s="211"/>
      <c r="H469" s="214">
        <v>161.8</v>
      </c>
      <c r="I469" s="215"/>
      <c r="J469" s="211"/>
      <c r="K469" s="211"/>
      <c r="L469" s="216"/>
      <c r="M469" s="217"/>
      <c r="N469" s="218"/>
      <c r="O469" s="218"/>
      <c r="P469" s="218"/>
      <c r="Q469" s="218"/>
      <c r="R469" s="218"/>
      <c r="S469" s="218"/>
      <c r="T469" s="219"/>
      <c r="AT469" s="220" t="s">
        <v>166</v>
      </c>
      <c r="AU469" s="220" t="s">
        <v>81</v>
      </c>
      <c r="AV469" s="14" t="s">
        <v>81</v>
      </c>
      <c r="AW469" s="14" t="s">
        <v>33</v>
      </c>
      <c r="AX469" s="14" t="s">
        <v>72</v>
      </c>
      <c r="AY469" s="220" t="s">
        <v>154</v>
      </c>
    </row>
    <row r="470" spans="2:51" s="14" customFormat="1" ht="11.25">
      <c r="B470" s="210"/>
      <c r="C470" s="211"/>
      <c r="D470" s="193" t="s">
        <v>166</v>
      </c>
      <c r="E470" s="212" t="s">
        <v>19</v>
      </c>
      <c r="F470" s="213" t="s">
        <v>567</v>
      </c>
      <c r="G470" s="211"/>
      <c r="H470" s="214">
        <v>307.395</v>
      </c>
      <c r="I470" s="215"/>
      <c r="J470" s="211"/>
      <c r="K470" s="211"/>
      <c r="L470" s="216"/>
      <c r="M470" s="217"/>
      <c r="N470" s="218"/>
      <c r="O470" s="218"/>
      <c r="P470" s="218"/>
      <c r="Q470" s="218"/>
      <c r="R470" s="218"/>
      <c r="S470" s="218"/>
      <c r="T470" s="219"/>
      <c r="AT470" s="220" t="s">
        <v>166</v>
      </c>
      <c r="AU470" s="220" t="s">
        <v>81</v>
      </c>
      <c r="AV470" s="14" t="s">
        <v>81</v>
      </c>
      <c r="AW470" s="14" t="s">
        <v>33</v>
      </c>
      <c r="AX470" s="14" t="s">
        <v>72</v>
      </c>
      <c r="AY470" s="220" t="s">
        <v>154</v>
      </c>
    </row>
    <row r="471" spans="2:51" s="14" customFormat="1" ht="11.25">
      <c r="B471" s="210"/>
      <c r="C471" s="211"/>
      <c r="D471" s="193" t="s">
        <v>166</v>
      </c>
      <c r="E471" s="212" t="s">
        <v>19</v>
      </c>
      <c r="F471" s="213" t="s">
        <v>597</v>
      </c>
      <c r="G471" s="211"/>
      <c r="H471" s="214">
        <v>51.63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166</v>
      </c>
      <c r="AU471" s="220" t="s">
        <v>81</v>
      </c>
      <c r="AV471" s="14" t="s">
        <v>81</v>
      </c>
      <c r="AW471" s="14" t="s">
        <v>33</v>
      </c>
      <c r="AX471" s="14" t="s">
        <v>72</v>
      </c>
      <c r="AY471" s="220" t="s">
        <v>154</v>
      </c>
    </row>
    <row r="472" spans="2:51" s="14" customFormat="1" ht="11.25">
      <c r="B472" s="210"/>
      <c r="C472" s="211"/>
      <c r="D472" s="193" t="s">
        <v>166</v>
      </c>
      <c r="E472" s="212" t="s">
        <v>19</v>
      </c>
      <c r="F472" s="213" t="s">
        <v>598</v>
      </c>
      <c r="G472" s="211"/>
      <c r="H472" s="214">
        <v>931.425</v>
      </c>
      <c r="I472" s="215"/>
      <c r="J472" s="211"/>
      <c r="K472" s="211"/>
      <c r="L472" s="216"/>
      <c r="M472" s="217"/>
      <c r="N472" s="218"/>
      <c r="O472" s="218"/>
      <c r="P472" s="218"/>
      <c r="Q472" s="218"/>
      <c r="R472" s="218"/>
      <c r="S472" s="218"/>
      <c r="T472" s="219"/>
      <c r="AT472" s="220" t="s">
        <v>166</v>
      </c>
      <c r="AU472" s="220" t="s">
        <v>81</v>
      </c>
      <c r="AV472" s="14" t="s">
        <v>81</v>
      </c>
      <c r="AW472" s="14" t="s">
        <v>33</v>
      </c>
      <c r="AX472" s="14" t="s">
        <v>72</v>
      </c>
      <c r="AY472" s="220" t="s">
        <v>154</v>
      </c>
    </row>
    <row r="473" spans="2:51" s="14" customFormat="1" ht="11.25">
      <c r="B473" s="210"/>
      <c r="C473" s="211"/>
      <c r="D473" s="193" t="s">
        <v>166</v>
      </c>
      <c r="E473" s="212" t="s">
        <v>19</v>
      </c>
      <c r="F473" s="213" t="s">
        <v>599</v>
      </c>
      <c r="G473" s="211"/>
      <c r="H473" s="214">
        <v>41.213</v>
      </c>
      <c r="I473" s="215"/>
      <c r="J473" s="211"/>
      <c r="K473" s="211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166</v>
      </c>
      <c r="AU473" s="220" t="s">
        <v>81</v>
      </c>
      <c r="AV473" s="14" t="s">
        <v>81</v>
      </c>
      <c r="AW473" s="14" t="s">
        <v>33</v>
      </c>
      <c r="AX473" s="14" t="s">
        <v>72</v>
      </c>
      <c r="AY473" s="220" t="s">
        <v>154</v>
      </c>
    </row>
    <row r="474" spans="2:51" s="14" customFormat="1" ht="11.25">
      <c r="B474" s="210"/>
      <c r="C474" s="211"/>
      <c r="D474" s="193" t="s">
        <v>166</v>
      </c>
      <c r="E474" s="212" t="s">
        <v>19</v>
      </c>
      <c r="F474" s="213" t="s">
        <v>600</v>
      </c>
      <c r="G474" s="211"/>
      <c r="H474" s="214">
        <v>6.38</v>
      </c>
      <c r="I474" s="215"/>
      <c r="J474" s="211"/>
      <c r="K474" s="211"/>
      <c r="L474" s="216"/>
      <c r="M474" s="217"/>
      <c r="N474" s="218"/>
      <c r="O474" s="218"/>
      <c r="P474" s="218"/>
      <c r="Q474" s="218"/>
      <c r="R474" s="218"/>
      <c r="S474" s="218"/>
      <c r="T474" s="219"/>
      <c r="AT474" s="220" t="s">
        <v>166</v>
      </c>
      <c r="AU474" s="220" t="s">
        <v>81</v>
      </c>
      <c r="AV474" s="14" t="s">
        <v>81</v>
      </c>
      <c r="AW474" s="14" t="s">
        <v>33</v>
      </c>
      <c r="AX474" s="14" t="s">
        <v>72</v>
      </c>
      <c r="AY474" s="220" t="s">
        <v>154</v>
      </c>
    </row>
    <row r="475" spans="2:51" s="15" customFormat="1" ht="11.25">
      <c r="B475" s="221"/>
      <c r="C475" s="222"/>
      <c r="D475" s="193" t="s">
        <v>166</v>
      </c>
      <c r="E475" s="223" t="s">
        <v>19</v>
      </c>
      <c r="F475" s="224" t="s">
        <v>196</v>
      </c>
      <c r="G475" s="222"/>
      <c r="H475" s="225">
        <v>1499.843</v>
      </c>
      <c r="I475" s="226"/>
      <c r="J475" s="222"/>
      <c r="K475" s="222"/>
      <c r="L475" s="227"/>
      <c r="M475" s="228"/>
      <c r="N475" s="229"/>
      <c r="O475" s="229"/>
      <c r="P475" s="229"/>
      <c r="Q475" s="229"/>
      <c r="R475" s="229"/>
      <c r="S475" s="229"/>
      <c r="T475" s="230"/>
      <c r="AT475" s="231" t="s">
        <v>166</v>
      </c>
      <c r="AU475" s="231" t="s">
        <v>81</v>
      </c>
      <c r="AV475" s="15" t="s">
        <v>161</v>
      </c>
      <c r="AW475" s="15" t="s">
        <v>33</v>
      </c>
      <c r="AX475" s="15" t="s">
        <v>79</v>
      </c>
      <c r="AY475" s="231" t="s">
        <v>154</v>
      </c>
    </row>
    <row r="476" spans="1:65" s="2" customFormat="1" ht="33" customHeight="1">
      <c r="A476" s="36"/>
      <c r="B476" s="37"/>
      <c r="C476" s="180" t="s">
        <v>617</v>
      </c>
      <c r="D476" s="180" t="s">
        <v>156</v>
      </c>
      <c r="E476" s="181" t="s">
        <v>618</v>
      </c>
      <c r="F476" s="182" t="s">
        <v>619</v>
      </c>
      <c r="G476" s="183" t="s">
        <v>159</v>
      </c>
      <c r="H476" s="184">
        <v>250</v>
      </c>
      <c r="I476" s="185"/>
      <c r="J476" s="186">
        <f>ROUND(I476*H476,2)</f>
        <v>0</v>
      </c>
      <c r="K476" s="182" t="s">
        <v>160</v>
      </c>
      <c r="L476" s="41"/>
      <c r="M476" s="187" t="s">
        <v>19</v>
      </c>
      <c r="N476" s="188" t="s">
        <v>43</v>
      </c>
      <c r="O476" s="66"/>
      <c r="P476" s="189">
        <f>O476*H476</f>
        <v>0</v>
      </c>
      <c r="Q476" s="189">
        <v>0</v>
      </c>
      <c r="R476" s="189">
        <f>Q476*H476</f>
        <v>0</v>
      </c>
      <c r="S476" s="189">
        <v>0</v>
      </c>
      <c r="T476" s="190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91" t="s">
        <v>161</v>
      </c>
      <c r="AT476" s="191" t="s">
        <v>156</v>
      </c>
      <c r="AU476" s="191" t="s">
        <v>81</v>
      </c>
      <c r="AY476" s="19" t="s">
        <v>154</v>
      </c>
      <c r="BE476" s="192">
        <f>IF(N476="základní",J476,0)</f>
        <v>0</v>
      </c>
      <c r="BF476" s="192">
        <f>IF(N476="snížená",J476,0)</f>
        <v>0</v>
      </c>
      <c r="BG476" s="192">
        <f>IF(N476="zákl. přenesená",J476,0)</f>
        <v>0</v>
      </c>
      <c r="BH476" s="192">
        <f>IF(N476="sníž. přenesená",J476,0)</f>
        <v>0</v>
      </c>
      <c r="BI476" s="192">
        <f>IF(N476="nulová",J476,0)</f>
        <v>0</v>
      </c>
      <c r="BJ476" s="19" t="s">
        <v>79</v>
      </c>
      <c r="BK476" s="192">
        <f>ROUND(I476*H476,2)</f>
        <v>0</v>
      </c>
      <c r="BL476" s="19" t="s">
        <v>161</v>
      </c>
      <c r="BM476" s="191" t="s">
        <v>620</v>
      </c>
    </row>
    <row r="477" spans="1:47" s="2" customFormat="1" ht="19.5">
      <c r="A477" s="36"/>
      <c r="B477" s="37"/>
      <c r="C477" s="38"/>
      <c r="D477" s="193" t="s">
        <v>163</v>
      </c>
      <c r="E477" s="38"/>
      <c r="F477" s="194" t="s">
        <v>619</v>
      </c>
      <c r="G477" s="38"/>
      <c r="H477" s="38"/>
      <c r="I477" s="195"/>
      <c r="J477" s="38"/>
      <c r="K477" s="38"/>
      <c r="L477" s="41"/>
      <c r="M477" s="196"/>
      <c r="N477" s="197"/>
      <c r="O477" s="66"/>
      <c r="P477" s="66"/>
      <c r="Q477" s="66"/>
      <c r="R477" s="66"/>
      <c r="S477" s="66"/>
      <c r="T477" s="67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9" t="s">
        <v>163</v>
      </c>
      <c r="AU477" s="19" t="s">
        <v>81</v>
      </c>
    </row>
    <row r="478" spans="1:47" s="2" customFormat="1" ht="11.25">
      <c r="A478" s="36"/>
      <c r="B478" s="37"/>
      <c r="C478" s="38"/>
      <c r="D478" s="198" t="s">
        <v>164</v>
      </c>
      <c r="E478" s="38"/>
      <c r="F478" s="199" t="s">
        <v>621</v>
      </c>
      <c r="G478" s="38"/>
      <c r="H478" s="38"/>
      <c r="I478" s="195"/>
      <c r="J478" s="38"/>
      <c r="K478" s="38"/>
      <c r="L478" s="41"/>
      <c r="M478" s="196"/>
      <c r="N478" s="197"/>
      <c r="O478" s="66"/>
      <c r="P478" s="66"/>
      <c r="Q478" s="66"/>
      <c r="R478" s="66"/>
      <c r="S478" s="66"/>
      <c r="T478" s="67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164</v>
      </c>
      <c r="AU478" s="19" t="s">
        <v>81</v>
      </c>
    </row>
    <row r="479" spans="2:51" s="14" customFormat="1" ht="11.25">
      <c r="B479" s="210"/>
      <c r="C479" s="211"/>
      <c r="D479" s="193" t="s">
        <v>166</v>
      </c>
      <c r="E479" s="212" t="s">
        <v>19</v>
      </c>
      <c r="F479" s="213" t="s">
        <v>622</v>
      </c>
      <c r="G479" s="211"/>
      <c r="H479" s="214">
        <v>250</v>
      </c>
      <c r="I479" s="215"/>
      <c r="J479" s="211"/>
      <c r="K479" s="211"/>
      <c r="L479" s="216"/>
      <c r="M479" s="217"/>
      <c r="N479" s="218"/>
      <c r="O479" s="218"/>
      <c r="P479" s="218"/>
      <c r="Q479" s="218"/>
      <c r="R479" s="218"/>
      <c r="S479" s="218"/>
      <c r="T479" s="219"/>
      <c r="AT479" s="220" t="s">
        <v>166</v>
      </c>
      <c r="AU479" s="220" t="s">
        <v>81</v>
      </c>
      <c r="AV479" s="14" t="s">
        <v>81</v>
      </c>
      <c r="AW479" s="14" t="s">
        <v>33</v>
      </c>
      <c r="AX479" s="14" t="s">
        <v>79</v>
      </c>
      <c r="AY479" s="220" t="s">
        <v>154</v>
      </c>
    </row>
    <row r="480" spans="1:65" s="2" customFormat="1" ht="37.9" customHeight="1">
      <c r="A480" s="36"/>
      <c r="B480" s="37"/>
      <c r="C480" s="180" t="s">
        <v>623</v>
      </c>
      <c r="D480" s="180" t="s">
        <v>156</v>
      </c>
      <c r="E480" s="181" t="s">
        <v>624</v>
      </c>
      <c r="F480" s="182" t="s">
        <v>625</v>
      </c>
      <c r="G480" s="183" t="s">
        <v>159</v>
      </c>
      <c r="H480" s="184">
        <v>150</v>
      </c>
      <c r="I480" s="185"/>
      <c r="J480" s="186">
        <f>ROUND(I480*H480,2)</f>
        <v>0</v>
      </c>
      <c r="K480" s="182" t="s">
        <v>160</v>
      </c>
      <c r="L480" s="41"/>
      <c r="M480" s="187" t="s">
        <v>19</v>
      </c>
      <c r="N480" s="188" t="s">
        <v>43</v>
      </c>
      <c r="O480" s="66"/>
      <c r="P480" s="189">
        <f>O480*H480</f>
        <v>0</v>
      </c>
      <c r="Q480" s="189">
        <v>0</v>
      </c>
      <c r="R480" s="189">
        <f>Q480*H480</f>
        <v>0</v>
      </c>
      <c r="S480" s="189">
        <v>0</v>
      </c>
      <c r="T480" s="190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91" t="s">
        <v>161</v>
      </c>
      <c r="AT480" s="191" t="s">
        <v>156</v>
      </c>
      <c r="AU480" s="191" t="s">
        <v>81</v>
      </c>
      <c r="AY480" s="19" t="s">
        <v>154</v>
      </c>
      <c r="BE480" s="192">
        <f>IF(N480="základní",J480,0)</f>
        <v>0</v>
      </c>
      <c r="BF480" s="192">
        <f>IF(N480="snížená",J480,0)</f>
        <v>0</v>
      </c>
      <c r="BG480" s="192">
        <f>IF(N480="zákl. přenesená",J480,0)</f>
        <v>0</v>
      </c>
      <c r="BH480" s="192">
        <f>IF(N480="sníž. přenesená",J480,0)</f>
        <v>0</v>
      </c>
      <c r="BI480" s="192">
        <f>IF(N480="nulová",J480,0)</f>
        <v>0</v>
      </c>
      <c r="BJ480" s="19" t="s">
        <v>79</v>
      </c>
      <c r="BK480" s="192">
        <f>ROUND(I480*H480,2)</f>
        <v>0</v>
      </c>
      <c r="BL480" s="19" t="s">
        <v>161</v>
      </c>
      <c r="BM480" s="191" t="s">
        <v>626</v>
      </c>
    </row>
    <row r="481" spans="1:47" s="2" customFormat="1" ht="19.5">
      <c r="A481" s="36"/>
      <c r="B481" s="37"/>
      <c r="C481" s="38"/>
      <c r="D481" s="193" t="s">
        <v>163</v>
      </c>
      <c r="E481" s="38"/>
      <c r="F481" s="194" t="s">
        <v>625</v>
      </c>
      <c r="G481" s="38"/>
      <c r="H481" s="38"/>
      <c r="I481" s="195"/>
      <c r="J481" s="38"/>
      <c r="K481" s="38"/>
      <c r="L481" s="41"/>
      <c r="M481" s="196"/>
      <c r="N481" s="197"/>
      <c r="O481" s="66"/>
      <c r="P481" s="66"/>
      <c r="Q481" s="66"/>
      <c r="R481" s="66"/>
      <c r="S481" s="66"/>
      <c r="T481" s="67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9" t="s">
        <v>163</v>
      </c>
      <c r="AU481" s="19" t="s">
        <v>81</v>
      </c>
    </row>
    <row r="482" spans="1:47" s="2" customFormat="1" ht="11.25">
      <c r="A482" s="36"/>
      <c r="B482" s="37"/>
      <c r="C482" s="38"/>
      <c r="D482" s="198" t="s">
        <v>164</v>
      </c>
      <c r="E482" s="38"/>
      <c r="F482" s="199" t="s">
        <v>627</v>
      </c>
      <c r="G482" s="38"/>
      <c r="H482" s="38"/>
      <c r="I482" s="195"/>
      <c r="J482" s="38"/>
      <c r="K482" s="38"/>
      <c r="L482" s="41"/>
      <c r="M482" s="196"/>
      <c r="N482" s="197"/>
      <c r="O482" s="66"/>
      <c r="P482" s="66"/>
      <c r="Q482" s="66"/>
      <c r="R482" s="66"/>
      <c r="S482" s="66"/>
      <c r="T482" s="67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9" t="s">
        <v>164</v>
      </c>
      <c r="AU482" s="19" t="s">
        <v>81</v>
      </c>
    </row>
    <row r="483" spans="2:51" s="14" customFormat="1" ht="11.25">
      <c r="B483" s="210"/>
      <c r="C483" s="211"/>
      <c r="D483" s="193" t="s">
        <v>166</v>
      </c>
      <c r="E483" s="212" t="s">
        <v>19</v>
      </c>
      <c r="F483" s="213" t="s">
        <v>628</v>
      </c>
      <c r="G483" s="211"/>
      <c r="H483" s="214">
        <v>150</v>
      </c>
      <c r="I483" s="215"/>
      <c r="J483" s="211"/>
      <c r="K483" s="211"/>
      <c r="L483" s="216"/>
      <c r="M483" s="217"/>
      <c r="N483" s="218"/>
      <c r="O483" s="218"/>
      <c r="P483" s="218"/>
      <c r="Q483" s="218"/>
      <c r="R483" s="218"/>
      <c r="S483" s="218"/>
      <c r="T483" s="219"/>
      <c r="AT483" s="220" t="s">
        <v>166</v>
      </c>
      <c r="AU483" s="220" t="s">
        <v>81</v>
      </c>
      <c r="AV483" s="14" t="s">
        <v>81</v>
      </c>
      <c r="AW483" s="14" t="s">
        <v>33</v>
      </c>
      <c r="AX483" s="14" t="s">
        <v>79</v>
      </c>
      <c r="AY483" s="220" t="s">
        <v>154</v>
      </c>
    </row>
    <row r="484" spans="1:65" s="2" customFormat="1" ht="44.25" customHeight="1">
      <c r="A484" s="36"/>
      <c r="B484" s="37"/>
      <c r="C484" s="180" t="s">
        <v>629</v>
      </c>
      <c r="D484" s="180" t="s">
        <v>156</v>
      </c>
      <c r="E484" s="181" t="s">
        <v>630</v>
      </c>
      <c r="F484" s="182" t="s">
        <v>631</v>
      </c>
      <c r="G484" s="183" t="s">
        <v>159</v>
      </c>
      <c r="H484" s="184">
        <v>277.15</v>
      </c>
      <c r="I484" s="185"/>
      <c r="J484" s="186">
        <f>ROUND(I484*H484,2)</f>
        <v>0</v>
      </c>
      <c r="K484" s="182" t="s">
        <v>458</v>
      </c>
      <c r="L484" s="41"/>
      <c r="M484" s="187" t="s">
        <v>19</v>
      </c>
      <c r="N484" s="188" t="s">
        <v>43</v>
      </c>
      <c r="O484" s="66"/>
      <c r="P484" s="189">
        <f>O484*H484</f>
        <v>0</v>
      </c>
      <c r="Q484" s="189">
        <v>0.02048</v>
      </c>
      <c r="R484" s="189">
        <f>Q484*H484</f>
        <v>5.676032</v>
      </c>
      <c r="S484" s="189">
        <v>0</v>
      </c>
      <c r="T484" s="190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91" t="s">
        <v>161</v>
      </c>
      <c r="AT484" s="191" t="s">
        <v>156</v>
      </c>
      <c r="AU484" s="191" t="s">
        <v>81</v>
      </c>
      <c r="AY484" s="19" t="s">
        <v>154</v>
      </c>
      <c r="BE484" s="192">
        <f>IF(N484="základní",J484,0)</f>
        <v>0</v>
      </c>
      <c r="BF484" s="192">
        <f>IF(N484="snížená",J484,0)</f>
        <v>0</v>
      </c>
      <c r="BG484" s="192">
        <f>IF(N484="zákl. přenesená",J484,0)</f>
        <v>0</v>
      </c>
      <c r="BH484" s="192">
        <f>IF(N484="sníž. přenesená",J484,0)</f>
        <v>0</v>
      </c>
      <c r="BI484" s="192">
        <f>IF(N484="nulová",J484,0)</f>
        <v>0</v>
      </c>
      <c r="BJ484" s="19" t="s">
        <v>79</v>
      </c>
      <c r="BK484" s="192">
        <f>ROUND(I484*H484,2)</f>
        <v>0</v>
      </c>
      <c r="BL484" s="19" t="s">
        <v>161</v>
      </c>
      <c r="BM484" s="191" t="s">
        <v>632</v>
      </c>
    </row>
    <row r="485" spans="1:47" s="2" customFormat="1" ht="29.25">
      <c r="A485" s="36"/>
      <c r="B485" s="37"/>
      <c r="C485" s="38"/>
      <c r="D485" s="193" t="s">
        <v>163</v>
      </c>
      <c r="E485" s="38"/>
      <c r="F485" s="194" t="s">
        <v>631</v>
      </c>
      <c r="G485" s="38"/>
      <c r="H485" s="38"/>
      <c r="I485" s="195"/>
      <c r="J485" s="38"/>
      <c r="K485" s="38"/>
      <c r="L485" s="41"/>
      <c r="M485" s="196"/>
      <c r="N485" s="197"/>
      <c r="O485" s="66"/>
      <c r="P485" s="66"/>
      <c r="Q485" s="66"/>
      <c r="R485" s="66"/>
      <c r="S485" s="66"/>
      <c r="T485" s="67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9" t="s">
        <v>163</v>
      </c>
      <c r="AU485" s="19" t="s">
        <v>81</v>
      </c>
    </row>
    <row r="486" spans="2:51" s="14" customFormat="1" ht="11.25">
      <c r="B486" s="210"/>
      <c r="C486" s="211"/>
      <c r="D486" s="193" t="s">
        <v>166</v>
      </c>
      <c r="E486" s="212" t="s">
        <v>19</v>
      </c>
      <c r="F486" s="213" t="s">
        <v>633</v>
      </c>
      <c r="G486" s="211"/>
      <c r="H486" s="214">
        <v>277.15</v>
      </c>
      <c r="I486" s="215"/>
      <c r="J486" s="211"/>
      <c r="K486" s="211"/>
      <c r="L486" s="216"/>
      <c r="M486" s="217"/>
      <c r="N486" s="218"/>
      <c r="O486" s="218"/>
      <c r="P486" s="218"/>
      <c r="Q486" s="218"/>
      <c r="R486" s="218"/>
      <c r="S486" s="218"/>
      <c r="T486" s="219"/>
      <c r="AT486" s="220" t="s">
        <v>166</v>
      </c>
      <c r="AU486" s="220" t="s">
        <v>81</v>
      </c>
      <c r="AV486" s="14" t="s">
        <v>81</v>
      </c>
      <c r="AW486" s="14" t="s">
        <v>33</v>
      </c>
      <c r="AX486" s="14" t="s">
        <v>79</v>
      </c>
      <c r="AY486" s="220" t="s">
        <v>154</v>
      </c>
    </row>
    <row r="487" spans="1:65" s="2" customFormat="1" ht="21.75" customHeight="1">
      <c r="A487" s="36"/>
      <c r="B487" s="37"/>
      <c r="C487" s="180" t="s">
        <v>634</v>
      </c>
      <c r="D487" s="180" t="s">
        <v>156</v>
      </c>
      <c r="E487" s="181" t="s">
        <v>635</v>
      </c>
      <c r="F487" s="182" t="s">
        <v>636</v>
      </c>
      <c r="G487" s="183" t="s">
        <v>159</v>
      </c>
      <c r="H487" s="184">
        <v>107.76</v>
      </c>
      <c r="I487" s="185"/>
      <c r="J487" s="186">
        <f>ROUND(I487*H487,2)</f>
        <v>0</v>
      </c>
      <c r="K487" s="182" t="s">
        <v>458</v>
      </c>
      <c r="L487" s="41"/>
      <c r="M487" s="187" t="s">
        <v>19</v>
      </c>
      <c r="N487" s="188" t="s">
        <v>43</v>
      </c>
      <c r="O487" s="66"/>
      <c r="P487" s="189">
        <f>O487*H487</f>
        <v>0</v>
      </c>
      <c r="Q487" s="189">
        <v>0.00273</v>
      </c>
      <c r="R487" s="189">
        <f>Q487*H487</f>
        <v>0.29418479999999997</v>
      </c>
      <c r="S487" s="189">
        <v>0</v>
      </c>
      <c r="T487" s="190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91" t="s">
        <v>161</v>
      </c>
      <c r="AT487" s="191" t="s">
        <v>156</v>
      </c>
      <c r="AU487" s="191" t="s">
        <v>81</v>
      </c>
      <c r="AY487" s="19" t="s">
        <v>154</v>
      </c>
      <c r="BE487" s="192">
        <f>IF(N487="základní",J487,0)</f>
        <v>0</v>
      </c>
      <c r="BF487" s="192">
        <f>IF(N487="snížená",J487,0)</f>
        <v>0</v>
      </c>
      <c r="BG487" s="192">
        <f>IF(N487="zákl. přenesená",J487,0)</f>
        <v>0</v>
      </c>
      <c r="BH487" s="192">
        <f>IF(N487="sníž. přenesená",J487,0)</f>
        <v>0</v>
      </c>
      <c r="BI487" s="192">
        <f>IF(N487="nulová",J487,0)</f>
        <v>0</v>
      </c>
      <c r="BJ487" s="19" t="s">
        <v>79</v>
      </c>
      <c r="BK487" s="192">
        <f>ROUND(I487*H487,2)</f>
        <v>0</v>
      </c>
      <c r="BL487" s="19" t="s">
        <v>161</v>
      </c>
      <c r="BM487" s="191" t="s">
        <v>637</v>
      </c>
    </row>
    <row r="488" spans="1:47" s="2" customFormat="1" ht="11.25">
      <c r="A488" s="36"/>
      <c r="B488" s="37"/>
      <c r="C488" s="38"/>
      <c r="D488" s="193" t="s">
        <v>163</v>
      </c>
      <c r="E488" s="38"/>
      <c r="F488" s="194" t="s">
        <v>636</v>
      </c>
      <c r="G488" s="38"/>
      <c r="H488" s="38"/>
      <c r="I488" s="195"/>
      <c r="J488" s="38"/>
      <c r="K488" s="38"/>
      <c r="L488" s="41"/>
      <c r="M488" s="196"/>
      <c r="N488" s="197"/>
      <c r="O488" s="66"/>
      <c r="P488" s="66"/>
      <c r="Q488" s="66"/>
      <c r="R488" s="66"/>
      <c r="S488" s="66"/>
      <c r="T488" s="67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T488" s="19" t="s">
        <v>163</v>
      </c>
      <c r="AU488" s="19" t="s">
        <v>81</v>
      </c>
    </row>
    <row r="489" spans="2:51" s="14" customFormat="1" ht="11.25">
      <c r="B489" s="210"/>
      <c r="C489" s="211"/>
      <c r="D489" s="193" t="s">
        <v>166</v>
      </c>
      <c r="E489" s="212" t="s">
        <v>19</v>
      </c>
      <c r="F489" s="213" t="s">
        <v>638</v>
      </c>
      <c r="G489" s="211"/>
      <c r="H489" s="214">
        <v>107.76</v>
      </c>
      <c r="I489" s="215"/>
      <c r="J489" s="211"/>
      <c r="K489" s="211"/>
      <c r="L489" s="216"/>
      <c r="M489" s="217"/>
      <c r="N489" s="218"/>
      <c r="O489" s="218"/>
      <c r="P489" s="218"/>
      <c r="Q489" s="218"/>
      <c r="R489" s="218"/>
      <c r="S489" s="218"/>
      <c r="T489" s="219"/>
      <c r="AT489" s="220" t="s">
        <v>166</v>
      </c>
      <c r="AU489" s="220" t="s">
        <v>81</v>
      </c>
      <c r="AV489" s="14" t="s">
        <v>81</v>
      </c>
      <c r="AW489" s="14" t="s">
        <v>33</v>
      </c>
      <c r="AX489" s="14" t="s">
        <v>79</v>
      </c>
      <c r="AY489" s="220" t="s">
        <v>154</v>
      </c>
    </row>
    <row r="490" spans="1:65" s="2" customFormat="1" ht="37.9" customHeight="1">
      <c r="A490" s="36"/>
      <c r="B490" s="37"/>
      <c r="C490" s="180" t="s">
        <v>639</v>
      </c>
      <c r="D490" s="180" t="s">
        <v>156</v>
      </c>
      <c r="E490" s="181" t="s">
        <v>640</v>
      </c>
      <c r="F490" s="182" t="s">
        <v>641</v>
      </c>
      <c r="G490" s="183" t="s">
        <v>159</v>
      </c>
      <c r="H490" s="184">
        <v>142</v>
      </c>
      <c r="I490" s="185"/>
      <c r="J490" s="186">
        <f>ROUND(I490*H490,2)</f>
        <v>0</v>
      </c>
      <c r="K490" s="182" t="s">
        <v>160</v>
      </c>
      <c r="L490" s="41"/>
      <c r="M490" s="187" t="s">
        <v>19</v>
      </c>
      <c r="N490" s="188" t="s">
        <v>43</v>
      </c>
      <c r="O490" s="66"/>
      <c r="P490" s="189">
        <f>O490*H490</f>
        <v>0</v>
      </c>
      <c r="Q490" s="189">
        <v>0.01992</v>
      </c>
      <c r="R490" s="189">
        <f>Q490*H490</f>
        <v>2.82864</v>
      </c>
      <c r="S490" s="189">
        <v>0</v>
      </c>
      <c r="T490" s="190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91" t="s">
        <v>161</v>
      </c>
      <c r="AT490" s="191" t="s">
        <v>156</v>
      </c>
      <c r="AU490" s="191" t="s">
        <v>81</v>
      </c>
      <c r="AY490" s="19" t="s">
        <v>154</v>
      </c>
      <c r="BE490" s="192">
        <f>IF(N490="základní",J490,0)</f>
        <v>0</v>
      </c>
      <c r="BF490" s="192">
        <f>IF(N490="snížená",J490,0)</f>
        <v>0</v>
      </c>
      <c r="BG490" s="192">
        <f>IF(N490="zákl. přenesená",J490,0)</f>
        <v>0</v>
      </c>
      <c r="BH490" s="192">
        <f>IF(N490="sníž. přenesená",J490,0)</f>
        <v>0</v>
      </c>
      <c r="BI490" s="192">
        <f>IF(N490="nulová",J490,0)</f>
        <v>0</v>
      </c>
      <c r="BJ490" s="19" t="s">
        <v>79</v>
      </c>
      <c r="BK490" s="192">
        <f>ROUND(I490*H490,2)</f>
        <v>0</v>
      </c>
      <c r="BL490" s="19" t="s">
        <v>161</v>
      </c>
      <c r="BM490" s="191" t="s">
        <v>642</v>
      </c>
    </row>
    <row r="491" spans="1:47" s="2" customFormat="1" ht="29.25">
      <c r="A491" s="36"/>
      <c r="B491" s="37"/>
      <c r="C491" s="38"/>
      <c r="D491" s="193" t="s">
        <v>163</v>
      </c>
      <c r="E491" s="38"/>
      <c r="F491" s="194" t="s">
        <v>641</v>
      </c>
      <c r="G491" s="38"/>
      <c r="H491" s="38"/>
      <c r="I491" s="195"/>
      <c r="J491" s="38"/>
      <c r="K491" s="38"/>
      <c r="L491" s="41"/>
      <c r="M491" s="196"/>
      <c r="N491" s="197"/>
      <c r="O491" s="66"/>
      <c r="P491" s="66"/>
      <c r="Q491" s="66"/>
      <c r="R491" s="66"/>
      <c r="S491" s="66"/>
      <c r="T491" s="67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9" t="s">
        <v>163</v>
      </c>
      <c r="AU491" s="19" t="s">
        <v>81</v>
      </c>
    </row>
    <row r="492" spans="1:47" s="2" customFormat="1" ht="11.25">
      <c r="A492" s="36"/>
      <c r="B492" s="37"/>
      <c r="C492" s="38"/>
      <c r="D492" s="198" t="s">
        <v>164</v>
      </c>
      <c r="E492" s="38"/>
      <c r="F492" s="199" t="s">
        <v>643</v>
      </c>
      <c r="G492" s="38"/>
      <c r="H492" s="38"/>
      <c r="I492" s="195"/>
      <c r="J492" s="38"/>
      <c r="K492" s="38"/>
      <c r="L492" s="41"/>
      <c r="M492" s="196"/>
      <c r="N492" s="197"/>
      <c r="O492" s="66"/>
      <c r="P492" s="66"/>
      <c r="Q492" s="66"/>
      <c r="R492" s="66"/>
      <c r="S492" s="66"/>
      <c r="T492" s="67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T492" s="19" t="s">
        <v>164</v>
      </c>
      <c r="AU492" s="19" t="s">
        <v>81</v>
      </c>
    </row>
    <row r="493" spans="2:51" s="14" customFormat="1" ht="11.25">
      <c r="B493" s="210"/>
      <c r="C493" s="211"/>
      <c r="D493" s="193" t="s">
        <v>166</v>
      </c>
      <c r="E493" s="212" t="s">
        <v>19</v>
      </c>
      <c r="F493" s="213" t="s">
        <v>644</v>
      </c>
      <c r="G493" s="211"/>
      <c r="H493" s="214">
        <v>142</v>
      </c>
      <c r="I493" s="215"/>
      <c r="J493" s="211"/>
      <c r="K493" s="211"/>
      <c r="L493" s="216"/>
      <c r="M493" s="217"/>
      <c r="N493" s="218"/>
      <c r="O493" s="218"/>
      <c r="P493" s="218"/>
      <c r="Q493" s="218"/>
      <c r="R493" s="218"/>
      <c r="S493" s="218"/>
      <c r="T493" s="219"/>
      <c r="AT493" s="220" t="s">
        <v>166</v>
      </c>
      <c r="AU493" s="220" t="s">
        <v>81</v>
      </c>
      <c r="AV493" s="14" t="s">
        <v>81</v>
      </c>
      <c r="AW493" s="14" t="s">
        <v>33</v>
      </c>
      <c r="AX493" s="14" t="s">
        <v>79</v>
      </c>
      <c r="AY493" s="220" t="s">
        <v>154</v>
      </c>
    </row>
    <row r="494" spans="1:65" s="2" customFormat="1" ht="37.9" customHeight="1">
      <c r="A494" s="36"/>
      <c r="B494" s="37"/>
      <c r="C494" s="180" t="s">
        <v>645</v>
      </c>
      <c r="D494" s="180" t="s">
        <v>156</v>
      </c>
      <c r="E494" s="181" t="s">
        <v>646</v>
      </c>
      <c r="F494" s="182" t="s">
        <v>647</v>
      </c>
      <c r="G494" s="183" t="s">
        <v>159</v>
      </c>
      <c r="H494" s="184">
        <v>50</v>
      </c>
      <c r="I494" s="185"/>
      <c r="J494" s="186">
        <f>ROUND(I494*H494,2)</f>
        <v>0</v>
      </c>
      <c r="K494" s="182" t="s">
        <v>160</v>
      </c>
      <c r="L494" s="41"/>
      <c r="M494" s="187" t="s">
        <v>19</v>
      </c>
      <c r="N494" s="188" t="s">
        <v>43</v>
      </c>
      <c r="O494" s="66"/>
      <c r="P494" s="189">
        <f>O494*H494</f>
        <v>0</v>
      </c>
      <c r="Q494" s="189">
        <v>0</v>
      </c>
      <c r="R494" s="189">
        <f>Q494*H494</f>
        <v>0</v>
      </c>
      <c r="S494" s="189">
        <v>0</v>
      </c>
      <c r="T494" s="190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91" t="s">
        <v>161</v>
      </c>
      <c r="AT494" s="191" t="s">
        <v>156</v>
      </c>
      <c r="AU494" s="191" t="s">
        <v>81</v>
      </c>
      <c r="AY494" s="19" t="s">
        <v>154</v>
      </c>
      <c r="BE494" s="192">
        <f>IF(N494="základní",J494,0)</f>
        <v>0</v>
      </c>
      <c r="BF494" s="192">
        <f>IF(N494="snížená",J494,0)</f>
        <v>0</v>
      </c>
      <c r="BG494" s="192">
        <f>IF(N494="zákl. přenesená",J494,0)</f>
        <v>0</v>
      </c>
      <c r="BH494" s="192">
        <f>IF(N494="sníž. přenesená",J494,0)</f>
        <v>0</v>
      </c>
      <c r="BI494" s="192">
        <f>IF(N494="nulová",J494,0)</f>
        <v>0</v>
      </c>
      <c r="BJ494" s="19" t="s">
        <v>79</v>
      </c>
      <c r="BK494" s="192">
        <f>ROUND(I494*H494,2)</f>
        <v>0</v>
      </c>
      <c r="BL494" s="19" t="s">
        <v>161</v>
      </c>
      <c r="BM494" s="191" t="s">
        <v>648</v>
      </c>
    </row>
    <row r="495" spans="1:47" s="2" customFormat="1" ht="19.5">
      <c r="A495" s="36"/>
      <c r="B495" s="37"/>
      <c r="C495" s="38"/>
      <c r="D495" s="193" t="s">
        <v>163</v>
      </c>
      <c r="E495" s="38"/>
      <c r="F495" s="194" t="s">
        <v>647</v>
      </c>
      <c r="G495" s="38"/>
      <c r="H495" s="38"/>
      <c r="I495" s="195"/>
      <c r="J495" s="38"/>
      <c r="K495" s="38"/>
      <c r="L495" s="41"/>
      <c r="M495" s="196"/>
      <c r="N495" s="197"/>
      <c r="O495" s="66"/>
      <c r="P495" s="66"/>
      <c r="Q495" s="66"/>
      <c r="R495" s="66"/>
      <c r="S495" s="66"/>
      <c r="T495" s="67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9" t="s">
        <v>163</v>
      </c>
      <c r="AU495" s="19" t="s">
        <v>81</v>
      </c>
    </row>
    <row r="496" spans="1:47" s="2" customFormat="1" ht="11.25">
      <c r="A496" s="36"/>
      <c r="B496" s="37"/>
      <c r="C496" s="38"/>
      <c r="D496" s="198" t="s">
        <v>164</v>
      </c>
      <c r="E496" s="38"/>
      <c r="F496" s="199" t="s">
        <v>649</v>
      </c>
      <c r="G496" s="38"/>
      <c r="H496" s="38"/>
      <c r="I496" s="195"/>
      <c r="J496" s="38"/>
      <c r="K496" s="38"/>
      <c r="L496" s="41"/>
      <c r="M496" s="196"/>
      <c r="N496" s="197"/>
      <c r="O496" s="66"/>
      <c r="P496" s="66"/>
      <c r="Q496" s="66"/>
      <c r="R496" s="66"/>
      <c r="S496" s="66"/>
      <c r="T496" s="67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T496" s="19" t="s">
        <v>164</v>
      </c>
      <c r="AU496" s="19" t="s">
        <v>81</v>
      </c>
    </row>
    <row r="497" spans="2:51" s="14" customFormat="1" ht="11.25">
      <c r="B497" s="210"/>
      <c r="C497" s="211"/>
      <c r="D497" s="193" t="s">
        <v>166</v>
      </c>
      <c r="E497" s="212" t="s">
        <v>19</v>
      </c>
      <c r="F497" s="213" t="s">
        <v>650</v>
      </c>
      <c r="G497" s="211"/>
      <c r="H497" s="214">
        <v>50</v>
      </c>
      <c r="I497" s="215"/>
      <c r="J497" s="211"/>
      <c r="K497" s="211"/>
      <c r="L497" s="216"/>
      <c r="M497" s="217"/>
      <c r="N497" s="218"/>
      <c r="O497" s="218"/>
      <c r="P497" s="218"/>
      <c r="Q497" s="218"/>
      <c r="R497" s="218"/>
      <c r="S497" s="218"/>
      <c r="T497" s="219"/>
      <c r="AT497" s="220" t="s">
        <v>166</v>
      </c>
      <c r="AU497" s="220" t="s">
        <v>81</v>
      </c>
      <c r="AV497" s="14" t="s">
        <v>81</v>
      </c>
      <c r="AW497" s="14" t="s">
        <v>33</v>
      </c>
      <c r="AX497" s="14" t="s">
        <v>79</v>
      </c>
      <c r="AY497" s="220" t="s">
        <v>154</v>
      </c>
    </row>
    <row r="498" spans="1:65" s="2" customFormat="1" ht="33" customHeight="1">
      <c r="A498" s="36"/>
      <c r="B498" s="37"/>
      <c r="C498" s="180" t="s">
        <v>651</v>
      </c>
      <c r="D498" s="180" t="s">
        <v>156</v>
      </c>
      <c r="E498" s="181" t="s">
        <v>652</v>
      </c>
      <c r="F498" s="182" t="s">
        <v>653</v>
      </c>
      <c r="G498" s="183" t="s">
        <v>183</v>
      </c>
      <c r="H498" s="184">
        <v>26.978</v>
      </c>
      <c r="I498" s="185"/>
      <c r="J498" s="186">
        <f>ROUND(I498*H498,2)</f>
        <v>0</v>
      </c>
      <c r="K498" s="182" t="s">
        <v>160</v>
      </c>
      <c r="L498" s="41"/>
      <c r="M498" s="187" t="s">
        <v>19</v>
      </c>
      <c r="N498" s="188" t="s">
        <v>43</v>
      </c>
      <c r="O498" s="66"/>
      <c r="P498" s="189">
        <f>O498*H498</f>
        <v>0</v>
      </c>
      <c r="Q498" s="189">
        <v>2.30102</v>
      </c>
      <c r="R498" s="189">
        <f>Q498*H498</f>
        <v>62.07691756</v>
      </c>
      <c r="S498" s="189">
        <v>0</v>
      </c>
      <c r="T498" s="190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91" t="s">
        <v>161</v>
      </c>
      <c r="AT498" s="191" t="s">
        <v>156</v>
      </c>
      <c r="AU498" s="191" t="s">
        <v>81</v>
      </c>
      <c r="AY498" s="19" t="s">
        <v>154</v>
      </c>
      <c r="BE498" s="192">
        <f>IF(N498="základní",J498,0)</f>
        <v>0</v>
      </c>
      <c r="BF498" s="192">
        <f>IF(N498="snížená",J498,0)</f>
        <v>0</v>
      </c>
      <c r="BG498" s="192">
        <f>IF(N498="zákl. přenesená",J498,0)</f>
        <v>0</v>
      </c>
      <c r="BH498" s="192">
        <f>IF(N498="sníž. přenesená",J498,0)</f>
        <v>0</v>
      </c>
      <c r="BI498" s="192">
        <f>IF(N498="nulová",J498,0)</f>
        <v>0</v>
      </c>
      <c r="BJ498" s="19" t="s">
        <v>79</v>
      </c>
      <c r="BK498" s="192">
        <f>ROUND(I498*H498,2)</f>
        <v>0</v>
      </c>
      <c r="BL498" s="19" t="s">
        <v>161</v>
      </c>
      <c r="BM498" s="191" t="s">
        <v>654</v>
      </c>
    </row>
    <row r="499" spans="1:47" s="2" customFormat="1" ht="19.5">
      <c r="A499" s="36"/>
      <c r="B499" s="37"/>
      <c r="C499" s="38"/>
      <c r="D499" s="193" t="s">
        <v>163</v>
      </c>
      <c r="E499" s="38"/>
      <c r="F499" s="194" t="s">
        <v>653</v>
      </c>
      <c r="G499" s="38"/>
      <c r="H499" s="38"/>
      <c r="I499" s="195"/>
      <c r="J499" s="38"/>
      <c r="K499" s="38"/>
      <c r="L499" s="41"/>
      <c r="M499" s="196"/>
      <c r="N499" s="197"/>
      <c r="O499" s="66"/>
      <c r="P499" s="66"/>
      <c r="Q499" s="66"/>
      <c r="R499" s="66"/>
      <c r="S499" s="66"/>
      <c r="T499" s="67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T499" s="19" t="s">
        <v>163</v>
      </c>
      <c r="AU499" s="19" t="s">
        <v>81</v>
      </c>
    </row>
    <row r="500" spans="1:47" s="2" customFormat="1" ht="11.25">
      <c r="A500" s="36"/>
      <c r="B500" s="37"/>
      <c r="C500" s="38"/>
      <c r="D500" s="198" t="s">
        <v>164</v>
      </c>
      <c r="E500" s="38"/>
      <c r="F500" s="199" t="s">
        <v>655</v>
      </c>
      <c r="G500" s="38"/>
      <c r="H500" s="38"/>
      <c r="I500" s="195"/>
      <c r="J500" s="38"/>
      <c r="K500" s="38"/>
      <c r="L500" s="41"/>
      <c r="M500" s="196"/>
      <c r="N500" s="197"/>
      <c r="O500" s="66"/>
      <c r="P500" s="66"/>
      <c r="Q500" s="66"/>
      <c r="R500" s="66"/>
      <c r="S500" s="66"/>
      <c r="T500" s="67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T500" s="19" t="s">
        <v>164</v>
      </c>
      <c r="AU500" s="19" t="s">
        <v>81</v>
      </c>
    </row>
    <row r="501" spans="2:51" s="14" customFormat="1" ht="11.25">
      <c r="B501" s="210"/>
      <c r="C501" s="211"/>
      <c r="D501" s="193" t="s">
        <v>166</v>
      </c>
      <c r="E501" s="212" t="s">
        <v>19</v>
      </c>
      <c r="F501" s="213" t="s">
        <v>656</v>
      </c>
      <c r="G501" s="211"/>
      <c r="H501" s="214">
        <v>26.978</v>
      </c>
      <c r="I501" s="215"/>
      <c r="J501" s="211"/>
      <c r="K501" s="211"/>
      <c r="L501" s="216"/>
      <c r="M501" s="217"/>
      <c r="N501" s="218"/>
      <c r="O501" s="218"/>
      <c r="P501" s="218"/>
      <c r="Q501" s="218"/>
      <c r="R501" s="218"/>
      <c r="S501" s="218"/>
      <c r="T501" s="219"/>
      <c r="AT501" s="220" t="s">
        <v>166</v>
      </c>
      <c r="AU501" s="220" t="s">
        <v>81</v>
      </c>
      <c r="AV501" s="14" t="s">
        <v>81</v>
      </c>
      <c r="AW501" s="14" t="s">
        <v>33</v>
      </c>
      <c r="AX501" s="14" t="s">
        <v>79</v>
      </c>
      <c r="AY501" s="220" t="s">
        <v>154</v>
      </c>
    </row>
    <row r="502" spans="1:65" s="2" customFormat="1" ht="33" customHeight="1">
      <c r="A502" s="36"/>
      <c r="B502" s="37"/>
      <c r="C502" s="180" t="s">
        <v>657</v>
      </c>
      <c r="D502" s="180" t="s">
        <v>156</v>
      </c>
      <c r="E502" s="181" t="s">
        <v>658</v>
      </c>
      <c r="F502" s="182" t="s">
        <v>659</v>
      </c>
      <c r="G502" s="183" t="s">
        <v>183</v>
      </c>
      <c r="H502" s="184">
        <v>8.105</v>
      </c>
      <c r="I502" s="185"/>
      <c r="J502" s="186">
        <f>ROUND(I502*H502,2)</f>
        <v>0</v>
      </c>
      <c r="K502" s="182" t="s">
        <v>160</v>
      </c>
      <c r="L502" s="41"/>
      <c r="M502" s="187" t="s">
        <v>19</v>
      </c>
      <c r="N502" s="188" t="s">
        <v>43</v>
      </c>
      <c r="O502" s="66"/>
      <c r="P502" s="189">
        <f>O502*H502</f>
        <v>0</v>
      </c>
      <c r="Q502" s="189">
        <v>2.50187</v>
      </c>
      <c r="R502" s="189">
        <f>Q502*H502</f>
        <v>20.27765635</v>
      </c>
      <c r="S502" s="189">
        <v>0</v>
      </c>
      <c r="T502" s="190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91" t="s">
        <v>161</v>
      </c>
      <c r="AT502" s="191" t="s">
        <v>156</v>
      </c>
      <c r="AU502" s="191" t="s">
        <v>81</v>
      </c>
      <c r="AY502" s="19" t="s">
        <v>154</v>
      </c>
      <c r="BE502" s="192">
        <f>IF(N502="základní",J502,0)</f>
        <v>0</v>
      </c>
      <c r="BF502" s="192">
        <f>IF(N502="snížená",J502,0)</f>
        <v>0</v>
      </c>
      <c r="BG502" s="192">
        <f>IF(N502="zákl. přenesená",J502,0)</f>
        <v>0</v>
      </c>
      <c r="BH502" s="192">
        <f>IF(N502="sníž. přenesená",J502,0)</f>
        <v>0</v>
      </c>
      <c r="BI502" s="192">
        <f>IF(N502="nulová",J502,0)</f>
        <v>0</v>
      </c>
      <c r="BJ502" s="19" t="s">
        <v>79</v>
      </c>
      <c r="BK502" s="192">
        <f>ROUND(I502*H502,2)</f>
        <v>0</v>
      </c>
      <c r="BL502" s="19" t="s">
        <v>161</v>
      </c>
      <c r="BM502" s="191" t="s">
        <v>660</v>
      </c>
    </row>
    <row r="503" spans="1:47" s="2" customFormat="1" ht="19.5">
      <c r="A503" s="36"/>
      <c r="B503" s="37"/>
      <c r="C503" s="38"/>
      <c r="D503" s="193" t="s">
        <v>163</v>
      </c>
      <c r="E503" s="38"/>
      <c r="F503" s="194" t="s">
        <v>659</v>
      </c>
      <c r="G503" s="38"/>
      <c r="H503" s="38"/>
      <c r="I503" s="195"/>
      <c r="J503" s="38"/>
      <c r="K503" s="38"/>
      <c r="L503" s="41"/>
      <c r="M503" s="196"/>
      <c r="N503" s="197"/>
      <c r="O503" s="66"/>
      <c r="P503" s="66"/>
      <c r="Q503" s="66"/>
      <c r="R503" s="66"/>
      <c r="S503" s="66"/>
      <c r="T503" s="67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T503" s="19" t="s">
        <v>163</v>
      </c>
      <c r="AU503" s="19" t="s">
        <v>81</v>
      </c>
    </row>
    <row r="504" spans="1:47" s="2" customFormat="1" ht="11.25">
      <c r="A504" s="36"/>
      <c r="B504" s="37"/>
      <c r="C504" s="38"/>
      <c r="D504" s="198" t="s">
        <v>164</v>
      </c>
      <c r="E504" s="38"/>
      <c r="F504" s="199" t="s">
        <v>661</v>
      </c>
      <c r="G504" s="38"/>
      <c r="H504" s="38"/>
      <c r="I504" s="195"/>
      <c r="J504" s="38"/>
      <c r="K504" s="38"/>
      <c r="L504" s="41"/>
      <c r="M504" s="196"/>
      <c r="N504" s="197"/>
      <c r="O504" s="66"/>
      <c r="P504" s="66"/>
      <c r="Q504" s="66"/>
      <c r="R504" s="66"/>
      <c r="S504" s="66"/>
      <c r="T504" s="67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T504" s="19" t="s">
        <v>164</v>
      </c>
      <c r="AU504" s="19" t="s">
        <v>81</v>
      </c>
    </row>
    <row r="505" spans="2:51" s="14" customFormat="1" ht="11.25">
      <c r="B505" s="210"/>
      <c r="C505" s="211"/>
      <c r="D505" s="193" t="s">
        <v>166</v>
      </c>
      <c r="E505" s="212" t="s">
        <v>19</v>
      </c>
      <c r="F505" s="213" t="s">
        <v>662</v>
      </c>
      <c r="G505" s="211"/>
      <c r="H505" s="214">
        <v>2.38</v>
      </c>
      <c r="I505" s="215"/>
      <c r="J505" s="211"/>
      <c r="K505" s="211"/>
      <c r="L505" s="216"/>
      <c r="M505" s="217"/>
      <c r="N505" s="218"/>
      <c r="O505" s="218"/>
      <c r="P505" s="218"/>
      <c r="Q505" s="218"/>
      <c r="R505" s="218"/>
      <c r="S505" s="218"/>
      <c r="T505" s="219"/>
      <c r="AT505" s="220" t="s">
        <v>166</v>
      </c>
      <c r="AU505" s="220" t="s">
        <v>81</v>
      </c>
      <c r="AV505" s="14" t="s">
        <v>81</v>
      </c>
      <c r="AW505" s="14" t="s">
        <v>33</v>
      </c>
      <c r="AX505" s="14" t="s">
        <v>72</v>
      </c>
      <c r="AY505" s="220" t="s">
        <v>154</v>
      </c>
    </row>
    <row r="506" spans="2:51" s="14" customFormat="1" ht="22.5">
      <c r="B506" s="210"/>
      <c r="C506" s="211"/>
      <c r="D506" s="193" t="s">
        <v>166</v>
      </c>
      <c r="E506" s="212" t="s">
        <v>19</v>
      </c>
      <c r="F506" s="213" t="s">
        <v>663</v>
      </c>
      <c r="G506" s="211"/>
      <c r="H506" s="214">
        <v>5.725</v>
      </c>
      <c r="I506" s="215"/>
      <c r="J506" s="211"/>
      <c r="K506" s="211"/>
      <c r="L506" s="216"/>
      <c r="M506" s="217"/>
      <c r="N506" s="218"/>
      <c r="O506" s="218"/>
      <c r="P506" s="218"/>
      <c r="Q506" s="218"/>
      <c r="R506" s="218"/>
      <c r="S506" s="218"/>
      <c r="T506" s="219"/>
      <c r="AT506" s="220" t="s">
        <v>166</v>
      </c>
      <c r="AU506" s="220" t="s">
        <v>81</v>
      </c>
      <c r="AV506" s="14" t="s">
        <v>81</v>
      </c>
      <c r="AW506" s="14" t="s">
        <v>33</v>
      </c>
      <c r="AX506" s="14" t="s">
        <v>72</v>
      </c>
      <c r="AY506" s="220" t="s">
        <v>154</v>
      </c>
    </row>
    <row r="507" spans="2:51" s="15" customFormat="1" ht="11.25">
      <c r="B507" s="221"/>
      <c r="C507" s="222"/>
      <c r="D507" s="193" t="s">
        <v>166</v>
      </c>
      <c r="E507" s="223" t="s">
        <v>19</v>
      </c>
      <c r="F507" s="224" t="s">
        <v>196</v>
      </c>
      <c r="G507" s="222"/>
      <c r="H507" s="225">
        <v>8.105</v>
      </c>
      <c r="I507" s="226"/>
      <c r="J507" s="222"/>
      <c r="K507" s="222"/>
      <c r="L507" s="227"/>
      <c r="M507" s="228"/>
      <c r="N507" s="229"/>
      <c r="O507" s="229"/>
      <c r="P507" s="229"/>
      <c r="Q507" s="229"/>
      <c r="R507" s="229"/>
      <c r="S507" s="229"/>
      <c r="T507" s="230"/>
      <c r="AT507" s="231" t="s">
        <v>166</v>
      </c>
      <c r="AU507" s="231" t="s">
        <v>81</v>
      </c>
      <c r="AV507" s="15" t="s">
        <v>161</v>
      </c>
      <c r="AW507" s="15" t="s">
        <v>33</v>
      </c>
      <c r="AX507" s="15" t="s">
        <v>79</v>
      </c>
      <c r="AY507" s="231" t="s">
        <v>154</v>
      </c>
    </row>
    <row r="508" spans="1:65" s="2" customFormat="1" ht="44.25" customHeight="1">
      <c r="A508" s="36"/>
      <c r="B508" s="37"/>
      <c r="C508" s="180" t="s">
        <v>664</v>
      </c>
      <c r="D508" s="180" t="s">
        <v>156</v>
      </c>
      <c r="E508" s="181" t="s">
        <v>665</v>
      </c>
      <c r="F508" s="182" t="s">
        <v>666</v>
      </c>
      <c r="G508" s="183" t="s">
        <v>183</v>
      </c>
      <c r="H508" s="184">
        <v>26.978</v>
      </c>
      <c r="I508" s="185"/>
      <c r="J508" s="186">
        <f>ROUND(I508*H508,2)</f>
        <v>0</v>
      </c>
      <c r="K508" s="182" t="s">
        <v>160</v>
      </c>
      <c r="L508" s="41"/>
      <c r="M508" s="187" t="s">
        <v>19</v>
      </c>
      <c r="N508" s="188" t="s">
        <v>43</v>
      </c>
      <c r="O508" s="66"/>
      <c r="P508" s="189">
        <f>O508*H508</f>
        <v>0</v>
      </c>
      <c r="Q508" s="189">
        <v>0</v>
      </c>
      <c r="R508" s="189">
        <f>Q508*H508</f>
        <v>0</v>
      </c>
      <c r="S508" s="189">
        <v>0</v>
      </c>
      <c r="T508" s="190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91" t="s">
        <v>161</v>
      </c>
      <c r="AT508" s="191" t="s">
        <v>156</v>
      </c>
      <c r="AU508" s="191" t="s">
        <v>81</v>
      </c>
      <c r="AY508" s="19" t="s">
        <v>154</v>
      </c>
      <c r="BE508" s="192">
        <f>IF(N508="základní",J508,0)</f>
        <v>0</v>
      </c>
      <c r="BF508" s="192">
        <f>IF(N508="snížená",J508,0)</f>
        <v>0</v>
      </c>
      <c r="BG508" s="192">
        <f>IF(N508="zákl. přenesená",J508,0)</f>
        <v>0</v>
      </c>
      <c r="BH508" s="192">
        <f>IF(N508="sníž. přenesená",J508,0)</f>
        <v>0</v>
      </c>
      <c r="BI508" s="192">
        <f>IF(N508="nulová",J508,0)</f>
        <v>0</v>
      </c>
      <c r="BJ508" s="19" t="s">
        <v>79</v>
      </c>
      <c r="BK508" s="192">
        <f>ROUND(I508*H508,2)</f>
        <v>0</v>
      </c>
      <c r="BL508" s="19" t="s">
        <v>161</v>
      </c>
      <c r="BM508" s="191" t="s">
        <v>667</v>
      </c>
    </row>
    <row r="509" spans="1:47" s="2" customFormat="1" ht="29.25">
      <c r="A509" s="36"/>
      <c r="B509" s="37"/>
      <c r="C509" s="38"/>
      <c r="D509" s="193" t="s">
        <v>163</v>
      </c>
      <c r="E509" s="38"/>
      <c r="F509" s="194" t="s">
        <v>666</v>
      </c>
      <c r="G509" s="38"/>
      <c r="H509" s="38"/>
      <c r="I509" s="195"/>
      <c r="J509" s="38"/>
      <c r="K509" s="38"/>
      <c r="L509" s="41"/>
      <c r="M509" s="196"/>
      <c r="N509" s="197"/>
      <c r="O509" s="66"/>
      <c r="P509" s="66"/>
      <c r="Q509" s="66"/>
      <c r="R509" s="66"/>
      <c r="S509" s="66"/>
      <c r="T509" s="67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163</v>
      </c>
      <c r="AU509" s="19" t="s">
        <v>81</v>
      </c>
    </row>
    <row r="510" spans="1:47" s="2" customFormat="1" ht="11.25">
      <c r="A510" s="36"/>
      <c r="B510" s="37"/>
      <c r="C510" s="38"/>
      <c r="D510" s="198" t="s">
        <v>164</v>
      </c>
      <c r="E510" s="38"/>
      <c r="F510" s="199" t="s">
        <v>668</v>
      </c>
      <c r="G510" s="38"/>
      <c r="H510" s="38"/>
      <c r="I510" s="195"/>
      <c r="J510" s="38"/>
      <c r="K510" s="38"/>
      <c r="L510" s="41"/>
      <c r="M510" s="196"/>
      <c r="N510" s="197"/>
      <c r="O510" s="66"/>
      <c r="P510" s="66"/>
      <c r="Q510" s="66"/>
      <c r="R510" s="66"/>
      <c r="S510" s="66"/>
      <c r="T510" s="67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T510" s="19" t="s">
        <v>164</v>
      </c>
      <c r="AU510" s="19" t="s">
        <v>81</v>
      </c>
    </row>
    <row r="511" spans="2:51" s="14" customFormat="1" ht="11.25">
      <c r="B511" s="210"/>
      <c r="C511" s="211"/>
      <c r="D511" s="193" t="s">
        <v>166</v>
      </c>
      <c r="E511" s="212" t="s">
        <v>19</v>
      </c>
      <c r="F511" s="213" t="s">
        <v>656</v>
      </c>
      <c r="G511" s="211"/>
      <c r="H511" s="214">
        <v>26.978</v>
      </c>
      <c r="I511" s="215"/>
      <c r="J511" s="211"/>
      <c r="K511" s="211"/>
      <c r="L511" s="216"/>
      <c r="M511" s="217"/>
      <c r="N511" s="218"/>
      <c r="O511" s="218"/>
      <c r="P511" s="218"/>
      <c r="Q511" s="218"/>
      <c r="R511" s="218"/>
      <c r="S511" s="218"/>
      <c r="T511" s="219"/>
      <c r="AT511" s="220" t="s">
        <v>166</v>
      </c>
      <c r="AU511" s="220" t="s">
        <v>81</v>
      </c>
      <c r="AV511" s="14" t="s">
        <v>81</v>
      </c>
      <c r="AW511" s="14" t="s">
        <v>33</v>
      </c>
      <c r="AX511" s="14" t="s">
        <v>79</v>
      </c>
      <c r="AY511" s="220" t="s">
        <v>154</v>
      </c>
    </row>
    <row r="512" spans="1:65" s="2" customFormat="1" ht="33" customHeight="1">
      <c r="A512" s="36"/>
      <c r="B512" s="37"/>
      <c r="C512" s="180" t="s">
        <v>669</v>
      </c>
      <c r="D512" s="180" t="s">
        <v>156</v>
      </c>
      <c r="E512" s="181" t="s">
        <v>670</v>
      </c>
      <c r="F512" s="182" t="s">
        <v>671</v>
      </c>
      <c r="G512" s="183" t="s">
        <v>183</v>
      </c>
      <c r="H512" s="184">
        <v>5.725</v>
      </c>
      <c r="I512" s="185"/>
      <c r="J512" s="186">
        <f>ROUND(I512*H512,2)</f>
        <v>0</v>
      </c>
      <c r="K512" s="182" t="s">
        <v>160</v>
      </c>
      <c r="L512" s="41"/>
      <c r="M512" s="187" t="s">
        <v>19</v>
      </c>
      <c r="N512" s="188" t="s">
        <v>43</v>
      </c>
      <c r="O512" s="66"/>
      <c r="P512" s="189">
        <f>O512*H512</f>
        <v>0</v>
      </c>
      <c r="Q512" s="189">
        <v>0</v>
      </c>
      <c r="R512" s="189">
        <f>Q512*H512</f>
        <v>0</v>
      </c>
      <c r="S512" s="189">
        <v>0</v>
      </c>
      <c r="T512" s="190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191" t="s">
        <v>161</v>
      </c>
      <c r="AT512" s="191" t="s">
        <v>156</v>
      </c>
      <c r="AU512" s="191" t="s">
        <v>81</v>
      </c>
      <c r="AY512" s="19" t="s">
        <v>154</v>
      </c>
      <c r="BE512" s="192">
        <f>IF(N512="základní",J512,0)</f>
        <v>0</v>
      </c>
      <c r="BF512" s="192">
        <f>IF(N512="snížená",J512,0)</f>
        <v>0</v>
      </c>
      <c r="BG512" s="192">
        <f>IF(N512="zákl. přenesená",J512,0)</f>
        <v>0</v>
      </c>
      <c r="BH512" s="192">
        <f>IF(N512="sníž. přenesená",J512,0)</f>
        <v>0</v>
      </c>
      <c r="BI512" s="192">
        <f>IF(N512="nulová",J512,0)</f>
        <v>0</v>
      </c>
      <c r="BJ512" s="19" t="s">
        <v>79</v>
      </c>
      <c r="BK512" s="192">
        <f>ROUND(I512*H512,2)</f>
        <v>0</v>
      </c>
      <c r="BL512" s="19" t="s">
        <v>161</v>
      </c>
      <c r="BM512" s="191" t="s">
        <v>672</v>
      </c>
    </row>
    <row r="513" spans="1:47" s="2" customFormat="1" ht="19.5">
      <c r="A513" s="36"/>
      <c r="B513" s="37"/>
      <c r="C513" s="38"/>
      <c r="D513" s="193" t="s">
        <v>163</v>
      </c>
      <c r="E513" s="38"/>
      <c r="F513" s="194" t="s">
        <v>671</v>
      </c>
      <c r="G513" s="38"/>
      <c r="H513" s="38"/>
      <c r="I513" s="195"/>
      <c r="J513" s="38"/>
      <c r="K513" s="38"/>
      <c r="L513" s="41"/>
      <c r="M513" s="196"/>
      <c r="N513" s="197"/>
      <c r="O513" s="66"/>
      <c r="P513" s="66"/>
      <c r="Q513" s="66"/>
      <c r="R513" s="66"/>
      <c r="S513" s="66"/>
      <c r="T513" s="67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9" t="s">
        <v>163</v>
      </c>
      <c r="AU513" s="19" t="s">
        <v>81</v>
      </c>
    </row>
    <row r="514" spans="1:47" s="2" customFormat="1" ht="11.25">
      <c r="A514" s="36"/>
      <c r="B514" s="37"/>
      <c r="C514" s="38"/>
      <c r="D514" s="198" t="s">
        <v>164</v>
      </c>
      <c r="E514" s="38"/>
      <c r="F514" s="199" t="s">
        <v>673</v>
      </c>
      <c r="G514" s="38"/>
      <c r="H514" s="38"/>
      <c r="I514" s="195"/>
      <c r="J514" s="38"/>
      <c r="K514" s="38"/>
      <c r="L514" s="41"/>
      <c r="M514" s="196"/>
      <c r="N514" s="197"/>
      <c r="O514" s="66"/>
      <c r="P514" s="66"/>
      <c r="Q514" s="66"/>
      <c r="R514" s="66"/>
      <c r="S514" s="66"/>
      <c r="T514" s="67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T514" s="19" t="s">
        <v>164</v>
      </c>
      <c r="AU514" s="19" t="s">
        <v>81</v>
      </c>
    </row>
    <row r="515" spans="2:51" s="14" customFormat="1" ht="22.5">
      <c r="B515" s="210"/>
      <c r="C515" s="211"/>
      <c r="D515" s="193" t="s">
        <v>166</v>
      </c>
      <c r="E515" s="212" t="s">
        <v>19</v>
      </c>
      <c r="F515" s="213" t="s">
        <v>663</v>
      </c>
      <c r="G515" s="211"/>
      <c r="H515" s="214">
        <v>5.725</v>
      </c>
      <c r="I515" s="215"/>
      <c r="J515" s="211"/>
      <c r="K515" s="211"/>
      <c r="L515" s="216"/>
      <c r="M515" s="217"/>
      <c r="N515" s="218"/>
      <c r="O515" s="218"/>
      <c r="P515" s="218"/>
      <c r="Q515" s="218"/>
      <c r="R515" s="218"/>
      <c r="S515" s="218"/>
      <c r="T515" s="219"/>
      <c r="AT515" s="220" t="s">
        <v>166</v>
      </c>
      <c r="AU515" s="220" t="s">
        <v>81</v>
      </c>
      <c r="AV515" s="14" t="s">
        <v>81</v>
      </c>
      <c r="AW515" s="14" t="s">
        <v>33</v>
      </c>
      <c r="AX515" s="14" t="s">
        <v>79</v>
      </c>
      <c r="AY515" s="220" t="s">
        <v>154</v>
      </c>
    </row>
    <row r="516" spans="1:65" s="2" customFormat="1" ht="33" customHeight="1">
      <c r="A516" s="36"/>
      <c r="B516" s="37"/>
      <c r="C516" s="180" t="s">
        <v>674</v>
      </c>
      <c r="D516" s="180" t="s">
        <v>156</v>
      </c>
      <c r="E516" s="181" t="s">
        <v>675</v>
      </c>
      <c r="F516" s="182" t="s">
        <v>676</v>
      </c>
      <c r="G516" s="183" t="s">
        <v>183</v>
      </c>
      <c r="H516" s="184">
        <v>5.725</v>
      </c>
      <c r="I516" s="185"/>
      <c r="J516" s="186">
        <f>ROUND(I516*H516,2)</f>
        <v>0</v>
      </c>
      <c r="K516" s="182" t="s">
        <v>160</v>
      </c>
      <c r="L516" s="41"/>
      <c r="M516" s="187" t="s">
        <v>19</v>
      </c>
      <c r="N516" s="188" t="s">
        <v>43</v>
      </c>
      <c r="O516" s="66"/>
      <c r="P516" s="189">
        <f>O516*H516</f>
        <v>0</v>
      </c>
      <c r="Q516" s="189">
        <v>0</v>
      </c>
      <c r="R516" s="189">
        <f>Q516*H516</f>
        <v>0</v>
      </c>
      <c r="S516" s="189">
        <v>0</v>
      </c>
      <c r="T516" s="190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191" t="s">
        <v>161</v>
      </c>
      <c r="AT516" s="191" t="s">
        <v>156</v>
      </c>
      <c r="AU516" s="191" t="s">
        <v>81</v>
      </c>
      <c r="AY516" s="19" t="s">
        <v>154</v>
      </c>
      <c r="BE516" s="192">
        <f>IF(N516="základní",J516,0)</f>
        <v>0</v>
      </c>
      <c r="BF516" s="192">
        <f>IF(N516="snížená",J516,0)</f>
        <v>0</v>
      </c>
      <c r="BG516" s="192">
        <f>IF(N516="zákl. přenesená",J516,0)</f>
        <v>0</v>
      </c>
      <c r="BH516" s="192">
        <f>IF(N516="sníž. přenesená",J516,0)</f>
        <v>0</v>
      </c>
      <c r="BI516" s="192">
        <f>IF(N516="nulová",J516,0)</f>
        <v>0</v>
      </c>
      <c r="BJ516" s="19" t="s">
        <v>79</v>
      </c>
      <c r="BK516" s="192">
        <f>ROUND(I516*H516,2)</f>
        <v>0</v>
      </c>
      <c r="BL516" s="19" t="s">
        <v>161</v>
      </c>
      <c r="BM516" s="191" t="s">
        <v>677</v>
      </c>
    </row>
    <row r="517" spans="1:47" s="2" customFormat="1" ht="19.5">
      <c r="A517" s="36"/>
      <c r="B517" s="37"/>
      <c r="C517" s="38"/>
      <c r="D517" s="193" t="s">
        <v>163</v>
      </c>
      <c r="E517" s="38"/>
      <c r="F517" s="194" t="s">
        <v>676</v>
      </c>
      <c r="G517" s="38"/>
      <c r="H517" s="38"/>
      <c r="I517" s="195"/>
      <c r="J517" s="38"/>
      <c r="K517" s="38"/>
      <c r="L517" s="41"/>
      <c r="M517" s="196"/>
      <c r="N517" s="197"/>
      <c r="O517" s="66"/>
      <c r="P517" s="66"/>
      <c r="Q517" s="66"/>
      <c r="R517" s="66"/>
      <c r="S517" s="66"/>
      <c r="T517" s="67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T517" s="19" t="s">
        <v>163</v>
      </c>
      <c r="AU517" s="19" t="s">
        <v>81</v>
      </c>
    </row>
    <row r="518" spans="1:47" s="2" customFormat="1" ht="11.25">
      <c r="A518" s="36"/>
      <c r="B518" s="37"/>
      <c r="C518" s="38"/>
      <c r="D518" s="198" t="s">
        <v>164</v>
      </c>
      <c r="E518" s="38"/>
      <c r="F518" s="199" t="s">
        <v>678</v>
      </c>
      <c r="G518" s="38"/>
      <c r="H518" s="38"/>
      <c r="I518" s="195"/>
      <c r="J518" s="38"/>
      <c r="K518" s="38"/>
      <c r="L518" s="41"/>
      <c r="M518" s="196"/>
      <c r="N518" s="197"/>
      <c r="O518" s="66"/>
      <c r="P518" s="66"/>
      <c r="Q518" s="66"/>
      <c r="R518" s="66"/>
      <c r="S518" s="66"/>
      <c r="T518" s="67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T518" s="19" t="s">
        <v>164</v>
      </c>
      <c r="AU518" s="19" t="s">
        <v>81</v>
      </c>
    </row>
    <row r="519" spans="2:51" s="14" customFormat="1" ht="22.5">
      <c r="B519" s="210"/>
      <c r="C519" s="211"/>
      <c r="D519" s="193" t="s">
        <v>166</v>
      </c>
      <c r="E519" s="212" t="s">
        <v>19</v>
      </c>
      <c r="F519" s="213" t="s">
        <v>663</v>
      </c>
      <c r="G519" s="211"/>
      <c r="H519" s="214">
        <v>5.725</v>
      </c>
      <c r="I519" s="215"/>
      <c r="J519" s="211"/>
      <c r="K519" s="211"/>
      <c r="L519" s="216"/>
      <c r="M519" s="217"/>
      <c r="N519" s="218"/>
      <c r="O519" s="218"/>
      <c r="P519" s="218"/>
      <c r="Q519" s="218"/>
      <c r="R519" s="218"/>
      <c r="S519" s="218"/>
      <c r="T519" s="219"/>
      <c r="AT519" s="220" t="s">
        <v>166</v>
      </c>
      <c r="AU519" s="220" t="s">
        <v>81</v>
      </c>
      <c r="AV519" s="14" t="s">
        <v>81</v>
      </c>
      <c r="AW519" s="14" t="s">
        <v>33</v>
      </c>
      <c r="AX519" s="14" t="s">
        <v>79</v>
      </c>
      <c r="AY519" s="220" t="s">
        <v>154</v>
      </c>
    </row>
    <row r="520" spans="1:65" s="2" customFormat="1" ht="21.75" customHeight="1">
      <c r="A520" s="36"/>
      <c r="B520" s="37"/>
      <c r="C520" s="180" t="s">
        <v>679</v>
      </c>
      <c r="D520" s="180" t="s">
        <v>156</v>
      </c>
      <c r="E520" s="181" t="s">
        <v>680</v>
      </c>
      <c r="F520" s="182" t="s">
        <v>681</v>
      </c>
      <c r="G520" s="183" t="s">
        <v>258</v>
      </c>
      <c r="H520" s="184">
        <v>0.897</v>
      </c>
      <c r="I520" s="185"/>
      <c r="J520" s="186">
        <f>ROUND(I520*H520,2)</f>
        <v>0</v>
      </c>
      <c r="K520" s="182" t="s">
        <v>160</v>
      </c>
      <c r="L520" s="41"/>
      <c r="M520" s="187" t="s">
        <v>19</v>
      </c>
      <c r="N520" s="188" t="s">
        <v>43</v>
      </c>
      <c r="O520" s="66"/>
      <c r="P520" s="189">
        <f>O520*H520</f>
        <v>0</v>
      </c>
      <c r="Q520" s="189">
        <v>1.06277</v>
      </c>
      <c r="R520" s="189">
        <f>Q520*H520</f>
        <v>0.9533046900000001</v>
      </c>
      <c r="S520" s="189">
        <v>0</v>
      </c>
      <c r="T520" s="190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191" t="s">
        <v>161</v>
      </c>
      <c r="AT520" s="191" t="s">
        <v>156</v>
      </c>
      <c r="AU520" s="191" t="s">
        <v>81</v>
      </c>
      <c r="AY520" s="19" t="s">
        <v>154</v>
      </c>
      <c r="BE520" s="192">
        <f>IF(N520="základní",J520,0)</f>
        <v>0</v>
      </c>
      <c r="BF520" s="192">
        <f>IF(N520="snížená",J520,0)</f>
        <v>0</v>
      </c>
      <c r="BG520" s="192">
        <f>IF(N520="zákl. přenesená",J520,0)</f>
        <v>0</v>
      </c>
      <c r="BH520" s="192">
        <f>IF(N520="sníž. přenesená",J520,0)</f>
        <v>0</v>
      </c>
      <c r="BI520" s="192">
        <f>IF(N520="nulová",J520,0)</f>
        <v>0</v>
      </c>
      <c r="BJ520" s="19" t="s">
        <v>79</v>
      </c>
      <c r="BK520" s="192">
        <f>ROUND(I520*H520,2)</f>
        <v>0</v>
      </c>
      <c r="BL520" s="19" t="s">
        <v>161</v>
      </c>
      <c r="BM520" s="191" t="s">
        <v>682</v>
      </c>
    </row>
    <row r="521" spans="1:47" s="2" customFormat="1" ht="11.25">
      <c r="A521" s="36"/>
      <c r="B521" s="37"/>
      <c r="C521" s="38"/>
      <c r="D521" s="193" t="s">
        <v>163</v>
      </c>
      <c r="E521" s="38"/>
      <c r="F521" s="194" t="s">
        <v>681</v>
      </c>
      <c r="G521" s="38"/>
      <c r="H521" s="38"/>
      <c r="I521" s="195"/>
      <c r="J521" s="38"/>
      <c r="K521" s="38"/>
      <c r="L521" s="41"/>
      <c r="M521" s="196"/>
      <c r="N521" s="197"/>
      <c r="O521" s="66"/>
      <c r="P521" s="66"/>
      <c r="Q521" s="66"/>
      <c r="R521" s="66"/>
      <c r="S521" s="66"/>
      <c r="T521" s="67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T521" s="19" t="s">
        <v>163</v>
      </c>
      <c r="AU521" s="19" t="s">
        <v>81</v>
      </c>
    </row>
    <row r="522" spans="1:47" s="2" customFormat="1" ht="11.25">
      <c r="A522" s="36"/>
      <c r="B522" s="37"/>
      <c r="C522" s="38"/>
      <c r="D522" s="198" t="s">
        <v>164</v>
      </c>
      <c r="E522" s="38"/>
      <c r="F522" s="199" t="s">
        <v>683</v>
      </c>
      <c r="G522" s="38"/>
      <c r="H522" s="38"/>
      <c r="I522" s="195"/>
      <c r="J522" s="38"/>
      <c r="K522" s="38"/>
      <c r="L522" s="41"/>
      <c r="M522" s="196"/>
      <c r="N522" s="197"/>
      <c r="O522" s="66"/>
      <c r="P522" s="66"/>
      <c r="Q522" s="66"/>
      <c r="R522" s="66"/>
      <c r="S522" s="66"/>
      <c r="T522" s="67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T522" s="19" t="s">
        <v>164</v>
      </c>
      <c r="AU522" s="19" t="s">
        <v>81</v>
      </c>
    </row>
    <row r="523" spans="2:51" s="14" customFormat="1" ht="11.25">
      <c r="B523" s="210"/>
      <c r="C523" s="211"/>
      <c r="D523" s="193" t="s">
        <v>166</v>
      </c>
      <c r="E523" s="212" t="s">
        <v>19</v>
      </c>
      <c r="F523" s="213" t="s">
        <v>684</v>
      </c>
      <c r="G523" s="211"/>
      <c r="H523" s="214">
        <v>0.897</v>
      </c>
      <c r="I523" s="215"/>
      <c r="J523" s="211"/>
      <c r="K523" s="211"/>
      <c r="L523" s="216"/>
      <c r="M523" s="217"/>
      <c r="N523" s="218"/>
      <c r="O523" s="218"/>
      <c r="P523" s="218"/>
      <c r="Q523" s="218"/>
      <c r="R523" s="218"/>
      <c r="S523" s="218"/>
      <c r="T523" s="219"/>
      <c r="AT523" s="220" t="s">
        <v>166</v>
      </c>
      <c r="AU523" s="220" t="s">
        <v>81</v>
      </c>
      <c r="AV523" s="14" t="s">
        <v>81</v>
      </c>
      <c r="AW523" s="14" t="s">
        <v>33</v>
      </c>
      <c r="AX523" s="14" t="s">
        <v>79</v>
      </c>
      <c r="AY523" s="220" t="s">
        <v>154</v>
      </c>
    </row>
    <row r="524" spans="1:65" s="2" customFormat="1" ht="24.2" customHeight="1">
      <c r="A524" s="36"/>
      <c r="B524" s="37"/>
      <c r="C524" s="180" t="s">
        <v>685</v>
      </c>
      <c r="D524" s="180" t="s">
        <v>156</v>
      </c>
      <c r="E524" s="181" t="s">
        <v>686</v>
      </c>
      <c r="F524" s="182" t="s">
        <v>687</v>
      </c>
      <c r="G524" s="183" t="s">
        <v>159</v>
      </c>
      <c r="H524" s="184">
        <v>830.1</v>
      </c>
      <c r="I524" s="185"/>
      <c r="J524" s="186">
        <f>ROUND(I524*H524,2)</f>
        <v>0</v>
      </c>
      <c r="K524" s="182" t="s">
        <v>160</v>
      </c>
      <c r="L524" s="41"/>
      <c r="M524" s="187" t="s">
        <v>19</v>
      </c>
      <c r="N524" s="188" t="s">
        <v>43</v>
      </c>
      <c r="O524" s="66"/>
      <c r="P524" s="189">
        <f>O524*H524</f>
        <v>0</v>
      </c>
      <c r="Q524" s="189">
        <v>0.0204</v>
      </c>
      <c r="R524" s="189">
        <f>Q524*H524</f>
        <v>16.934040000000003</v>
      </c>
      <c r="S524" s="189">
        <v>0</v>
      </c>
      <c r="T524" s="190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191" t="s">
        <v>161</v>
      </c>
      <c r="AT524" s="191" t="s">
        <v>156</v>
      </c>
      <c r="AU524" s="191" t="s">
        <v>81</v>
      </c>
      <c r="AY524" s="19" t="s">
        <v>154</v>
      </c>
      <c r="BE524" s="192">
        <f>IF(N524="základní",J524,0)</f>
        <v>0</v>
      </c>
      <c r="BF524" s="192">
        <f>IF(N524="snížená",J524,0)</f>
        <v>0</v>
      </c>
      <c r="BG524" s="192">
        <f>IF(N524="zákl. přenesená",J524,0)</f>
        <v>0</v>
      </c>
      <c r="BH524" s="192">
        <f>IF(N524="sníž. přenesená",J524,0)</f>
        <v>0</v>
      </c>
      <c r="BI524" s="192">
        <f>IF(N524="nulová",J524,0)</f>
        <v>0</v>
      </c>
      <c r="BJ524" s="19" t="s">
        <v>79</v>
      </c>
      <c r="BK524" s="192">
        <f>ROUND(I524*H524,2)</f>
        <v>0</v>
      </c>
      <c r="BL524" s="19" t="s">
        <v>161</v>
      </c>
      <c r="BM524" s="191" t="s">
        <v>688</v>
      </c>
    </row>
    <row r="525" spans="1:47" s="2" customFormat="1" ht="19.5">
      <c r="A525" s="36"/>
      <c r="B525" s="37"/>
      <c r="C525" s="38"/>
      <c r="D525" s="193" t="s">
        <v>163</v>
      </c>
      <c r="E525" s="38"/>
      <c r="F525" s="194" t="s">
        <v>687</v>
      </c>
      <c r="G525" s="38"/>
      <c r="H525" s="38"/>
      <c r="I525" s="195"/>
      <c r="J525" s="38"/>
      <c r="K525" s="38"/>
      <c r="L525" s="41"/>
      <c r="M525" s="196"/>
      <c r="N525" s="197"/>
      <c r="O525" s="66"/>
      <c r="P525" s="66"/>
      <c r="Q525" s="66"/>
      <c r="R525" s="66"/>
      <c r="S525" s="66"/>
      <c r="T525" s="67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T525" s="19" t="s">
        <v>163</v>
      </c>
      <c r="AU525" s="19" t="s">
        <v>81</v>
      </c>
    </row>
    <row r="526" spans="1:47" s="2" customFormat="1" ht="11.25">
      <c r="A526" s="36"/>
      <c r="B526" s="37"/>
      <c r="C526" s="38"/>
      <c r="D526" s="198" t="s">
        <v>164</v>
      </c>
      <c r="E526" s="38"/>
      <c r="F526" s="199" t="s">
        <v>689</v>
      </c>
      <c r="G526" s="38"/>
      <c r="H526" s="38"/>
      <c r="I526" s="195"/>
      <c r="J526" s="38"/>
      <c r="K526" s="38"/>
      <c r="L526" s="41"/>
      <c r="M526" s="196"/>
      <c r="N526" s="197"/>
      <c r="O526" s="66"/>
      <c r="P526" s="66"/>
      <c r="Q526" s="66"/>
      <c r="R526" s="66"/>
      <c r="S526" s="66"/>
      <c r="T526" s="67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T526" s="19" t="s">
        <v>164</v>
      </c>
      <c r="AU526" s="19" t="s">
        <v>81</v>
      </c>
    </row>
    <row r="527" spans="2:51" s="14" customFormat="1" ht="11.25">
      <c r="B527" s="210"/>
      <c r="C527" s="211"/>
      <c r="D527" s="193" t="s">
        <v>166</v>
      </c>
      <c r="E527" s="212" t="s">
        <v>19</v>
      </c>
      <c r="F527" s="213" t="s">
        <v>690</v>
      </c>
      <c r="G527" s="211"/>
      <c r="H527" s="214">
        <v>830.1</v>
      </c>
      <c r="I527" s="215"/>
      <c r="J527" s="211"/>
      <c r="K527" s="211"/>
      <c r="L527" s="216"/>
      <c r="M527" s="217"/>
      <c r="N527" s="218"/>
      <c r="O527" s="218"/>
      <c r="P527" s="218"/>
      <c r="Q527" s="218"/>
      <c r="R527" s="218"/>
      <c r="S527" s="218"/>
      <c r="T527" s="219"/>
      <c r="AT527" s="220" t="s">
        <v>166</v>
      </c>
      <c r="AU527" s="220" t="s">
        <v>81</v>
      </c>
      <c r="AV527" s="14" t="s">
        <v>81</v>
      </c>
      <c r="AW527" s="14" t="s">
        <v>33</v>
      </c>
      <c r="AX527" s="14" t="s">
        <v>79</v>
      </c>
      <c r="AY527" s="220" t="s">
        <v>154</v>
      </c>
    </row>
    <row r="528" spans="1:65" s="2" customFormat="1" ht="24.2" customHeight="1">
      <c r="A528" s="36"/>
      <c r="B528" s="37"/>
      <c r="C528" s="180" t="s">
        <v>691</v>
      </c>
      <c r="D528" s="180" t="s">
        <v>156</v>
      </c>
      <c r="E528" s="181" t="s">
        <v>692</v>
      </c>
      <c r="F528" s="182" t="s">
        <v>693</v>
      </c>
      <c r="G528" s="183" t="s">
        <v>159</v>
      </c>
      <c r="H528" s="184">
        <v>830.1</v>
      </c>
      <c r="I528" s="185"/>
      <c r="J528" s="186">
        <f>ROUND(I528*H528,2)</f>
        <v>0</v>
      </c>
      <c r="K528" s="182" t="s">
        <v>160</v>
      </c>
      <c r="L528" s="41"/>
      <c r="M528" s="187" t="s">
        <v>19</v>
      </c>
      <c r="N528" s="188" t="s">
        <v>43</v>
      </c>
      <c r="O528" s="66"/>
      <c r="P528" s="189">
        <f>O528*H528</f>
        <v>0</v>
      </c>
      <c r="Q528" s="189">
        <v>0.00033</v>
      </c>
      <c r="R528" s="189">
        <f>Q528*H528</f>
        <v>0.273933</v>
      </c>
      <c r="S528" s="189">
        <v>0</v>
      </c>
      <c r="T528" s="190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91" t="s">
        <v>161</v>
      </c>
      <c r="AT528" s="191" t="s">
        <v>156</v>
      </c>
      <c r="AU528" s="191" t="s">
        <v>81</v>
      </c>
      <c r="AY528" s="19" t="s">
        <v>154</v>
      </c>
      <c r="BE528" s="192">
        <f>IF(N528="základní",J528,0)</f>
        <v>0</v>
      </c>
      <c r="BF528" s="192">
        <f>IF(N528="snížená",J528,0)</f>
        <v>0</v>
      </c>
      <c r="BG528" s="192">
        <f>IF(N528="zákl. přenesená",J528,0)</f>
        <v>0</v>
      </c>
      <c r="BH528" s="192">
        <f>IF(N528="sníž. přenesená",J528,0)</f>
        <v>0</v>
      </c>
      <c r="BI528" s="192">
        <f>IF(N528="nulová",J528,0)</f>
        <v>0</v>
      </c>
      <c r="BJ528" s="19" t="s">
        <v>79</v>
      </c>
      <c r="BK528" s="192">
        <f>ROUND(I528*H528,2)</f>
        <v>0</v>
      </c>
      <c r="BL528" s="19" t="s">
        <v>161</v>
      </c>
      <c r="BM528" s="191" t="s">
        <v>694</v>
      </c>
    </row>
    <row r="529" spans="1:47" s="2" customFormat="1" ht="11.25">
      <c r="A529" s="36"/>
      <c r="B529" s="37"/>
      <c r="C529" s="38"/>
      <c r="D529" s="193" t="s">
        <v>163</v>
      </c>
      <c r="E529" s="38"/>
      <c r="F529" s="194" t="s">
        <v>693</v>
      </c>
      <c r="G529" s="38"/>
      <c r="H529" s="38"/>
      <c r="I529" s="195"/>
      <c r="J529" s="38"/>
      <c r="K529" s="38"/>
      <c r="L529" s="41"/>
      <c r="M529" s="196"/>
      <c r="N529" s="197"/>
      <c r="O529" s="66"/>
      <c r="P529" s="66"/>
      <c r="Q529" s="66"/>
      <c r="R529" s="66"/>
      <c r="S529" s="66"/>
      <c r="T529" s="67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T529" s="19" t="s">
        <v>163</v>
      </c>
      <c r="AU529" s="19" t="s">
        <v>81</v>
      </c>
    </row>
    <row r="530" spans="1:47" s="2" customFormat="1" ht="11.25">
      <c r="A530" s="36"/>
      <c r="B530" s="37"/>
      <c r="C530" s="38"/>
      <c r="D530" s="198" t="s">
        <v>164</v>
      </c>
      <c r="E530" s="38"/>
      <c r="F530" s="199" t="s">
        <v>695</v>
      </c>
      <c r="G530" s="38"/>
      <c r="H530" s="38"/>
      <c r="I530" s="195"/>
      <c r="J530" s="38"/>
      <c r="K530" s="38"/>
      <c r="L530" s="41"/>
      <c r="M530" s="196"/>
      <c r="N530" s="197"/>
      <c r="O530" s="66"/>
      <c r="P530" s="66"/>
      <c r="Q530" s="66"/>
      <c r="R530" s="66"/>
      <c r="S530" s="66"/>
      <c r="T530" s="67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T530" s="19" t="s">
        <v>164</v>
      </c>
      <c r="AU530" s="19" t="s">
        <v>81</v>
      </c>
    </row>
    <row r="531" spans="2:51" s="14" customFormat="1" ht="11.25">
      <c r="B531" s="210"/>
      <c r="C531" s="211"/>
      <c r="D531" s="193" t="s">
        <v>166</v>
      </c>
      <c r="E531" s="212" t="s">
        <v>19</v>
      </c>
      <c r="F531" s="213" t="s">
        <v>690</v>
      </c>
      <c r="G531" s="211"/>
      <c r="H531" s="214">
        <v>830.1</v>
      </c>
      <c r="I531" s="215"/>
      <c r="J531" s="211"/>
      <c r="K531" s="211"/>
      <c r="L531" s="216"/>
      <c r="M531" s="217"/>
      <c r="N531" s="218"/>
      <c r="O531" s="218"/>
      <c r="P531" s="218"/>
      <c r="Q531" s="218"/>
      <c r="R531" s="218"/>
      <c r="S531" s="218"/>
      <c r="T531" s="219"/>
      <c r="AT531" s="220" t="s">
        <v>166</v>
      </c>
      <c r="AU531" s="220" t="s">
        <v>81</v>
      </c>
      <c r="AV531" s="14" t="s">
        <v>81</v>
      </c>
      <c r="AW531" s="14" t="s">
        <v>33</v>
      </c>
      <c r="AX531" s="14" t="s">
        <v>79</v>
      </c>
      <c r="AY531" s="220" t="s">
        <v>154</v>
      </c>
    </row>
    <row r="532" spans="1:65" s="2" customFormat="1" ht="24.2" customHeight="1">
      <c r="A532" s="36"/>
      <c r="B532" s="37"/>
      <c r="C532" s="180" t="s">
        <v>696</v>
      </c>
      <c r="D532" s="180" t="s">
        <v>156</v>
      </c>
      <c r="E532" s="181" t="s">
        <v>697</v>
      </c>
      <c r="F532" s="182" t="s">
        <v>698</v>
      </c>
      <c r="G532" s="183" t="s">
        <v>159</v>
      </c>
      <c r="H532" s="184">
        <v>81.05</v>
      </c>
      <c r="I532" s="185"/>
      <c r="J532" s="186">
        <f>ROUND(I532*H532,2)</f>
        <v>0</v>
      </c>
      <c r="K532" s="182" t="s">
        <v>160</v>
      </c>
      <c r="L532" s="41"/>
      <c r="M532" s="187" t="s">
        <v>19</v>
      </c>
      <c r="N532" s="188" t="s">
        <v>43</v>
      </c>
      <c r="O532" s="66"/>
      <c r="P532" s="189">
        <f>O532*H532</f>
        <v>0</v>
      </c>
      <c r="Q532" s="189">
        <v>0.1837</v>
      </c>
      <c r="R532" s="189">
        <f>Q532*H532</f>
        <v>14.888885</v>
      </c>
      <c r="S532" s="189">
        <v>0</v>
      </c>
      <c r="T532" s="190">
        <f>S532*H532</f>
        <v>0</v>
      </c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R532" s="191" t="s">
        <v>161</v>
      </c>
      <c r="AT532" s="191" t="s">
        <v>156</v>
      </c>
      <c r="AU532" s="191" t="s">
        <v>81</v>
      </c>
      <c r="AY532" s="19" t="s">
        <v>154</v>
      </c>
      <c r="BE532" s="192">
        <f>IF(N532="základní",J532,0)</f>
        <v>0</v>
      </c>
      <c r="BF532" s="192">
        <f>IF(N532="snížená",J532,0)</f>
        <v>0</v>
      </c>
      <c r="BG532" s="192">
        <f>IF(N532="zákl. přenesená",J532,0)</f>
        <v>0</v>
      </c>
      <c r="BH532" s="192">
        <f>IF(N532="sníž. přenesená",J532,0)</f>
        <v>0</v>
      </c>
      <c r="BI532" s="192">
        <f>IF(N532="nulová",J532,0)</f>
        <v>0</v>
      </c>
      <c r="BJ532" s="19" t="s">
        <v>79</v>
      </c>
      <c r="BK532" s="192">
        <f>ROUND(I532*H532,2)</f>
        <v>0</v>
      </c>
      <c r="BL532" s="19" t="s">
        <v>161</v>
      </c>
      <c r="BM532" s="191" t="s">
        <v>699</v>
      </c>
    </row>
    <row r="533" spans="1:47" s="2" customFormat="1" ht="19.5">
      <c r="A533" s="36"/>
      <c r="B533" s="37"/>
      <c r="C533" s="38"/>
      <c r="D533" s="193" t="s">
        <v>163</v>
      </c>
      <c r="E533" s="38"/>
      <c r="F533" s="194" t="s">
        <v>698</v>
      </c>
      <c r="G533" s="38"/>
      <c r="H533" s="38"/>
      <c r="I533" s="195"/>
      <c r="J533" s="38"/>
      <c r="K533" s="38"/>
      <c r="L533" s="41"/>
      <c r="M533" s="196"/>
      <c r="N533" s="197"/>
      <c r="O533" s="66"/>
      <c r="P533" s="66"/>
      <c r="Q533" s="66"/>
      <c r="R533" s="66"/>
      <c r="S533" s="66"/>
      <c r="T533" s="67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T533" s="19" t="s">
        <v>163</v>
      </c>
      <c r="AU533" s="19" t="s">
        <v>81</v>
      </c>
    </row>
    <row r="534" spans="1:47" s="2" customFormat="1" ht="11.25">
      <c r="A534" s="36"/>
      <c r="B534" s="37"/>
      <c r="C534" s="38"/>
      <c r="D534" s="198" t="s">
        <v>164</v>
      </c>
      <c r="E534" s="38"/>
      <c r="F534" s="199" t="s">
        <v>700</v>
      </c>
      <c r="G534" s="38"/>
      <c r="H534" s="38"/>
      <c r="I534" s="195"/>
      <c r="J534" s="38"/>
      <c r="K534" s="38"/>
      <c r="L534" s="41"/>
      <c r="M534" s="196"/>
      <c r="N534" s="197"/>
      <c r="O534" s="66"/>
      <c r="P534" s="66"/>
      <c r="Q534" s="66"/>
      <c r="R534" s="66"/>
      <c r="S534" s="66"/>
      <c r="T534" s="67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T534" s="19" t="s">
        <v>164</v>
      </c>
      <c r="AU534" s="19" t="s">
        <v>81</v>
      </c>
    </row>
    <row r="535" spans="2:51" s="14" customFormat="1" ht="11.25">
      <c r="B535" s="210"/>
      <c r="C535" s="211"/>
      <c r="D535" s="193" t="s">
        <v>166</v>
      </c>
      <c r="E535" s="212" t="s">
        <v>19</v>
      </c>
      <c r="F535" s="213" t="s">
        <v>701</v>
      </c>
      <c r="G535" s="211"/>
      <c r="H535" s="214">
        <v>57.25</v>
      </c>
      <c r="I535" s="215"/>
      <c r="J535" s="211"/>
      <c r="K535" s="211"/>
      <c r="L535" s="216"/>
      <c r="M535" s="217"/>
      <c r="N535" s="218"/>
      <c r="O535" s="218"/>
      <c r="P535" s="218"/>
      <c r="Q535" s="218"/>
      <c r="R535" s="218"/>
      <c r="S535" s="218"/>
      <c r="T535" s="219"/>
      <c r="AT535" s="220" t="s">
        <v>166</v>
      </c>
      <c r="AU535" s="220" t="s">
        <v>81</v>
      </c>
      <c r="AV535" s="14" t="s">
        <v>81</v>
      </c>
      <c r="AW535" s="14" t="s">
        <v>33</v>
      </c>
      <c r="AX535" s="14" t="s">
        <v>72</v>
      </c>
      <c r="AY535" s="220" t="s">
        <v>154</v>
      </c>
    </row>
    <row r="536" spans="2:51" s="14" customFormat="1" ht="11.25">
      <c r="B536" s="210"/>
      <c r="C536" s="211"/>
      <c r="D536" s="193" t="s">
        <v>166</v>
      </c>
      <c r="E536" s="212" t="s">
        <v>19</v>
      </c>
      <c r="F536" s="213" t="s">
        <v>702</v>
      </c>
      <c r="G536" s="211"/>
      <c r="H536" s="214">
        <v>23.8</v>
      </c>
      <c r="I536" s="215"/>
      <c r="J536" s="211"/>
      <c r="K536" s="211"/>
      <c r="L536" s="216"/>
      <c r="M536" s="217"/>
      <c r="N536" s="218"/>
      <c r="O536" s="218"/>
      <c r="P536" s="218"/>
      <c r="Q536" s="218"/>
      <c r="R536" s="218"/>
      <c r="S536" s="218"/>
      <c r="T536" s="219"/>
      <c r="AT536" s="220" t="s">
        <v>166</v>
      </c>
      <c r="AU536" s="220" t="s">
        <v>81</v>
      </c>
      <c r="AV536" s="14" t="s">
        <v>81</v>
      </c>
      <c r="AW536" s="14" t="s">
        <v>33</v>
      </c>
      <c r="AX536" s="14" t="s">
        <v>72</v>
      </c>
      <c r="AY536" s="220" t="s">
        <v>154</v>
      </c>
    </row>
    <row r="537" spans="2:51" s="15" customFormat="1" ht="11.25">
      <c r="B537" s="221"/>
      <c r="C537" s="222"/>
      <c r="D537" s="193" t="s">
        <v>166</v>
      </c>
      <c r="E537" s="223" t="s">
        <v>19</v>
      </c>
      <c r="F537" s="224" t="s">
        <v>196</v>
      </c>
      <c r="G537" s="222"/>
      <c r="H537" s="225">
        <v>81.05</v>
      </c>
      <c r="I537" s="226"/>
      <c r="J537" s="222"/>
      <c r="K537" s="222"/>
      <c r="L537" s="227"/>
      <c r="M537" s="228"/>
      <c r="N537" s="229"/>
      <c r="O537" s="229"/>
      <c r="P537" s="229"/>
      <c r="Q537" s="229"/>
      <c r="R537" s="229"/>
      <c r="S537" s="229"/>
      <c r="T537" s="230"/>
      <c r="AT537" s="231" t="s">
        <v>166</v>
      </c>
      <c r="AU537" s="231" t="s">
        <v>81</v>
      </c>
      <c r="AV537" s="15" t="s">
        <v>161</v>
      </c>
      <c r="AW537" s="15" t="s">
        <v>33</v>
      </c>
      <c r="AX537" s="15" t="s">
        <v>79</v>
      </c>
      <c r="AY537" s="231" t="s">
        <v>154</v>
      </c>
    </row>
    <row r="538" spans="1:65" s="2" customFormat="1" ht="37.9" customHeight="1">
      <c r="A538" s="36"/>
      <c r="B538" s="37"/>
      <c r="C538" s="180" t="s">
        <v>703</v>
      </c>
      <c r="D538" s="180" t="s">
        <v>156</v>
      </c>
      <c r="E538" s="181" t="s">
        <v>704</v>
      </c>
      <c r="F538" s="182" t="s">
        <v>705</v>
      </c>
      <c r="G538" s="183" t="s">
        <v>159</v>
      </c>
      <c r="H538" s="184">
        <v>57.25</v>
      </c>
      <c r="I538" s="185"/>
      <c r="J538" s="186">
        <f>ROUND(I538*H538,2)</f>
        <v>0</v>
      </c>
      <c r="K538" s="182" t="s">
        <v>160</v>
      </c>
      <c r="L538" s="41"/>
      <c r="M538" s="187" t="s">
        <v>19</v>
      </c>
      <c r="N538" s="188" t="s">
        <v>43</v>
      </c>
      <c r="O538" s="66"/>
      <c r="P538" s="189">
        <f>O538*H538</f>
        <v>0</v>
      </c>
      <c r="Q538" s="189">
        <v>0.23936</v>
      </c>
      <c r="R538" s="189">
        <f>Q538*H538</f>
        <v>13.70336</v>
      </c>
      <c r="S538" s="189">
        <v>0</v>
      </c>
      <c r="T538" s="190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191" t="s">
        <v>161</v>
      </c>
      <c r="AT538" s="191" t="s">
        <v>156</v>
      </c>
      <c r="AU538" s="191" t="s">
        <v>81</v>
      </c>
      <c r="AY538" s="19" t="s">
        <v>154</v>
      </c>
      <c r="BE538" s="192">
        <f>IF(N538="základní",J538,0)</f>
        <v>0</v>
      </c>
      <c r="BF538" s="192">
        <f>IF(N538="snížená",J538,0)</f>
        <v>0</v>
      </c>
      <c r="BG538" s="192">
        <f>IF(N538="zákl. přenesená",J538,0)</f>
        <v>0</v>
      </c>
      <c r="BH538" s="192">
        <f>IF(N538="sníž. přenesená",J538,0)</f>
        <v>0</v>
      </c>
      <c r="BI538" s="192">
        <f>IF(N538="nulová",J538,0)</f>
        <v>0</v>
      </c>
      <c r="BJ538" s="19" t="s">
        <v>79</v>
      </c>
      <c r="BK538" s="192">
        <f>ROUND(I538*H538,2)</f>
        <v>0</v>
      </c>
      <c r="BL538" s="19" t="s">
        <v>161</v>
      </c>
      <c r="BM538" s="191" t="s">
        <v>706</v>
      </c>
    </row>
    <row r="539" spans="1:47" s="2" customFormat="1" ht="19.5">
      <c r="A539" s="36"/>
      <c r="B539" s="37"/>
      <c r="C539" s="38"/>
      <c r="D539" s="193" t="s">
        <v>163</v>
      </c>
      <c r="E539" s="38"/>
      <c r="F539" s="194" t="s">
        <v>705</v>
      </c>
      <c r="G539" s="38"/>
      <c r="H539" s="38"/>
      <c r="I539" s="195"/>
      <c r="J539" s="38"/>
      <c r="K539" s="38"/>
      <c r="L539" s="41"/>
      <c r="M539" s="196"/>
      <c r="N539" s="197"/>
      <c r="O539" s="66"/>
      <c r="P539" s="66"/>
      <c r="Q539" s="66"/>
      <c r="R539" s="66"/>
      <c r="S539" s="66"/>
      <c r="T539" s="67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T539" s="19" t="s">
        <v>163</v>
      </c>
      <c r="AU539" s="19" t="s">
        <v>81</v>
      </c>
    </row>
    <row r="540" spans="1:47" s="2" customFormat="1" ht="11.25">
      <c r="A540" s="36"/>
      <c r="B540" s="37"/>
      <c r="C540" s="38"/>
      <c r="D540" s="198" t="s">
        <v>164</v>
      </c>
      <c r="E540" s="38"/>
      <c r="F540" s="199" t="s">
        <v>707</v>
      </c>
      <c r="G540" s="38"/>
      <c r="H540" s="38"/>
      <c r="I540" s="195"/>
      <c r="J540" s="38"/>
      <c r="K540" s="38"/>
      <c r="L540" s="41"/>
      <c r="M540" s="196"/>
      <c r="N540" s="197"/>
      <c r="O540" s="66"/>
      <c r="P540" s="66"/>
      <c r="Q540" s="66"/>
      <c r="R540" s="66"/>
      <c r="S540" s="66"/>
      <c r="T540" s="67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T540" s="19" t="s">
        <v>164</v>
      </c>
      <c r="AU540" s="19" t="s">
        <v>81</v>
      </c>
    </row>
    <row r="541" spans="2:51" s="14" customFormat="1" ht="11.25">
      <c r="B541" s="210"/>
      <c r="C541" s="211"/>
      <c r="D541" s="193" t="s">
        <v>166</v>
      </c>
      <c r="E541" s="212" t="s">
        <v>19</v>
      </c>
      <c r="F541" s="213" t="s">
        <v>708</v>
      </c>
      <c r="G541" s="211"/>
      <c r="H541" s="214">
        <v>57.25</v>
      </c>
      <c r="I541" s="215"/>
      <c r="J541" s="211"/>
      <c r="K541" s="211"/>
      <c r="L541" s="216"/>
      <c r="M541" s="217"/>
      <c r="N541" s="218"/>
      <c r="O541" s="218"/>
      <c r="P541" s="218"/>
      <c r="Q541" s="218"/>
      <c r="R541" s="218"/>
      <c r="S541" s="218"/>
      <c r="T541" s="219"/>
      <c r="AT541" s="220" t="s">
        <v>166</v>
      </c>
      <c r="AU541" s="220" t="s">
        <v>81</v>
      </c>
      <c r="AV541" s="14" t="s">
        <v>81</v>
      </c>
      <c r="AW541" s="14" t="s">
        <v>33</v>
      </c>
      <c r="AX541" s="14" t="s">
        <v>79</v>
      </c>
      <c r="AY541" s="220" t="s">
        <v>154</v>
      </c>
    </row>
    <row r="542" spans="1:65" s="2" customFormat="1" ht="37.9" customHeight="1">
      <c r="A542" s="36"/>
      <c r="B542" s="37"/>
      <c r="C542" s="180" t="s">
        <v>709</v>
      </c>
      <c r="D542" s="180" t="s">
        <v>156</v>
      </c>
      <c r="E542" s="181" t="s">
        <v>710</v>
      </c>
      <c r="F542" s="182" t="s">
        <v>711</v>
      </c>
      <c r="G542" s="183" t="s">
        <v>444</v>
      </c>
      <c r="H542" s="184">
        <v>2</v>
      </c>
      <c r="I542" s="185"/>
      <c r="J542" s="186">
        <f>ROUND(I542*H542,2)</f>
        <v>0</v>
      </c>
      <c r="K542" s="182" t="s">
        <v>160</v>
      </c>
      <c r="L542" s="41"/>
      <c r="M542" s="187" t="s">
        <v>19</v>
      </c>
      <c r="N542" s="188" t="s">
        <v>43</v>
      </c>
      <c r="O542" s="66"/>
      <c r="P542" s="189">
        <f>O542*H542</f>
        <v>0</v>
      </c>
      <c r="Q542" s="189">
        <v>0.4417</v>
      </c>
      <c r="R542" s="189">
        <f>Q542*H542</f>
        <v>0.8834</v>
      </c>
      <c r="S542" s="189">
        <v>0</v>
      </c>
      <c r="T542" s="190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91" t="s">
        <v>161</v>
      </c>
      <c r="AT542" s="191" t="s">
        <v>156</v>
      </c>
      <c r="AU542" s="191" t="s">
        <v>81</v>
      </c>
      <c r="AY542" s="19" t="s">
        <v>154</v>
      </c>
      <c r="BE542" s="192">
        <f>IF(N542="základní",J542,0)</f>
        <v>0</v>
      </c>
      <c r="BF542" s="192">
        <f>IF(N542="snížená",J542,0)</f>
        <v>0</v>
      </c>
      <c r="BG542" s="192">
        <f>IF(N542="zákl. přenesená",J542,0)</f>
        <v>0</v>
      </c>
      <c r="BH542" s="192">
        <f>IF(N542="sníž. přenesená",J542,0)</f>
        <v>0</v>
      </c>
      <c r="BI542" s="192">
        <f>IF(N542="nulová",J542,0)</f>
        <v>0</v>
      </c>
      <c r="BJ542" s="19" t="s">
        <v>79</v>
      </c>
      <c r="BK542" s="192">
        <f>ROUND(I542*H542,2)</f>
        <v>0</v>
      </c>
      <c r="BL542" s="19" t="s">
        <v>161</v>
      </c>
      <c r="BM542" s="191" t="s">
        <v>712</v>
      </c>
    </row>
    <row r="543" spans="1:47" s="2" customFormat="1" ht="29.25">
      <c r="A543" s="36"/>
      <c r="B543" s="37"/>
      <c r="C543" s="38"/>
      <c r="D543" s="193" t="s">
        <v>163</v>
      </c>
      <c r="E543" s="38"/>
      <c r="F543" s="194" t="s">
        <v>711</v>
      </c>
      <c r="G543" s="38"/>
      <c r="H543" s="38"/>
      <c r="I543" s="195"/>
      <c r="J543" s="38"/>
      <c r="K543" s="38"/>
      <c r="L543" s="41"/>
      <c r="M543" s="196"/>
      <c r="N543" s="197"/>
      <c r="O543" s="66"/>
      <c r="P543" s="66"/>
      <c r="Q543" s="66"/>
      <c r="R543" s="66"/>
      <c r="S543" s="66"/>
      <c r="T543" s="67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163</v>
      </c>
      <c r="AU543" s="19" t="s">
        <v>81</v>
      </c>
    </row>
    <row r="544" spans="1:47" s="2" customFormat="1" ht="11.25">
      <c r="A544" s="36"/>
      <c r="B544" s="37"/>
      <c r="C544" s="38"/>
      <c r="D544" s="198" t="s">
        <v>164</v>
      </c>
      <c r="E544" s="38"/>
      <c r="F544" s="199" t="s">
        <v>713</v>
      </c>
      <c r="G544" s="38"/>
      <c r="H544" s="38"/>
      <c r="I544" s="195"/>
      <c r="J544" s="38"/>
      <c r="K544" s="38"/>
      <c r="L544" s="41"/>
      <c r="M544" s="196"/>
      <c r="N544" s="197"/>
      <c r="O544" s="66"/>
      <c r="P544" s="66"/>
      <c r="Q544" s="66"/>
      <c r="R544" s="66"/>
      <c r="S544" s="66"/>
      <c r="T544" s="67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T544" s="19" t="s">
        <v>164</v>
      </c>
      <c r="AU544" s="19" t="s">
        <v>81</v>
      </c>
    </row>
    <row r="545" spans="2:51" s="14" customFormat="1" ht="11.25">
      <c r="B545" s="210"/>
      <c r="C545" s="211"/>
      <c r="D545" s="193" t="s">
        <v>166</v>
      </c>
      <c r="E545" s="212" t="s">
        <v>19</v>
      </c>
      <c r="F545" s="213" t="s">
        <v>714</v>
      </c>
      <c r="G545" s="211"/>
      <c r="H545" s="214">
        <v>2</v>
      </c>
      <c r="I545" s="215"/>
      <c r="J545" s="211"/>
      <c r="K545" s="211"/>
      <c r="L545" s="216"/>
      <c r="M545" s="217"/>
      <c r="N545" s="218"/>
      <c r="O545" s="218"/>
      <c r="P545" s="218"/>
      <c r="Q545" s="218"/>
      <c r="R545" s="218"/>
      <c r="S545" s="218"/>
      <c r="T545" s="219"/>
      <c r="AT545" s="220" t="s">
        <v>166</v>
      </c>
      <c r="AU545" s="220" t="s">
        <v>81</v>
      </c>
      <c r="AV545" s="14" t="s">
        <v>81</v>
      </c>
      <c r="AW545" s="14" t="s">
        <v>33</v>
      </c>
      <c r="AX545" s="14" t="s">
        <v>79</v>
      </c>
      <c r="AY545" s="220" t="s">
        <v>154</v>
      </c>
    </row>
    <row r="546" spans="1:65" s="2" customFormat="1" ht="37.9" customHeight="1">
      <c r="A546" s="36"/>
      <c r="B546" s="37"/>
      <c r="C546" s="232" t="s">
        <v>715</v>
      </c>
      <c r="D546" s="232" t="s">
        <v>275</v>
      </c>
      <c r="E546" s="233" t="s">
        <v>716</v>
      </c>
      <c r="F546" s="234" t="s">
        <v>717</v>
      </c>
      <c r="G546" s="235" t="s">
        <v>444</v>
      </c>
      <c r="H546" s="236">
        <v>2</v>
      </c>
      <c r="I546" s="237"/>
      <c r="J546" s="238">
        <f>ROUND(I546*H546,2)</f>
        <v>0</v>
      </c>
      <c r="K546" s="234" t="s">
        <v>160</v>
      </c>
      <c r="L546" s="239"/>
      <c r="M546" s="240" t="s">
        <v>19</v>
      </c>
      <c r="N546" s="241" t="s">
        <v>43</v>
      </c>
      <c r="O546" s="66"/>
      <c r="P546" s="189">
        <f>O546*H546</f>
        <v>0</v>
      </c>
      <c r="Q546" s="189">
        <v>0.01489</v>
      </c>
      <c r="R546" s="189">
        <f>Q546*H546</f>
        <v>0.02978</v>
      </c>
      <c r="S546" s="189">
        <v>0</v>
      </c>
      <c r="T546" s="190">
        <f>S546*H546</f>
        <v>0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191" t="s">
        <v>212</v>
      </c>
      <c r="AT546" s="191" t="s">
        <v>275</v>
      </c>
      <c r="AU546" s="191" t="s">
        <v>81</v>
      </c>
      <c r="AY546" s="19" t="s">
        <v>154</v>
      </c>
      <c r="BE546" s="192">
        <f>IF(N546="základní",J546,0)</f>
        <v>0</v>
      </c>
      <c r="BF546" s="192">
        <f>IF(N546="snížená",J546,0)</f>
        <v>0</v>
      </c>
      <c r="BG546" s="192">
        <f>IF(N546="zákl. přenesená",J546,0)</f>
        <v>0</v>
      </c>
      <c r="BH546" s="192">
        <f>IF(N546="sníž. přenesená",J546,0)</f>
        <v>0</v>
      </c>
      <c r="BI546" s="192">
        <f>IF(N546="nulová",J546,0)</f>
        <v>0</v>
      </c>
      <c r="BJ546" s="19" t="s">
        <v>79</v>
      </c>
      <c r="BK546" s="192">
        <f>ROUND(I546*H546,2)</f>
        <v>0</v>
      </c>
      <c r="BL546" s="19" t="s">
        <v>161</v>
      </c>
      <c r="BM546" s="191" t="s">
        <v>718</v>
      </c>
    </row>
    <row r="547" spans="1:47" s="2" customFormat="1" ht="19.5">
      <c r="A547" s="36"/>
      <c r="B547" s="37"/>
      <c r="C547" s="38"/>
      <c r="D547" s="193" t="s">
        <v>163</v>
      </c>
      <c r="E547" s="38"/>
      <c r="F547" s="194" t="s">
        <v>717</v>
      </c>
      <c r="G547" s="38"/>
      <c r="H547" s="38"/>
      <c r="I547" s="195"/>
      <c r="J547" s="38"/>
      <c r="K547" s="38"/>
      <c r="L547" s="41"/>
      <c r="M547" s="196"/>
      <c r="N547" s="197"/>
      <c r="O547" s="66"/>
      <c r="P547" s="66"/>
      <c r="Q547" s="66"/>
      <c r="R547" s="66"/>
      <c r="S547" s="66"/>
      <c r="T547" s="67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T547" s="19" t="s">
        <v>163</v>
      </c>
      <c r="AU547" s="19" t="s">
        <v>81</v>
      </c>
    </row>
    <row r="548" spans="2:63" s="12" customFormat="1" ht="22.9" customHeight="1">
      <c r="B548" s="164"/>
      <c r="C548" s="165"/>
      <c r="D548" s="166" t="s">
        <v>71</v>
      </c>
      <c r="E548" s="178" t="s">
        <v>212</v>
      </c>
      <c r="F548" s="178" t="s">
        <v>719</v>
      </c>
      <c r="G548" s="165"/>
      <c r="H548" s="165"/>
      <c r="I548" s="168"/>
      <c r="J548" s="179">
        <f>BK548</f>
        <v>0</v>
      </c>
      <c r="K548" s="165"/>
      <c r="L548" s="170"/>
      <c r="M548" s="171"/>
      <c r="N548" s="172"/>
      <c r="O548" s="172"/>
      <c r="P548" s="173">
        <f>SUM(P549:P565)</f>
        <v>0</v>
      </c>
      <c r="Q548" s="172"/>
      <c r="R548" s="173">
        <f>SUM(R549:R565)</f>
        <v>0.27909</v>
      </c>
      <c r="S548" s="172"/>
      <c r="T548" s="174">
        <f>SUM(T549:T565)</f>
        <v>0.15</v>
      </c>
      <c r="AR548" s="175" t="s">
        <v>79</v>
      </c>
      <c r="AT548" s="176" t="s">
        <v>71</v>
      </c>
      <c r="AU548" s="176" t="s">
        <v>79</v>
      </c>
      <c r="AY548" s="175" t="s">
        <v>154</v>
      </c>
      <c r="BK548" s="177">
        <f>SUM(BK549:BK565)</f>
        <v>0</v>
      </c>
    </row>
    <row r="549" spans="1:65" s="2" customFormat="1" ht="44.25" customHeight="1">
      <c r="A549" s="36"/>
      <c r="B549" s="37"/>
      <c r="C549" s="180" t="s">
        <v>720</v>
      </c>
      <c r="D549" s="180" t="s">
        <v>156</v>
      </c>
      <c r="E549" s="181" t="s">
        <v>721</v>
      </c>
      <c r="F549" s="182" t="s">
        <v>722</v>
      </c>
      <c r="G549" s="183" t="s">
        <v>177</v>
      </c>
      <c r="H549" s="184">
        <v>5</v>
      </c>
      <c r="I549" s="185"/>
      <c r="J549" s="186">
        <f>ROUND(I549*H549,2)</f>
        <v>0</v>
      </c>
      <c r="K549" s="182" t="s">
        <v>160</v>
      </c>
      <c r="L549" s="41"/>
      <c r="M549" s="187" t="s">
        <v>19</v>
      </c>
      <c r="N549" s="188" t="s">
        <v>43</v>
      </c>
      <c r="O549" s="66"/>
      <c r="P549" s="189">
        <f>O549*H549</f>
        <v>0</v>
      </c>
      <c r="Q549" s="189">
        <v>0.01235</v>
      </c>
      <c r="R549" s="189">
        <f>Q549*H549</f>
        <v>0.06175</v>
      </c>
      <c r="S549" s="189">
        <v>0</v>
      </c>
      <c r="T549" s="190">
        <f>S549*H549</f>
        <v>0</v>
      </c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R549" s="191" t="s">
        <v>161</v>
      </c>
      <c r="AT549" s="191" t="s">
        <v>156</v>
      </c>
      <c r="AU549" s="191" t="s">
        <v>81</v>
      </c>
      <c r="AY549" s="19" t="s">
        <v>154</v>
      </c>
      <c r="BE549" s="192">
        <f>IF(N549="základní",J549,0)</f>
        <v>0</v>
      </c>
      <c r="BF549" s="192">
        <f>IF(N549="snížená",J549,0)</f>
        <v>0</v>
      </c>
      <c r="BG549" s="192">
        <f>IF(N549="zákl. přenesená",J549,0)</f>
        <v>0</v>
      </c>
      <c r="BH549" s="192">
        <f>IF(N549="sníž. přenesená",J549,0)</f>
        <v>0</v>
      </c>
      <c r="BI549" s="192">
        <f>IF(N549="nulová",J549,0)</f>
        <v>0</v>
      </c>
      <c r="BJ549" s="19" t="s">
        <v>79</v>
      </c>
      <c r="BK549" s="192">
        <f>ROUND(I549*H549,2)</f>
        <v>0</v>
      </c>
      <c r="BL549" s="19" t="s">
        <v>161</v>
      </c>
      <c r="BM549" s="191" t="s">
        <v>723</v>
      </c>
    </row>
    <row r="550" spans="1:47" s="2" customFormat="1" ht="29.25">
      <c r="A550" s="36"/>
      <c r="B550" s="37"/>
      <c r="C550" s="38"/>
      <c r="D550" s="193" t="s">
        <v>163</v>
      </c>
      <c r="E550" s="38"/>
      <c r="F550" s="194" t="s">
        <v>722</v>
      </c>
      <c r="G550" s="38"/>
      <c r="H550" s="38"/>
      <c r="I550" s="195"/>
      <c r="J550" s="38"/>
      <c r="K550" s="38"/>
      <c r="L550" s="41"/>
      <c r="M550" s="196"/>
      <c r="N550" s="197"/>
      <c r="O550" s="66"/>
      <c r="P550" s="66"/>
      <c r="Q550" s="66"/>
      <c r="R550" s="66"/>
      <c r="S550" s="66"/>
      <c r="T550" s="67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T550" s="19" t="s">
        <v>163</v>
      </c>
      <c r="AU550" s="19" t="s">
        <v>81</v>
      </c>
    </row>
    <row r="551" spans="1:47" s="2" customFormat="1" ht="11.25">
      <c r="A551" s="36"/>
      <c r="B551" s="37"/>
      <c r="C551" s="38"/>
      <c r="D551" s="198" t="s">
        <v>164</v>
      </c>
      <c r="E551" s="38"/>
      <c r="F551" s="199" t="s">
        <v>724</v>
      </c>
      <c r="G551" s="38"/>
      <c r="H551" s="38"/>
      <c r="I551" s="195"/>
      <c r="J551" s="38"/>
      <c r="K551" s="38"/>
      <c r="L551" s="41"/>
      <c r="M551" s="196"/>
      <c r="N551" s="197"/>
      <c r="O551" s="66"/>
      <c r="P551" s="66"/>
      <c r="Q551" s="66"/>
      <c r="R551" s="66"/>
      <c r="S551" s="66"/>
      <c r="T551" s="67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T551" s="19" t="s">
        <v>164</v>
      </c>
      <c r="AU551" s="19" t="s">
        <v>81</v>
      </c>
    </row>
    <row r="552" spans="2:51" s="14" customFormat="1" ht="11.25">
      <c r="B552" s="210"/>
      <c r="C552" s="211"/>
      <c r="D552" s="193" t="s">
        <v>166</v>
      </c>
      <c r="E552" s="212" t="s">
        <v>19</v>
      </c>
      <c r="F552" s="213" t="s">
        <v>725</v>
      </c>
      <c r="G552" s="211"/>
      <c r="H552" s="214">
        <v>1.5</v>
      </c>
      <c r="I552" s="215"/>
      <c r="J552" s="211"/>
      <c r="K552" s="211"/>
      <c r="L552" s="216"/>
      <c r="M552" s="217"/>
      <c r="N552" s="218"/>
      <c r="O552" s="218"/>
      <c r="P552" s="218"/>
      <c r="Q552" s="218"/>
      <c r="R552" s="218"/>
      <c r="S552" s="218"/>
      <c r="T552" s="219"/>
      <c r="AT552" s="220" t="s">
        <v>166</v>
      </c>
      <c r="AU552" s="220" t="s">
        <v>81</v>
      </c>
      <c r="AV552" s="14" t="s">
        <v>81</v>
      </c>
      <c r="AW552" s="14" t="s">
        <v>33</v>
      </c>
      <c r="AX552" s="14" t="s">
        <v>72</v>
      </c>
      <c r="AY552" s="220" t="s">
        <v>154</v>
      </c>
    </row>
    <row r="553" spans="2:51" s="14" customFormat="1" ht="11.25">
      <c r="B553" s="210"/>
      <c r="C553" s="211"/>
      <c r="D553" s="193" t="s">
        <v>166</v>
      </c>
      <c r="E553" s="212" t="s">
        <v>19</v>
      </c>
      <c r="F553" s="213" t="s">
        <v>726</v>
      </c>
      <c r="G553" s="211"/>
      <c r="H553" s="214">
        <v>3.5</v>
      </c>
      <c r="I553" s="215"/>
      <c r="J553" s="211"/>
      <c r="K553" s="211"/>
      <c r="L553" s="216"/>
      <c r="M553" s="217"/>
      <c r="N553" s="218"/>
      <c r="O553" s="218"/>
      <c r="P553" s="218"/>
      <c r="Q553" s="218"/>
      <c r="R553" s="218"/>
      <c r="S553" s="218"/>
      <c r="T553" s="219"/>
      <c r="AT553" s="220" t="s">
        <v>166</v>
      </c>
      <c r="AU553" s="220" t="s">
        <v>81</v>
      </c>
      <c r="AV553" s="14" t="s">
        <v>81</v>
      </c>
      <c r="AW553" s="14" t="s">
        <v>33</v>
      </c>
      <c r="AX553" s="14" t="s">
        <v>72</v>
      </c>
      <c r="AY553" s="220" t="s">
        <v>154</v>
      </c>
    </row>
    <row r="554" spans="2:51" s="15" customFormat="1" ht="11.25">
      <c r="B554" s="221"/>
      <c r="C554" s="222"/>
      <c r="D554" s="193" t="s">
        <v>166</v>
      </c>
      <c r="E554" s="223" t="s">
        <v>19</v>
      </c>
      <c r="F554" s="224" t="s">
        <v>196</v>
      </c>
      <c r="G554" s="222"/>
      <c r="H554" s="225">
        <v>5</v>
      </c>
      <c r="I554" s="226"/>
      <c r="J554" s="222"/>
      <c r="K554" s="222"/>
      <c r="L554" s="227"/>
      <c r="M554" s="228"/>
      <c r="N554" s="229"/>
      <c r="O554" s="229"/>
      <c r="P554" s="229"/>
      <c r="Q554" s="229"/>
      <c r="R554" s="229"/>
      <c r="S554" s="229"/>
      <c r="T554" s="230"/>
      <c r="AT554" s="231" t="s">
        <v>166</v>
      </c>
      <c r="AU554" s="231" t="s">
        <v>81</v>
      </c>
      <c r="AV554" s="15" t="s">
        <v>161</v>
      </c>
      <c r="AW554" s="15" t="s">
        <v>33</v>
      </c>
      <c r="AX554" s="15" t="s">
        <v>79</v>
      </c>
      <c r="AY554" s="231" t="s">
        <v>154</v>
      </c>
    </row>
    <row r="555" spans="1:65" s="2" customFormat="1" ht="24.2" customHeight="1">
      <c r="A555" s="36"/>
      <c r="B555" s="37"/>
      <c r="C555" s="180" t="s">
        <v>727</v>
      </c>
      <c r="D555" s="180" t="s">
        <v>156</v>
      </c>
      <c r="E555" s="181" t="s">
        <v>728</v>
      </c>
      <c r="F555" s="182" t="s">
        <v>729</v>
      </c>
      <c r="G555" s="183" t="s">
        <v>444</v>
      </c>
      <c r="H555" s="184">
        <v>1</v>
      </c>
      <c r="I555" s="185"/>
      <c r="J555" s="186">
        <f>ROUND(I555*H555,2)</f>
        <v>0</v>
      </c>
      <c r="K555" s="182" t="s">
        <v>160</v>
      </c>
      <c r="L555" s="41"/>
      <c r="M555" s="187" t="s">
        <v>19</v>
      </c>
      <c r="N555" s="188" t="s">
        <v>43</v>
      </c>
      <c r="O555" s="66"/>
      <c r="P555" s="189">
        <f>O555*H555</f>
        <v>0</v>
      </c>
      <c r="Q555" s="189">
        <v>0.21734</v>
      </c>
      <c r="R555" s="189">
        <f>Q555*H555</f>
        <v>0.21734</v>
      </c>
      <c r="S555" s="189">
        <v>0</v>
      </c>
      <c r="T555" s="190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191" t="s">
        <v>161</v>
      </c>
      <c r="AT555" s="191" t="s">
        <v>156</v>
      </c>
      <c r="AU555" s="191" t="s">
        <v>81</v>
      </c>
      <c r="AY555" s="19" t="s">
        <v>154</v>
      </c>
      <c r="BE555" s="192">
        <f>IF(N555="základní",J555,0)</f>
        <v>0</v>
      </c>
      <c r="BF555" s="192">
        <f>IF(N555="snížená",J555,0)</f>
        <v>0</v>
      </c>
      <c r="BG555" s="192">
        <f>IF(N555="zákl. přenesená",J555,0)</f>
        <v>0</v>
      </c>
      <c r="BH555" s="192">
        <f>IF(N555="sníž. přenesená",J555,0)</f>
        <v>0</v>
      </c>
      <c r="BI555" s="192">
        <f>IF(N555="nulová",J555,0)</f>
        <v>0</v>
      </c>
      <c r="BJ555" s="19" t="s">
        <v>79</v>
      </c>
      <c r="BK555" s="192">
        <f>ROUND(I555*H555,2)</f>
        <v>0</v>
      </c>
      <c r="BL555" s="19" t="s">
        <v>161</v>
      </c>
      <c r="BM555" s="191" t="s">
        <v>730</v>
      </c>
    </row>
    <row r="556" spans="1:47" s="2" customFormat="1" ht="19.5">
      <c r="A556" s="36"/>
      <c r="B556" s="37"/>
      <c r="C556" s="38"/>
      <c r="D556" s="193" t="s">
        <v>163</v>
      </c>
      <c r="E556" s="38"/>
      <c r="F556" s="194" t="s">
        <v>729</v>
      </c>
      <c r="G556" s="38"/>
      <c r="H556" s="38"/>
      <c r="I556" s="195"/>
      <c r="J556" s="38"/>
      <c r="K556" s="38"/>
      <c r="L556" s="41"/>
      <c r="M556" s="196"/>
      <c r="N556" s="197"/>
      <c r="O556" s="66"/>
      <c r="P556" s="66"/>
      <c r="Q556" s="66"/>
      <c r="R556" s="66"/>
      <c r="S556" s="66"/>
      <c r="T556" s="67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T556" s="19" t="s">
        <v>163</v>
      </c>
      <c r="AU556" s="19" t="s">
        <v>81</v>
      </c>
    </row>
    <row r="557" spans="1:47" s="2" customFormat="1" ht="11.25">
      <c r="A557" s="36"/>
      <c r="B557" s="37"/>
      <c r="C557" s="38"/>
      <c r="D557" s="198" t="s">
        <v>164</v>
      </c>
      <c r="E557" s="38"/>
      <c r="F557" s="199" t="s">
        <v>731</v>
      </c>
      <c r="G557" s="38"/>
      <c r="H557" s="38"/>
      <c r="I557" s="195"/>
      <c r="J557" s="38"/>
      <c r="K557" s="38"/>
      <c r="L557" s="41"/>
      <c r="M557" s="196"/>
      <c r="N557" s="197"/>
      <c r="O557" s="66"/>
      <c r="P557" s="66"/>
      <c r="Q557" s="66"/>
      <c r="R557" s="66"/>
      <c r="S557" s="66"/>
      <c r="T557" s="67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T557" s="19" t="s">
        <v>164</v>
      </c>
      <c r="AU557" s="19" t="s">
        <v>81</v>
      </c>
    </row>
    <row r="558" spans="2:51" s="14" customFormat="1" ht="11.25">
      <c r="B558" s="210"/>
      <c r="C558" s="211"/>
      <c r="D558" s="193" t="s">
        <v>166</v>
      </c>
      <c r="E558" s="212" t="s">
        <v>19</v>
      </c>
      <c r="F558" s="213" t="s">
        <v>732</v>
      </c>
      <c r="G558" s="211"/>
      <c r="H558" s="214">
        <v>1</v>
      </c>
      <c r="I558" s="215"/>
      <c r="J558" s="211"/>
      <c r="K558" s="211"/>
      <c r="L558" s="216"/>
      <c r="M558" s="217"/>
      <c r="N558" s="218"/>
      <c r="O558" s="218"/>
      <c r="P558" s="218"/>
      <c r="Q558" s="218"/>
      <c r="R558" s="218"/>
      <c r="S558" s="218"/>
      <c r="T558" s="219"/>
      <c r="AT558" s="220" t="s">
        <v>166</v>
      </c>
      <c r="AU558" s="220" t="s">
        <v>81</v>
      </c>
      <c r="AV558" s="14" t="s">
        <v>81</v>
      </c>
      <c r="AW558" s="14" t="s">
        <v>33</v>
      </c>
      <c r="AX558" s="14" t="s">
        <v>79</v>
      </c>
      <c r="AY558" s="220" t="s">
        <v>154</v>
      </c>
    </row>
    <row r="559" spans="1:65" s="2" customFormat="1" ht="24.2" customHeight="1">
      <c r="A559" s="36"/>
      <c r="B559" s="37"/>
      <c r="C559" s="232" t="s">
        <v>733</v>
      </c>
      <c r="D559" s="232" t="s">
        <v>275</v>
      </c>
      <c r="E559" s="233" t="s">
        <v>734</v>
      </c>
      <c r="F559" s="234" t="s">
        <v>735</v>
      </c>
      <c r="G559" s="235" t="s">
        <v>444</v>
      </c>
      <c r="H559" s="236">
        <v>1</v>
      </c>
      <c r="I559" s="237"/>
      <c r="J559" s="238">
        <f>ROUND(I559*H559,2)</f>
        <v>0</v>
      </c>
      <c r="K559" s="234" t="s">
        <v>458</v>
      </c>
      <c r="L559" s="239"/>
      <c r="M559" s="240" t="s">
        <v>19</v>
      </c>
      <c r="N559" s="241" t="s">
        <v>43</v>
      </c>
      <c r="O559" s="66"/>
      <c r="P559" s="189">
        <f>O559*H559</f>
        <v>0</v>
      </c>
      <c r="Q559" s="189">
        <v>0</v>
      </c>
      <c r="R559" s="189">
        <f>Q559*H559</f>
        <v>0</v>
      </c>
      <c r="S559" s="189">
        <v>0</v>
      </c>
      <c r="T559" s="190">
        <f>S559*H559</f>
        <v>0</v>
      </c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R559" s="191" t="s">
        <v>212</v>
      </c>
      <c r="AT559" s="191" t="s">
        <v>275</v>
      </c>
      <c r="AU559" s="191" t="s">
        <v>81</v>
      </c>
      <c r="AY559" s="19" t="s">
        <v>154</v>
      </c>
      <c r="BE559" s="192">
        <f>IF(N559="základní",J559,0)</f>
        <v>0</v>
      </c>
      <c r="BF559" s="192">
        <f>IF(N559="snížená",J559,0)</f>
        <v>0</v>
      </c>
      <c r="BG559" s="192">
        <f>IF(N559="zákl. přenesená",J559,0)</f>
        <v>0</v>
      </c>
      <c r="BH559" s="192">
        <f>IF(N559="sníž. přenesená",J559,0)</f>
        <v>0</v>
      </c>
      <c r="BI559" s="192">
        <f>IF(N559="nulová",J559,0)</f>
        <v>0</v>
      </c>
      <c r="BJ559" s="19" t="s">
        <v>79</v>
      </c>
      <c r="BK559" s="192">
        <f>ROUND(I559*H559,2)</f>
        <v>0</v>
      </c>
      <c r="BL559" s="19" t="s">
        <v>161</v>
      </c>
      <c r="BM559" s="191" t="s">
        <v>736</v>
      </c>
    </row>
    <row r="560" spans="1:47" s="2" customFormat="1" ht="19.5">
      <c r="A560" s="36"/>
      <c r="B560" s="37"/>
      <c r="C560" s="38"/>
      <c r="D560" s="193" t="s">
        <v>163</v>
      </c>
      <c r="E560" s="38"/>
      <c r="F560" s="194" t="s">
        <v>735</v>
      </c>
      <c r="G560" s="38"/>
      <c r="H560" s="38"/>
      <c r="I560" s="195"/>
      <c r="J560" s="38"/>
      <c r="K560" s="38"/>
      <c r="L560" s="41"/>
      <c r="M560" s="196"/>
      <c r="N560" s="197"/>
      <c r="O560" s="66"/>
      <c r="P560" s="66"/>
      <c r="Q560" s="66"/>
      <c r="R560" s="66"/>
      <c r="S560" s="66"/>
      <c r="T560" s="67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T560" s="19" t="s">
        <v>163</v>
      </c>
      <c r="AU560" s="19" t="s">
        <v>81</v>
      </c>
    </row>
    <row r="561" spans="2:51" s="14" customFormat="1" ht="11.25">
      <c r="B561" s="210"/>
      <c r="C561" s="211"/>
      <c r="D561" s="193" t="s">
        <v>166</v>
      </c>
      <c r="E561" s="212" t="s">
        <v>19</v>
      </c>
      <c r="F561" s="213" t="s">
        <v>737</v>
      </c>
      <c r="G561" s="211"/>
      <c r="H561" s="214">
        <v>1</v>
      </c>
      <c r="I561" s="215"/>
      <c r="J561" s="211"/>
      <c r="K561" s="211"/>
      <c r="L561" s="216"/>
      <c r="M561" s="217"/>
      <c r="N561" s="218"/>
      <c r="O561" s="218"/>
      <c r="P561" s="218"/>
      <c r="Q561" s="218"/>
      <c r="R561" s="218"/>
      <c r="S561" s="218"/>
      <c r="T561" s="219"/>
      <c r="AT561" s="220" t="s">
        <v>166</v>
      </c>
      <c r="AU561" s="220" t="s">
        <v>81</v>
      </c>
      <c r="AV561" s="14" t="s">
        <v>81</v>
      </c>
      <c r="AW561" s="14" t="s">
        <v>33</v>
      </c>
      <c r="AX561" s="14" t="s">
        <v>79</v>
      </c>
      <c r="AY561" s="220" t="s">
        <v>154</v>
      </c>
    </row>
    <row r="562" spans="1:65" s="2" customFormat="1" ht="24.2" customHeight="1">
      <c r="A562" s="36"/>
      <c r="B562" s="37"/>
      <c r="C562" s="180" t="s">
        <v>738</v>
      </c>
      <c r="D562" s="180" t="s">
        <v>156</v>
      </c>
      <c r="E562" s="181" t="s">
        <v>739</v>
      </c>
      <c r="F562" s="182" t="s">
        <v>740</v>
      </c>
      <c r="G562" s="183" t="s">
        <v>444</v>
      </c>
      <c r="H562" s="184">
        <v>1</v>
      </c>
      <c r="I562" s="185"/>
      <c r="J562" s="186">
        <f>ROUND(I562*H562,2)</f>
        <v>0</v>
      </c>
      <c r="K562" s="182" t="s">
        <v>160</v>
      </c>
      <c r="L562" s="41"/>
      <c r="M562" s="187" t="s">
        <v>19</v>
      </c>
      <c r="N562" s="188" t="s">
        <v>43</v>
      </c>
      <c r="O562" s="66"/>
      <c r="P562" s="189">
        <f>O562*H562</f>
        <v>0</v>
      </c>
      <c r="Q562" s="189">
        <v>0</v>
      </c>
      <c r="R562" s="189">
        <f>Q562*H562</f>
        <v>0</v>
      </c>
      <c r="S562" s="189">
        <v>0.15</v>
      </c>
      <c r="T562" s="190">
        <f>S562*H562</f>
        <v>0.15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91" t="s">
        <v>161</v>
      </c>
      <c r="AT562" s="191" t="s">
        <v>156</v>
      </c>
      <c r="AU562" s="191" t="s">
        <v>81</v>
      </c>
      <c r="AY562" s="19" t="s">
        <v>154</v>
      </c>
      <c r="BE562" s="192">
        <f>IF(N562="základní",J562,0)</f>
        <v>0</v>
      </c>
      <c r="BF562" s="192">
        <f>IF(N562="snížená",J562,0)</f>
        <v>0</v>
      </c>
      <c r="BG562" s="192">
        <f>IF(N562="zákl. přenesená",J562,0)</f>
        <v>0</v>
      </c>
      <c r="BH562" s="192">
        <f>IF(N562="sníž. přenesená",J562,0)</f>
        <v>0</v>
      </c>
      <c r="BI562" s="192">
        <f>IF(N562="nulová",J562,0)</f>
        <v>0</v>
      </c>
      <c r="BJ562" s="19" t="s">
        <v>79</v>
      </c>
      <c r="BK562" s="192">
        <f>ROUND(I562*H562,2)</f>
        <v>0</v>
      </c>
      <c r="BL562" s="19" t="s">
        <v>161</v>
      </c>
      <c r="BM562" s="191" t="s">
        <v>741</v>
      </c>
    </row>
    <row r="563" spans="1:47" s="2" customFormat="1" ht="19.5">
      <c r="A563" s="36"/>
      <c r="B563" s="37"/>
      <c r="C563" s="38"/>
      <c r="D563" s="193" t="s">
        <v>163</v>
      </c>
      <c r="E563" s="38"/>
      <c r="F563" s="194" t="s">
        <v>740</v>
      </c>
      <c r="G563" s="38"/>
      <c r="H563" s="38"/>
      <c r="I563" s="195"/>
      <c r="J563" s="38"/>
      <c r="K563" s="38"/>
      <c r="L563" s="41"/>
      <c r="M563" s="196"/>
      <c r="N563" s="197"/>
      <c r="O563" s="66"/>
      <c r="P563" s="66"/>
      <c r="Q563" s="66"/>
      <c r="R563" s="66"/>
      <c r="S563" s="66"/>
      <c r="T563" s="67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163</v>
      </c>
      <c r="AU563" s="19" t="s">
        <v>81</v>
      </c>
    </row>
    <row r="564" spans="1:47" s="2" customFormat="1" ht="11.25">
      <c r="A564" s="36"/>
      <c r="B564" s="37"/>
      <c r="C564" s="38"/>
      <c r="D564" s="198" t="s">
        <v>164</v>
      </c>
      <c r="E564" s="38"/>
      <c r="F564" s="199" t="s">
        <v>742</v>
      </c>
      <c r="G564" s="38"/>
      <c r="H564" s="38"/>
      <c r="I564" s="195"/>
      <c r="J564" s="38"/>
      <c r="K564" s="38"/>
      <c r="L564" s="41"/>
      <c r="M564" s="196"/>
      <c r="N564" s="197"/>
      <c r="O564" s="66"/>
      <c r="P564" s="66"/>
      <c r="Q564" s="66"/>
      <c r="R564" s="66"/>
      <c r="S564" s="66"/>
      <c r="T564" s="67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T564" s="19" t="s">
        <v>164</v>
      </c>
      <c r="AU564" s="19" t="s">
        <v>81</v>
      </c>
    </row>
    <row r="565" spans="2:51" s="14" customFormat="1" ht="11.25">
      <c r="B565" s="210"/>
      <c r="C565" s="211"/>
      <c r="D565" s="193" t="s">
        <v>166</v>
      </c>
      <c r="E565" s="212" t="s">
        <v>19</v>
      </c>
      <c r="F565" s="213" t="s">
        <v>732</v>
      </c>
      <c r="G565" s="211"/>
      <c r="H565" s="214">
        <v>1</v>
      </c>
      <c r="I565" s="215"/>
      <c r="J565" s="211"/>
      <c r="K565" s="211"/>
      <c r="L565" s="216"/>
      <c r="M565" s="217"/>
      <c r="N565" s="218"/>
      <c r="O565" s="218"/>
      <c r="P565" s="218"/>
      <c r="Q565" s="218"/>
      <c r="R565" s="218"/>
      <c r="S565" s="218"/>
      <c r="T565" s="219"/>
      <c r="AT565" s="220" t="s">
        <v>166</v>
      </c>
      <c r="AU565" s="220" t="s">
        <v>81</v>
      </c>
      <c r="AV565" s="14" t="s">
        <v>81</v>
      </c>
      <c r="AW565" s="14" t="s">
        <v>33</v>
      </c>
      <c r="AX565" s="14" t="s">
        <v>79</v>
      </c>
      <c r="AY565" s="220" t="s">
        <v>154</v>
      </c>
    </row>
    <row r="566" spans="2:63" s="12" customFormat="1" ht="22.9" customHeight="1">
      <c r="B566" s="164"/>
      <c r="C566" s="165"/>
      <c r="D566" s="166" t="s">
        <v>71</v>
      </c>
      <c r="E566" s="178" t="s">
        <v>220</v>
      </c>
      <c r="F566" s="178" t="s">
        <v>743</v>
      </c>
      <c r="G566" s="165"/>
      <c r="H566" s="165"/>
      <c r="I566" s="168"/>
      <c r="J566" s="179">
        <f>BK566</f>
        <v>0</v>
      </c>
      <c r="K566" s="165"/>
      <c r="L566" s="170"/>
      <c r="M566" s="171"/>
      <c r="N566" s="172"/>
      <c r="O566" s="172"/>
      <c r="P566" s="173">
        <f>SUM(P567:P763)</f>
        <v>0</v>
      </c>
      <c r="Q566" s="172"/>
      <c r="R566" s="173">
        <f>SUM(R567:R763)</f>
        <v>32.157565</v>
      </c>
      <c r="S566" s="172"/>
      <c r="T566" s="174">
        <f>SUM(T567:T763)</f>
        <v>781.4129659999998</v>
      </c>
      <c r="AR566" s="175" t="s">
        <v>79</v>
      </c>
      <c r="AT566" s="176" t="s">
        <v>71</v>
      </c>
      <c r="AU566" s="176" t="s">
        <v>79</v>
      </c>
      <c r="AY566" s="175" t="s">
        <v>154</v>
      </c>
      <c r="BK566" s="177">
        <f>SUM(BK567:BK763)</f>
        <v>0</v>
      </c>
    </row>
    <row r="567" spans="1:65" s="2" customFormat="1" ht="24.2" customHeight="1">
      <c r="A567" s="36"/>
      <c r="B567" s="37"/>
      <c r="C567" s="180" t="s">
        <v>744</v>
      </c>
      <c r="D567" s="180" t="s">
        <v>156</v>
      </c>
      <c r="E567" s="181" t="s">
        <v>745</v>
      </c>
      <c r="F567" s="182" t="s">
        <v>746</v>
      </c>
      <c r="G567" s="183" t="s">
        <v>444</v>
      </c>
      <c r="H567" s="184">
        <v>2</v>
      </c>
      <c r="I567" s="185"/>
      <c r="J567" s="186">
        <f>ROUND(I567*H567,2)</f>
        <v>0</v>
      </c>
      <c r="K567" s="182" t="s">
        <v>160</v>
      </c>
      <c r="L567" s="41"/>
      <c r="M567" s="187" t="s">
        <v>19</v>
      </c>
      <c r="N567" s="188" t="s">
        <v>43</v>
      </c>
      <c r="O567" s="66"/>
      <c r="P567" s="189">
        <f>O567*H567</f>
        <v>0</v>
      </c>
      <c r="Q567" s="189">
        <v>0.0007</v>
      </c>
      <c r="R567" s="189">
        <f>Q567*H567</f>
        <v>0.0014</v>
      </c>
      <c r="S567" s="189">
        <v>0</v>
      </c>
      <c r="T567" s="190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191" t="s">
        <v>161</v>
      </c>
      <c r="AT567" s="191" t="s">
        <v>156</v>
      </c>
      <c r="AU567" s="191" t="s">
        <v>81</v>
      </c>
      <c r="AY567" s="19" t="s">
        <v>154</v>
      </c>
      <c r="BE567" s="192">
        <f>IF(N567="základní",J567,0)</f>
        <v>0</v>
      </c>
      <c r="BF567" s="192">
        <f>IF(N567="snížená",J567,0)</f>
        <v>0</v>
      </c>
      <c r="BG567" s="192">
        <f>IF(N567="zákl. přenesená",J567,0)</f>
        <v>0</v>
      </c>
      <c r="BH567" s="192">
        <f>IF(N567="sníž. přenesená",J567,0)</f>
        <v>0</v>
      </c>
      <c r="BI567" s="192">
        <f>IF(N567="nulová",J567,0)</f>
        <v>0</v>
      </c>
      <c r="BJ567" s="19" t="s">
        <v>79</v>
      </c>
      <c r="BK567" s="192">
        <f>ROUND(I567*H567,2)</f>
        <v>0</v>
      </c>
      <c r="BL567" s="19" t="s">
        <v>161</v>
      </c>
      <c r="BM567" s="191" t="s">
        <v>747</v>
      </c>
    </row>
    <row r="568" spans="1:47" s="2" customFormat="1" ht="19.5">
      <c r="A568" s="36"/>
      <c r="B568" s="37"/>
      <c r="C568" s="38"/>
      <c r="D568" s="193" t="s">
        <v>163</v>
      </c>
      <c r="E568" s="38"/>
      <c r="F568" s="194" t="s">
        <v>746</v>
      </c>
      <c r="G568" s="38"/>
      <c r="H568" s="38"/>
      <c r="I568" s="195"/>
      <c r="J568" s="38"/>
      <c r="K568" s="38"/>
      <c r="L568" s="41"/>
      <c r="M568" s="196"/>
      <c r="N568" s="197"/>
      <c r="O568" s="66"/>
      <c r="P568" s="66"/>
      <c r="Q568" s="66"/>
      <c r="R568" s="66"/>
      <c r="S568" s="66"/>
      <c r="T568" s="67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T568" s="19" t="s">
        <v>163</v>
      </c>
      <c r="AU568" s="19" t="s">
        <v>81</v>
      </c>
    </row>
    <row r="569" spans="1:47" s="2" customFormat="1" ht="11.25">
      <c r="A569" s="36"/>
      <c r="B569" s="37"/>
      <c r="C569" s="38"/>
      <c r="D569" s="198" t="s">
        <v>164</v>
      </c>
      <c r="E569" s="38"/>
      <c r="F569" s="199" t="s">
        <v>748</v>
      </c>
      <c r="G569" s="38"/>
      <c r="H569" s="38"/>
      <c r="I569" s="195"/>
      <c r="J569" s="38"/>
      <c r="K569" s="38"/>
      <c r="L569" s="41"/>
      <c r="M569" s="196"/>
      <c r="N569" s="197"/>
      <c r="O569" s="66"/>
      <c r="P569" s="66"/>
      <c r="Q569" s="66"/>
      <c r="R569" s="66"/>
      <c r="S569" s="66"/>
      <c r="T569" s="67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T569" s="19" t="s">
        <v>164</v>
      </c>
      <c r="AU569" s="19" t="s">
        <v>81</v>
      </c>
    </row>
    <row r="570" spans="1:65" s="2" customFormat="1" ht="16.5" customHeight="1">
      <c r="A570" s="36"/>
      <c r="B570" s="37"/>
      <c r="C570" s="232" t="s">
        <v>749</v>
      </c>
      <c r="D570" s="232" t="s">
        <v>275</v>
      </c>
      <c r="E570" s="233" t="s">
        <v>750</v>
      </c>
      <c r="F570" s="234" t="s">
        <v>751</v>
      </c>
      <c r="G570" s="235" t="s">
        <v>444</v>
      </c>
      <c r="H570" s="236">
        <v>2</v>
      </c>
      <c r="I570" s="237"/>
      <c r="J570" s="238">
        <f>ROUND(I570*H570,2)</f>
        <v>0</v>
      </c>
      <c r="K570" s="234" t="s">
        <v>160</v>
      </c>
      <c r="L570" s="239"/>
      <c r="M570" s="240" t="s">
        <v>19</v>
      </c>
      <c r="N570" s="241" t="s">
        <v>43</v>
      </c>
      <c r="O570" s="66"/>
      <c r="P570" s="189">
        <f>O570*H570</f>
        <v>0</v>
      </c>
      <c r="Q570" s="189">
        <v>0.0077</v>
      </c>
      <c r="R570" s="189">
        <f>Q570*H570</f>
        <v>0.0154</v>
      </c>
      <c r="S570" s="189">
        <v>0</v>
      </c>
      <c r="T570" s="190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191" t="s">
        <v>212</v>
      </c>
      <c r="AT570" s="191" t="s">
        <v>275</v>
      </c>
      <c r="AU570" s="191" t="s">
        <v>81</v>
      </c>
      <c r="AY570" s="19" t="s">
        <v>154</v>
      </c>
      <c r="BE570" s="192">
        <f>IF(N570="základní",J570,0)</f>
        <v>0</v>
      </c>
      <c r="BF570" s="192">
        <f>IF(N570="snížená",J570,0)</f>
        <v>0</v>
      </c>
      <c r="BG570" s="192">
        <f>IF(N570="zákl. přenesená",J570,0)</f>
        <v>0</v>
      </c>
      <c r="BH570" s="192">
        <f>IF(N570="sníž. přenesená",J570,0)</f>
        <v>0</v>
      </c>
      <c r="BI570" s="192">
        <f>IF(N570="nulová",J570,0)</f>
        <v>0</v>
      </c>
      <c r="BJ570" s="19" t="s">
        <v>79</v>
      </c>
      <c r="BK570" s="192">
        <f>ROUND(I570*H570,2)</f>
        <v>0</v>
      </c>
      <c r="BL570" s="19" t="s">
        <v>161</v>
      </c>
      <c r="BM570" s="191" t="s">
        <v>752</v>
      </c>
    </row>
    <row r="571" spans="1:47" s="2" customFormat="1" ht="11.25">
      <c r="A571" s="36"/>
      <c r="B571" s="37"/>
      <c r="C571" s="38"/>
      <c r="D571" s="193" t="s">
        <v>163</v>
      </c>
      <c r="E571" s="38"/>
      <c r="F571" s="194" t="s">
        <v>751</v>
      </c>
      <c r="G571" s="38"/>
      <c r="H571" s="38"/>
      <c r="I571" s="195"/>
      <c r="J571" s="38"/>
      <c r="K571" s="38"/>
      <c r="L571" s="41"/>
      <c r="M571" s="196"/>
      <c r="N571" s="197"/>
      <c r="O571" s="66"/>
      <c r="P571" s="66"/>
      <c r="Q571" s="66"/>
      <c r="R571" s="66"/>
      <c r="S571" s="66"/>
      <c r="T571" s="67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T571" s="19" t="s">
        <v>163</v>
      </c>
      <c r="AU571" s="19" t="s">
        <v>81</v>
      </c>
    </row>
    <row r="572" spans="1:65" s="2" customFormat="1" ht="24.2" customHeight="1">
      <c r="A572" s="36"/>
      <c r="B572" s="37"/>
      <c r="C572" s="180" t="s">
        <v>753</v>
      </c>
      <c r="D572" s="180" t="s">
        <v>156</v>
      </c>
      <c r="E572" s="181" t="s">
        <v>754</v>
      </c>
      <c r="F572" s="182" t="s">
        <v>755</v>
      </c>
      <c r="G572" s="183" t="s">
        <v>444</v>
      </c>
      <c r="H572" s="184">
        <v>1</v>
      </c>
      <c r="I572" s="185"/>
      <c r="J572" s="186">
        <f>ROUND(I572*H572,2)</f>
        <v>0</v>
      </c>
      <c r="K572" s="182" t="s">
        <v>160</v>
      </c>
      <c r="L572" s="41"/>
      <c r="M572" s="187" t="s">
        <v>19</v>
      </c>
      <c r="N572" s="188" t="s">
        <v>43</v>
      </c>
      <c r="O572" s="66"/>
      <c r="P572" s="189">
        <f>O572*H572</f>
        <v>0</v>
      </c>
      <c r="Q572" s="189">
        <v>0.10941</v>
      </c>
      <c r="R572" s="189">
        <f>Q572*H572</f>
        <v>0.10941</v>
      </c>
      <c r="S572" s="189">
        <v>0</v>
      </c>
      <c r="T572" s="190">
        <f>S572*H572</f>
        <v>0</v>
      </c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R572" s="191" t="s">
        <v>161</v>
      </c>
      <c r="AT572" s="191" t="s">
        <v>156</v>
      </c>
      <c r="AU572" s="191" t="s">
        <v>81</v>
      </c>
      <c r="AY572" s="19" t="s">
        <v>154</v>
      </c>
      <c r="BE572" s="192">
        <f>IF(N572="základní",J572,0)</f>
        <v>0</v>
      </c>
      <c r="BF572" s="192">
        <f>IF(N572="snížená",J572,0)</f>
        <v>0</v>
      </c>
      <c r="BG572" s="192">
        <f>IF(N572="zákl. přenesená",J572,0)</f>
        <v>0</v>
      </c>
      <c r="BH572" s="192">
        <f>IF(N572="sníž. přenesená",J572,0)</f>
        <v>0</v>
      </c>
      <c r="BI572" s="192">
        <f>IF(N572="nulová",J572,0)</f>
        <v>0</v>
      </c>
      <c r="BJ572" s="19" t="s">
        <v>79</v>
      </c>
      <c r="BK572" s="192">
        <f>ROUND(I572*H572,2)</f>
        <v>0</v>
      </c>
      <c r="BL572" s="19" t="s">
        <v>161</v>
      </c>
      <c r="BM572" s="191" t="s">
        <v>756</v>
      </c>
    </row>
    <row r="573" spans="1:47" s="2" customFormat="1" ht="19.5">
      <c r="A573" s="36"/>
      <c r="B573" s="37"/>
      <c r="C573" s="38"/>
      <c r="D573" s="193" t="s">
        <v>163</v>
      </c>
      <c r="E573" s="38"/>
      <c r="F573" s="194" t="s">
        <v>755</v>
      </c>
      <c r="G573" s="38"/>
      <c r="H573" s="38"/>
      <c r="I573" s="195"/>
      <c r="J573" s="38"/>
      <c r="K573" s="38"/>
      <c r="L573" s="41"/>
      <c r="M573" s="196"/>
      <c r="N573" s="197"/>
      <c r="O573" s="66"/>
      <c r="P573" s="66"/>
      <c r="Q573" s="66"/>
      <c r="R573" s="66"/>
      <c r="S573" s="66"/>
      <c r="T573" s="67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T573" s="19" t="s">
        <v>163</v>
      </c>
      <c r="AU573" s="19" t="s">
        <v>81</v>
      </c>
    </row>
    <row r="574" spans="1:47" s="2" customFormat="1" ht="11.25">
      <c r="A574" s="36"/>
      <c r="B574" s="37"/>
      <c r="C574" s="38"/>
      <c r="D574" s="198" t="s">
        <v>164</v>
      </c>
      <c r="E574" s="38"/>
      <c r="F574" s="199" t="s">
        <v>757</v>
      </c>
      <c r="G574" s="38"/>
      <c r="H574" s="38"/>
      <c r="I574" s="195"/>
      <c r="J574" s="38"/>
      <c r="K574" s="38"/>
      <c r="L574" s="41"/>
      <c r="M574" s="196"/>
      <c r="N574" s="197"/>
      <c r="O574" s="66"/>
      <c r="P574" s="66"/>
      <c r="Q574" s="66"/>
      <c r="R574" s="66"/>
      <c r="S574" s="66"/>
      <c r="T574" s="67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T574" s="19" t="s">
        <v>164</v>
      </c>
      <c r="AU574" s="19" t="s">
        <v>81</v>
      </c>
    </row>
    <row r="575" spans="1:65" s="2" customFormat="1" ht="21.75" customHeight="1">
      <c r="A575" s="36"/>
      <c r="B575" s="37"/>
      <c r="C575" s="232" t="s">
        <v>758</v>
      </c>
      <c r="D575" s="232" t="s">
        <v>275</v>
      </c>
      <c r="E575" s="233" t="s">
        <v>759</v>
      </c>
      <c r="F575" s="234" t="s">
        <v>760</v>
      </c>
      <c r="G575" s="235" t="s">
        <v>444</v>
      </c>
      <c r="H575" s="236">
        <v>1</v>
      </c>
      <c r="I575" s="237"/>
      <c r="J575" s="238">
        <f>ROUND(I575*H575,2)</f>
        <v>0</v>
      </c>
      <c r="K575" s="234" t="s">
        <v>160</v>
      </c>
      <c r="L575" s="239"/>
      <c r="M575" s="240" t="s">
        <v>19</v>
      </c>
      <c r="N575" s="241" t="s">
        <v>43</v>
      </c>
      <c r="O575" s="66"/>
      <c r="P575" s="189">
        <f>O575*H575</f>
        <v>0</v>
      </c>
      <c r="Q575" s="189">
        <v>0.0061</v>
      </c>
      <c r="R575" s="189">
        <f>Q575*H575</f>
        <v>0.0061</v>
      </c>
      <c r="S575" s="189">
        <v>0</v>
      </c>
      <c r="T575" s="190">
        <f>S575*H575</f>
        <v>0</v>
      </c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R575" s="191" t="s">
        <v>212</v>
      </c>
      <c r="AT575" s="191" t="s">
        <v>275</v>
      </c>
      <c r="AU575" s="191" t="s">
        <v>81</v>
      </c>
      <c r="AY575" s="19" t="s">
        <v>154</v>
      </c>
      <c r="BE575" s="192">
        <f>IF(N575="základní",J575,0)</f>
        <v>0</v>
      </c>
      <c r="BF575" s="192">
        <f>IF(N575="snížená",J575,0)</f>
        <v>0</v>
      </c>
      <c r="BG575" s="192">
        <f>IF(N575="zákl. přenesená",J575,0)</f>
        <v>0</v>
      </c>
      <c r="BH575" s="192">
        <f>IF(N575="sníž. přenesená",J575,0)</f>
        <v>0</v>
      </c>
      <c r="BI575" s="192">
        <f>IF(N575="nulová",J575,0)</f>
        <v>0</v>
      </c>
      <c r="BJ575" s="19" t="s">
        <v>79</v>
      </c>
      <c r="BK575" s="192">
        <f>ROUND(I575*H575,2)</f>
        <v>0</v>
      </c>
      <c r="BL575" s="19" t="s">
        <v>161</v>
      </c>
      <c r="BM575" s="191" t="s">
        <v>761</v>
      </c>
    </row>
    <row r="576" spans="1:47" s="2" customFormat="1" ht="11.25">
      <c r="A576" s="36"/>
      <c r="B576" s="37"/>
      <c r="C576" s="38"/>
      <c r="D576" s="193" t="s">
        <v>163</v>
      </c>
      <c r="E576" s="38"/>
      <c r="F576" s="194" t="s">
        <v>760</v>
      </c>
      <c r="G576" s="38"/>
      <c r="H576" s="38"/>
      <c r="I576" s="195"/>
      <c r="J576" s="38"/>
      <c r="K576" s="38"/>
      <c r="L576" s="41"/>
      <c r="M576" s="196"/>
      <c r="N576" s="197"/>
      <c r="O576" s="66"/>
      <c r="P576" s="66"/>
      <c r="Q576" s="66"/>
      <c r="R576" s="66"/>
      <c r="S576" s="66"/>
      <c r="T576" s="67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T576" s="19" t="s">
        <v>163</v>
      </c>
      <c r="AU576" s="19" t="s">
        <v>81</v>
      </c>
    </row>
    <row r="577" spans="1:65" s="2" customFormat="1" ht="44.25" customHeight="1">
      <c r="A577" s="36"/>
      <c r="B577" s="37"/>
      <c r="C577" s="180" t="s">
        <v>762</v>
      </c>
      <c r="D577" s="180" t="s">
        <v>156</v>
      </c>
      <c r="E577" s="181" t="s">
        <v>763</v>
      </c>
      <c r="F577" s="182" t="s">
        <v>764</v>
      </c>
      <c r="G577" s="183" t="s">
        <v>177</v>
      </c>
      <c r="H577" s="184">
        <v>38</v>
      </c>
      <c r="I577" s="185"/>
      <c r="J577" s="186">
        <f>ROUND(I577*H577,2)</f>
        <v>0</v>
      </c>
      <c r="K577" s="182" t="s">
        <v>160</v>
      </c>
      <c r="L577" s="41"/>
      <c r="M577" s="187" t="s">
        <v>19</v>
      </c>
      <c r="N577" s="188" t="s">
        <v>43</v>
      </c>
      <c r="O577" s="66"/>
      <c r="P577" s="189">
        <f>O577*H577</f>
        <v>0</v>
      </c>
      <c r="Q577" s="189">
        <v>0.10095</v>
      </c>
      <c r="R577" s="189">
        <f>Q577*H577</f>
        <v>3.8361</v>
      </c>
      <c r="S577" s="189">
        <v>0</v>
      </c>
      <c r="T577" s="190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191" t="s">
        <v>161</v>
      </c>
      <c r="AT577" s="191" t="s">
        <v>156</v>
      </c>
      <c r="AU577" s="191" t="s">
        <v>81</v>
      </c>
      <c r="AY577" s="19" t="s">
        <v>154</v>
      </c>
      <c r="BE577" s="192">
        <f>IF(N577="základní",J577,0)</f>
        <v>0</v>
      </c>
      <c r="BF577" s="192">
        <f>IF(N577="snížená",J577,0)</f>
        <v>0</v>
      </c>
      <c r="BG577" s="192">
        <f>IF(N577="zákl. přenesená",J577,0)</f>
        <v>0</v>
      </c>
      <c r="BH577" s="192">
        <f>IF(N577="sníž. přenesená",J577,0)</f>
        <v>0</v>
      </c>
      <c r="BI577" s="192">
        <f>IF(N577="nulová",J577,0)</f>
        <v>0</v>
      </c>
      <c r="BJ577" s="19" t="s">
        <v>79</v>
      </c>
      <c r="BK577" s="192">
        <f>ROUND(I577*H577,2)</f>
        <v>0</v>
      </c>
      <c r="BL577" s="19" t="s">
        <v>161</v>
      </c>
      <c r="BM577" s="191" t="s">
        <v>765</v>
      </c>
    </row>
    <row r="578" spans="1:47" s="2" customFormat="1" ht="29.25">
      <c r="A578" s="36"/>
      <c r="B578" s="37"/>
      <c r="C578" s="38"/>
      <c r="D578" s="193" t="s">
        <v>163</v>
      </c>
      <c r="E578" s="38"/>
      <c r="F578" s="194" t="s">
        <v>764</v>
      </c>
      <c r="G578" s="38"/>
      <c r="H578" s="38"/>
      <c r="I578" s="195"/>
      <c r="J578" s="38"/>
      <c r="K578" s="38"/>
      <c r="L578" s="41"/>
      <c r="M578" s="196"/>
      <c r="N578" s="197"/>
      <c r="O578" s="66"/>
      <c r="P578" s="66"/>
      <c r="Q578" s="66"/>
      <c r="R578" s="66"/>
      <c r="S578" s="66"/>
      <c r="T578" s="67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T578" s="19" t="s">
        <v>163</v>
      </c>
      <c r="AU578" s="19" t="s">
        <v>81</v>
      </c>
    </row>
    <row r="579" spans="1:47" s="2" customFormat="1" ht="11.25">
      <c r="A579" s="36"/>
      <c r="B579" s="37"/>
      <c r="C579" s="38"/>
      <c r="D579" s="198" t="s">
        <v>164</v>
      </c>
      <c r="E579" s="38"/>
      <c r="F579" s="199" t="s">
        <v>766</v>
      </c>
      <c r="G579" s="38"/>
      <c r="H579" s="38"/>
      <c r="I579" s="195"/>
      <c r="J579" s="38"/>
      <c r="K579" s="38"/>
      <c r="L579" s="41"/>
      <c r="M579" s="196"/>
      <c r="N579" s="197"/>
      <c r="O579" s="66"/>
      <c r="P579" s="66"/>
      <c r="Q579" s="66"/>
      <c r="R579" s="66"/>
      <c r="S579" s="66"/>
      <c r="T579" s="67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T579" s="19" t="s">
        <v>164</v>
      </c>
      <c r="AU579" s="19" t="s">
        <v>81</v>
      </c>
    </row>
    <row r="580" spans="1:65" s="2" customFormat="1" ht="16.5" customHeight="1">
      <c r="A580" s="36"/>
      <c r="B580" s="37"/>
      <c r="C580" s="232" t="s">
        <v>767</v>
      </c>
      <c r="D580" s="232" t="s">
        <v>275</v>
      </c>
      <c r="E580" s="233" t="s">
        <v>768</v>
      </c>
      <c r="F580" s="234" t="s">
        <v>769</v>
      </c>
      <c r="G580" s="235" t="s">
        <v>177</v>
      </c>
      <c r="H580" s="236">
        <v>38</v>
      </c>
      <c r="I580" s="237"/>
      <c r="J580" s="238">
        <f>ROUND(I580*H580,2)</f>
        <v>0</v>
      </c>
      <c r="K580" s="234" t="s">
        <v>160</v>
      </c>
      <c r="L580" s="239"/>
      <c r="M580" s="240" t="s">
        <v>19</v>
      </c>
      <c r="N580" s="241" t="s">
        <v>43</v>
      </c>
      <c r="O580" s="66"/>
      <c r="P580" s="189">
        <f>O580*H580</f>
        <v>0</v>
      </c>
      <c r="Q580" s="189">
        <v>0.024</v>
      </c>
      <c r="R580" s="189">
        <f>Q580*H580</f>
        <v>0.912</v>
      </c>
      <c r="S580" s="189">
        <v>0</v>
      </c>
      <c r="T580" s="190">
        <f>S580*H580</f>
        <v>0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191" t="s">
        <v>212</v>
      </c>
      <c r="AT580" s="191" t="s">
        <v>275</v>
      </c>
      <c r="AU580" s="191" t="s">
        <v>81</v>
      </c>
      <c r="AY580" s="19" t="s">
        <v>154</v>
      </c>
      <c r="BE580" s="192">
        <f>IF(N580="základní",J580,0)</f>
        <v>0</v>
      </c>
      <c r="BF580" s="192">
        <f>IF(N580="snížená",J580,0)</f>
        <v>0</v>
      </c>
      <c r="BG580" s="192">
        <f>IF(N580="zákl. přenesená",J580,0)</f>
        <v>0</v>
      </c>
      <c r="BH580" s="192">
        <f>IF(N580="sníž. přenesená",J580,0)</f>
        <v>0</v>
      </c>
      <c r="BI580" s="192">
        <f>IF(N580="nulová",J580,0)</f>
        <v>0</v>
      </c>
      <c r="BJ580" s="19" t="s">
        <v>79</v>
      </c>
      <c r="BK580" s="192">
        <f>ROUND(I580*H580,2)</f>
        <v>0</v>
      </c>
      <c r="BL580" s="19" t="s">
        <v>161</v>
      </c>
      <c r="BM580" s="191" t="s">
        <v>770</v>
      </c>
    </row>
    <row r="581" spans="1:47" s="2" customFormat="1" ht="11.25">
      <c r="A581" s="36"/>
      <c r="B581" s="37"/>
      <c r="C581" s="38"/>
      <c r="D581" s="193" t="s">
        <v>163</v>
      </c>
      <c r="E581" s="38"/>
      <c r="F581" s="194" t="s">
        <v>769</v>
      </c>
      <c r="G581" s="38"/>
      <c r="H581" s="38"/>
      <c r="I581" s="195"/>
      <c r="J581" s="38"/>
      <c r="K581" s="38"/>
      <c r="L581" s="41"/>
      <c r="M581" s="196"/>
      <c r="N581" s="197"/>
      <c r="O581" s="66"/>
      <c r="P581" s="66"/>
      <c r="Q581" s="66"/>
      <c r="R581" s="66"/>
      <c r="S581" s="66"/>
      <c r="T581" s="67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T581" s="19" t="s">
        <v>163</v>
      </c>
      <c r="AU581" s="19" t="s">
        <v>81</v>
      </c>
    </row>
    <row r="582" spans="1:65" s="2" customFormat="1" ht="24.2" customHeight="1">
      <c r="A582" s="36"/>
      <c r="B582" s="37"/>
      <c r="C582" s="180" t="s">
        <v>771</v>
      </c>
      <c r="D582" s="180" t="s">
        <v>156</v>
      </c>
      <c r="E582" s="181" t="s">
        <v>772</v>
      </c>
      <c r="F582" s="182" t="s">
        <v>773</v>
      </c>
      <c r="G582" s="183" t="s">
        <v>159</v>
      </c>
      <c r="H582" s="184">
        <v>551.6</v>
      </c>
      <c r="I582" s="185"/>
      <c r="J582" s="186">
        <f>ROUND(I582*H582,2)</f>
        <v>0</v>
      </c>
      <c r="K582" s="182" t="s">
        <v>160</v>
      </c>
      <c r="L582" s="41"/>
      <c r="M582" s="187" t="s">
        <v>19</v>
      </c>
      <c r="N582" s="188" t="s">
        <v>43</v>
      </c>
      <c r="O582" s="66"/>
      <c r="P582" s="189">
        <f>O582*H582</f>
        <v>0</v>
      </c>
      <c r="Q582" s="189">
        <v>0.00047</v>
      </c>
      <c r="R582" s="189">
        <f>Q582*H582</f>
        <v>0.259252</v>
      </c>
      <c r="S582" s="189">
        <v>0</v>
      </c>
      <c r="T582" s="190">
        <f>S582*H582</f>
        <v>0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191" t="s">
        <v>161</v>
      </c>
      <c r="AT582" s="191" t="s">
        <v>156</v>
      </c>
      <c r="AU582" s="191" t="s">
        <v>81</v>
      </c>
      <c r="AY582" s="19" t="s">
        <v>154</v>
      </c>
      <c r="BE582" s="192">
        <f>IF(N582="základní",J582,0)</f>
        <v>0</v>
      </c>
      <c r="BF582" s="192">
        <f>IF(N582="snížená",J582,0)</f>
        <v>0</v>
      </c>
      <c r="BG582" s="192">
        <f>IF(N582="zákl. přenesená",J582,0)</f>
        <v>0</v>
      </c>
      <c r="BH582" s="192">
        <f>IF(N582="sníž. přenesená",J582,0)</f>
        <v>0</v>
      </c>
      <c r="BI582" s="192">
        <f>IF(N582="nulová",J582,0)</f>
        <v>0</v>
      </c>
      <c r="BJ582" s="19" t="s">
        <v>79</v>
      </c>
      <c r="BK582" s="192">
        <f>ROUND(I582*H582,2)</f>
        <v>0</v>
      </c>
      <c r="BL582" s="19" t="s">
        <v>161</v>
      </c>
      <c r="BM582" s="191" t="s">
        <v>774</v>
      </c>
    </row>
    <row r="583" spans="1:47" s="2" customFormat="1" ht="19.5">
      <c r="A583" s="36"/>
      <c r="B583" s="37"/>
      <c r="C583" s="38"/>
      <c r="D583" s="193" t="s">
        <v>163</v>
      </c>
      <c r="E583" s="38"/>
      <c r="F583" s="194" t="s">
        <v>773</v>
      </c>
      <c r="G583" s="38"/>
      <c r="H583" s="38"/>
      <c r="I583" s="195"/>
      <c r="J583" s="38"/>
      <c r="K583" s="38"/>
      <c r="L583" s="41"/>
      <c r="M583" s="196"/>
      <c r="N583" s="197"/>
      <c r="O583" s="66"/>
      <c r="P583" s="66"/>
      <c r="Q583" s="66"/>
      <c r="R583" s="66"/>
      <c r="S583" s="66"/>
      <c r="T583" s="67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T583" s="19" t="s">
        <v>163</v>
      </c>
      <c r="AU583" s="19" t="s">
        <v>81</v>
      </c>
    </row>
    <row r="584" spans="1:47" s="2" customFormat="1" ht="11.25">
      <c r="A584" s="36"/>
      <c r="B584" s="37"/>
      <c r="C584" s="38"/>
      <c r="D584" s="198" t="s">
        <v>164</v>
      </c>
      <c r="E584" s="38"/>
      <c r="F584" s="199" t="s">
        <v>775</v>
      </c>
      <c r="G584" s="38"/>
      <c r="H584" s="38"/>
      <c r="I584" s="195"/>
      <c r="J584" s="38"/>
      <c r="K584" s="38"/>
      <c r="L584" s="41"/>
      <c r="M584" s="196"/>
      <c r="N584" s="197"/>
      <c r="O584" s="66"/>
      <c r="P584" s="66"/>
      <c r="Q584" s="66"/>
      <c r="R584" s="66"/>
      <c r="S584" s="66"/>
      <c r="T584" s="67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T584" s="19" t="s">
        <v>164</v>
      </c>
      <c r="AU584" s="19" t="s">
        <v>81</v>
      </c>
    </row>
    <row r="585" spans="2:51" s="14" customFormat="1" ht="11.25">
      <c r="B585" s="210"/>
      <c r="C585" s="211"/>
      <c r="D585" s="193" t="s">
        <v>166</v>
      </c>
      <c r="E585" s="212" t="s">
        <v>19</v>
      </c>
      <c r="F585" s="213" t="s">
        <v>701</v>
      </c>
      <c r="G585" s="211"/>
      <c r="H585" s="214">
        <v>57.25</v>
      </c>
      <c r="I585" s="215"/>
      <c r="J585" s="211"/>
      <c r="K585" s="211"/>
      <c r="L585" s="216"/>
      <c r="M585" s="217"/>
      <c r="N585" s="218"/>
      <c r="O585" s="218"/>
      <c r="P585" s="218"/>
      <c r="Q585" s="218"/>
      <c r="R585" s="218"/>
      <c r="S585" s="218"/>
      <c r="T585" s="219"/>
      <c r="AT585" s="220" t="s">
        <v>166</v>
      </c>
      <c r="AU585" s="220" t="s">
        <v>81</v>
      </c>
      <c r="AV585" s="14" t="s">
        <v>81</v>
      </c>
      <c r="AW585" s="14" t="s">
        <v>33</v>
      </c>
      <c r="AX585" s="14" t="s">
        <v>72</v>
      </c>
      <c r="AY585" s="220" t="s">
        <v>154</v>
      </c>
    </row>
    <row r="586" spans="2:51" s="14" customFormat="1" ht="11.25">
      <c r="B586" s="210"/>
      <c r="C586" s="211"/>
      <c r="D586" s="193" t="s">
        <v>166</v>
      </c>
      <c r="E586" s="212" t="s">
        <v>19</v>
      </c>
      <c r="F586" s="213" t="s">
        <v>702</v>
      </c>
      <c r="G586" s="211"/>
      <c r="H586" s="214">
        <v>23.8</v>
      </c>
      <c r="I586" s="215"/>
      <c r="J586" s="211"/>
      <c r="K586" s="211"/>
      <c r="L586" s="216"/>
      <c r="M586" s="217"/>
      <c r="N586" s="218"/>
      <c r="O586" s="218"/>
      <c r="P586" s="218"/>
      <c r="Q586" s="218"/>
      <c r="R586" s="218"/>
      <c r="S586" s="218"/>
      <c r="T586" s="219"/>
      <c r="AT586" s="220" t="s">
        <v>166</v>
      </c>
      <c r="AU586" s="220" t="s">
        <v>81</v>
      </c>
      <c r="AV586" s="14" t="s">
        <v>81</v>
      </c>
      <c r="AW586" s="14" t="s">
        <v>33</v>
      </c>
      <c r="AX586" s="14" t="s">
        <v>72</v>
      </c>
      <c r="AY586" s="220" t="s">
        <v>154</v>
      </c>
    </row>
    <row r="587" spans="2:51" s="14" customFormat="1" ht="11.25">
      <c r="B587" s="210"/>
      <c r="C587" s="211"/>
      <c r="D587" s="193" t="s">
        <v>166</v>
      </c>
      <c r="E587" s="212" t="s">
        <v>19</v>
      </c>
      <c r="F587" s="213" t="s">
        <v>776</v>
      </c>
      <c r="G587" s="211"/>
      <c r="H587" s="214">
        <v>55.5</v>
      </c>
      <c r="I587" s="215"/>
      <c r="J587" s="211"/>
      <c r="K587" s="211"/>
      <c r="L587" s="216"/>
      <c r="M587" s="217"/>
      <c r="N587" s="218"/>
      <c r="O587" s="218"/>
      <c r="P587" s="218"/>
      <c r="Q587" s="218"/>
      <c r="R587" s="218"/>
      <c r="S587" s="218"/>
      <c r="T587" s="219"/>
      <c r="AT587" s="220" t="s">
        <v>166</v>
      </c>
      <c r="AU587" s="220" t="s">
        <v>81</v>
      </c>
      <c r="AV587" s="14" t="s">
        <v>81</v>
      </c>
      <c r="AW587" s="14" t="s">
        <v>33</v>
      </c>
      <c r="AX587" s="14" t="s">
        <v>72</v>
      </c>
      <c r="AY587" s="220" t="s">
        <v>154</v>
      </c>
    </row>
    <row r="588" spans="2:51" s="14" customFormat="1" ht="11.25">
      <c r="B588" s="210"/>
      <c r="C588" s="211"/>
      <c r="D588" s="193" t="s">
        <v>166</v>
      </c>
      <c r="E588" s="212" t="s">
        <v>19</v>
      </c>
      <c r="F588" s="213" t="s">
        <v>777</v>
      </c>
      <c r="G588" s="211"/>
      <c r="H588" s="214">
        <v>415.05</v>
      </c>
      <c r="I588" s="215"/>
      <c r="J588" s="211"/>
      <c r="K588" s="211"/>
      <c r="L588" s="216"/>
      <c r="M588" s="217"/>
      <c r="N588" s="218"/>
      <c r="O588" s="218"/>
      <c r="P588" s="218"/>
      <c r="Q588" s="218"/>
      <c r="R588" s="218"/>
      <c r="S588" s="218"/>
      <c r="T588" s="219"/>
      <c r="AT588" s="220" t="s">
        <v>166</v>
      </c>
      <c r="AU588" s="220" t="s">
        <v>81</v>
      </c>
      <c r="AV588" s="14" t="s">
        <v>81</v>
      </c>
      <c r="AW588" s="14" t="s">
        <v>33</v>
      </c>
      <c r="AX588" s="14" t="s">
        <v>72</v>
      </c>
      <c r="AY588" s="220" t="s">
        <v>154</v>
      </c>
    </row>
    <row r="589" spans="2:51" s="15" customFormat="1" ht="11.25">
      <c r="B589" s="221"/>
      <c r="C589" s="222"/>
      <c r="D589" s="193" t="s">
        <v>166</v>
      </c>
      <c r="E589" s="223" t="s">
        <v>19</v>
      </c>
      <c r="F589" s="224" t="s">
        <v>196</v>
      </c>
      <c r="G589" s="222"/>
      <c r="H589" s="225">
        <v>551.6</v>
      </c>
      <c r="I589" s="226"/>
      <c r="J589" s="222"/>
      <c r="K589" s="222"/>
      <c r="L589" s="227"/>
      <c r="M589" s="228"/>
      <c r="N589" s="229"/>
      <c r="O589" s="229"/>
      <c r="P589" s="229"/>
      <c r="Q589" s="229"/>
      <c r="R589" s="229"/>
      <c r="S589" s="229"/>
      <c r="T589" s="230"/>
      <c r="AT589" s="231" t="s">
        <v>166</v>
      </c>
      <c r="AU589" s="231" t="s">
        <v>81</v>
      </c>
      <c r="AV589" s="15" t="s">
        <v>161</v>
      </c>
      <c r="AW589" s="15" t="s">
        <v>33</v>
      </c>
      <c r="AX589" s="15" t="s">
        <v>79</v>
      </c>
      <c r="AY589" s="231" t="s">
        <v>154</v>
      </c>
    </row>
    <row r="590" spans="1:65" s="2" customFormat="1" ht="55.5" customHeight="1">
      <c r="A590" s="36"/>
      <c r="B590" s="37"/>
      <c r="C590" s="180" t="s">
        <v>778</v>
      </c>
      <c r="D590" s="180" t="s">
        <v>156</v>
      </c>
      <c r="E590" s="181" t="s">
        <v>779</v>
      </c>
      <c r="F590" s="182" t="s">
        <v>780</v>
      </c>
      <c r="G590" s="183" t="s">
        <v>177</v>
      </c>
      <c r="H590" s="184">
        <v>92.5</v>
      </c>
      <c r="I590" s="185"/>
      <c r="J590" s="186">
        <f>ROUND(I590*H590,2)</f>
        <v>0</v>
      </c>
      <c r="K590" s="182" t="s">
        <v>160</v>
      </c>
      <c r="L590" s="41"/>
      <c r="M590" s="187" t="s">
        <v>19</v>
      </c>
      <c r="N590" s="188" t="s">
        <v>43</v>
      </c>
      <c r="O590" s="66"/>
      <c r="P590" s="189">
        <f>O590*H590</f>
        <v>0</v>
      </c>
      <c r="Q590" s="189">
        <v>0.14761</v>
      </c>
      <c r="R590" s="189">
        <f>Q590*H590</f>
        <v>13.653925</v>
      </c>
      <c r="S590" s="189">
        <v>0</v>
      </c>
      <c r="T590" s="190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191" t="s">
        <v>161</v>
      </c>
      <c r="AT590" s="191" t="s">
        <v>156</v>
      </c>
      <c r="AU590" s="191" t="s">
        <v>81</v>
      </c>
      <c r="AY590" s="19" t="s">
        <v>154</v>
      </c>
      <c r="BE590" s="192">
        <f>IF(N590="základní",J590,0)</f>
        <v>0</v>
      </c>
      <c r="BF590" s="192">
        <f>IF(N590="snížená",J590,0)</f>
        <v>0</v>
      </c>
      <c r="BG590" s="192">
        <f>IF(N590="zákl. přenesená",J590,0)</f>
        <v>0</v>
      </c>
      <c r="BH590" s="192">
        <f>IF(N590="sníž. přenesená",J590,0)</f>
        <v>0</v>
      </c>
      <c r="BI590" s="192">
        <f>IF(N590="nulová",J590,0)</f>
        <v>0</v>
      </c>
      <c r="BJ590" s="19" t="s">
        <v>79</v>
      </c>
      <c r="BK590" s="192">
        <f>ROUND(I590*H590,2)</f>
        <v>0</v>
      </c>
      <c r="BL590" s="19" t="s">
        <v>161</v>
      </c>
      <c r="BM590" s="191" t="s">
        <v>781</v>
      </c>
    </row>
    <row r="591" spans="1:47" s="2" customFormat="1" ht="39">
      <c r="A591" s="36"/>
      <c r="B591" s="37"/>
      <c r="C591" s="38"/>
      <c r="D591" s="193" t="s">
        <v>163</v>
      </c>
      <c r="E591" s="38"/>
      <c r="F591" s="194" t="s">
        <v>780</v>
      </c>
      <c r="G591" s="38"/>
      <c r="H591" s="38"/>
      <c r="I591" s="195"/>
      <c r="J591" s="38"/>
      <c r="K591" s="38"/>
      <c r="L591" s="41"/>
      <c r="M591" s="196"/>
      <c r="N591" s="197"/>
      <c r="O591" s="66"/>
      <c r="P591" s="66"/>
      <c r="Q591" s="66"/>
      <c r="R591" s="66"/>
      <c r="S591" s="66"/>
      <c r="T591" s="67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T591" s="19" t="s">
        <v>163</v>
      </c>
      <c r="AU591" s="19" t="s">
        <v>81</v>
      </c>
    </row>
    <row r="592" spans="1:47" s="2" customFormat="1" ht="11.25">
      <c r="A592" s="36"/>
      <c r="B592" s="37"/>
      <c r="C592" s="38"/>
      <c r="D592" s="198" t="s">
        <v>164</v>
      </c>
      <c r="E592" s="38"/>
      <c r="F592" s="199" t="s">
        <v>782</v>
      </c>
      <c r="G592" s="38"/>
      <c r="H592" s="38"/>
      <c r="I592" s="195"/>
      <c r="J592" s="38"/>
      <c r="K592" s="38"/>
      <c r="L592" s="41"/>
      <c r="M592" s="196"/>
      <c r="N592" s="197"/>
      <c r="O592" s="66"/>
      <c r="P592" s="66"/>
      <c r="Q592" s="66"/>
      <c r="R592" s="66"/>
      <c r="S592" s="66"/>
      <c r="T592" s="67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T592" s="19" t="s">
        <v>164</v>
      </c>
      <c r="AU592" s="19" t="s">
        <v>81</v>
      </c>
    </row>
    <row r="593" spans="2:51" s="14" customFormat="1" ht="11.25">
      <c r="B593" s="210"/>
      <c r="C593" s="211"/>
      <c r="D593" s="193" t="s">
        <v>166</v>
      </c>
      <c r="E593" s="212" t="s">
        <v>19</v>
      </c>
      <c r="F593" s="213" t="s">
        <v>783</v>
      </c>
      <c r="G593" s="211"/>
      <c r="H593" s="214">
        <v>92.5</v>
      </c>
      <c r="I593" s="215"/>
      <c r="J593" s="211"/>
      <c r="K593" s="211"/>
      <c r="L593" s="216"/>
      <c r="M593" s="217"/>
      <c r="N593" s="218"/>
      <c r="O593" s="218"/>
      <c r="P593" s="218"/>
      <c r="Q593" s="218"/>
      <c r="R593" s="218"/>
      <c r="S593" s="218"/>
      <c r="T593" s="219"/>
      <c r="AT593" s="220" t="s">
        <v>166</v>
      </c>
      <c r="AU593" s="220" t="s">
        <v>81</v>
      </c>
      <c r="AV593" s="14" t="s">
        <v>81</v>
      </c>
      <c r="AW593" s="14" t="s">
        <v>33</v>
      </c>
      <c r="AX593" s="14" t="s">
        <v>79</v>
      </c>
      <c r="AY593" s="220" t="s">
        <v>154</v>
      </c>
    </row>
    <row r="594" spans="1:65" s="2" customFormat="1" ht="16.5" customHeight="1">
      <c r="A594" s="36"/>
      <c r="B594" s="37"/>
      <c r="C594" s="232" t="s">
        <v>784</v>
      </c>
      <c r="D594" s="232" t="s">
        <v>275</v>
      </c>
      <c r="E594" s="233" t="s">
        <v>785</v>
      </c>
      <c r="F594" s="234" t="s">
        <v>786</v>
      </c>
      <c r="G594" s="235" t="s">
        <v>444</v>
      </c>
      <c r="H594" s="236">
        <v>280</v>
      </c>
      <c r="I594" s="237"/>
      <c r="J594" s="238">
        <f>ROUND(I594*H594,2)</f>
        <v>0</v>
      </c>
      <c r="K594" s="234" t="s">
        <v>160</v>
      </c>
      <c r="L594" s="239"/>
      <c r="M594" s="240" t="s">
        <v>19</v>
      </c>
      <c r="N594" s="241" t="s">
        <v>43</v>
      </c>
      <c r="O594" s="66"/>
      <c r="P594" s="189">
        <f>O594*H594</f>
        <v>0</v>
      </c>
      <c r="Q594" s="189">
        <v>0.043</v>
      </c>
      <c r="R594" s="189">
        <f>Q594*H594</f>
        <v>12.04</v>
      </c>
      <c r="S594" s="189">
        <v>0</v>
      </c>
      <c r="T594" s="190">
        <f>S594*H594</f>
        <v>0</v>
      </c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R594" s="191" t="s">
        <v>212</v>
      </c>
      <c r="AT594" s="191" t="s">
        <v>275</v>
      </c>
      <c r="AU594" s="191" t="s">
        <v>81</v>
      </c>
      <c r="AY594" s="19" t="s">
        <v>154</v>
      </c>
      <c r="BE594" s="192">
        <f>IF(N594="základní",J594,0)</f>
        <v>0</v>
      </c>
      <c r="BF594" s="192">
        <f>IF(N594="snížená",J594,0)</f>
        <v>0</v>
      </c>
      <c r="BG594" s="192">
        <f>IF(N594="zákl. přenesená",J594,0)</f>
        <v>0</v>
      </c>
      <c r="BH594" s="192">
        <f>IF(N594="sníž. přenesená",J594,0)</f>
        <v>0</v>
      </c>
      <c r="BI594" s="192">
        <f>IF(N594="nulová",J594,0)</f>
        <v>0</v>
      </c>
      <c r="BJ594" s="19" t="s">
        <v>79</v>
      </c>
      <c r="BK594" s="192">
        <f>ROUND(I594*H594,2)</f>
        <v>0</v>
      </c>
      <c r="BL594" s="19" t="s">
        <v>161</v>
      </c>
      <c r="BM594" s="191" t="s">
        <v>787</v>
      </c>
    </row>
    <row r="595" spans="1:47" s="2" customFormat="1" ht="11.25">
      <c r="A595" s="36"/>
      <c r="B595" s="37"/>
      <c r="C595" s="38"/>
      <c r="D595" s="193" t="s">
        <v>163</v>
      </c>
      <c r="E595" s="38"/>
      <c r="F595" s="194" t="s">
        <v>786</v>
      </c>
      <c r="G595" s="38"/>
      <c r="H595" s="38"/>
      <c r="I595" s="195"/>
      <c r="J595" s="38"/>
      <c r="K595" s="38"/>
      <c r="L595" s="41"/>
      <c r="M595" s="196"/>
      <c r="N595" s="197"/>
      <c r="O595" s="66"/>
      <c r="P595" s="66"/>
      <c r="Q595" s="66"/>
      <c r="R595" s="66"/>
      <c r="S595" s="66"/>
      <c r="T595" s="67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T595" s="19" t="s">
        <v>163</v>
      </c>
      <c r="AU595" s="19" t="s">
        <v>81</v>
      </c>
    </row>
    <row r="596" spans="1:65" s="2" customFormat="1" ht="44.25" customHeight="1">
      <c r="A596" s="36"/>
      <c r="B596" s="37"/>
      <c r="C596" s="180" t="s">
        <v>788</v>
      </c>
      <c r="D596" s="180" t="s">
        <v>156</v>
      </c>
      <c r="E596" s="181" t="s">
        <v>789</v>
      </c>
      <c r="F596" s="182" t="s">
        <v>790</v>
      </c>
      <c r="G596" s="183" t="s">
        <v>159</v>
      </c>
      <c r="H596" s="184">
        <v>84</v>
      </c>
      <c r="I596" s="185"/>
      <c r="J596" s="186">
        <f>ROUND(I596*H596,2)</f>
        <v>0</v>
      </c>
      <c r="K596" s="182" t="s">
        <v>160</v>
      </c>
      <c r="L596" s="41"/>
      <c r="M596" s="187" t="s">
        <v>19</v>
      </c>
      <c r="N596" s="188" t="s">
        <v>43</v>
      </c>
      <c r="O596" s="66"/>
      <c r="P596" s="189">
        <f>O596*H596</f>
        <v>0</v>
      </c>
      <c r="Q596" s="189">
        <v>0</v>
      </c>
      <c r="R596" s="189">
        <f>Q596*H596</f>
        <v>0</v>
      </c>
      <c r="S596" s="189">
        <v>0</v>
      </c>
      <c r="T596" s="190">
        <f>S596*H596</f>
        <v>0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191" t="s">
        <v>161</v>
      </c>
      <c r="AT596" s="191" t="s">
        <v>156</v>
      </c>
      <c r="AU596" s="191" t="s">
        <v>81</v>
      </c>
      <c r="AY596" s="19" t="s">
        <v>154</v>
      </c>
      <c r="BE596" s="192">
        <f>IF(N596="základní",J596,0)</f>
        <v>0</v>
      </c>
      <c r="BF596" s="192">
        <f>IF(N596="snížená",J596,0)</f>
        <v>0</v>
      </c>
      <c r="BG596" s="192">
        <f>IF(N596="zákl. přenesená",J596,0)</f>
        <v>0</v>
      </c>
      <c r="BH596" s="192">
        <f>IF(N596="sníž. přenesená",J596,0)</f>
        <v>0</v>
      </c>
      <c r="BI596" s="192">
        <f>IF(N596="nulová",J596,0)</f>
        <v>0</v>
      </c>
      <c r="BJ596" s="19" t="s">
        <v>79</v>
      </c>
      <c r="BK596" s="192">
        <f>ROUND(I596*H596,2)</f>
        <v>0</v>
      </c>
      <c r="BL596" s="19" t="s">
        <v>161</v>
      </c>
      <c r="BM596" s="191" t="s">
        <v>791</v>
      </c>
    </row>
    <row r="597" spans="1:47" s="2" customFormat="1" ht="29.25">
      <c r="A597" s="36"/>
      <c r="B597" s="37"/>
      <c r="C597" s="38"/>
      <c r="D597" s="193" t="s">
        <v>163</v>
      </c>
      <c r="E597" s="38"/>
      <c r="F597" s="194" t="s">
        <v>790</v>
      </c>
      <c r="G597" s="38"/>
      <c r="H597" s="38"/>
      <c r="I597" s="195"/>
      <c r="J597" s="38"/>
      <c r="K597" s="38"/>
      <c r="L597" s="41"/>
      <c r="M597" s="196"/>
      <c r="N597" s="197"/>
      <c r="O597" s="66"/>
      <c r="P597" s="66"/>
      <c r="Q597" s="66"/>
      <c r="R597" s="66"/>
      <c r="S597" s="66"/>
      <c r="T597" s="67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9" t="s">
        <v>163</v>
      </c>
      <c r="AU597" s="19" t="s">
        <v>81</v>
      </c>
    </row>
    <row r="598" spans="1:47" s="2" customFormat="1" ht="11.25">
      <c r="A598" s="36"/>
      <c r="B598" s="37"/>
      <c r="C598" s="38"/>
      <c r="D598" s="198" t="s">
        <v>164</v>
      </c>
      <c r="E598" s="38"/>
      <c r="F598" s="199" t="s">
        <v>792</v>
      </c>
      <c r="G598" s="38"/>
      <c r="H598" s="38"/>
      <c r="I598" s="195"/>
      <c r="J598" s="38"/>
      <c r="K598" s="38"/>
      <c r="L598" s="41"/>
      <c r="M598" s="196"/>
      <c r="N598" s="197"/>
      <c r="O598" s="66"/>
      <c r="P598" s="66"/>
      <c r="Q598" s="66"/>
      <c r="R598" s="66"/>
      <c r="S598" s="66"/>
      <c r="T598" s="67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T598" s="19" t="s">
        <v>164</v>
      </c>
      <c r="AU598" s="19" t="s">
        <v>81</v>
      </c>
    </row>
    <row r="599" spans="2:51" s="14" customFormat="1" ht="11.25">
      <c r="B599" s="210"/>
      <c r="C599" s="211"/>
      <c r="D599" s="193" t="s">
        <v>166</v>
      </c>
      <c r="E599" s="212" t="s">
        <v>19</v>
      </c>
      <c r="F599" s="213" t="s">
        <v>793</v>
      </c>
      <c r="G599" s="211"/>
      <c r="H599" s="214">
        <v>84</v>
      </c>
      <c r="I599" s="215"/>
      <c r="J599" s="211"/>
      <c r="K599" s="211"/>
      <c r="L599" s="216"/>
      <c r="M599" s="217"/>
      <c r="N599" s="218"/>
      <c r="O599" s="218"/>
      <c r="P599" s="218"/>
      <c r="Q599" s="218"/>
      <c r="R599" s="218"/>
      <c r="S599" s="218"/>
      <c r="T599" s="219"/>
      <c r="AT599" s="220" t="s">
        <v>166</v>
      </c>
      <c r="AU599" s="220" t="s">
        <v>81</v>
      </c>
      <c r="AV599" s="14" t="s">
        <v>81</v>
      </c>
      <c r="AW599" s="14" t="s">
        <v>33</v>
      </c>
      <c r="AX599" s="14" t="s">
        <v>79</v>
      </c>
      <c r="AY599" s="220" t="s">
        <v>154</v>
      </c>
    </row>
    <row r="600" spans="1:65" s="2" customFormat="1" ht="49.15" customHeight="1">
      <c r="A600" s="36"/>
      <c r="B600" s="37"/>
      <c r="C600" s="180" t="s">
        <v>794</v>
      </c>
      <c r="D600" s="180" t="s">
        <v>156</v>
      </c>
      <c r="E600" s="181" t="s">
        <v>795</v>
      </c>
      <c r="F600" s="182" t="s">
        <v>796</v>
      </c>
      <c r="G600" s="183" t="s">
        <v>159</v>
      </c>
      <c r="H600" s="184">
        <v>2520</v>
      </c>
      <c r="I600" s="185"/>
      <c r="J600" s="186">
        <f>ROUND(I600*H600,2)</f>
        <v>0</v>
      </c>
      <c r="K600" s="182" t="s">
        <v>160</v>
      </c>
      <c r="L600" s="41"/>
      <c r="M600" s="187" t="s">
        <v>19</v>
      </c>
      <c r="N600" s="188" t="s">
        <v>43</v>
      </c>
      <c r="O600" s="66"/>
      <c r="P600" s="189">
        <f>O600*H600</f>
        <v>0</v>
      </c>
      <c r="Q600" s="189">
        <v>0</v>
      </c>
      <c r="R600" s="189">
        <f>Q600*H600</f>
        <v>0</v>
      </c>
      <c r="S600" s="189">
        <v>0</v>
      </c>
      <c r="T600" s="190">
        <f>S600*H600</f>
        <v>0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191" t="s">
        <v>161</v>
      </c>
      <c r="AT600" s="191" t="s">
        <v>156</v>
      </c>
      <c r="AU600" s="191" t="s">
        <v>81</v>
      </c>
      <c r="AY600" s="19" t="s">
        <v>154</v>
      </c>
      <c r="BE600" s="192">
        <f>IF(N600="základní",J600,0)</f>
        <v>0</v>
      </c>
      <c r="BF600" s="192">
        <f>IF(N600="snížená",J600,0)</f>
        <v>0</v>
      </c>
      <c r="BG600" s="192">
        <f>IF(N600="zákl. přenesená",J600,0)</f>
        <v>0</v>
      </c>
      <c r="BH600" s="192">
        <f>IF(N600="sníž. přenesená",J600,0)</f>
        <v>0</v>
      </c>
      <c r="BI600" s="192">
        <f>IF(N600="nulová",J600,0)</f>
        <v>0</v>
      </c>
      <c r="BJ600" s="19" t="s">
        <v>79</v>
      </c>
      <c r="BK600" s="192">
        <f>ROUND(I600*H600,2)</f>
        <v>0</v>
      </c>
      <c r="BL600" s="19" t="s">
        <v>161</v>
      </c>
      <c r="BM600" s="191" t="s">
        <v>797</v>
      </c>
    </row>
    <row r="601" spans="1:47" s="2" customFormat="1" ht="29.25">
      <c r="A601" s="36"/>
      <c r="B601" s="37"/>
      <c r="C601" s="38"/>
      <c r="D601" s="193" t="s">
        <v>163</v>
      </c>
      <c r="E601" s="38"/>
      <c r="F601" s="194" t="s">
        <v>796</v>
      </c>
      <c r="G601" s="38"/>
      <c r="H601" s="38"/>
      <c r="I601" s="195"/>
      <c r="J601" s="38"/>
      <c r="K601" s="38"/>
      <c r="L601" s="41"/>
      <c r="M601" s="196"/>
      <c r="N601" s="197"/>
      <c r="O601" s="66"/>
      <c r="P601" s="66"/>
      <c r="Q601" s="66"/>
      <c r="R601" s="66"/>
      <c r="S601" s="66"/>
      <c r="T601" s="67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T601" s="19" t="s">
        <v>163</v>
      </c>
      <c r="AU601" s="19" t="s">
        <v>81</v>
      </c>
    </row>
    <row r="602" spans="1:47" s="2" customFormat="1" ht="11.25">
      <c r="A602" s="36"/>
      <c r="B602" s="37"/>
      <c r="C602" s="38"/>
      <c r="D602" s="198" t="s">
        <v>164</v>
      </c>
      <c r="E602" s="38"/>
      <c r="F602" s="199" t="s">
        <v>798</v>
      </c>
      <c r="G602" s="38"/>
      <c r="H602" s="38"/>
      <c r="I602" s="195"/>
      <c r="J602" s="38"/>
      <c r="K602" s="38"/>
      <c r="L602" s="41"/>
      <c r="M602" s="196"/>
      <c r="N602" s="197"/>
      <c r="O602" s="66"/>
      <c r="P602" s="66"/>
      <c r="Q602" s="66"/>
      <c r="R602" s="66"/>
      <c r="S602" s="66"/>
      <c r="T602" s="67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T602" s="19" t="s">
        <v>164</v>
      </c>
      <c r="AU602" s="19" t="s">
        <v>81</v>
      </c>
    </row>
    <row r="603" spans="2:51" s="14" customFormat="1" ht="11.25">
      <c r="B603" s="210"/>
      <c r="C603" s="211"/>
      <c r="D603" s="193" t="s">
        <v>166</v>
      </c>
      <c r="E603" s="212" t="s">
        <v>19</v>
      </c>
      <c r="F603" s="213" t="s">
        <v>799</v>
      </c>
      <c r="G603" s="211"/>
      <c r="H603" s="214">
        <v>2520</v>
      </c>
      <c r="I603" s="215"/>
      <c r="J603" s="211"/>
      <c r="K603" s="211"/>
      <c r="L603" s="216"/>
      <c r="M603" s="217"/>
      <c r="N603" s="218"/>
      <c r="O603" s="218"/>
      <c r="P603" s="218"/>
      <c r="Q603" s="218"/>
      <c r="R603" s="218"/>
      <c r="S603" s="218"/>
      <c r="T603" s="219"/>
      <c r="AT603" s="220" t="s">
        <v>166</v>
      </c>
      <c r="AU603" s="220" t="s">
        <v>81</v>
      </c>
      <c r="AV603" s="14" t="s">
        <v>81</v>
      </c>
      <c r="AW603" s="14" t="s">
        <v>33</v>
      </c>
      <c r="AX603" s="14" t="s">
        <v>79</v>
      </c>
      <c r="AY603" s="220" t="s">
        <v>154</v>
      </c>
    </row>
    <row r="604" spans="1:65" s="2" customFormat="1" ht="44.25" customHeight="1">
      <c r="A604" s="36"/>
      <c r="B604" s="37"/>
      <c r="C604" s="180" t="s">
        <v>800</v>
      </c>
      <c r="D604" s="180" t="s">
        <v>156</v>
      </c>
      <c r="E604" s="181" t="s">
        <v>801</v>
      </c>
      <c r="F604" s="182" t="s">
        <v>802</v>
      </c>
      <c r="G604" s="183" t="s">
        <v>159</v>
      </c>
      <c r="H604" s="184">
        <v>84</v>
      </c>
      <c r="I604" s="185"/>
      <c r="J604" s="186">
        <f>ROUND(I604*H604,2)</f>
        <v>0</v>
      </c>
      <c r="K604" s="182" t="s">
        <v>160</v>
      </c>
      <c r="L604" s="41"/>
      <c r="M604" s="187" t="s">
        <v>19</v>
      </c>
      <c r="N604" s="188" t="s">
        <v>43</v>
      </c>
      <c r="O604" s="66"/>
      <c r="P604" s="189">
        <f>O604*H604</f>
        <v>0</v>
      </c>
      <c r="Q604" s="189">
        <v>0</v>
      </c>
      <c r="R604" s="189">
        <f>Q604*H604</f>
        <v>0</v>
      </c>
      <c r="S604" s="189">
        <v>0</v>
      </c>
      <c r="T604" s="190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191" t="s">
        <v>161</v>
      </c>
      <c r="AT604" s="191" t="s">
        <v>156</v>
      </c>
      <c r="AU604" s="191" t="s">
        <v>81</v>
      </c>
      <c r="AY604" s="19" t="s">
        <v>154</v>
      </c>
      <c r="BE604" s="192">
        <f>IF(N604="základní",J604,0)</f>
        <v>0</v>
      </c>
      <c r="BF604" s="192">
        <f>IF(N604="snížená",J604,0)</f>
        <v>0</v>
      </c>
      <c r="BG604" s="192">
        <f>IF(N604="zákl. přenesená",J604,0)</f>
        <v>0</v>
      </c>
      <c r="BH604" s="192">
        <f>IF(N604="sníž. přenesená",J604,0)</f>
        <v>0</v>
      </c>
      <c r="BI604" s="192">
        <f>IF(N604="nulová",J604,0)</f>
        <v>0</v>
      </c>
      <c r="BJ604" s="19" t="s">
        <v>79</v>
      </c>
      <c r="BK604" s="192">
        <f>ROUND(I604*H604,2)</f>
        <v>0</v>
      </c>
      <c r="BL604" s="19" t="s">
        <v>161</v>
      </c>
      <c r="BM604" s="191" t="s">
        <v>803</v>
      </c>
    </row>
    <row r="605" spans="1:47" s="2" customFormat="1" ht="29.25">
      <c r="A605" s="36"/>
      <c r="B605" s="37"/>
      <c r="C605" s="38"/>
      <c r="D605" s="193" t="s">
        <v>163</v>
      </c>
      <c r="E605" s="38"/>
      <c r="F605" s="194" t="s">
        <v>802</v>
      </c>
      <c r="G605" s="38"/>
      <c r="H605" s="38"/>
      <c r="I605" s="195"/>
      <c r="J605" s="38"/>
      <c r="K605" s="38"/>
      <c r="L605" s="41"/>
      <c r="M605" s="196"/>
      <c r="N605" s="197"/>
      <c r="O605" s="66"/>
      <c r="P605" s="66"/>
      <c r="Q605" s="66"/>
      <c r="R605" s="66"/>
      <c r="S605" s="66"/>
      <c r="T605" s="67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T605" s="19" t="s">
        <v>163</v>
      </c>
      <c r="AU605" s="19" t="s">
        <v>81</v>
      </c>
    </row>
    <row r="606" spans="1:47" s="2" customFormat="1" ht="11.25">
      <c r="A606" s="36"/>
      <c r="B606" s="37"/>
      <c r="C606" s="38"/>
      <c r="D606" s="198" t="s">
        <v>164</v>
      </c>
      <c r="E606" s="38"/>
      <c r="F606" s="199" t="s">
        <v>804</v>
      </c>
      <c r="G606" s="38"/>
      <c r="H606" s="38"/>
      <c r="I606" s="195"/>
      <c r="J606" s="38"/>
      <c r="K606" s="38"/>
      <c r="L606" s="41"/>
      <c r="M606" s="196"/>
      <c r="N606" s="197"/>
      <c r="O606" s="66"/>
      <c r="P606" s="66"/>
      <c r="Q606" s="66"/>
      <c r="R606" s="66"/>
      <c r="S606" s="66"/>
      <c r="T606" s="67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T606" s="19" t="s">
        <v>164</v>
      </c>
      <c r="AU606" s="19" t="s">
        <v>81</v>
      </c>
    </row>
    <row r="607" spans="1:65" s="2" customFormat="1" ht="37.9" customHeight="1">
      <c r="A607" s="36"/>
      <c r="B607" s="37"/>
      <c r="C607" s="180" t="s">
        <v>805</v>
      </c>
      <c r="D607" s="180" t="s">
        <v>156</v>
      </c>
      <c r="E607" s="181" t="s">
        <v>806</v>
      </c>
      <c r="F607" s="182" t="s">
        <v>807</v>
      </c>
      <c r="G607" s="183" t="s">
        <v>159</v>
      </c>
      <c r="H607" s="184">
        <v>677.3</v>
      </c>
      <c r="I607" s="185"/>
      <c r="J607" s="186">
        <f>ROUND(I607*H607,2)</f>
        <v>0</v>
      </c>
      <c r="K607" s="182" t="s">
        <v>160</v>
      </c>
      <c r="L607" s="41"/>
      <c r="M607" s="187" t="s">
        <v>19</v>
      </c>
      <c r="N607" s="188" t="s">
        <v>43</v>
      </c>
      <c r="O607" s="66"/>
      <c r="P607" s="189">
        <f>O607*H607</f>
        <v>0</v>
      </c>
      <c r="Q607" s="189">
        <v>0.00013</v>
      </c>
      <c r="R607" s="189">
        <f>Q607*H607</f>
        <v>0.08804899999999999</v>
      </c>
      <c r="S607" s="189">
        <v>0</v>
      </c>
      <c r="T607" s="190">
        <f>S607*H607</f>
        <v>0</v>
      </c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R607" s="191" t="s">
        <v>161</v>
      </c>
      <c r="AT607" s="191" t="s">
        <v>156</v>
      </c>
      <c r="AU607" s="191" t="s">
        <v>81</v>
      </c>
      <c r="AY607" s="19" t="s">
        <v>154</v>
      </c>
      <c r="BE607" s="192">
        <f>IF(N607="základní",J607,0)</f>
        <v>0</v>
      </c>
      <c r="BF607" s="192">
        <f>IF(N607="snížená",J607,0)</f>
        <v>0</v>
      </c>
      <c r="BG607" s="192">
        <f>IF(N607="zákl. přenesená",J607,0)</f>
        <v>0</v>
      </c>
      <c r="BH607" s="192">
        <f>IF(N607="sníž. přenesená",J607,0)</f>
        <v>0</v>
      </c>
      <c r="BI607" s="192">
        <f>IF(N607="nulová",J607,0)</f>
        <v>0</v>
      </c>
      <c r="BJ607" s="19" t="s">
        <v>79</v>
      </c>
      <c r="BK607" s="192">
        <f>ROUND(I607*H607,2)</f>
        <v>0</v>
      </c>
      <c r="BL607" s="19" t="s">
        <v>161</v>
      </c>
      <c r="BM607" s="191" t="s">
        <v>808</v>
      </c>
    </row>
    <row r="608" spans="1:47" s="2" customFormat="1" ht="19.5">
      <c r="A608" s="36"/>
      <c r="B608" s="37"/>
      <c r="C608" s="38"/>
      <c r="D608" s="193" t="s">
        <v>163</v>
      </c>
      <c r="E608" s="38"/>
      <c r="F608" s="194" t="s">
        <v>807</v>
      </c>
      <c r="G608" s="38"/>
      <c r="H608" s="38"/>
      <c r="I608" s="195"/>
      <c r="J608" s="38"/>
      <c r="K608" s="38"/>
      <c r="L608" s="41"/>
      <c r="M608" s="196"/>
      <c r="N608" s="197"/>
      <c r="O608" s="66"/>
      <c r="P608" s="66"/>
      <c r="Q608" s="66"/>
      <c r="R608" s="66"/>
      <c r="S608" s="66"/>
      <c r="T608" s="67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T608" s="19" t="s">
        <v>163</v>
      </c>
      <c r="AU608" s="19" t="s">
        <v>81</v>
      </c>
    </row>
    <row r="609" spans="1:47" s="2" customFormat="1" ht="11.25">
      <c r="A609" s="36"/>
      <c r="B609" s="37"/>
      <c r="C609" s="38"/>
      <c r="D609" s="198" t="s">
        <v>164</v>
      </c>
      <c r="E609" s="38"/>
      <c r="F609" s="199" t="s">
        <v>809</v>
      </c>
      <c r="G609" s="38"/>
      <c r="H609" s="38"/>
      <c r="I609" s="195"/>
      <c r="J609" s="38"/>
      <c r="K609" s="38"/>
      <c r="L609" s="41"/>
      <c r="M609" s="196"/>
      <c r="N609" s="197"/>
      <c r="O609" s="66"/>
      <c r="P609" s="66"/>
      <c r="Q609" s="66"/>
      <c r="R609" s="66"/>
      <c r="S609" s="66"/>
      <c r="T609" s="67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T609" s="19" t="s">
        <v>164</v>
      </c>
      <c r="AU609" s="19" t="s">
        <v>81</v>
      </c>
    </row>
    <row r="610" spans="2:51" s="14" customFormat="1" ht="11.25">
      <c r="B610" s="210"/>
      <c r="C610" s="211"/>
      <c r="D610" s="193" t="s">
        <v>166</v>
      </c>
      <c r="E610" s="212" t="s">
        <v>19</v>
      </c>
      <c r="F610" s="213" t="s">
        <v>810</v>
      </c>
      <c r="G610" s="211"/>
      <c r="H610" s="214">
        <v>46.05</v>
      </c>
      <c r="I610" s="215"/>
      <c r="J610" s="211"/>
      <c r="K610" s="211"/>
      <c r="L610" s="216"/>
      <c r="M610" s="217"/>
      <c r="N610" s="218"/>
      <c r="O610" s="218"/>
      <c r="P610" s="218"/>
      <c r="Q610" s="218"/>
      <c r="R610" s="218"/>
      <c r="S610" s="218"/>
      <c r="T610" s="219"/>
      <c r="AT610" s="220" t="s">
        <v>166</v>
      </c>
      <c r="AU610" s="220" t="s">
        <v>81</v>
      </c>
      <c r="AV610" s="14" t="s">
        <v>81</v>
      </c>
      <c r="AW610" s="14" t="s">
        <v>33</v>
      </c>
      <c r="AX610" s="14" t="s">
        <v>72</v>
      </c>
      <c r="AY610" s="220" t="s">
        <v>154</v>
      </c>
    </row>
    <row r="611" spans="2:51" s="14" customFormat="1" ht="11.25">
      <c r="B611" s="210"/>
      <c r="C611" s="211"/>
      <c r="D611" s="193" t="s">
        <v>166</v>
      </c>
      <c r="E611" s="212" t="s">
        <v>19</v>
      </c>
      <c r="F611" s="213" t="s">
        <v>811</v>
      </c>
      <c r="G611" s="211"/>
      <c r="H611" s="214">
        <v>25</v>
      </c>
      <c r="I611" s="215"/>
      <c r="J611" s="211"/>
      <c r="K611" s="211"/>
      <c r="L611" s="216"/>
      <c r="M611" s="217"/>
      <c r="N611" s="218"/>
      <c r="O611" s="218"/>
      <c r="P611" s="218"/>
      <c r="Q611" s="218"/>
      <c r="R611" s="218"/>
      <c r="S611" s="218"/>
      <c r="T611" s="219"/>
      <c r="AT611" s="220" t="s">
        <v>166</v>
      </c>
      <c r="AU611" s="220" t="s">
        <v>81</v>
      </c>
      <c r="AV611" s="14" t="s">
        <v>81</v>
      </c>
      <c r="AW611" s="14" t="s">
        <v>33</v>
      </c>
      <c r="AX611" s="14" t="s">
        <v>72</v>
      </c>
      <c r="AY611" s="220" t="s">
        <v>154</v>
      </c>
    </row>
    <row r="612" spans="2:51" s="14" customFormat="1" ht="11.25">
      <c r="B612" s="210"/>
      <c r="C612" s="211"/>
      <c r="D612" s="193" t="s">
        <v>166</v>
      </c>
      <c r="E612" s="212" t="s">
        <v>19</v>
      </c>
      <c r="F612" s="213" t="s">
        <v>812</v>
      </c>
      <c r="G612" s="211"/>
      <c r="H612" s="214">
        <v>535.5</v>
      </c>
      <c r="I612" s="215"/>
      <c r="J612" s="211"/>
      <c r="K612" s="211"/>
      <c r="L612" s="216"/>
      <c r="M612" s="217"/>
      <c r="N612" s="218"/>
      <c r="O612" s="218"/>
      <c r="P612" s="218"/>
      <c r="Q612" s="218"/>
      <c r="R612" s="218"/>
      <c r="S612" s="218"/>
      <c r="T612" s="219"/>
      <c r="AT612" s="220" t="s">
        <v>166</v>
      </c>
      <c r="AU612" s="220" t="s">
        <v>81</v>
      </c>
      <c r="AV612" s="14" t="s">
        <v>81</v>
      </c>
      <c r="AW612" s="14" t="s">
        <v>33</v>
      </c>
      <c r="AX612" s="14" t="s">
        <v>72</v>
      </c>
      <c r="AY612" s="220" t="s">
        <v>154</v>
      </c>
    </row>
    <row r="613" spans="2:51" s="14" customFormat="1" ht="11.25">
      <c r="B613" s="210"/>
      <c r="C613" s="211"/>
      <c r="D613" s="193" t="s">
        <v>166</v>
      </c>
      <c r="E613" s="212" t="s">
        <v>19</v>
      </c>
      <c r="F613" s="213" t="s">
        <v>813</v>
      </c>
      <c r="G613" s="211"/>
      <c r="H613" s="214">
        <v>70.75</v>
      </c>
      <c r="I613" s="215"/>
      <c r="J613" s="211"/>
      <c r="K613" s="211"/>
      <c r="L613" s="216"/>
      <c r="M613" s="217"/>
      <c r="N613" s="218"/>
      <c r="O613" s="218"/>
      <c r="P613" s="218"/>
      <c r="Q613" s="218"/>
      <c r="R613" s="218"/>
      <c r="S613" s="218"/>
      <c r="T613" s="219"/>
      <c r="AT613" s="220" t="s">
        <v>166</v>
      </c>
      <c r="AU613" s="220" t="s">
        <v>81</v>
      </c>
      <c r="AV613" s="14" t="s">
        <v>81</v>
      </c>
      <c r="AW613" s="14" t="s">
        <v>33</v>
      </c>
      <c r="AX613" s="14" t="s">
        <v>72</v>
      </c>
      <c r="AY613" s="220" t="s">
        <v>154</v>
      </c>
    </row>
    <row r="614" spans="2:51" s="15" customFormat="1" ht="11.25">
      <c r="B614" s="221"/>
      <c r="C614" s="222"/>
      <c r="D614" s="193" t="s">
        <v>166</v>
      </c>
      <c r="E614" s="223" t="s">
        <v>19</v>
      </c>
      <c r="F614" s="224" t="s">
        <v>196</v>
      </c>
      <c r="G614" s="222"/>
      <c r="H614" s="225">
        <v>677.3</v>
      </c>
      <c r="I614" s="226"/>
      <c r="J614" s="222"/>
      <c r="K614" s="222"/>
      <c r="L614" s="227"/>
      <c r="M614" s="228"/>
      <c r="N614" s="229"/>
      <c r="O614" s="229"/>
      <c r="P614" s="229"/>
      <c r="Q614" s="229"/>
      <c r="R614" s="229"/>
      <c r="S614" s="229"/>
      <c r="T614" s="230"/>
      <c r="AT614" s="231" t="s">
        <v>166</v>
      </c>
      <c r="AU614" s="231" t="s">
        <v>81</v>
      </c>
      <c r="AV614" s="15" t="s">
        <v>161</v>
      </c>
      <c r="AW614" s="15" t="s">
        <v>33</v>
      </c>
      <c r="AX614" s="15" t="s">
        <v>79</v>
      </c>
      <c r="AY614" s="231" t="s">
        <v>154</v>
      </c>
    </row>
    <row r="615" spans="1:65" s="2" customFormat="1" ht="24.2" customHeight="1">
      <c r="A615" s="36"/>
      <c r="B615" s="37"/>
      <c r="C615" s="180" t="s">
        <v>814</v>
      </c>
      <c r="D615" s="180" t="s">
        <v>156</v>
      </c>
      <c r="E615" s="181" t="s">
        <v>815</v>
      </c>
      <c r="F615" s="182" t="s">
        <v>816</v>
      </c>
      <c r="G615" s="183" t="s">
        <v>457</v>
      </c>
      <c r="H615" s="184">
        <v>40</v>
      </c>
      <c r="I615" s="185"/>
      <c r="J615" s="186">
        <f>ROUND(I615*H615,2)</f>
        <v>0</v>
      </c>
      <c r="K615" s="182" t="s">
        <v>458</v>
      </c>
      <c r="L615" s="41"/>
      <c r="M615" s="187" t="s">
        <v>19</v>
      </c>
      <c r="N615" s="188" t="s">
        <v>43</v>
      </c>
      <c r="O615" s="66"/>
      <c r="P615" s="189">
        <f>O615*H615</f>
        <v>0</v>
      </c>
      <c r="Q615" s="189">
        <v>0</v>
      </c>
      <c r="R615" s="189">
        <f>Q615*H615</f>
        <v>0</v>
      </c>
      <c r="S615" s="189">
        <v>0</v>
      </c>
      <c r="T615" s="190">
        <f>S615*H615</f>
        <v>0</v>
      </c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R615" s="191" t="s">
        <v>161</v>
      </c>
      <c r="AT615" s="191" t="s">
        <v>156</v>
      </c>
      <c r="AU615" s="191" t="s">
        <v>81</v>
      </c>
      <c r="AY615" s="19" t="s">
        <v>154</v>
      </c>
      <c r="BE615" s="192">
        <f>IF(N615="základní",J615,0)</f>
        <v>0</v>
      </c>
      <c r="BF615" s="192">
        <f>IF(N615="snížená",J615,0)</f>
        <v>0</v>
      </c>
      <c r="BG615" s="192">
        <f>IF(N615="zákl. přenesená",J615,0)</f>
        <v>0</v>
      </c>
      <c r="BH615" s="192">
        <f>IF(N615="sníž. přenesená",J615,0)</f>
        <v>0</v>
      </c>
      <c r="BI615" s="192">
        <f>IF(N615="nulová",J615,0)</f>
        <v>0</v>
      </c>
      <c r="BJ615" s="19" t="s">
        <v>79</v>
      </c>
      <c r="BK615" s="192">
        <f>ROUND(I615*H615,2)</f>
        <v>0</v>
      </c>
      <c r="BL615" s="19" t="s">
        <v>161</v>
      </c>
      <c r="BM615" s="191" t="s">
        <v>817</v>
      </c>
    </row>
    <row r="616" spans="1:47" s="2" customFormat="1" ht="19.5">
      <c r="A616" s="36"/>
      <c r="B616" s="37"/>
      <c r="C616" s="38"/>
      <c r="D616" s="193" t="s">
        <v>163</v>
      </c>
      <c r="E616" s="38"/>
      <c r="F616" s="194" t="s">
        <v>816</v>
      </c>
      <c r="G616" s="38"/>
      <c r="H616" s="38"/>
      <c r="I616" s="195"/>
      <c r="J616" s="38"/>
      <c r="K616" s="38"/>
      <c r="L616" s="41"/>
      <c r="M616" s="196"/>
      <c r="N616" s="197"/>
      <c r="O616" s="66"/>
      <c r="P616" s="66"/>
      <c r="Q616" s="66"/>
      <c r="R616" s="66"/>
      <c r="S616" s="66"/>
      <c r="T616" s="67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T616" s="19" t="s">
        <v>163</v>
      </c>
      <c r="AU616" s="19" t="s">
        <v>81</v>
      </c>
    </row>
    <row r="617" spans="2:51" s="14" customFormat="1" ht="11.25">
      <c r="B617" s="210"/>
      <c r="C617" s="211"/>
      <c r="D617" s="193" t="s">
        <v>166</v>
      </c>
      <c r="E617" s="212" t="s">
        <v>19</v>
      </c>
      <c r="F617" s="213" t="s">
        <v>818</v>
      </c>
      <c r="G617" s="211"/>
      <c r="H617" s="214">
        <v>40</v>
      </c>
      <c r="I617" s="215"/>
      <c r="J617" s="211"/>
      <c r="K617" s="211"/>
      <c r="L617" s="216"/>
      <c r="M617" s="217"/>
      <c r="N617" s="218"/>
      <c r="O617" s="218"/>
      <c r="P617" s="218"/>
      <c r="Q617" s="218"/>
      <c r="R617" s="218"/>
      <c r="S617" s="218"/>
      <c r="T617" s="219"/>
      <c r="AT617" s="220" t="s">
        <v>166</v>
      </c>
      <c r="AU617" s="220" t="s">
        <v>81</v>
      </c>
      <c r="AV617" s="14" t="s">
        <v>81</v>
      </c>
      <c r="AW617" s="14" t="s">
        <v>33</v>
      </c>
      <c r="AX617" s="14" t="s">
        <v>79</v>
      </c>
      <c r="AY617" s="220" t="s">
        <v>154</v>
      </c>
    </row>
    <row r="618" spans="1:65" s="2" customFormat="1" ht="37.9" customHeight="1">
      <c r="A618" s="36"/>
      <c r="B618" s="37"/>
      <c r="C618" s="180" t="s">
        <v>819</v>
      </c>
      <c r="D618" s="180" t="s">
        <v>156</v>
      </c>
      <c r="E618" s="181" t="s">
        <v>820</v>
      </c>
      <c r="F618" s="182" t="s">
        <v>821</v>
      </c>
      <c r="G618" s="183" t="s">
        <v>159</v>
      </c>
      <c r="H618" s="184">
        <v>677.3</v>
      </c>
      <c r="I618" s="185"/>
      <c r="J618" s="186">
        <f>ROUND(I618*H618,2)</f>
        <v>0</v>
      </c>
      <c r="K618" s="182" t="s">
        <v>160</v>
      </c>
      <c r="L618" s="41"/>
      <c r="M618" s="187" t="s">
        <v>19</v>
      </c>
      <c r="N618" s="188" t="s">
        <v>43</v>
      </c>
      <c r="O618" s="66"/>
      <c r="P618" s="189">
        <f>O618*H618</f>
        <v>0</v>
      </c>
      <c r="Q618" s="189">
        <v>4E-05</v>
      </c>
      <c r="R618" s="189">
        <f>Q618*H618</f>
        <v>0.027092</v>
      </c>
      <c r="S618" s="189">
        <v>0</v>
      </c>
      <c r="T618" s="190">
        <f>S618*H618</f>
        <v>0</v>
      </c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R618" s="191" t="s">
        <v>161</v>
      </c>
      <c r="AT618" s="191" t="s">
        <v>156</v>
      </c>
      <c r="AU618" s="191" t="s">
        <v>81</v>
      </c>
      <c r="AY618" s="19" t="s">
        <v>154</v>
      </c>
      <c r="BE618" s="192">
        <f>IF(N618="základní",J618,0)</f>
        <v>0</v>
      </c>
      <c r="BF618" s="192">
        <f>IF(N618="snížená",J618,0)</f>
        <v>0</v>
      </c>
      <c r="BG618" s="192">
        <f>IF(N618="zákl. přenesená",J618,0)</f>
        <v>0</v>
      </c>
      <c r="BH618" s="192">
        <f>IF(N618="sníž. přenesená",J618,0)</f>
        <v>0</v>
      </c>
      <c r="BI618" s="192">
        <f>IF(N618="nulová",J618,0)</f>
        <v>0</v>
      </c>
      <c r="BJ618" s="19" t="s">
        <v>79</v>
      </c>
      <c r="BK618" s="192">
        <f>ROUND(I618*H618,2)</f>
        <v>0</v>
      </c>
      <c r="BL618" s="19" t="s">
        <v>161</v>
      </c>
      <c r="BM618" s="191" t="s">
        <v>822</v>
      </c>
    </row>
    <row r="619" spans="1:47" s="2" customFormat="1" ht="19.5">
      <c r="A619" s="36"/>
      <c r="B619" s="37"/>
      <c r="C619" s="38"/>
      <c r="D619" s="193" t="s">
        <v>163</v>
      </c>
      <c r="E619" s="38"/>
      <c r="F619" s="194" t="s">
        <v>821</v>
      </c>
      <c r="G619" s="38"/>
      <c r="H619" s="38"/>
      <c r="I619" s="195"/>
      <c r="J619" s="38"/>
      <c r="K619" s="38"/>
      <c r="L619" s="41"/>
      <c r="M619" s="196"/>
      <c r="N619" s="197"/>
      <c r="O619" s="66"/>
      <c r="P619" s="66"/>
      <c r="Q619" s="66"/>
      <c r="R619" s="66"/>
      <c r="S619" s="66"/>
      <c r="T619" s="67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T619" s="19" t="s">
        <v>163</v>
      </c>
      <c r="AU619" s="19" t="s">
        <v>81</v>
      </c>
    </row>
    <row r="620" spans="1:47" s="2" customFormat="1" ht="11.25">
      <c r="A620" s="36"/>
      <c r="B620" s="37"/>
      <c r="C620" s="38"/>
      <c r="D620" s="198" t="s">
        <v>164</v>
      </c>
      <c r="E620" s="38"/>
      <c r="F620" s="199" t="s">
        <v>823</v>
      </c>
      <c r="G620" s="38"/>
      <c r="H620" s="38"/>
      <c r="I620" s="195"/>
      <c r="J620" s="38"/>
      <c r="K620" s="38"/>
      <c r="L620" s="41"/>
      <c r="M620" s="196"/>
      <c r="N620" s="197"/>
      <c r="O620" s="66"/>
      <c r="P620" s="66"/>
      <c r="Q620" s="66"/>
      <c r="R620" s="66"/>
      <c r="S620" s="66"/>
      <c r="T620" s="67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T620" s="19" t="s">
        <v>164</v>
      </c>
      <c r="AU620" s="19" t="s">
        <v>81</v>
      </c>
    </row>
    <row r="621" spans="1:65" s="2" customFormat="1" ht="33" customHeight="1">
      <c r="A621" s="36"/>
      <c r="B621" s="37"/>
      <c r="C621" s="180" t="s">
        <v>824</v>
      </c>
      <c r="D621" s="180" t="s">
        <v>156</v>
      </c>
      <c r="E621" s="181" t="s">
        <v>825</v>
      </c>
      <c r="F621" s="182" t="s">
        <v>826</v>
      </c>
      <c r="G621" s="183" t="s">
        <v>444</v>
      </c>
      <c r="H621" s="184">
        <v>1080</v>
      </c>
      <c r="I621" s="185"/>
      <c r="J621" s="186">
        <f>ROUND(I621*H621,2)</f>
        <v>0</v>
      </c>
      <c r="K621" s="182" t="s">
        <v>458</v>
      </c>
      <c r="L621" s="41"/>
      <c r="M621" s="187" t="s">
        <v>19</v>
      </c>
      <c r="N621" s="188" t="s">
        <v>43</v>
      </c>
      <c r="O621" s="66"/>
      <c r="P621" s="189">
        <f>O621*H621</f>
        <v>0</v>
      </c>
      <c r="Q621" s="189">
        <v>0</v>
      </c>
      <c r="R621" s="189">
        <f>Q621*H621</f>
        <v>0</v>
      </c>
      <c r="S621" s="189">
        <v>0</v>
      </c>
      <c r="T621" s="190">
        <f>S621*H621</f>
        <v>0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191" t="s">
        <v>161</v>
      </c>
      <c r="AT621" s="191" t="s">
        <v>156</v>
      </c>
      <c r="AU621" s="191" t="s">
        <v>81</v>
      </c>
      <c r="AY621" s="19" t="s">
        <v>154</v>
      </c>
      <c r="BE621" s="192">
        <f>IF(N621="základní",J621,0)</f>
        <v>0</v>
      </c>
      <c r="BF621" s="192">
        <f>IF(N621="snížená",J621,0)</f>
        <v>0</v>
      </c>
      <c r="BG621" s="192">
        <f>IF(N621="zákl. přenesená",J621,0)</f>
        <v>0</v>
      </c>
      <c r="BH621" s="192">
        <f>IF(N621="sníž. přenesená",J621,0)</f>
        <v>0</v>
      </c>
      <c r="BI621" s="192">
        <f>IF(N621="nulová",J621,0)</f>
        <v>0</v>
      </c>
      <c r="BJ621" s="19" t="s">
        <v>79</v>
      </c>
      <c r="BK621" s="192">
        <f>ROUND(I621*H621,2)</f>
        <v>0</v>
      </c>
      <c r="BL621" s="19" t="s">
        <v>161</v>
      </c>
      <c r="BM621" s="191" t="s">
        <v>827</v>
      </c>
    </row>
    <row r="622" spans="1:47" s="2" customFormat="1" ht="19.5">
      <c r="A622" s="36"/>
      <c r="B622" s="37"/>
      <c r="C622" s="38"/>
      <c r="D622" s="193" t="s">
        <v>163</v>
      </c>
      <c r="E622" s="38"/>
      <c r="F622" s="194" t="s">
        <v>826</v>
      </c>
      <c r="G622" s="38"/>
      <c r="H622" s="38"/>
      <c r="I622" s="195"/>
      <c r="J622" s="38"/>
      <c r="K622" s="38"/>
      <c r="L622" s="41"/>
      <c r="M622" s="196"/>
      <c r="N622" s="197"/>
      <c r="O622" s="66"/>
      <c r="P622" s="66"/>
      <c r="Q622" s="66"/>
      <c r="R622" s="66"/>
      <c r="S622" s="66"/>
      <c r="T622" s="67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T622" s="19" t="s">
        <v>163</v>
      </c>
      <c r="AU622" s="19" t="s">
        <v>81</v>
      </c>
    </row>
    <row r="623" spans="2:51" s="14" customFormat="1" ht="11.25">
      <c r="B623" s="210"/>
      <c r="C623" s="211"/>
      <c r="D623" s="193" t="s">
        <v>166</v>
      </c>
      <c r="E623" s="212" t="s">
        <v>19</v>
      </c>
      <c r="F623" s="213" t="s">
        <v>828</v>
      </c>
      <c r="G623" s="211"/>
      <c r="H623" s="214">
        <v>1080</v>
      </c>
      <c r="I623" s="215"/>
      <c r="J623" s="211"/>
      <c r="K623" s="211"/>
      <c r="L623" s="216"/>
      <c r="M623" s="217"/>
      <c r="N623" s="218"/>
      <c r="O623" s="218"/>
      <c r="P623" s="218"/>
      <c r="Q623" s="218"/>
      <c r="R623" s="218"/>
      <c r="S623" s="218"/>
      <c r="T623" s="219"/>
      <c r="AT623" s="220" t="s">
        <v>166</v>
      </c>
      <c r="AU623" s="220" t="s">
        <v>81</v>
      </c>
      <c r="AV623" s="14" t="s">
        <v>81</v>
      </c>
      <c r="AW623" s="14" t="s">
        <v>33</v>
      </c>
      <c r="AX623" s="14" t="s">
        <v>79</v>
      </c>
      <c r="AY623" s="220" t="s">
        <v>154</v>
      </c>
    </row>
    <row r="624" spans="1:65" s="2" customFormat="1" ht="33" customHeight="1">
      <c r="A624" s="36"/>
      <c r="B624" s="37"/>
      <c r="C624" s="180" t="s">
        <v>829</v>
      </c>
      <c r="D624" s="180" t="s">
        <v>156</v>
      </c>
      <c r="E624" s="181" t="s">
        <v>830</v>
      </c>
      <c r="F624" s="182" t="s">
        <v>831</v>
      </c>
      <c r="G624" s="183" t="s">
        <v>444</v>
      </c>
      <c r="H624" s="184">
        <v>204</v>
      </c>
      <c r="I624" s="185"/>
      <c r="J624" s="186">
        <f>ROUND(I624*H624,2)</f>
        <v>0</v>
      </c>
      <c r="K624" s="182" t="s">
        <v>458</v>
      </c>
      <c r="L624" s="41"/>
      <c r="M624" s="187" t="s">
        <v>19</v>
      </c>
      <c r="N624" s="188" t="s">
        <v>43</v>
      </c>
      <c r="O624" s="66"/>
      <c r="P624" s="189">
        <f>O624*H624</f>
        <v>0</v>
      </c>
      <c r="Q624" s="189">
        <v>0</v>
      </c>
      <c r="R624" s="189">
        <f>Q624*H624</f>
        <v>0</v>
      </c>
      <c r="S624" s="189">
        <v>0</v>
      </c>
      <c r="T624" s="190">
        <f>S624*H624</f>
        <v>0</v>
      </c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R624" s="191" t="s">
        <v>161</v>
      </c>
      <c r="AT624" s="191" t="s">
        <v>156</v>
      </c>
      <c r="AU624" s="191" t="s">
        <v>81</v>
      </c>
      <c r="AY624" s="19" t="s">
        <v>154</v>
      </c>
      <c r="BE624" s="192">
        <f>IF(N624="základní",J624,0)</f>
        <v>0</v>
      </c>
      <c r="BF624" s="192">
        <f>IF(N624="snížená",J624,0)</f>
        <v>0</v>
      </c>
      <c r="BG624" s="192">
        <f>IF(N624="zákl. přenesená",J624,0)</f>
        <v>0</v>
      </c>
      <c r="BH624" s="192">
        <f>IF(N624="sníž. přenesená",J624,0)</f>
        <v>0</v>
      </c>
      <c r="BI624" s="192">
        <f>IF(N624="nulová",J624,0)</f>
        <v>0</v>
      </c>
      <c r="BJ624" s="19" t="s">
        <v>79</v>
      </c>
      <c r="BK624" s="192">
        <f>ROUND(I624*H624,2)</f>
        <v>0</v>
      </c>
      <c r="BL624" s="19" t="s">
        <v>161</v>
      </c>
      <c r="BM624" s="191" t="s">
        <v>832</v>
      </c>
    </row>
    <row r="625" spans="1:47" s="2" customFormat="1" ht="19.5">
      <c r="A625" s="36"/>
      <c r="B625" s="37"/>
      <c r="C625" s="38"/>
      <c r="D625" s="193" t="s">
        <v>163</v>
      </c>
      <c r="E625" s="38"/>
      <c r="F625" s="194" t="s">
        <v>831</v>
      </c>
      <c r="G625" s="38"/>
      <c r="H625" s="38"/>
      <c r="I625" s="195"/>
      <c r="J625" s="38"/>
      <c r="K625" s="38"/>
      <c r="L625" s="41"/>
      <c r="M625" s="196"/>
      <c r="N625" s="197"/>
      <c r="O625" s="66"/>
      <c r="P625" s="66"/>
      <c r="Q625" s="66"/>
      <c r="R625" s="66"/>
      <c r="S625" s="66"/>
      <c r="T625" s="67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T625" s="19" t="s">
        <v>163</v>
      </c>
      <c r="AU625" s="19" t="s">
        <v>81</v>
      </c>
    </row>
    <row r="626" spans="2:51" s="14" customFormat="1" ht="11.25">
      <c r="B626" s="210"/>
      <c r="C626" s="211"/>
      <c r="D626" s="193" t="s">
        <v>166</v>
      </c>
      <c r="E626" s="212" t="s">
        <v>19</v>
      </c>
      <c r="F626" s="213" t="s">
        <v>833</v>
      </c>
      <c r="G626" s="211"/>
      <c r="H626" s="214">
        <v>204</v>
      </c>
      <c r="I626" s="215"/>
      <c r="J626" s="211"/>
      <c r="K626" s="211"/>
      <c r="L626" s="216"/>
      <c r="M626" s="217"/>
      <c r="N626" s="218"/>
      <c r="O626" s="218"/>
      <c r="P626" s="218"/>
      <c r="Q626" s="218"/>
      <c r="R626" s="218"/>
      <c r="S626" s="218"/>
      <c r="T626" s="219"/>
      <c r="AT626" s="220" t="s">
        <v>166</v>
      </c>
      <c r="AU626" s="220" t="s">
        <v>81</v>
      </c>
      <c r="AV626" s="14" t="s">
        <v>81</v>
      </c>
      <c r="AW626" s="14" t="s">
        <v>33</v>
      </c>
      <c r="AX626" s="14" t="s">
        <v>79</v>
      </c>
      <c r="AY626" s="220" t="s">
        <v>154</v>
      </c>
    </row>
    <row r="627" spans="1:65" s="2" customFormat="1" ht="37.9" customHeight="1">
      <c r="A627" s="36"/>
      <c r="B627" s="37"/>
      <c r="C627" s="180" t="s">
        <v>834</v>
      </c>
      <c r="D627" s="180" t="s">
        <v>156</v>
      </c>
      <c r="E627" s="181" t="s">
        <v>835</v>
      </c>
      <c r="F627" s="182" t="s">
        <v>836</v>
      </c>
      <c r="G627" s="183" t="s">
        <v>444</v>
      </c>
      <c r="H627" s="184">
        <v>152</v>
      </c>
      <c r="I627" s="185"/>
      <c r="J627" s="186">
        <f>ROUND(I627*H627,2)</f>
        <v>0</v>
      </c>
      <c r="K627" s="182" t="s">
        <v>160</v>
      </c>
      <c r="L627" s="41"/>
      <c r="M627" s="187" t="s">
        <v>19</v>
      </c>
      <c r="N627" s="188" t="s">
        <v>43</v>
      </c>
      <c r="O627" s="66"/>
      <c r="P627" s="189">
        <f>O627*H627</f>
        <v>0</v>
      </c>
      <c r="Q627" s="189">
        <v>2E-05</v>
      </c>
      <c r="R627" s="189">
        <f>Q627*H627</f>
        <v>0.00304</v>
      </c>
      <c r="S627" s="189">
        <v>0</v>
      </c>
      <c r="T627" s="190">
        <f>S627*H627</f>
        <v>0</v>
      </c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R627" s="191" t="s">
        <v>161</v>
      </c>
      <c r="AT627" s="191" t="s">
        <v>156</v>
      </c>
      <c r="AU627" s="191" t="s">
        <v>81</v>
      </c>
      <c r="AY627" s="19" t="s">
        <v>154</v>
      </c>
      <c r="BE627" s="192">
        <f>IF(N627="základní",J627,0)</f>
        <v>0</v>
      </c>
      <c r="BF627" s="192">
        <f>IF(N627="snížená",J627,0)</f>
        <v>0</v>
      </c>
      <c r="BG627" s="192">
        <f>IF(N627="zákl. přenesená",J627,0)</f>
        <v>0</v>
      </c>
      <c r="BH627" s="192">
        <f>IF(N627="sníž. přenesená",J627,0)</f>
        <v>0</v>
      </c>
      <c r="BI627" s="192">
        <f>IF(N627="nulová",J627,0)</f>
        <v>0</v>
      </c>
      <c r="BJ627" s="19" t="s">
        <v>79</v>
      </c>
      <c r="BK627" s="192">
        <f>ROUND(I627*H627,2)</f>
        <v>0</v>
      </c>
      <c r="BL627" s="19" t="s">
        <v>161</v>
      </c>
      <c r="BM627" s="191" t="s">
        <v>837</v>
      </c>
    </row>
    <row r="628" spans="1:47" s="2" customFormat="1" ht="19.5">
      <c r="A628" s="36"/>
      <c r="B628" s="37"/>
      <c r="C628" s="38"/>
      <c r="D628" s="193" t="s">
        <v>163</v>
      </c>
      <c r="E628" s="38"/>
      <c r="F628" s="194" t="s">
        <v>836</v>
      </c>
      <c r="G628" s="38"/>
      <c r="H628" s="38"/>
      <c r="I628" s="195"/>
      <c r="J628" s="38"/>
      <c r="K628" s="38"/>
      <c r="L628" s="41"/>
      <c r="M628" s="196"/>
      <c r="N628" s="197"/>
      <c r="O628" s="66"/>
      <c r="P628" s="66"/>
      <c r="Q628" s="66"/>
      <c r="R628" s="66"/>
      <c r="S628" s="66"/>
      <c r="T628" s="67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T628" s="19" t="s">
        <v>163</v>
      </c>
      <c r="AU628" s="19" t="s">
        <v>81</v>
      </c>
    </row>
    <row r="629" spans="1:47" s="2" customFormat="1" ht="11.25">
      <c r="A629" s="36"/>
      <c r="B629" s="37"/>
      <c r="C629" s="38"/>
      <c r="D629" s="198" t="s">
        <v>164</v>
      </c>
      <c r="E629" s="38"/>
      <c r="F629" s="199" t="s">
        <v>838</v>
      </c>
      <c r="G629" s="38"/>
      <c r="H629" s="38"/>
      <c r="I629" s="195"/>
      <c r="J629" s="38"/>
      <c r="K629" s="38"/>
      <c r="L629" s="41"/>
      <c r="M629" s="196"/>
      <c r="N629" s="197"/>
      <c r="O629" s="66"/>
      <c r="P629" s="66"/>
      <c r="Q629" s="66"/>
      <c r="R629" s="66"/>
      <c r="S629" s="66"/>
      <c r="T629" s="67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T629" s="19" t="s">
        <v>164</v>
      </c>
      <c r="AU629" s="19" t="s">
        <v>81</v>
      </c>
    </row>
    <row r="630" spans="2:51" s="14" customFormat="1" ht="11.25">
      <c r="B630" s="210"/>
      <c r="C630" s="211"/>
      <c r="D630" s="193" t="s">
        <v>166</v>
      </c>
      <c r="E630" s="212" t="s">
        <v>19</v>
      </c>
      <c r="F630" s="213" t="s">
        <v>839</v>
      </c>
      <c r="G630" s="211"/>
      <c r="H630" s="214">
        <v>152</v>
      </c>
      <c r="I630" s="215"/>
      <c r="J630" s="211"/>
      <c r="K630" s="211"/>
      <c r="L630" s="216"/>
      <c r="M630" s="217"/>
      <c r="N630" s="218"/>
      <c r="O630" s="218"/>
      <c r="P630" s="218"/>
      <c r="Q630" s="218"/>
      <c r="R630" s="218"/>
      <c r="S630" s="218"/>
      <c r="T630" s="219"/>
      <c r="AT630" s="220" t="s">
        <v>166</v>
      </c>
      <c r="AU630" s="220" t="s">
        <v>81</v>
      </c>
      <c r="AV630" s="14" t="s">
        <v>81</v>
      </c>
      <c r="AW630" s="14" t="s">
        <v>33</v>
      </c>
      <c r="AX630" s="14" t="s">
        <v>79</v>
      </c>
      <c r="AY630" s="220" t="s">
        <v>154</v>
      </c>
    </row>
    <row r="631" spans="1:65" s="2" customFormat="1" ht="24.2" customHeight="1">
      <c r="A631" s="36"/>
      <c r="B631" s="37"/>
      <c r="C631" s="180" t="s">
        <v>840</v>
      </c>
      <c r="D631" s="180" t="s">
        <v>156</v>
      </c>
      <c r="E631" s="181" t="s">
        <v>841</v>
      </c>
      <c r="F631" s="182" t="s">
        <v>842</v>
      </c>
      <c r="G631" s="183" t="s">
        <v>159</v>
      </c>
      <c r="H631" s="184">
        <v>8</v>
      </c>
      <c r="I631" s="185"/>
      <c r="J631" s="186">
        <f>ROUND(I631*H631,2)</f>
        <v>0</v>
      </c>
      <c r="K631" s="182" t="s">
        <v>458</v>
      </c>
      <c r="L631" s="41"/>
      <c r="M631" s="187" t="s">
        <v>19</v>
      </c>
      <c r="N631" s="188" t="s">
        <v>43</v>
      </c>
      <c r="O631" s="66"/>
      <c r="P631" s="189">
        <f>O631*H631</f>
        <v>0</v>
      </c>
      <c r="Q631" s="189">
        <v>0</v>
      </c>
      <c r="R631" s="189">
        <f>Q631*H631</f>
        <v>0</v>
      </c>
      <c r="S631" s="189">
        <v>0</v>
      </c>
      <c r="T631" s="190">
        <f>S631*H631</f>
        <v>0</v>
      </c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R631" s="191" t="s">
        <v>161</v>
      </c>
      <c r="AT631" s="191" t="s">
        <v>156</v>
      </c>
      <c r="AU631" s="191" t="s">
        <v>81</v>
      </c>
      <c r="AY631" s="19" t="s">
        <v>154</v>
      </c>
      <c r="BE631" s="192">
        <f>IF(N631="základní",J631,0)</f>
        <v>0</v>
      </c>
      <c r="BF631" s="192">
        <f>IF(N631="snížená",J631,0)</f>
        <v>0</v>
      </c>
      <c r="BG631" s="192">
        <f>IF(N631="zákl. přenesená",J631,0)</f>
        <v>0</v>
      </c>
      <c r="BH631" s="192">
        <f>IF(N631="sníž. přenesená",J631,0)</f>
        <v>0</v>
      </c>
      <c r="BI631" s="192">
        <f>IF(N631="nulová",J631,0)</f>
        <v>0</v>
      </c>
      <c r="BJ631" s="19" t="s">
        <v>79</v>
      </c>
      <c r="BK631" s="192">
        <f>ROUND(I631*H631,2)</f>
        <v>0</v>
      </c>
      <c r="BL631" s="19" t="s">
        <v>161</v>
      </c>
      <c r="BM631" s="191" t="s">
        <v>843</v>
      </c>
    </row>
    <row r="632" spans="1:47" s="2" customFormat="1" ht="19.5">
      <c r="A632" s="36"/>
      <c r="B632" s="37"/>
      <c r="C632" s="38"/>
      <c r="D632" s="193" t="s">
        <v>163</v>
      </c>
      <c r="E632" s="38"/>
      <c r="F632" s="194" t="s">
        <v>842</v>
      </c>
      <c r="G632" s="38"/>
      <c r="H632" s="38"/>
      <c r="I632" s="195"/>
      <c r="J632" s="38"/>
      <c r="K632" s="38"/>
      <c r="L632" s="41"/>
      <c r="M632" s="196"/>
      <c r="N632" s="197"/>
      <c r="O632" s="66"/>
      <c r="P632" s="66"/>
      <c r="Q632" s="66"/>
      <c r="R632" s="66"/>
      <c r="S632" s="66"/>
      <c r="T632" s="67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T632" s="19" t="s">
        <v>163</v>
      </c>
      <c r="AU632" s="19" t="s">
        <v>81</v>
      </c>
    </row>
    <row r="633" spans="1:65" s="2" customFormat="1" ht="16.5" customHeight="1">
      <c r="A633" s="36"/>
      <c r="B633" s="37"/>
      <c r="C633" s="180" t="s">
        <v>844</v>
      </c>
      <c r="D633" s="180" t="s">
        <v>156</v>
      </c>
      <c r="E633" s="181" t="s">
        <v>845</v>
      </c>
      <c r="F633" s="182" t="s">
        <v>846</v>
      </c>
      <c r="G633" s="183" t="s">
        <v>183</v>
      </c>
      <c r="H633" s="184">
        <v>95.58</v>
      </c>
      <c r="I633" s="185"/>
      <c r="J633" s="186">
        <f>ROUND(I633*H633,2)</f>
        <v>0</v>
      </c>
      <c r="K633" s="182" t="s">
        <v>160</v>
      </c>
      <c r="L633" s="41"/>
      <c r="M633" s="187" t="s">
        <v>19</v>
      </c>
      <c r="N633" s="188" t="s">
        <v>43</v>
      </c>
      <c r="O633" s="66"/>
      <c r="P633" s="189">
        <f>O633*H633</f>
        <v>0</v>
      </c>
      <c r="Q633" s="189">
        <v>0</v>
      </c>
      <c r="R633" s="189">
        <f>Q633*H633</f>
        <v>0</v>
      </c>
      <c r="S633" s="189">
        <v>2.4</v>
      </c>
      <c r="T633" s="190">
        <f>S633*H633</f>
        <v>229.392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191" t="s">
        <v>161</v>
      </c>
      <c r="AT633" s="191" t="s">
        <v>156</v>
      </c>
      <c r="AU633" s="191" t="s">
        <v>81</v>
      </c>
      <c r="AY633" s="19" t="s">
        <v>154</v>
      </c>
      <c r="BE633" s="192">
        <f>IF(N633="základní",J633,0)</f>
        <v>0</v>
      </c>
      <c r="BF633" s="192">
        <f>IF(N633="snížená",J633,0)</f>
        <v>0</v>
      </c>
      <c r="BG633" s="192">
        <f>IF(N633="zákl. přenesená",J633,0)</f>
        <v>0</v>
      </c>
      <c r="BH633" s="192">
        <f>IF(N633="sníž. přenesená",J633,0)</f>
        <v>0</v>
      </c>
      <c r="BI633" s="192">
        <f>IF(N633="nulová",J633,0)</f>
        <v>0</v>
      </c>
      <c r="BJ633" s="19" t="s">
        <v>79</v>
      </c>
      <c r="BK633" s="192">
        <f>ROUND(I633*H633,2)</f>
        <v>0</v>
      </c>
      <c r="BL633" s="19" t="s">
        <v>161</v>
      </c>
      <c r="BM633" s="191" t="s">
        <v>847</v>
      </c>
    </row>
    <row r="634" spans="1:47" s="2" customFormat="1" ht="11.25">
      <c r="A634" s="36"/>
      <c r="B634" s="37"/>
      <c r="C634" s="38"/>
      <c r="D634" s="193" t="s">
        <v>163</v>
      </c>
      <c r="E634" s="38"/>
      <c r="F634" s="194" t="s">
        <v>846</v>
      </c>
      <c r="G634" s="38"/>
      <c r="H634" s="38"/>
      <c r="I634" s="195"/>
      <c r="J634" s="38"/>
      <c r="K634" s="38"/>
      <c r="L634" s="41"/>
      <c r="M634" s="196"/>
      <c r="N634" s="197"/>
      <c r="O634" s="66"/>
      <c r="P634" s="66"/>
      <c r="Q634" s="66"/>
      <c r="R634" s="66"/>
      <c r="S634" s="66"/>
      <c r="T634" s="67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T634" s="19" t="s">
        <v>163</v>
      </c>
      <c r="AU634" s="19" t="s">
        <v>81</v>
      </c>
    </row>
    <row r="635" spans="1:47" s="2" customFormat="1" ht="11.25">
      <c r="A635" s="36"/>
      <c r="B635" s="37"/>
      <c r="C635" s="38"/>
      <c r="D635" s="198" t="s">
        <v>164</v>
      </c>
      <c r="E635" s="38"/>
      <c r="F635" s="199" t="s">
        <v>848</v>
      </c>
      <c r="G635" s="38"/>
      <c r="H635" s="38"/>
      <c r="I635" s="195"/>
      <c r="J635" s="38"/>
      <c r="K635" s="38"/>
      <c r="L635" s="41"/>
      <c r="M635" s="196"/>
      <c r="N635" s="197"/>
      <c r="O635" s="66"/>
      <c r="P635" s="66"/>
      <c r="Q635" s="66"/>
      <c r="R635" s="66"/>
      <c r="S635" s="66"/>
      <c r="T635" s="67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T635" s="19" t="s">
        <v>164</v>
      </c>
      <c r="AU635" s="19" t="s">
        <v>81</v>
      </c>
    </row>
    <row r="636" spans="2:51" s="13" customFormat="1" ht="11.25">
      <c r="B636" s="200"/>
      <c r="C636" s="201"/>
      <c r="D636" s="193" t="s">
        <v>166</v>
      </c>
      <c r="E636" s="202" t="s">
        <v>19</v>
      </c>
      <c r="F636" s="203" t="s">
        <v>849</v>
      </c>
      <c r="G636" s="201"/>
      <c r="H636" s="202" t="s">
        <v>19</v>
      </c>
      <c r="I636" s="204"/>
      <c r="J636" s="201"/>
      <c r="K636" s="201"/>
      <c r="L636" s="205"/>
      <c r="M636" s="206"/>
      <c r="N636" s="207"/>
      <c r="O636" s="207"/>
      <c r="P636" s="207"/>
      <c r="Q636" s="207"/>
      <c r="R636" s="207"/>
      <c r="S636" s="207"/>
      <c r="T636" s="208"/>
      <c r="AT636" s="209" t="s">
        <v>166</v>
      </c>
      <c r="AU636" s="209" t="s">
        <v>81</v>
      </c>
      <c r="AV636" s="13" t="s">
        <v>79</v>
      </c>
      <c r="AW636" s="13" t="s">
        <v>33</v>
      </c>
      <c r="AX636" s="13" t="s">
        <v>72</v>
      </c>
      <c r="AY636" s="209" t="s">
        <v>154</v>
      </c>
    </row>
    <row r="637" spans="2:51" s="14" customFormat="1" ht="11.25">
      <c r="B637" s="210"/>
      <c r="C637" s="211"/>
      <c r="D637" s="193" t="s">
        <v>166</v>
      </c>
      <c r="E637" s="212" t="s">
        <v>19</v>
      </c>
      <c r="F637" s="213" t="s">
        <v>850</v>
      </c>
      <c r="G637" s="211"/>
      <c r="H637" s="214">
        <v>34.839</v>
      </c>
      <c r="I637" s="215"/>
      <c r="J637" s="211"/>
      <c r="K637" s="211"/>
      <c r="L637" s="216"/>
      <c r="M637" s="217"/>
      <c r="N637" s="218"/>
      <c r="O637" s="218"/>
      <c r="P637" s="218"/>
      <c r="Q637" s="218"/>
      <c r="R637" s="218"/>
      <c r="S637" s="218"/>
      <c r="T637" s="219"/>
      <c r="AT637" s="220" t="s">
        <v>166</v>
      </c>
      <c r="AU637" s="220" t="s">
        <v>81</v>
      </c>
      <c r="AV637" s="14" t="s">
        <v>81</v>
      </c>
      <c r="AW637" s="14" t="s">
        <v>33</v>
      </c>
      <c r="AX637" s="14" t="s">
        <v>72</v>
      </c>
      <c r="AY637" s="220" t="s">
        <v>154</v>
      </c>
    </row>
    <row r="638" spans="2:51" s="14" customFormat="1" ht="22.5">
      <c r="B638" s="210"/>
      <c r="C638" s="211"/>
      <c r="D638" s="193" t="s">
        <v>166</v>
      </c>
      <c r="E638" s="212" t="s">
        <v>19</v>
      </c>
      <c r="F638" s="213" t="s">
        <v>851</v>
      </c>
      <c r="G638" s="211"/>
      <c r="H638" s="214">
        <v>60.741</v>
      </c>
      <c r="I638" s="215"/>
      <c r="J638" s="211"/>
      <c r="K638" s="211"/>
      <c r="L638" s="216"/>
      <c r="M638" s="217"/>
      <c r="N638" s="218"/>
      <c r="O638" s="218"/>
      <c r="P638" s="218"/>
      <c r="Q638" s="218"/>
      <c r="R638" s="218"/>
      <c r="S638" s="218"/>
      <c r="T638" s="219"/>
      <c r="AT638" s="220" t="s">
        <v>166</v>
      </c>
      <c r="AU638" s="220" t="s">
        <v>81</v>
      </c>
      <c r="AV638" s="14" t="s">
        <v>81</v>
      </c>
      <c r="AW638" s="14" t="s">
        <v>33</v>
      </c>
      <c r="AX638" s="14" t="s">
        <v>72</v>
      </c>
      <c r="AY638" s="220" t="s">
        <v>154</v>
      </c>
    </row>
    <row r="639" spans="2:51" s="15" customFormat="1" ht="11.25">
      <c r="B639" s="221"/>
      <c r="C639" s="222"/>
      <c r="D639" s="193" t="s">
        <v>166</v>
      </c>
      <c r="E639" s="223" t="s">
        <v>19</v>
      </c>
      <c r="F639" s="224" t="s">
        <v>196</v>
      </c>
      <c r="G639" s="222"/>
      <c r="H639" s="225">
        <v>95.58</v>
      </c>
      <c r="I639" s="226"/>
      <c r="J639" s="222"/>
      <c r="K639" s="222"/>
      <c r="L639" s="227"/>
      <c r="M639" s="228"/>
      <c r="N639" s="229"/>
      <c r="O639" s="229"/>
      <c r="P639" s="229"/>
      <c r="Q639" s="229"/>
      <c r="R639" s="229"/>
      <c r="S639" s="229"/>
      <c r="T639" s="230"/>
      <c r="AT639" s="231" t="s">
        <v>166</v>
      </c>
      <c r="AU639" s="231" t="s">
        <v>81</v>
      </c>
      <c r="AV639" s="15" t="s">
        <v>161</v>
      </c>
      <c r="AW639" s="15" t="s">
        <v>33</v>
      </c>
      <c r="AX639" s="15" t="s">
        <v>79</v>
      </c>
      <c r="AY639" s="231" t="s">
        <v>154</v>
      </c>
    </row>
    <row r="640" spans="1:65" s="2" customFormat="1" ht="44.25" customHeight="1">
      <c r="A640" s="36"/>
      <c r="B640" s="37"/>
      <c r="C640" s="180" t="s">
        <v>852</v>
      </c>
      <c r="D640" s="180" t="s">
        <v>156</v>
      </c>
      <c r="E640" s="181" t="s">
        <v>853</v>
      </c>
      <c r="F640" s="182" t="s">
        <v>854</v>
      </c>
      <c r="G640" s="183" t="s">
        <v>159</v>
      </c>
      <c r="H640" s="184">
        <v>24.958</v>
      </c>
      <c r="I640" s="185"/>
      <c r="J640" s="186">
        <f>ROUND(I640*H640,2)</f>
        <v>0</v>
      </c>
      <c r="K640" s="182" t="s">
        <v>160</v>
      </c>
      <c r="L640" s="41"/>
      <c r="M640" s="187" t="s">
        <v>19</v>
      </c>
      <c r="N640" s="188" t="s">
        <v>43</v>
      </c>
      <c r="O640" s="66"/>
      <c r="P640" s="189">
        <f>O640*H640</f>
        <v>0</v>
      </c>
      <c r="Q640" s="189">
        <v>0</v>
      </c>
      <c r="R640" s="189">
        <f>Q640*H640</f>
        <v>0</v>
      </c>
      <c r="S640" s="189">
        <v>0.131</v>
      </c>
      <c r="T640" s="190">
        <f>S640*H640</f>
        <v>3.269498</v>
      </c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R640" s="191" t="s">
        <v>161</v>
      </c>
      <c r="AT640" s="191" t="s">
        <v>156</v>
      </c>
      <c r="AU640" s="191" t="s">
        <v>81</v>
      </c>
      <c r="AY640" s="19" t="s">
        <v>154</v>
      </c>
      <c r="BE640" s="192">
        <f>IF(N640="základní",J640,0)</f>
        <v>0</v>
      </c>
      <c r="BF640" s="192">
        <f>IF(N640="snížená",J640,0)</f>
        <v>0</v>
      </c>
      <c r="BG640" s="192">
        <f>IF(N640="zákl. přenesená",J640,0)</f>
        <v>0</v>
      </c>
      <c r="BH640" s="192">
        <f>IF(N640="sníž. přenesená",J640,0)</f>
        <v>0</v>
      </c>
      <c r="BI640" s="192">
        <f>IF(N640="nulová",J640,0)</f>
        <v>0</v>
      </c>
      <c r="BJ640" s="19" t="s">
        <v>79</v>
      </c>
      <c r="BK640" s="192">
        <f>ROUND(I640*H640,2)</f>
        <v>0</v>
      </c>
      <c r="BL640" s="19" t="s">
        <v>161</v>
      </c>
      <c r="BM640" s="191" t="s">
        <v>855</v>
      </c>
    </row>
    <row r="641" spans="1:47" s="2" customFormat="1" ht="29.25">
      <c r="A641" s="36"/>
      <c r="B641" s="37"/>
      <c r="C641" s="38"/>
      <c r="D641" s="193" t="s">
        <v>163</v>
      </c>
      <c r="E641" s="38"/>
      <c r="F641" s="194" t="s">
        <v>854</v>
      </c>
      <c r="G641" s="38"/>
      <c r="H641" s="38"/>
      <c r="I641" s="195"/>
      <c r="J641" s="38"/>
      <c r="K641" s="38"/>
      <c r="L641" s="41"/>
      <c r="M641" s="196"/>
      <c r="N641" s="197"/>
      <c r="O641" s="66"/>
      <c r="P641" s="66"/>
      <c r="Q641" s="66"/>
      <c r="R641" s="66"/>
      <c r="S641" s="66"/>
      <c r="T641" s="67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T641" s="19" t="s">
        <v>163</v>
      </c>
      <c r="AU641" s="19" t="s">
        <v>81</v>
      </c>
    </row>
    <row r="642" spans="1:47" s="2" customFormat="1" ht="11.25">
      <c r="A642" s="36"/>
      <c r="B642" s="37"/>
      <c r="C642" s="38"/>
      <c r="D642" s="198" t="s">
        <v>164</v>
      </c>
      <c r="E642" s="38"/>
      <c r="F642" s="199" t="s">
        <v>856</v>
      </c>
      <c r="G642" s="38"/>
      <c r="H642" s="38"/>
      <c r="I642" s="195"/>
      <c r="J642" s="38"/>
      <c r="K642" s="38"/>
      <c r="L642" s="41"/>
      <c r="M642" s="196"/>
      <c r="N642" s="197"/>
      <c r="O642" s="66"/>
      <c r="P642" s="66"/>
      <c r="Q642" s="66"/>
      <c r="R642" s="66"/>
      <c r="S642" s="66"/>
      <c r="T642" s="67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T642" s="19" t="s">
        <v>164</v>
      </c>
      <c r="AU642" s="19" t="s">
        <v>81</v>
      </c>
    </row>
    <row r="643" spans="2:51" s="13" customFormat="1" ht="11.25">
      <c r="B643" s="200"/>
      <c r="C643" s="201"/>
      <c r="D643" s="193" t="s">
        <v>166</v>
      </c>
      <c r="E643" s="202" t="s">
        <v>19</v>
      </c>
      <c r="F643" s="203" t="s">
        <v>857</v>
      </c>
      <c r="G643" s="201"/>
      <c r="H643" s="202" t="s">
        <v>19</v>
      </c>
      <c r="I643" s="204"/>
      <c r="J643" s="201"/>
      <c r="K643" s="201"/>
      <c r="L643" s="205"/>
      <c r="M643" s="206"/>
      <c r="N643" s="207"/>
      <c r="O643" s="207"/>
      <c r="P643" s="207"/>
      <c r="Q643" s="207"/>
      <c r="R643" s="207"/>
      <c r="S643" s="207"/>
      <c r="T643" s="208"/>
      <c r="AT643" s="209" t="s">
        <v>166</v>
      </c>
      <c r="AU643" s="209" t="s">
        <v>81</v>
      </c>
      <c r="AV643" s="13" t="s">
        <v>79</v>
      </c>
      <c r="AW643" s="13" t="s">
        <v>33</v>
      </c>
      <c r="AX643" s="13" t="s">
        <v>72</v>
      </c>
      <c r="AY643" s="209" t="s">
        <v>154</v>
      </c>
    </row>
    <row r="644" spans="2:51" s="14" customFormat="1" ht="11.25">
      <c r="B644" s="210"/>
      <c r="C644" s="211"/>
      <c r="D644" s="193" t="s">
        <v>166</v>
      </c>
      <c r="E644" s="212" t="s">
        <v>19</v>
      </c>
      <c r="F644" s="213" t="s">
        <v>858</v>
      </c>
      <c r="G644" s="211"/>
      <c r="H644" s="214">
        <v>3.063</v>
      </c>
      <c r="I644" s="215"/>
      <c r="J644" s="211"/>
      <c r="K644" s="211"/>
      <c r="L644" s="216"/>
      <c r="M644" s="217"/>
      <c r="N644" s="218"/>
      <c r="O644" s="218"/>
      <c r="P644" s="218"/>
      <c r="Q644" s="218"/>
      <c r="R644" s="218"/>
      <c r="S644" s="218"/>
      <c r="T644" s="219"/>
      <c r="AT644" s="220" t="s">
        <v>166</v>
      </c>
      <c r="AU644" s="220" t="s">
        <v>81</v>
      </c>
      <c r="AV644" s="14" t="s">
        <v>81</v>
      </c>
      <c r="AW644" s="14" t="s">
        <v>33</v>
      </c>
      <c r="AX644" s="14" t="s">
        <v>72</v>
      </c>
      <c r="AY644" s="220" t="s">
        <v>154</v>
      </c>
    </row>
    <row r="645" spans="2:51" s="14" customFormat="1" ht="11.25">
      <c r="B645" s="210"/>
      <c r="C645" s="211"/>
      <c r="D645" s="193" t="s">
        <v>166</v>
      </c>
      <c r="E645" s="212" t="s">
        <v>19</v>
      </c>
      <c r="F645" s="213" t="s">
        <v>859</v>
      </c>
      <c r="G645" s="211"/>
      <c r="H645" s="214">
        <v>21.895</v>
      </c>
      <c r="I645" s="215"/>
      <c r="J645" s="211"/>
      <c r="K645" s="211"/>
      <c r="L645" s="216"/>
      <c r="M645" s="217"/>
      <c r="N645" s="218"/>
      <c r="O645" s="218"/>
      <c r="P645" s="218"/>
      <c r="Q645" s="218"/>
      <c r="R645" s="218"/>
      <c r="S645" s="218"/>
      <c r="T645" s="219"/>
      <c r="AT645" s="220" t="s">
        <v>166</v>
      </c>
      <c r="AU645" s="220" t="s">
        <v>81</v>
      </c>
      <c r="AV645" s="14" t="s">
        <v>81</v>
      </c>
      <c r="AW645" s="14" t="s">
        <v>33</v>
      </c>
      <c r="AX645" s="14" t="s">
        <v>72</v>
      </c>
      <c r="AY645" s="220" t="s">
        <v>154</v>
      </c>
    </row>
    <row r="646" spans="2:51" s="15" customFormat="1" ht="11.25">
      <c r="B646" s="221"/>
      <c r="C646" s="222"/>
      <c r="D646" s="193" t="s">
        <v>166</v>
      </c>
      <c r="E646" s="223" t="s">
        <v>19</v>
      </c>
      <c r="F646" s="224" t="s">
        <v>196</v>
      </c>
      <c r="G646" s="222"/>
      <c r="H646" s="225">
        <v>24.958</v>
      </c>
      <c r="I646" s="226"/>
      <c r="J646" s="222"/>
      <c r="K646" s="222"/>
      <c r="L646" s="227"/>
      <c r="M646" s="228"/>
      <c r="N646" s="229"/>
      <c r="O646" s="229"/>
      <c r="P646" s="229"/>
      <c r="Q646" s="229"/>
      <c r="R646" s="229"/>
      <c r="S646" s="229"/>
      <c r="T646" s="230"/>
      <c r="AT646" s="231" t="s">
        <v>166</v>
      </c>
      <c r="AU646" s="231" t="s">
        <v>81</v>
      </c>
      <c r="AV646" s="15" t="s">
        <v>161</v>
      </c>
      <c r="AW646" s="15" t="s">
        <v>33</v>
      </c>
      <c r="AX646" s="15" t="s">
        <v>79</v>
      </c>
      <c r="AY646" s="231" t="s">
        <v>154</v>
      </c>
    </row>
    <row r="647" spans="1:65" s="2" customFormat="1" ht="37.9" customHeight="1">
      <c r="A647" s="36"/>
      <c r="B647" s="37"/>
      <c r="C647" s="180" t="s">
        <v>860</v>
      </c>
      <c r="D647" s="180" t="s">
        <v>156</v>
      </c>
      <c r="E647" s="181" t="s">
        <v>861</v>
      </c>
      <c r="F647" s="182" t="s">
        <v>862</v>
      </c>
      <c r="G647" s="183" t="s">
        <v>183</v>
      </c>
      <c r="H647" s="184">
        <v>2.25</v>
      </c>
      <c r="I647" s="185"/>
      <c r="J647" s="186">
        <f>ROUND(I647*H647,2)</f>
        <v>0</v>
      </c>
      <c r="K647" s="182" t="s">
        <v>160</v>
      </c>
      <c r="L647" s="41"/>
      <c r="M647" s="187" t="s">
        <v>19</v>
      </c>
      <c r="N647" s="188" t="s">
        <v>43</v>
      </c>
      <c r="O647" s="66"/>
      <c r="P647" s="189">
        <f>O647*H647</f>
        <v>0</v>
      </c>
      <c r="Q647" s="189">
        <v>0</v>
      </c>
      <c r="R647" s="189">
        <f>Q647*H647</f>
        <v>0</v>
      </c>
      <c r="S647" s="189">
        <v>2.1</v>
      </c>
      <c r="T647" s="190">
        <f>S647*H647</f>
        <v>4.7250000000000005</v>
      </c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R647" s="191" t="s">
        <v>161</v>
      </c>
      <c r="AT647" s="191" t="s">
        <v>156</v>
      </c>
      <c r="AU647" s="191" t="s">
        <v>81</v>
      </c>
      <c r="AY647" s="19" t="s">
        <v>154</v>
      </c>
      <c r="BE647" s="192">
        <f>IF(N647="základní",J647,0)</f>
        <v>0</v>
      </c>
      <c r="BF647" s="192">
        <f>IF(N647="snížená",J647,0)</f>
        <v>0</v>
      </c>
      <c r="BG647" s="192">
        <f>IF(N647="zákl. přenesená",J647,0)</f>
        <v>0</v>
      </c>
      <c r="BH647" s="192">
        <f>IF(N647="sníž. přenesená",J647,0)</f>
        <v>0</v>
      </c>
      <c r="BI647" s="192">
        <f>IF(N647="nulová",J647,0)</f>
        <v>0</v>
      </c>
      <c r="BJ647" s="19" t="s">
        <v>79</v>
      </c>
      <c r="BK647" s="192">
        <f>ROUND(I647*H647,2)</f>
        <v>0</v>
      </c>
      <c r="BL647" s="19" t="s">
        <v>161</v>
      </c>
      <c r="BM647" s="191" t="s">
        <v>863</v>
      </c>
    </row>
    <row r="648" spans="1:47" s="2" customFormat="1" ht="19.5">
      <c r="A648" s="36"/>
      <c r="B648" s="37"/>
      <c r="C648" s="38"/>
      <c r="D648" s="193" t="s">
        <v>163</v>
      </c>
      <c r="E648" s="38"/>
      <c r="F648" s="194" t="s">
        <v>862</v>
      </c>
      <c r="G648" s="38"/>
      <c r="H648" s="38"/>
      <c r="I648" s="195"/>
      <c r="J648" s="38"/>
      <c r="K648" s="38"/>
      <c r="L648" s="41"/>
      <c r="M648" s="196"/>
      <c r="N648" s="197"/>
      <c r="O648" s="66"/>
      <c r="P648" s="66"/>
      <c r="Q648" s="66"/>
      <c r="R648" s="66"/>
      <c r="S648" s="66"/>
      <c r="T648" s="67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T648" s="19" t="s">
        <v>163</v>
      </c>
      <c r="AU648" s="19" t="s">
        <v>81</v>
      </c>
    </row>
    <row r="649" spans="1:47" s="2" customFormat="1" ht="11.25">
      <c r="A649" s="36"/>
      <c r="B649" s="37"/>
      <c r="C649" s="38"/>
      <c r="D649" s="198" t="s">
        <v>164</v>
      </c>
      <c r="E649" s="38"/>
      <c r="F649" s="199" t="s">
        <v>864</v>
      </c>
      <c r="G649" s="38"/>
      <c r="H649" s="38"/>
      <c r="I649" s="195"/>
      <c r="J649" s="38"/>
      <c r="K649" s="38"/>
      <c r="L649" s="41"/>
      <c r="M649" s="196"/>
      <c r="N649" s="197"/>
      <c r="O649" s="66"/>
      <c r="P649" s="66"/>
      <c r="Q649" s="66"/>
      <c r="R649" s="66"/>
      <c r="S649" s="66"/>
      <c r="T649" s="67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T649" s="19" t="s">
        <v>164</v>
      </c>
      <c r="AU649" s="19" t="s">
        <v>81</v>
      </c>
    </row>
    <row r="650" spans="2:51" s="14" customFormat="1" ht="11.25">
      <c r="B650" s="210"/>
      <c r="C650" s="211"/>
      <c r="D650" s="193" t="s">
        <v>166</v>
      </c>
      <c r="E650" s="212" t="s">
        <v>19</v>
      </c>
      <c r="F650" s="213" t="s">
        <v>865</v>
      </c>
      <c r="G650" s="211"/>
      <c r="H650" s="214">
        <v>2.25</v>
      </c>
      <c r="I650" s="215"/>
      <c r="J650" s="211"/>
      <c r="K650" s="211"/>
      <c r="L650" s="216"/>
      <c r="M650" s="217"/>
      <c r="N650" s="218"/>
      <c r="O650" s="218"/>
      <c r="P650" s="218"/>
      <c r="Q650" s="218"/>
      <c r="R650" s="218"/>
      <c r="S650" s="218"/>
      <c r="T650" s="219"/>
      <c r="AT650" s="220" t="s">
        <v>166</v>
      </c>
      <c r="AU650" s="220" t="s">
        <v>81</v>
      </c>
      <c r="AV650" s="14" t="s">
        <v>81</v>
      </c>
      <c r="AW650" s="14" t="s">
        <v>33</v>
      </c>
      <c r="AX650" s="14" t="s">
        <v>79</v>
      </c>
      <c r="AY650" s="220" t="s">
        <v>154</v>
      </c>
    </row>
    <row r="651" spans="1:65" s="2" customFormat="1" ht="24.2" customHeight="1">
      <c r="A651" s="36"/>
      <c r="B651" s="37"/>
      <c r="C651" s="180" t="s">
        <v>866</v>
      </c>
      <c r="D651" s="180" t="s">
        <v>156</v>
      </c>
      <c r="E651" s="181" t="s">
        <v>867</v>
      </c>
      <c r="F651" s="182" t="s">
        <v>868</v>
      </c>
      <c r="G651" s="183" t="s">
        <v>183</v>
      </c>
      <c r="H651" s="184">
        <v>10.355</v>
      </c>
      <c r="I651" s="185"/>
      <c r="J651" s="186">
        <f>ROUND(I651*H651,2)</f>
        <v>0</v>
      </c>
      <c r="K651" s="182" t="s">
        <v>160</v>
      </c>
      <c r="L651" s="41"/>
      <c r="M651" s="187" t="s">
        <v>19</v>
      </c>
      <c r="N651" s="188" t="s">
        <v>43</v>
      </c>
      <c r="O651" s="66"/>
      <c r="P651" s="189">
        <f>O651*H651</f>
        <v>0</v>
      </c>
      <c r="Q651" s="189">
        <v>0</v>
      </c>
      <c r="R651" s="189">
        <f>Q651*H651</f>
        <v>0</v>
      </c>
      <c r="S651" s="189">
        <v>2.2</v>
      </c>
      <c r="T651" s="190">
        <f>S651*H651</f>
        <v>22.781000000000002</v>
      </c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R651" s="191" t="s">
        <v>161</v>
      </c>
      <c r="AT651" s="191" t="s">
        <v>156</v>
      </c>
      <c r="AU651" s="191" t="s">
        <v>81</v>
      </c>
      <c r="AY651" s="19" t="s">
        <v>154</v>
      </c>
      <c r="BE651" s="192">
        <f>IF(N651="základní",J651,0)</f>
        <v>0</v>
      </c>
      <c r="BF651" s="192">
        <f>IF(N651="snížená",J651,0)</f>
        <v>0</v>
      </c>
      <c r="BG651" s="192">
        <f>IF(N651="zákl. přenesená",J651,0)</f>
        <v>0</v>
      </c>
      <c r="BH651" s="192">
        <f>IF(N651="sníž. přenesená",J651,0)</f>
        <v>0</v>
      </c>
      <c r="BI651" s="192">
        <f>IF(N651="nulová",J651,0)</f>
        <v>0</v>
      </c>
      <c r="BJ651" s="19" t="s">
        <v>79</v>
      </c>
      <c r="BK651" s="192">
        <f>ROUND(I651*H651,2)</f>
        <v>0</v>
      </c>
      <c r="BL651" s="19" t="s">
        <v>161</v>
      </c>
      <c r="BM651" s="191" t="s">
        <v>869</v>
      </c>
    </row>
    <row r="652" spans="1:47" s="2" customFormat="1" ht="19.5">
      <c r="A652" s="36"/>
      <c r="B652" s="37"/>
      <c r="C652" s="38"/>
      <c r="D652" s="193" t="s">
        <v>163</v>
      </c>
      <c r="E652" s="38"/>
      <c r="F652" s="194" t="s">
        <v>868</v>
      </c>
      <c r="G652" s="38"/>
      <c r="H652" s="38"/>
      <c r="I652" s="195"/>
      <c r="J652" s="38"/>
      <c r="K652" s="38"/>
      <c r="L652" s="41"/>
      <c r="M652" s="196"/>
      <c r="N652" s="197"/>
      <c r="O652" s="66"/>
      <c r="P652" s="66"/>
      <c r="Q652" s="66"/>
      <c r="R652" s="66"/>
      <c r="S652" s="66"/>
      <c r="T652" s="67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T652" s="19" t="s">
        <v>163</v>
      </c>
      <c r="AU652" s="19" t="s">
        <v>81</v>
      </c>
    </row>
    <row r="653" spans="1:47" s="2" customFormat="1" ht="11.25">
      <c r="A653" s="36"/>
      <c r="B653" s="37"/>
      <c r="C653" s="38"/>
      <c r="D653" s="198" t="s">
        <v>164</v>
      </c>
      <c r="E653" s="38"/>
      <c r="F653" s="199" t="s">
        <v>870</v>
      </c>
      <c r="G653" s="38"/>
      <c r="H653" s="38"/>
      <c r="I653" s="195"/>
      <c r="J653" s="38"/>
      <c r="K653" s="38"/>
      <c r="L653" s="41"/>
      <c r="M653" s="196"/>
      <c r="N653" s="197"/>
      <c r="O653" s="66"/>
      <c r="P653" s="66"/>
      <c r="Q653" s="66"/>
      <c r="R653" s="66"/>
      <c r="S653" s="66"/>
      <c r="T653" s="67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T653" s="19" t="s">
        <v>164</v>
      </c>
      <c r="AU653" s="19" t="s">
        <v>81</v>
      </c>
    </row>
    <row r="654" spans="2:51" s="14" customFormat="1" ht="11.25">
      <c r="B654" s="210"/>
      <c r="C654" s="211"/>
      <c r="D654" s="193" t="s">
        <v>166</v>
      </c>
      <c r="E654" s="212" t="s">
        <v>19</v>
      </c>
      <c r="F654" s="213" t="s">
        <v>871</v>
      </c>
      <c r="G654" s="211"/>
      <c r="H654" s="214">
        <v>2.25</v>
      </c>
      <c r="I654" s="215"/>
      <c r="J654" s="211"/>
      <c r="K654" s="211"/>
      <c r="L654" s="216"/>
      <c r="M654" s="217"/>
      <c r="N654" s="218"/>
      <c r="O654" s="218"/>
      <c r="P654" s="218"/>
      <c r="Q654" s="218"/>
      <c r="R654" s="218"/>
      <c r="S654" s="218"/>
      <c r="T654" s="219"/>
      <c r="AT654" s="220" t="s">
        <v>166</v>
      </c>
      <c r="AU654" s="220" t="s">
        <v>81</v>
      </c>
      <c r="AV654" s="14" t="s">
        <v>81</v>
      </c>
      <c r="AW654" s="14" t="s">
        <v>33</v>
      </c>
      <c r="AX654" s="14" t="s">
        <v>72</v>
      </c>
      <c r="AY654" s="220" t="s">
        <v>154</v>
      </c>
    </row>
    <row r="655" spans="2:51" s="14" customFormat="1" ht="11.25">
      <c r="B655" s="210"/>
      <c r="C655" s="211"/>
      <c r="D655" s="193" t="s">
        <v>166</v>
      </c>
      <c r="E655" s="212" t="s">
        <v>19</v>
      </c>
      <c r="F655" s="213" t="s">
        <v>872</v>
      </c>
      <c r="G655" s="211"/>
      <c r="H655" s="214">
        <v>8.105</v>
      </c>
      <c r="I655" s="215"/>
      <c r="J655" s="211"/>
      <c r="K655" s="211"/>
      <c r="L655" s="216"/>
      <c r="M655" s="217"/>
      <c r="N655" s="218"/>
      <c r="O655" s="218"/>
      <c r="P655" s="218"/>
      <c r="Q655" s="218"/>
      <c r="R655" s="218"/>
      <c r="S655" s="218"/>
      <c r="T655" s="219"/>
      <c r="AT655" s="220" t="s">
        <v>166</v>
      </c>
      <c r="AU655" s="220" t="s">
        <v>81</v>
      </c>
      <c r="AV655" s="14" t="s">
        <v>81</v>
      </c>
      <c r="AW655" s="14" t="s">
        <v>33</v>
      </c>
      <c r="AX655" s="14" t="s">
        <v>72</v>
      </c>
      <c r="AY655" s="220" t="s">
        <v>154</v>
      </c>
    </row>
    <row r="656" spans="2:51" s="15" customFormat="1" ht="11.25">
      <c r="B656" s="221"/>
      <c r="C656" s="222"/>
      <c r="D656" s="193" t="s">
        <v>166</v>
      </c>
      <c r="E656" s="223" t="s">
        <v>19</v>
      </c>
      <c r="F656" s="224" t="s">
        <v>196</v>
      </c>
      <c r="G656" s="222"/>
      <c r="H656" s="225">
        <v>10.355</v>
      </c>
      <c r="I656" s="226"/>
      <c r="J656" s="222"/>
      <c r="K656" s="222"/>
      <c r="L656" s="227"/>
      <c r="M656" s="228"/>
      <c r="N656" s="229"/>
      <c r="O656" s="229"/>
      <c r="P656" s="229"/>
      <c r="Q656" s="229"/>
      <c r="R656" s="229"/>
      <c r="S656" s="229"/>
      <c r="T656" s="230"/>
      <c r="AT656" s="231" t="s">
        <v>166</v>
      </c>
      <c r="AU656" s="231" t="s">
        <v>81</v>
      </c>
      <c r="AV656" s="15" t="s">
        <v>161</v>
      </c>
      <c r="AW656" s="15" t="s">
        <v>33</v>
      </c>
      <c r="AX656" s="15" t="s">
        <v>79</v>
      </c>
      <c r="AY656" s="231" t="s">
        <v>154</v>
      </c>
    </row>
    <row r="657" spans="1:65" s="2" customFormat="1" ht="24.2" customHeight="1">
      <c r="A657" s="36"/>
      <c r="B657" s="37"/>
      <c r="C657" s="180" t="s">
        <v>873</v>
      </c>
      <c r="D657" s="180" t="s">
        <v>156</v>
      </c>
      <c r="E657" s="181" t="s">
        <v>874</v>
      </c>
      <c r="F657" s="182" t="s">
        <v>875</v>
      </c>
      <c r="G657" s="183" t="s">
        <v>183</v>
      </c>
      <c r="H657" s="184">
        <v>83.01</v>
      </c>
      <c r="I657" s="185"/>
      <c r="J657" s="186">
        <f>ROUND(I657*H657,2)</f>
        <v>0</v>
      </c>
      <c r="K657" s="182" t="s">
        <v>160</v>
      </c>
      <c r="L657" s="41"/>
      <c r="M657" s="187" t="s">
        <v>19</v>
      </c>
      <c r="N657" s="188" t="s">
        <v>43</v>
      </c>
      <c r="O657" s="66"/>
      <c r="P657" s="189">
        <f>O657*H657</f>
        <v>0</v>
      </c>
      <c r="Q657" s="189">
        <v>0</v>
      </c>
      <c r="R657" s="189">
        <f>Q657*H657</f>
        <v>0</v>
      </c>
      <c r="S657" s="189">
        <v>2.2</v>
      </c>
      <c r="T657" s="190">
        <f>S657*H657</f>
        <v>182.622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191" t="s">
        <v>161</v>
      </c>
      <c r="AT657" s="191" t="s">
        <v>156</v>
      </c>
      <c r="AU657" s="191" t="s">
        <v>81</v>
      </c>
      <c r="AY657" s="19" t="s">
        <v>154</v>
      </c>
      <c r="BE657" s="192">
        <f>IF(N657="základní",J657,0)</f>
        <v>0</v>
      </c>
      <c r="BF657" s="192">
        <f>IF(N657="snížená",J657,0)</f>
        <v>0</v>
      </c>
      <c r="BG657" s="192">
        <f>IF(N657="zákl. přenesená",J657,0)</f>
        <v>0</v>
      </c>
      <c r="BH657" s="192">
        <f>IF(N657="sníž. přenesená",J657,0)</f>
        <v>0</v>
      </c>
      <c r="BI657" s="192">
        <f>IF(N657="nulová",J657,0)</f>
        <v>0</v>
      </c>
      <c r="BJ657" s="19" t="s">
        <v>79</v>
      </c>
      <c r="BK657" s="192">
        <f>ROUND(I657*H657,2)</f>
        <v>0</v>
      </c>
      <c r="BL657" s="19" t="s">
        <v>161</v>
      </c>
      <c r="BM657" s="191" t="s">
        <v>876</v>
      </c>
    </row>
    <row r="658" spans="1:47" s="2" customFormat="1" ht="19.5">
      <c r="A658" s="36"/>
      <c r="B658" s="37"/>
      <c r="C658" s="38"/>
      <c r="D658" s="193" t="s">
        <v>163</v>
      </c>
      <c r="E658" s="38"/>
      <c r="F658" s="194" t="s">
        <v>875</v>
      </c>
      <c r="G658" s="38"/>
      <c r="H658" s="38"/>
      <c r="I658" s="195"/>
      <c r="J658" s="38"/>
      <c r="K658" s="38"/>
      <c r="L658" s="41"/>
      <c r="M658" s="196"/>
      <c r="N658" s="197"/>
      <c r="O658" s="66"/>
      <c r="P658" s="66"/>
      <c r="Q658" s="66"/>
      <c r="R658" s="66"/>
      <c r="S658" s="66"/>
      <c r="T658" s="67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T658" s="19" t="s">
        <v>163</v>
      </c>
      <c r="AU658" s="19" t="s">
        <v>81</v>
      </c>
    </row>
    <row r="659" spans="1:47" s="2" customFormat="1" ht="11.25">
      <c r="A659" s="36"/>
      <c r="B659" s="37"/>
      <c r="C659" s="38"/>
      <c r="D659" s="198" t="s">
        <v>164</v>
      </c>
      <c r="E659" s="38"/>
      <c r="F659" s="199" t="s">
        <v>877</v>
      </c>
      <c r="G659" s="38"/>
      <c r="H659" s="38"/>
      <c r="I659" s="195"/>
      <c r="J659" s="38"/>
      <c r="K659" s="38"/>
      <c r="L659" s="41"/>
      <c r="M659" s="196"/>
      <c r="N659" s="197"/>
      <c r="O659" s="66"/>
      <c r="P659" s="66"/>
      <c r="Q659" s="66"/>
      <c r="R659" s="66"/>
      <c r="S659" s="66"/>
      <c r="T659" s="67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T659" s="19" t="s">
        <v>164</v>
      </c>
      <c r="AU659" s="19" t="s">
        <v>81</v>
      </c>
    </row>
    <row r="660" spans="2:51" s="14" customFormat="1" ht="11.25">
      <c r="B660" s="210"/>
      <c r="C660" s="211"/>
      <c r="D660" s="193" t="s">
        <v>166</v>
      </c>
      <c r="E660" s="212" t="s">
        <v>19</v>
      </c>
      <c r="F660" s="213" t="s">
        <v>878</v>
      </c>
      <c r="G660" s="211"/>
      <c r="H660" s="214">
        <v>82.1</v>
      </c>
      <c r="I660" s="215"/>
      <c r="J660" s="211"/>
      <c r="K660" s="211"/>
      <c r="L660" s="216"/>
      <c r="M660" s="217"/>
      <c r="N660" s="218"/>
      <c r="O660" s="218"/>
      <c r="P660" s="218"/>
      <c r="Q660" s="218"/>
      <c r="R660" s="218"/>
      <c r="S660" s="218"/>
      <c r="T660" s="219"/>
      <c r="AT660" s="220" t="s">
        <v>166</v>
      </c>
      <c r="AU660" s="220" t="s">
        <v>81</v>
      </c>
      <c r="AV660" s="14" t="s">
        <v>81</v>
      </c>
      <c r="AW660" s="14" t="s">
        <v>33</v>
      </c>
      <c r="AX660" s="14" t="s">
        <v>72</v>
      </c>
      <c r="AY660" s="220" t="s">
        <v>154</v>
      </c>
    </row>
    <row r="661" spans="2:51" s="14" customFormat="1" ht="11.25">
      <c r="B661" s="210"/>
      <c r="C661" s="211"/>
      <c r="D661" s="193" t="s">
        <v>166</v>
      </c>
      <c r="E661" s="212" t="s">
        <v>19</v>
      </c>
      <c r="F661" s="213" t="s">
        <v>879</v>
      </c>
      <c r="G661" s="211"/>
      <c r="H661" s="214">
        <v>0.91</v>
      </c>
      <c r="I661" s="215"/>
      <c r="J661" s="211"/>
      <c r="K661" s="211"/>
      <c r="L661" s="216"/>
      <c r="M661" s="217"/>
      <c r="N661" s="218"/>
      <c r="O661" s="218"/>
      <c r="P661" s="218"/>
      <c r="Q661" s="218"/>
      <c r="R661" s="218"/>
      <c r="S661" s="218"/>
      <c r="T661" s="219"/>
      <c r="AT661" s="220" t="s">
        <v>166</v>
      </c>
      <c r="AU661" s="220" t="s">
        <v>81</v>
      </c>
      <c r="AV661" s="14" t="s">
        <v>81</v>
      </c>
      <c r="AW661" s="14" t="s">
        <v>33</v>
      </c>
      <c r="AX661" s="14" t="s">
        <v>72</v>
      </c>
      <c r="AY661" s="220" t="s">
        <v>154</v>
      </c>
    </row>
    <row r="662" spans="2:51" s="15" customFormat="1" ht="11.25">
      <c r="B662" s="221"/>
      <c r="C662" s="222"/>
      <c r="D662" s="193" t="s">
        <v>166</v>
      </c>
      <c r="E662" s="223" t="s">
        <v>19</v>
      </c>
      <c r="F662" s="224" t="s">
        <v>196</v>
      </c>
      <c r="G662" s="222"/>
      <c r="H662" s="225">
        <v>83.01</v>
      </c>
      <c r="I662" s="226"/>
      <c r="J662" s="222"/>
      <c r="K662" s="222"/>
      <c r="L662" s="227"/>
      <c r="M662" s="228"/>
      <c r="N662" s="229"/>
      <c r="O662" s="229"/>
      <c r="P662" s="229"/>
      <c r="Q662" s="229"/>
      <c r="R662" s="229"/>
      <c r="S662" s="229"/>
      <c r="T662" s="230"/>
      <c r="AT662" s="231" t="s">
        <v>166</v>
      </c>
      <c r="AU662" s="231" t="s">
        <v>81</v>
      </c>
      <c r="AV662" s="15" t="s">
        <v>161</v>
      </c>
      <c r="AW662" s="15" t="s">
        <v>33</v>
      </c>
      <c r="AX662" s="15" t="s">
        <v>79</v>
      </c>
      <c r="AY662" s="231" t="s">
        <v>154</v>
      </c>
    </row>
    <row r="663" spans="1:65" s="2" customFormat="1" ht="44.25" customHeight="1">
      <c r="A663" s="36"/>
      <c r="B663" s="37"/>
      <c r="C663" s="180" t="s">
        <v>880</v>
      </c>
      <c r="D663" s="180" t="s">
        <v>156</v>
      </c>
      <c r="E663" s="181" t="s">
        <v>881</v>
      </c>
      <c r="F663" s="182" t="s">
        <v>882</v>
      </c>
      <c r="G663" s="183" t="s">
        <v>159</v>
      </c>
      <c r="H663" s="184">
        <v>21.35</v>
      </c>
      <c r="I663" s="185"/>
      <c r="J663" s="186">
        <f>ROUND(I663*H663,2)</f>
        <v>0</v>
      </c>
      <c r="K663" s="182" t="s">
        <v>160</v>
      </c>
      <c r="L663" s="41"/>
      <c r="M663" s="187" t="s">
        <v>19</v>
      </c>
      <c r="N663" s="188" t="s">
        <v>43</v>
      </c>
      <c r="O663" s="66"/>
      <c r="P663" s="189">
        <f>O663*H663</f>
        <v>0</v>
      </c>
      <c r="Q663" s="189">
        <v>0</v>
      </c>
      <c r="R663" s="189">
        <f>Q663*H663</f>
        <v>0</v>
      </c>
      <c r="S663" s="189">
        <v>0.057</v>
      </c>
      <c r="T663" s="190">
        <f>S663*H663</f>
        <v>1.2169500000000002</v>
      </c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R663" s="191" t="s">
        <v>161</v>
      </c>
      <c r="AT663" s="191" t="s">
        <v>156</v>
      </c>
      <c r="AU663" s="191" t="s">
        <v>81</v>
      </c>
      <c r="AY663" s="19" t="s">
        <v>154</v>
      </c>
      <c r="BE663" s="192">
        <f>IF(N663="základní",J663,0)</f>
        <v>0</v>
      </c>
      <c r="BF663" s="192">
        <f>IF(N663="snížená",J663,0)</f>
        <v>0</v>
      </c>
      <c r="BG663" s="192">
        <f>IF(N663="zákl. přenesená",J663,0)</f>
        <v>0</v>
      </c>
      <c r="BH663" s="192">
        <f>IF(N663="sníž. přenesená",J663,0)</f>
        <v>0</v>
      </c>
      <c r="BI663" s="192">
        <f>IF(N663="nulová",J663,0)</f>
        <v>0</v>
      </c>
      <c r="BJ663" s="19" t="s">
        <v>79</v>
      </c>
      <c r="BK663" s="192">
        <f>ROUND(I663*H663,2)</f>
        <v>0</v>
      </c>
      <c r="BL663" s="19" t="s">
        <v>161</v>
      </c>
      <c r="BM663" s="191" t="s">
        <v>883</v>
      </c>
    </row>
    <row r="664" spans="1:47" s="2" customFormat="1" ht="29.25">
      <c r="A664" s="36"/>
      <c r="B664" s="37"/>
      <c r="C664" s="38"/>
      <c r="D664" s="193" t="s">
        <v>163</v>
      </c>
      <c r="E664" s="38"/>
      <c r="F664" s="194" t="s">
        <v>882</v>
      </c>
      <c r="G664" s="38"/>
      <c r="H664" s="38"/>
      <c r="I664" s="195"/>
      <c r="J664" s="38"/>
      <c r="K664" s="38"/>
      <c r="L664" s="41"/>
      <c r="M664" s="196"/>
      <c r="N664" s="197"/>
      <c r="O664" s="66"/>
      <c r="P664" s="66"/>
      <c r="Q664" s="66"/>
      <c r="R664" s="66"/>
      <c r="S664" s="66"/>
      <c r="T664" s="67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T664" s="19" t="s">
        <v>163</v>
      </c>
      <c r="AU664" s="19" t="s">
        <v>81</v>
      </c>
    </row>
    <row r="665" spans="1:47" s="2" customFormat="1" ht="11.25">
      <c r="A665" s="36"/>
      <c r="B665" s="37"/>
      <c r="C665" s="38"/>
      <c r="D665" s="198" t="s">
        <v>164</v>
      </c>
      <c r="E665" s="38"/>
      <c r="F665" s="199" t="s">
        <v>884</v>
      </c>
      <c r="G665" s="38"/>
      <c r="H665" s="38"/>
      <c r="I665" s="195"/>
      <c r="J665" s="38"/>
      <c r="K665" s="38"/>
      <c r="L665" s="41"/>
      <c r="M665" s="196"/>
      <c r="N665" s="197"/>
      <c r="O665" s="66"/>
      <c r="P665" s="66"/>
      <c r="Q665" s="66"/>
      <c r="R665" s="66"/>
      <c r="S665" s="66"/>
      <c r="T665" s="67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T665" s="19" t="s">
        <v>164</v>
      </c>
      <c r="AU665" s="19" t="s">
        <v>81</v>
      </c>
    </row>
    <row r="666" spans="2:51" s="14" customFormat="1" ht="11.25">
      <c r="B666" s="210"/>
      <c r="C666" s="211"/>
      <c r="D666" s="193" t="s">
        <v>166</v>
      </c>
      <c r="E666" s="212" t="s">
        <v>19</v>
      </c>
      <c r="F666" s="213" t="s">
        <v>885</v>
      </c>
      <c r="G666" s="211"/>
      <c r="H666" s="214">
        <v>21.35</v>
      </c>
      <c r="I666" s="215"/>
      <c r="J666" s="211"/>
      <c r="K666" s="211"/>
      <c r="L666" s="216"/>
      <c r="M666" s="217"/>
      <c r="N666" s="218"/>
      <c r="O666" s="218"/>
      <c r="P666" s="218"/>
      <c r="Q666" s="218"/>
      <c r="R666" s="218"/>
      <c r="S666" s="218"/>
      <c r="T666" s="219"/>
      <c r="AT666" s="220" t="s">
        <v>166</v>
      </c>
      <c r="AU666" s="220" t="s">
        <v>81</v>
      </c>
      <c r="AV666" s="14" t="s">
        <v>81</v>
      </c>
      <c r="AW666" s="14" t="s">
        <v>33</v>
      </c>
      <c r="AX666" s="14" t="s">
        <v>79</v>
      </c>
      <c r="AY666" s="220" t="s">
        <v>154</v>
      </c>
    </row>
    <row r="667" spans="1:65" s="2" customFormat="1" ht="33" customHeight="1">
      <c r="A667" s="36"/>
      <c r="B667" s="37"/>
      <c r="C667" s="180" t="s">
        <v>886</v>
      </c>
      <c r="D667" s="180" t="s">
        <v>156</v>
      </c>
      <c r="E667" s="181" t="s">
        <v>887</v>
      </c>
      <c r="F667" s="182" t="s">
        <v>888</v>
      </c>
      <c r="G667" s="183" t="s">
        <v>183</v>
      </c>
      <c r="H667" s="184">
        <v>143.675</v>
      </c>
      <c r="I667" s="185"/>
      <c r="J667" s="186">
        <f>ROUND(I667*H667,2)</f>
        <v>0</v>
      </c>
      <c r="K667" s="182" t="s">
        <v>160</v>
      </c>
      <c r="L667" s="41"/>
      <c r="M667" s="187" t="s">
        <v>19</v>
      </c>
      <c r="N667" s="188" t="s">
        <v>43</v>
      </c>
      <c r="O667" s="66"/>
      <c r="P667" s="189">
        <f>O667*H667</f>
        <v>0</v>
      </c>
      <c r="Q667" s="189">
        <v>0</v>
      </c>
      <c r="R667" s="189">
        <f>Q667*H667</f>
        <v>0</v>
      </c>
      <c r="S667" s="189">
        <v>1.4</v>
      </c>
      <c r="T667" s="190">
        <f>S667*H667</f>
        <v>201.145</v>
      </c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R667" s="191" t="s">
        <v>161</v>
      </c>
      <c r="AT667" s="191" t="s">
        <v>156</v>
      </c>
      <c r="AU667" s="191" t="s">
        <v>81</v>
      </c>
      <c r="AY667" s="19" t="s">
        <v>154</v>
      </c>
      <c r="BE667" s="192">
        <f>IF(N667="základní",J667,0)</f>
        <v>0</v>
      </c>
      <c r="BF667" s="192">
        <f>IF(N667="snížená",J667,0)</f>
        <v>0</v>
      </c>
      <c r="BG667" s="192">
        <f>IF(N667="zákl. přenesená",J667,0)</f>
        <v>0</v>
      </c>
      <c r="BH667" s="192">
        <f>IF(N667="sníž. přenesená",J667,0)</f>
        <v>0</v>
      </c>
      <c r="BI667" s="192">
        <f>IF(N667="nulová",J667,0)</f>
        <v>0</v>
      </c>
      <c r="BJ667" s="19" t="s">
        <v>79</v>
      </c>
      <c r="BK667" s="192">
        <f>ROUND(I667*H667,2)</f>
        <v>0</v>
      </c>
      <c r="BL667" s="19" t="s">
        <v>161</v>
      </c>
      <c r="BM667" s="191" t="s">
        <v>889</v>
      </c>
    </row>
    <row r="668" spans="1:47" s="2" customFormat="1" ht="19.5">
      <c r="A668" s="36"/>
      <c r="B668" s="37"/>
      <c r="C668" s="38"/>
      <c r="D668" s="193" t="s">
        <v>163</v>
      </c>
      <c r="E668" s="38"/>
      <c r="F668" s="194" t="s">
        <v>888</v>
      </c>
      <c r="G668" s="38"/>
      <c r="H668" s="38"/>
      <c r="I668" s="195"/>
      <c r="J668" s="38"/>
      <c r="K668" s="38"/>
      <c r="L668" s="41"/>
      <c r="M668" s="196"/>
      <c r="N668" s="197"/>
      <c r="O668" s="66"/>
      <c r="P668" s="66"/>
      <c r="Q668" s="66"/>
      <c r="R668" s="66"/>
      <c r="S668" s="66"/>
      <c r="T668" s="67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T668" s="19" t="s">
        <v>163</v>
      </c>
      <c r="AU668" s="19" t="s">
        <v>81</v>
      </c>
    </row>
    <row r="669" spans="1:47" s="2" customFormat="1" ht="11.25">
      <c r="A669" s="36"/>
      <c r="B669" s="37"/>
      <c r="C669" s="38"/>
      <c r="D669" s="198" t="s">
        <v>164</v>
      </c>
      <c r="E669" s="38"/>
      <c r="F669" s="199" t="s">
        <v>890</v>
      </c>
      <c r="G669" s="38"/>
      <c r="H669" s="38"/>
      <c r="I669" s="195"/>
      <c r="J669" s="38"/>
      <c r="K669" s="38"/>
      <c r="L669" s="41"/>
      <c r="M669" s="196"/>
      <c r="N669" s="197"/>
      <c r="O669" s="66"/>
      <c r="P669" s="66"/>
      <c r="Q669" s="66"/>
      <c r="R669" s="66"/>
      <c r="S669" s="66"/>
      <c r="T669" s="67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T669" s="19" t="s">
        <v>164</v>
      </c>
      <c r="AU669" s="19" t="s">
        <v>81</v>
      </c>
    </row>
    <row r="670" spans="2:51" s="14" customFormat="1" ht="11.25">
      <c r="B670" s="210"/>
      <c r="C670" s="211"/>
      <c r="D670" s="193" t="s">
        <v>166</v>
      </c>
      <c r="E670" s="212" t="s">
        <v>19</v>
      </c>
      <c r="F670" s="213" t="s">
        <v>891</v>
      </c>
      <c r="G670" s="211"/>
      <c r="H670" s="214">
        <v>143.675</v>
      </c>
      <c r="I670" s="215"/>
      <c r="J670" s="211"/>
      <c r="K670" s="211"/>
      <c r="L670" s="216"/>
      <c r="M670" s="217"/>
      <c r="N670" s="218"/>
      <c r="O670" s="218"/>
      <c r="P670" s="218"/>
      <c r="Q670" s="218"/>
      <c r="R670" s="218"/>
      <c r="S670" s="218"/>
      <c r="T670" s="219"/>
      <c r="AT670" s="220" t="s">
        <v>166</v>
      </c>
      <c r="AU670" s="220" t="s">
        <v>81</v>
      </c>
      <c r="AV670" s="14" t="s">
        <v>81</v>
      </c>
      <c r="AW670" s="14" t="s">
        <v>33</v>
      </c>
      <c r="AX670" s="14" t="s">
        <v>79</v>
      </c>
      <c r="AY670" s="220" t="s">
        <v>154</v>
      </c>
    </row>
    <row r="671" spans="1:65" s="2" customFormat="1" ht="62.65" customHeight="1">
      <c r="A671" s="36"/>
      <c r="B671" s="37"/>
      <c r="C671" s="180" t="s">
        <v>892</v>
      </c>
      <c r="D671" s="180" t="s">
        <v>156</v>
      </c>
      <c r="E671" s="181" t="s">
        <v>893</v>
      </c>
      <c r="F671" s="182" t="s">
        <v>894</v>
      </c>
      <c r="G671" s="183" t="s">
        <v>177</v>
      </c>
      <c r="H671" s="184">
        <v>92.5</v>
      </c>
      <c r="I671" s="185"/>
      <c r="J671" s="186">
        <f>ROUND(I671*H671,2)</f>
        <v>0</v>
      </c>
      <c r="K671" s="182" t="s">
        <v>160</v>
      </c>
      <c r="L671" s="41"/>
      <c r="M671" s="187" t="s">
        <v>19</v>
      </c>
      <c r="N671" s="188" t="s">
        <v>43</v>
      </c>
      <c r="O671" s="66"/>
      <c r="P671" s="189">
        <f>O671*H671</f>
        <v>0</v>
      </c>
      <c r="Q671" s="189">
        <v>0</v>
      </c>
      <c r="R671" s="189">
        <f>Q671*H671</f>
        <v>0</v>
      </c>
      <c r="S671" s="189">
        <v>0.35</v>
      </c>
      <c r="T671" s="190">
        <f>S671*H671</f>
        <v>32.375</v>
      </c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R671" s="191" t="s">
        <v>161</v>
      </c>
      <c r="AT671" s="191" t="s">
        <v>156</v>
      </c>
      <c r="AU671" s="191" t="s">
        <v>81</v>
      </c>
      <c r="AY671" s="19" t="s">
        <v>154</v>
      </c>
      <c r="BE671" s="192">
        <f>IF(N671="základní",J671,0)</f>
        <v>0</v>
      </c>
      <c r="BF671" s="192">
        <f>IF(N671="snížená",J671,0)</f>
        <v>0</v>
      </c>
      <c r="BG671" s="192">
        <f>IF(N671="zákl. přenesená",J671,0)</f>
        <v>0</v>
      </c>
      <c r="BH671" s="192">
        <f>IF(N671="sníž. přenesená",J671,0)</f>
        <v>0</v>
      </c>
      <c r="BI671" s="192">
        <f>IF(N671="nulová",J671,0)</f>
        <v>0</v>
      </c>
      <c r="BJ671" s="19" t="s">
        <v>79</v>
      </c>
      <c r="BK671" s="192">
        <f>ROUND(I671*H671,2)</f>
        <v>0</v>
      </c>
      <c r="BL671" s="19" t="s">
        <v>161</v>
      </c>
      <c r="BM671" s="191" t="s">
        <v>895</v>
      </c>
    </row>
    <row r="672" spans="1:47" s="2" customFormat="1" ht="39">
      <c r="A672" s="36"/>
      <c r="B672" s="37"/>
      <c r="C672" s="38"/>
      <c r="D672" s="193" t="s">
        <v>163</v>
      </c>
      <c r="E672" s="38"/>
      <c r="F672" s="194" t="s">
        <v>894</v>
      </c>
      <c r="G672" s="38"/>
      <c r="H672" s="38"/>
      <c r="I672" s="195"/>
      <c r="J672" s="38"/>
      <c r="K672" s="38"/>
      <c r="L672" s="41"/>
      <c r="M672" s="196"/>
      <c r="N672" s="197"/>
      <c r="O672" s="66"/>
      <c r="P672" s="66"/>
      <c r="Q672" s="66"/>
      <c r="R672" s="66"/>
      <c r="S672" s="66"/>
      <c r="T672" s="67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T672" s="19" t="s">
        <v>163</v>
      </c>
      <c r="AU672" s="19" t="s">
        <v>81</v>
      </c>
    </row>
    <row r="673" spans="1:47" s="2" customFormat="1" ht="11.25">
      <c r="A673" s="36"/>
      <c r="B673" s="37"/>
      <c r="C673" s="38"/>
      <c r="D673" s="198" t="s">
        <v>164</v>
      </c>
      <c r="E673" s="38"/>
      <c r="F673" s="199" t="s">
        <v>896</v>
      </c>
      <c r="G673" s="38"/>
      <c r="H673" s="38"/>
      <c r="I673" s="195"/>
      <c r="J673" s="38"/>
      <c r="K673" s="38"/>
      <c r="L673" s="41"/>
      <c r="M673" s="196"/>
      <c r="N673" s="197"/>
      <c r="O673" s="66"/>
      <c r="P673" s="66"/>
      <c r="Q673" s="66"/>
      <c r="R673" s="66"/>
      <c r="S673" s="66"/>
      <c r="T673" s="67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T673" s="19" t="s">
        <v>164</v>
      </c>
      <c r="AU673" s="19" t="s">
        <v>81</v>
      </c>
    </row>
    <row r="674" spans="1:65" s="2" customFormat="1" ht="55.5" customHeight="1">
      <c r="A674" s="36"/>
      <c r="B674" s="37"/>
      <c r="C674" s="180" t="s">
        <v>897</v>
      </c>
      <c r="D674" s="180" t="s">
        <v>156</v>
      </c>
      <c r="E674" s="181" t="s">
        <v>898</v>
      </c>
      <c r="F674" s="182" t="s">
        <v>899</v>
      </c>
      <c r="G674" s="183" t="s">
        <v>159</v>
      </c>
      <c r="H674" s="184">
        <v>22.255</v>
      </c>
      <c r="I674" s="185"/>
      <c r="J674" s="186">
        <f>ROUND(I674*H674,2)</f>
        <v>0</v>
      </c>
      <c r="K674" s="182" t="s">
        <v>160</v>
      </c>
      <c r="L674" s="41"/>
      <c r="M674" s="187" t="s">
        <v>19</v>
      </c>
      <c r="N674" s="188" t="s">
        <v>43</v>
      </c>
      <c r="O674" s="66"/>
      <c r="P674" s="189">
        <f>O674*H674</f>
        <v>0</v>
      </c>
      <c r="Q674" s="189">
        <v>0</v>
      </c>
      <c r="R674" s="189">
        <f>Q674*H674</f>
        <v>0</v>
      </c>
      <c r="S674" s="189">
        <v>0.183</v>
      </c>
      <c r="T674" s="190">
        <f>S674*H674</f>
        <v>4.072665</v>
      </c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R674" s="191" t="s">
        <v>161</v>
      </c>
      <c r="AT674" s="191" t="s">
        <v>156</v>
      </c>
      <c r="AU674" s="191" t="s">
        <v>81</v>
      </c>
      <c r="AY674" s="19" t="s">
        <v>154</v>
      </c>
      <c r="BE674" s="192">
        <f>IF(N674="základní",J674,0)</f>
        <v>0</v>
      </c>
      <c r="BF674" s="192">
        <f>IF(N674="snížená",J674,0)</f>
        <v>0</v>
      </c>
      <c r="BG674" s="192">
        <f>IF(N674="zákl. přenesená",J674,0)</f>
        <v>0</v>
      </c>
      <c r="BH674" s="192">
        <f>IF(N674="sníž. přenesená",J674,0)</f>
        <v>0</v>
      </c>
      <c r="BI674" s="192">
        <f>IF(N674="nulová",J674,0)</f>
        <v>0</v>
      </c>
      <c r="BJ674" s="19" t="s">
        <v>79</v>
      </c>
      <c r="BK674" s="192">
        <f>ROUND(I674*H674,2)</f>
        <v>0</v>
      </c>
      <c r="BL674" s="19" t="s">
        <v>161</v>
      </c>
      <c r="BM674" s="191" t="s">
        <v>900</v>
      </c>
    </row>
    <row r="675" spans="1:47" s="2" customFormat="1" ht="29.25">
      <c r="A675" s="36"/>
      <c r="B675" s="37"/>
      <c r="C675" s="38"/>
      <c r="D675" s="193" t="s">
        <v>163</v>
      </c>
      <c r="E675" s="38"/>
      <c r="F675" s="194" t="s">
        <v>899</v>
      </c>
      <c r="G675" s="38"/>
      <c r="H675" s="38"/>
      <c r="I675" s="195"/>
      <c r="J675" s="38"/>
      <c r="K675" s="38"/>
      <c r="L675" s="41"/>
      <c r="M675" s="196"/>
      <c r="N675" s="197"/>
      <c r="O675" s="66"/>
      <c r="P675" s="66"/>
      <c r="Q675" s="66"/>
      <c r="R675" s="66"/>
      <c r="S675" s="66"/>
      <c r="T675" s="67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T675" s="19" t="s">
        <v>163</v>
      </c>
      <c r="AU675" s="19" t="s">
        <v>81</v>
      </c>
    </row>
    <row r="676" spans="1:47" s="2" customFormat="1" ht="11.25">
      <c r="A676" s="36"/>
      <c r="B676" s="37"/>
      <c r="C676" s="38"/>
      <c r="D676" s="198" t="s">
        <v>164</v>
      </c>
      <c r="E676" s="38"/>
      <c r="F676" s="199" t="s">
        <v>901</v>
      </c>
      <c r="G676" s="38"/>
      <c r="H676" s="38"/>
      <c r="I676" s="195"/>
      <c r="J676" s="38"/>
      <c r="K676" s="38"/>
      <c r="L676" s="41"/>
      <c r="M676" s="196"/>
      <c r="N676" s="197"/>
      <c r="O676" s="66"/>
      <c r="P676" s="66"/>
      <c r="Q676" s="66"/>
      <c r="R676" s="66"/>
      <c r="S676" s="66"/>
      <c r="T676" s="67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T676" s="19" t="s">
        <v>164</v>
      </c>
      <c r="AU676" s="19" t="s">
        <v>81</v>
      </c>
    </row>
    <row r="677" spans="2:51" s="14" customFormat="1" ht="11.25">
      <c r="B677" s="210"/>
      <c r="C677" s="211"/>
      <c r="D677" s="193" t="s">
        <v>166</v>
      </c>
      <c r="E677" s="212" t="s">
        <v>19</v>
      </c>
      <c r="F677" s="213" t="s">
        <v>902</v>
      </c>
      <c r="G677" s="211"/>
      <c r="H677" s="214">
        <v>22.255</v>
      </c>
      <c r="I677" s="215"/>
      <c r="J677" s="211"/>
      <c r="K677" s="211"/>
      <c r="L677" s="216"/>
      <c r="M677" s="217"/>
      <c r="N677" s="218"/>
      <c r="O677" s="218"/>
      <c r="P677" s="218"/>
      <c r="Q677" s="218"/>
      <c r="R677" s="218"/>
      <c r="S677" s="218"/>
      <c r="T677" s="219"/>
      <c r="AT677" s="220" t="s">
        <v>166</v>
      </c>
      <c r="AU677" s="220" t="s">
        <v>81</v>
      </c>
      <c r="AV677" s="14" t="s">
        <v>81</v>
      </c>
      <c r="AW677" s="14" t="s">
        <v>33</v>
      </c>
      <c r="AX677" s="14" t="s">
        <v>79</v>
      </c>
      <c r="AY677" s="220" t="s">
        <v>154</v>
      </c>
    </row>
    <row r="678" spans="1:65" s="2" customFormat="1" ht="55.5" customHeight="1">
      <c r="A678" s="36"/>
      <c r="B678" s="37"/>
      <c r="C678" s="180" t="s">
        <v>903</v>
      </c>
      <c r="D678" s="180" t="s">
        <v>156</v>
      </c>
      <c r="E678" s="181" t="s">
        <v>904</v>
      </c>
      <c r="F678" s="182" t="s">
        <v>905</v>
      </c>
      <c r="G678" s="183" t="s">
        <v>159</v>
      </c>
      <c r="H678" s="184">
        <v>4</v>
      </c>
      <c r="I678" s="185"/>
      <c r="J678" s="186">
        <f>ROUND(I678*H678,2)</f>
        <v>0</v>
      </c>
      <c r="K678" s="182" t="s">
        <v>160</v>
      </c>
      <c r="L678" s="41"/>
      <c r="M678" s="187" t="s">
        <v>19</v>
      </c>
      <c r="N678" s="188" t="s">
        <v>43</v>
      </c>
      <c r="O678" s="66"/>
      <c r="P678" s="189">
        <f>O678*H678</f>
        <v>0</v>
      </c>
      <c r="Q678" s="189">
        <v>0</v>
      </c>
      <c r="R678" s="189">
        <f>Q678*H678</f>
        <v>0</v>
      </c>
      <c r="S678" s="189">
        <v>0.275</v>
      </c>
      <c r="T678" s="190">
        <f>S678*H678</f>
        <v>1.1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191" t="s">
        <v>161</v>
      </c>
      <c r="AT678" s="191" t="s">
        <v>156</v>
      </c>
      <c r="AU678" s="191" t="s">
        <v>81</v>
      </c>
      <c r="AY678" s="19" t="s">
        <v>154</v>
      </c>
      <c r="BE678" s="192">
        <f>IF(N678="základní",J678,0)</f>
        <v>0</v>
      </c>
      <c r="BF678" s="192">
        <f>IF(N678="snížená",J678,0)</f>
        <v>0</v>
      </c>
      <c r="BG678" s="192">
        <f>IF(N678="zákl. přenesená",J678,0)</f>
        <v>0</v>
      </c>
      <c r="BH678" s="192">
        <f>IF(N678="sníž. přenesená",J678,0)</f>
        <v>0</v>
      </c>
      <c r="BI678" s="192">
        <f>IF(N678="nulová",J678,0)</f>
        <v>0</v>
      </c>
      <c r="BJ678" s="19" t="s">
        <v>79</v>
      </c>
      <c r="BK678" s="192">
        <f>ROUND(I678*H678,2)</f>
        <v>0</v>
      </c>
      <c r="BL678" s="19" t="s">
        <v>161</v>
      </c>
      <c r="BM678" s="191" t="s">
        <v>906</v>
      </c>
    </row>
    <row r="679" spans="1:47" s="2" customFormat="1" ht="29.25">
      <c r="A679" s="36"/>
      <c r="B679" s="37"/>
      <c r="C679" s="38"/>
      <c r="D679" s="193" t="s">
        <v>163</v>
      </c>
      <c r="E679" s="38"/>
      <c r="F679" s="194" t="s">
        <v>905</v>
      </c>
      <c r="G679" s="38"/>
      <c r="H679" s="38"/>
      <c r="I679" s="195"/>
      <c r="J679" s="38"/>
      <c r="K679" s="38"/>
      <c r="L679" s="41"/>
      <c r="M679" s="196"/>
      <c r="N679" s="197"/>
      <c r="O679" s="66"/>
      <c r="P679" s="66"/>
      <c r="Q679" s="66"/>
      <c r="R679" s="66"/>
      <c r="S679" s="66"/>
      <c r="T679" s="67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T679" s="19" t="s">
        <v>163</v>
      </c>
      <c r="AU679" s="19" t="s">
        <v>81</v>
      </c>
    </row>
    <row r="680" spans="1:47" s="2" customFormat="1" ht="11.25">
      <c r="A680" s="36"/>
      <c r="B680" s="37"/>
      <c r="C680" s="38"/>
      <c r="D680" s="198" t="s">
        <v>164</v>
      </c>
      <c r="E680" s="38"/>
      <c r="F680" s="199" t="s">
        <v>907</v>
      </c>
      <c r="G680" s="38"/>
      <c r="H680" s="38"/>
      <c r="I680" s="195"/>
      <c r="J680" s="38"/>
      <c r="K680" s="38"/>
      <c r="L680" s="41"/>
      <c r="M680" s="196"/>
      <c r="N680" s="197"/>
      <c r="O680" s="66"/>
      <c r="P680" s="66"/>
      <c r="Q680" s="66"/>
      <c r="R680" s="66"/>
      <c r="S680" s="66"/>
      <c r="T680" s="67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T680" s="19" t="s">
        <v>164</v>
      </c>
      <c r="AU680" s="19" t="s">
        <v>81</v>
      </c>
    </row>
    <row r="681" spans="2:51" s="14" customFormat="1" ht="11.25">
      <c r="B681" s="210"/>
      <c r="C681" s="211"/>
      <c r="D681" s="193" t="s">
        <v>166</v>
      </c>
      <c r="E681" s="212" t="s">
        <v>19</v>
      </c>
      <c r="F681" s="213" t="s">
        <v>908</v>
      </c>
      <c r="G681" s="211"/>
      <c r="H681" s="214">
        <v>4</v>
      </c>
      <c r="I681" s="215"/>
      <c r="J681" s="211"/>
      <c r="K681" s="211"/>
      <c r="L681" s="216"/>
      <c r="M681" s="217"/>
      <c r="N681" s="218"/>
      <c r="O681" s="218"/>
      <c r="P681" s="218"/>
      <c r="Q681" s="218"/>
      <c r="R681" s="218"/>
      <c r="S681" s="218"/>
      <c r="T681" s="219"/>
      <c r="AT681" s="220" t="s">
        <v>166</v>
      </c>
      <c r="AU681" s="220" t="s">
        <v>81</v>
      </c>
      <c r="AV681" s="14" t="s">
        <v>81</v>
      </c>
      <c r="AW681" s="14" t="s">
        <v>33</v>
      </c>
      <c r="AX681" s="14" t="s">
        <v>79</v>
      </c>
      <c r="AY681" s="220" t="s">
        <v>154</v>
      </c>
    </row>
    <row r="682" spans="1:65" s="2" customFormat="1" ht="55.5" customHeight="1">
      <c r="A682" s="36"/>
      <c r="B682" s="37"/>
      <c r="C682" s="180" t="s">
        <v>909</v>
      </c>
      <c r="D682" s="180" t="s">
        <v>156</v>
      </c>
      <c r="E682" s="181" t="s">
        <v>910</v>
      </c>
      <c r="F682" s="182" t="s">
        <v>911</v>
      </c>
      <c r="G682" s="183" t="s">
        <v>159</v>
      </c>
      <c r="H682" s="184">
        <v>6.135</v>
      </c>
      <c r="I682" s="185"/>
      <c r="J682" s="186">
        <f>ROUND(I682*H682,2)</f>
        <v>0</v>
      </c>
      <c r="K682" s="182" t="s">
        <v>160</v>
      </c>
      <c r="L682" s="41"/>
      <c r="M682" s="187" t="s">
        <v>19</v>
      </c>
      <c r="N682" s="188" t="s">
        <v>43</v>
      </c>
      <c r="O682" s="66"/>
      <c r="P682" s="189">
        <f>O682*H682</f>
        <v>0</v>
      </c>
      <c r="Q682" s="189">
        <v>0</v>
      </c>
      <c r="R682" s="189">
        <f>Q682*H682</f>
        <v>0</v>
      </c>
      <c r="S682" s="189">
        <v>0.545</v>
      </c>
      <c r="T682" s="190">
        <f>S682*H682</f>
        <v>3.343575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191" t="s">
        <v>161</v>
      </c>
      <c r="AT682" s="191" t="s">
        <v>156</v>
      </c>
      <c r="AU682" s="191" t="s">
        <v>81</v>
      </c>
      <c r="AY682" s="19" t="s">
        <v>154</v>
      </c>
      <c r="BE682" s="192">
        <f>IF(N682="základní",J682,0)</f>
        <v>0</v>
      </c>
      <c r="BF682" s="192">
        <f>IF(N682="snížená",J682,0)</f>
        <v>0</v>
      </c>
      <c r="BG682" s="192">
        <f>IF(N682="zákl. přenesená",J682,0)</f>
        <v>0</v>
      </c>
      <c r="BH682" s="192">
        <f>IF(N682="sníž. přenesená",J682,0)</f>
        <v>0</v>
      </c>
      <c r="BI682" s="192">
        <f>IF(N682="nulová",J682,0)</f>
        <v>0</v>
      </c>
      <c r="BJ682" s="19" t="s">
        <v>79</v>
      </c>
      <c r="BK682" s="192">
        <f>ROUND(I682*H682,2)</f>
        <v>0</v>
      </c>
      <c r="BL682" s="19" t="s">
        <v>161</v>
      </c>
      <c r="BM682" s="191" t="s">
        <v>912</v>
      </c>
    </row>
    <row r="683" spans="1:47" s="2" customFormat="1" ht="29.25">
      <c r="A683" s="36"/>
      <c r="B683" s="37"/>
      <c r="C683" s="38"/>
      <c r="D683" s="193" t="s">
        <v>163</v>
      </c>
      <c r="E683" s="38"/>
      <c r="F683" s="194" t="s">
        <v>911</v>
      </c>
      <c r="G683" s="38"/>
      <c r="H683" s="38"/>
      <c r="I683" s="195"/>
      <c r="J683" s="38"/>
      <c r="K683" s="38"/>
      <c r="L683" s="41"/>
      <c r="M683" s="196"/>
      <c r="N683" s="197"/>
      <c r="O683" s="66"/>
      <c r="P683" s="66"/>
      <c r="Q683" s="66"/>
      <c r="R683" s="66"/>
      <c r="S683" s="66"/>
      <c r="T683" s="67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T683" s="19" t="s">
        <v>163</v>
      </c>
      <c r="AU683" s="19" t="s">
        <v>81</v>
      </c>
    </row>
    <row r="684" spans="1:47" s="2" customFormat="1" ht="11.25">
      <c r="A684" s="36"/>
      <c r="B684" s="37"/>
      <c r="C684" s="38"/>
      <c r="D684" s="198" t="s">
        <v>164</v>
      </c>
      <c r="E684" s="38"/>
      <c r="F684" s="199" t="s">
        <v>913</v>
      </c>
      <c r="G684" s="38"/>
      <c r="H684" s="38"/>
      <c r="I684" s="195"/>
      <c r="J684" s="38"/>
      <c r="K684" s="38"/>
      <c r="L684" s="41"/>
      <c r="M684" s="196"/>
      <c r="N684" s="197"/>
      <c r="O684" s="66"/>
      <c r="P684" s="66"/>
      <c r="Q684" s="66"/>
      <c r="R684" s="66"/>
      <c r="S684" s="66"/>
      <c r="T684" s="67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T684" s="19" t="s">
        <v>164</v>
      </c>
      <c r="AU684" s="19" t="s">
        <v>81</v>
      </c>
    </row>
    <row r="685" spans="2:51" s="14" customFormat="1" ht="11.25">
      <c r="B685" s="210"/>
      <c r="C685" s="211"/>
      <c r="D685" s="193" t="s">
        <v>166</v>
      </c>
      <c r="E685" s="212" t="s">
        <v>19</v>
      </c>
      <c r="F685" s="213" t="s">
        <v>914</v>
      </c>
      <c r="G685" s="211"/>
      <c r="H685" s="214">
        <v>6.135</v>
      </c>
      <c r="I685" s="215"/>
      <c r="J685" s="211"/>
      <c r="K685" s="211"/>
      <c r="L685" s="216"/>
      <c r="M685" s="217"/>
      <c r="N685" s="218"/>
      <c r="O685" s="218"/>
      <c r="P685" s="218"/>
      <c r="Q685" s="218"/>
      <c r="R685" s="218"/>
      <c r="S685" s="218"/>
      <c r="T685" s="219"/>
      <c r="AT685" s="220" t="s">
        <v>166</v>
      </c>
      <c r="AU685" s="220" t="s">
        <v>81</v>
      </c>
      <c r="AV685" s="14" t="s">
        <v>81</v>
      </c>
      <c r="AW685" s="14" t="s">
        <v>33</v>
      </c>
      <c r="AX685" s="14" t="s">
        <v>79</v>
      </c>
      <c r="AY685" s="220" t="s">
        <v>154</v>
      </c>
    </row>
    <row r="686" spans="1:65" s="2" customFormat="1" ht="37.9" customHeight="1">
      <c r="A686" s="36"/>
      <c r="B686" s="37"/>
      <c r="C686" s="180" t="s">
        <v>915</v>
      </c>
      <c r="D686" s="180" t="s">
        <v>156</v>
      </c>
      <c r="E686" s="181" t="s">
        <v>916</v>
      </c>
      <c r="F686" s="182" t="s">
        <v>917</v>
      </c>
      <c r="G686" s="183" t="s">
        <v>159</v>
      </c>
      <c r="H686" s="184">
        <v>1.2</v>
      </c>
      <c r="I686" s="185"/>
      <c r="J686" s="186">
        <f>ROUND(I686*H686,2)</f>
        <v>0</v>
      </c>
      <c r="K686" s="182" t="s">
        <v>160</v>
      </c>
      <c r="L686" s="41"/>
      <c r="M686" s="187" t="s">
        <v>19</v>
      </c>
      <c r="N686" s="188" t="s">
        <v>43</v>
      </c>
      <c r="O686" s="66"/>
      <c r="P686" s="189">
        <f>O686*H686</f>
        <v>0</v>
      </c>
      <c r="Q686" s="189">
        <v>0</v>
      </c>
      <c r="R686" s="189">
        <f>Q686*H686</f>
        <v>0</v>
      </c>
      <c r="S686" s="189">
        <v>0.076</v>
      </c>
      <c r="T686" s="190">
        <f>S686*H686</f>
        <v>0.09119999999999999</v>
      </c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R686" s="191" t="s">
        <v>161</v>
      </c>
      <c r="AT686" s="191" t="s">
        <v>156</v>
      </c>
      <c r="AU686" s="191" t="s">
        <v>81</v>
      </c>
      <c r="AY686" s="19" t="s">
        <v>154</v>
      </c>
      <c r="BE686" s="192">
        <f>IF(N686="základní",J686,0)</f>
        <v>0</v>
      </c>
      <c r="BF686" s="192">
        <f>IF(N686="snížená",J686,0)</f>
        <v>0</v>
      </c>
      <c r="BG686" s="192">
        <f>IF(N686="zákl. přenesená",J686,0)</f>
        <v>0</v>
      </c>
      <c r="BH686" s="192">
        <f>IF(N686="sníž. přenesená",J686,0)</f>
        <v>0</v>
      </c>
      <c r="BI686" s="192">
        <f>IF(N686="nulová",J686,0)</f>
        <v>0</v>
      </c>
      <c r="BJ686" s="19" t="s">
        <v>79</v>
      </c>
      <c r="BK686" s="192">
        <f>ROUND(I686*H686,2)</f>
        <v>0</v>
      </c>
      <c r="BL686" s="19" t="s">
        <v>161</v>
      </c>
      <c r="BM686" s="191" t="s">
        <v>918</v>
      </c>
    </row>
    <row r="687" spans="1:47" s="2" customFormat="1" ht="19.5">
      <c r="A687" s="36"/>
      <c r="B687" s="37"/>
      <c r="C687" s="38"/>
      <c r="D687" s="193" t="s">
        <v>163</v>
      </c>
      <c r="E687" s="38"/>
      <c r="F687" s="194" t="s">
        <v>917</v>
      </c>
      <c r="G687" s="38"/>
      <c r="H687" s="38"/>
      <c r="I687" s="195"/>
      <c r="J687" s="38"/>
      <c r="K687" s="38"/>
      <c r="L687" s="41"/>
      <c r="M687" s="196"/>
      <c r="N687" s="197"/>
      <c r="O687" s="66"/>
      <c r="P687" s="66"/>
      <c r="Q687" s="66"/>
      <c r="R687" s="66"/>
      <c r="S687" s="66"/>
      <c r="T687" s="67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T687" s="19" t="s">
        <v>163</v>
      </c>
      <c r="AU687" s="19" t="s">
        <v>81</v>
      </c>
    </row>
    <row r="688" spans="1:47" s="2" customFormat="1" ht="11.25">
      <c r="A688" s="36"/>
      <c r="B688" s="37"/>
      <c r="C688" s="38"/>
      <c r="D688" s="198" t="s">
        <v>164</v>
      </c>
      <c r="E688" s="38"/>
      <c r="F688" s="199" t="s">
        <v>919</v>
      </c>
      <c r="G688" s="38"/>
      <c r="H688" s="38"/>
      <c r="I688" s="195"/>
      <c r="J688" s="38"/>
      <c r="K688" s="38"/>
      <c r="L688" s="41"/>
      <c r="M688" s="196"/>
      <c r="N688" s="197"/>
      <c r="O688" s="66"/>
      <c r="P688" s="66"/>
      <c r="Q688" s="66"/>
      <c r="R688" s="66"/>
      <c r="S688" s="66"/>
      <c r="T688" s="67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T688" s="19" t="s">
        <v>164</v>
      </c>
      <c r="AU688" s="19" t="s">
        <v>81</v>
      </c>
    </row>
    <row r="689" spans="2:51" s="14" customFormat="1" ht="11.25">
      <c r="B689" s="210"/>
      <c r="C689" s="211"/>
      <c r="D689" s="193" t="s">
        <v>166</v>
      </c>
      <c r="E689" s="212" t="s">
        <v>19</v>
      </c>
      <c r="F689" s="213" t="s">
        <v>920</v>
      </c>
      <c r="G689" s="211"/>
      <c r="H689" s="214">
        <v>1.2</v>
      </c>
      <c r="I689" s="215"/>
      <c r="J689" s="211"/>
      <c r="K689" s="211"/>
      <c r="L689" s="216"/>
      <c r="M689" s="217"/>
      <c r="N689" s="218"/>
      <c r="O689" s="218"/>
      <c r="P689" s="218"/>
      <c r="Q689" s="218"/>
      <c r="R689" s="218"/>
      <c r="S689" s="218"/>
      <c r="T689" s="219"/>
      <c r="AT689" s="220" t="s">
        <v>166</v>
      </c>
      <c r="AU689" s="220" t="s">
        <v>81</v>
      </c>
      <c r="AV689" s="14" t="s">
        <v>81</v>
      </c>
      <c r="AW689" s="14" t="s">
        <v>33</v>
      </c>
      <c r="AX689" s="14" t="s">
        <v>79</v>
      </c>
      <c r="AY689" s="220" t="s">
        <v>154</v>
      </c>
    </row>
    <row r="690" spans="1:65" s="2" customFormat="1" ht="33" customHeight="1">
      <c r="A690" s="36"/>
      <c r="B690" s="37"/>
      <c r="C690" s="180" t="s">
        <v>921</v>
      </c>
      <c r="D690" s="180" t="s">
        <v>156</v>
      </c>
      <c r="E690" s="181" t="s">
        <v>922</v>
      </c>
      <c r="F690" s="182" t="s">
        <v>923</v>
      </c>
      <c r="G690" s="183" t="s">
        <v>159</v>
      </c>
      <c r="H690" s="184">
        <v>1.25</v>
      </c>
      <c r="I690" s="185"/>
      <c r="J690" s="186">
        <f>ROUND(I690*H690,2)</f>
        <v>0</v>
      </c>
      <c r="K690" s="182" t="s">
        <v>160</v>
      </c>
      <c r="L690" s="41"/>
      <c r="M690" s="187" t="s">
        <v>19</v>
      </c>
      <c r="N690" s="188" t="s">
        <v>43</v>
      </c>
      <c r="O690" s="66"/>
      <c r="P690" s="189">
        <f>O690*H690</f>
        <v>0</v>
      </c>
      <c r="Q690" s="189">
        <v>0</v>
      </c>
      <c r="R690" s="189">
        <f>Q690*H690</f>
        <v>0</v>
      </c>
      <c r="S690" s="189">
        <v>0.073</v>
      </c>
      <c r="T690" s="190">
        <f>S690*H690</f>
        <v>0.09125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91" t="s">
        <v>161</v>
      </c>
      <c r="AT690" s="191" t="s">
        <v>156</v>
      </c>
      <c r="AU690" s="191" t="s">
        <v>81</v>
      </c>
      <c r="AY690" s="19" t="s">
        <v>154</v>
      </c>
      <c r="BE690" s="192">
        <f>IF(N690="základní",J690,0)</f>
        <v>0</v>
      </c>
      <c r="BF690" s="192">
        <f>IF(N690="snížená",J690,0)</f>
        <v>0</v>
      </c>
      <c r="BG690" s="192">
        <f>IF(N690="zákl. přenesená",J690,0)</f>
        <v>0</v>
      </c>
      <c r="BH690" s="192">
        <f>IF(N690="sníž. přenesená",J690,0)</f>
        <v>0</v>
      </c>
      <c r="BI690" s="192">
        <f>IF(N690="nulová",J690,0)</f>
        <v>0</v>
      </c>
      <c r="BJ690" s="19" t="s">
        <v>79</v>
      </c>
      <c r="BK690" s="192">
        <f>ROUND(I690*H690,2)</f>
        <v>0</v>
      </c>
      <c r="BL690" s="19" t="s">
        <v>161</v>
      </c>
      <c r="BM690" s="191" t="s">
        <v>924</v>
      </c>
    </row>
    <row r="691" spans="1:47" s="2" customFormat="1" ht="19.5">
      <c r="A691" s="36"/>
      <c r="B691" s="37"/>
      <c r="C691" s="38"/>
      <c r="D691" s="193" t="s">
        <v>163</v>
      </c>
      <c r="E691" s="38"/>
      <c r="F691" s="194" t="s">
        <v>923</v>
      </c>
      <c r="G691" s="38"/>
      <c r="H691" s="38"/>
      <c r="I691" s="195"/>
      <c r="J691" s="38"/>
      <c r="K691" s="38"/>
      <c r="L691" s="41"/>
      <c r="M691" s="196"/>
      <c r="N691" s="197"/>
      <c r="O691" s="66"/>
      <c r="P691" s="66"/>
      <c r="Q691" s="66"/>
      <c r="R691" s="66"/>
      <c r="S691" s="66"/>
      <c r="T691" s="67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T691" s="19" t="s">
        <v>163</v>
      </c>
      <c r="AU691" s="19" t="s">
        <v>81</v>
      </c>
    </row>
    <row r="692" spans="1:47" s="2" customFormat="1" ht="11.25">
      <c r="A692" s="36"/>
      <c r="B692" s="37"/>
      <c r="C692" s="38"/>
      <c r="D692" s="198" t="s">
        <v>164</v>
      </c>
      <c r="E692" s="38"/>
      <c r="F692" s="199" t="s">
        <v>925</v>
      </c>
      <c r="G692" s="38"/>
      <c r="H692" s="38"/>
      <c r="I692" s="195"/>
      <c r="J692" s="38"/>
      <c r="K692" s="38"/>
      <c r="L692" s="41"/>
      <c r="M692" s="196"/>
      <c r="N692" s="197"/>
      <c r="O692" s="66"/>
      <c r="P692" s="66"/>
      <c r="Q692" s="66"/>
      <c r="R692" s="66"/>
      <c r="S692" s="66"/>
      <c r="T692" s="67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T692" s="19" t="s">
        <v>164</v>
      </c>
      <c r="AU692" s="19" t="s">
        <v>81</v>
      </c>
    </row>
    <row r="693" spans="2:51" s="14" customFormat="1" ht="11.25">
      <c r="B693" s="210"/>
      <c r="C693" s="211"/>
      <c r="D693" s="193" t="s">
        <v>166</v>
      </c>
      <c r="E693" s="212" t="s">
        <v>19</v>
      </c>
      <c r="F693" s="213" t="s">
        <v>926</v>
      </c>
      <c r="G693" s="211"/>
      <c r="H693" s="214">
        <v>1.25</v>
      </c>
      <c r="I693" s="215"/>
      <c r="J693" s="211"/>
      <c r="K693" s="211"/>
      <c r="L693" s="216"/>
      <c r="M693" s="217"/>
      <c r="N693" s="218"/>
      <c r="O693" s="218"/>
      <c r="P693" s="218"/>
      <c r="Q693" s="218"/>
      <c r="R693" s="218"/>
      <c r="S693" s="218"/>
      <c r="T693" s="219"/>
      <c r="AT693" s="220" t="s">
        <v>166</v>
      </c>
      <c r="AU693" s="220" t="s">
        <v>81</v>
      </c>
      <c r="AV693" s="14" t="s">
        <v>81</v>
      </c>
      <c r="AW693" s="14" t="s">
        <v>33</v>
      </c>
      <c r="AX693" s="14" t="s">
        <v>79</v>
      </c>
      <c r="AY693" s="220" t="s">
        <v>154</v>
      </c>
    </row>
    <row r="694" spans="1:65" s="2" customFormat="1" ht="55.5" customHeight="1">
      <c r="A694" s="36"/>
      <c r="B694" s="37"/>
      <c r="C694" s="180" t="s">
        <v>927</v>
      </c>
      <c r="D694" s="180" t="s">
        <v>156</v>
      </c>
      <c r="E694" s="181" t="s">
        <v>928</v>
      </c>
      <c r="F694" s="182" t="s">
        <v>929</v>
      </c>
      <c r="G694" s="183" t="s">
        <v>444</v>
      </c>
      <c r="H694" s="184">
        <v>3</v>
      </c>
      <c r="I694" s="185"/>
      <c r="J694" s="186">
        <f>ROUND(I694*H694,2)</f>
        <v>0</v>
      </c>
      <c r="K694" s="182" t="s">
        <v>160</v>
      </c>
      <c r="L694" s="41"/>
      <c r="M694" s="187" t="s">
        <v>19</v>
      </c>
      <c r="N694" s="188" t="s">
        <v>43</v>
      </c>
      <c r="O694" s="66"/>
      <c r="P694" s="189">
        <f>O694*H694</f>
        <v>0</v>
      </c>
      <c r="Q694" s="189">
        <v>0</v>
      </c>
      <c r="R694" s="189">
        <f>Q694*H694</f>
        <v>0</v>
      </c>
      <c r="S694" s="189">
        <v>0.138</v>
      </c>
      <c r="T694" s="190">
        <f>S694*H694</f>
        <v>0.41400000000000003</v>
      </c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R694" s="191" t="s">
        <v>161</v>
      </c>
      <c r="AT694" s="191" t="s">
        <v>156</v>
      </c>
      <c r="AU694" s="191" t="s">
        <v>81</v>
      </c>
      <c r="AY694" s="19" t="s">
        <v>154</v>
      </c>
      <c r="BE694" s="192">
        <f>IF(N694="základní",J694,0)</f>
        <v>0</v>
      </c>
      <c r="BF694" s="192">
        <f>IF(N694="snížená",J694,0)</f>
        <v>0</v>
      </c>
      <c r="BG694" s="192">
        <f>IF(N694="zákl. přenesená",J694,0)</f>
        <v>0</v>
      </c>
      <c r="BH694" s="192">
        <f>IF(N694="sníž. přenesená",J694,0)</f>
        <v>0</v>
      </c>
      <c r="BI694" s="192">
        <f>IF(N694="nulová",J694,0)</f>
        <v>0</v>
      </c>
      <c r="BJ694" s="19" t="s">
        <v>79</v>
      </c>
      <c r="BK694" s="192">
        <f>ROUND(I694*H694,2)</f>
        <v>0</v>
      </c>
      <c r="BL694" s="19" t="s">
        <v>161</v>
      </c>
      <c r="BM694" s="191" t="s">
        <v>930</v>
      </c>
    </row>
    <row r="695" spans="1:47" s="2" customFormat="1" ht="29.25">
      <c r="A695" s="36"/>
      <c r="B695" s="37"/>
      <c r="C695" s="38"/>
      <c r="D695" s="193" t="s">
        <v>163</v>
      </c>
      <c r="E695" s="38"/>
      <c r="F695" s="194" t="s">
        <v>929</v>
      </c>
      <c r="G695" s="38"/>
      <c r="H695" s="38"/>
      <c r="I695" s="195"/>
      <c r="J695" s="38"/>
      <c r="K695" s="38"/>
      <c r="L695" s="41"/>
      <c r="M695" s="196"/>
      <c r="N695" s="197"/>
      <c r="O695" s="66"/>
      <c r="P695" s="66"/>
      <c r="Q695" s="66"/>
      <c r="R695" s="66"/>
      <c r="S695" s="66"/>
      <c r="T695" s="67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T695" s="19" t="s">
        <v>163</v>
      </c>
      <c r="AU695" s="19" t="s">
        <v>81</v>
      </c>
    </row>
    <row r="696" spans="1:47" s="2" customFormat="1" ht="11.25">
      <c r="A696" s="36"/>
      <c r="B696" s="37"/>
      <c r="C696" s="38"/>
      <c r="D696" s="198" t="s">
        <v>164</v>
      </c>
      <c r="E696" s="38"/>
      <c r="F696" s="199" t="s">
        <v>931</v>
      </c>
      <c r="G696" s="38"/>
      <c r="H696" s="38"/>
      <c r="I696" s="195"/>
      <c r="J696" s="38"/>
      <c r="K696" s="38"/>
      <c r="L696" s="41"/>
      <c r="M696" s="196"/>
      <c r="N696" s="197"/>
      <c r="O696" s="66"/>
      <c r="P696" s="66"/>
      <c r="Q696" s="66"/>
      <c r="R696" s="66"/>
      <c r="S696" s="66"/>
      <c r="T696" s="67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T696" s="19" t="s">
        <v>164</v>
      </c>
      <c r="AU696" s="19" t="s">
        <v>81</v>
      </c>
    </row>
    <row r="697" spans="2:51" s="14" customFormat="1" ht="11.25">
      <c r="B697" s="210"/>
      <c r="C697" s="211"/>
      <c r="D697" s="193" t="s">
        <v>166</v>
      </c>
      <c r="E697" s="212" t="s">
        <v>19</v>
      </c>
      <c r="F697" s="213" t="s">
        <v>932</v>
      </c>
      <c r="G697" s="211"/>
      <c r="H697" s="214">
        <v>3</v>
      </c>
      <c r="I697" s="215"/>
      <c r="J697" s="211"/>
      <c r="K697" s="211"/>
      <c r="L697" s="216"/>
      <c r="M697" s="217"/>
      <c r="N697" s="218"/>
      <c r="O697" s="218"/>
      <c r="P697" s="218"/>
      <c r="Q697" s="218"/>
      <c r="R697" s="218"/>
      <c r="S697" s="218"/>
      <c r="T697" s="219"/>
      <c r="AT697" s="220" t="s">
        <v>166</v>
      </c>
      <c r="AU697" s="220" t="s">
        <v>81</v>
      </c>
      <c r="AV697" s="14" t="s">
        <v>81</v>
      </c>
      <c r="AW697" s="14" t="s">
        <v>33</v>
      </c>
      <c r="AX697" s="14" t="s">
        <v>79</v>
      </c>
      <c r="AY697" s="220" t="s">
        <v>154</v>
      </c>
    </row>
    <row r="698" spans="1:65" s="2" customFormat="1" ht="55.5" customHeight="1">
      <c r="A698" s="36"/>
      <c r="B698" s="37"/>
      <c r="C698" s="180" t="s">
        <v>933</v>
      </c>
      <c r="D698" s="180" t="s">
        <v>156</v>
      </c>
      <c r="E698" s="181" t="s">
        <v>934</v>
      </c>
      <c r="F698" s="182" t="s">
        <v>935</v>
      </c>
      <c r="G698" s="183" t="s">
        <v>444</v>
      </c>
      <c r="H698" s="184">
        <v>8</v>
      </c>
      <c r="I698" s="185"/>
      <c r="J698" s="186">
        <f>ROUND(I698*H698,2)</f>
        <v>0</v>
      </c>
      <c r="K698" s="182" t="s">
        <v>160</v>
      </c>
      <c r="L698" s="41"/>
      <c r="M698" s="187" t="s">
        <v>19</v>
      </c>
      <c r="N698" s="188" t="s">
        <v>43</v>
      </c>
      <c r="O698" s="66"/>
      <c r="P698" s="189">
        <f>O698*H698</f>
        <v>0</v>
      </c>
      <c r="Q698" s="189">
        <v>0</v>
      </c>
      <c r="R698" s="189">
        <f>Q698*H698</f>
        <v>0</v>
      </c>
      <c r="S698" s="189">
        <v>0.344</v>
      </c>
      <c r="T698" s="190">
        <f>S698*H698</f>
        <v>2.752</v>
      </c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R698" s="191" t="s">
        <v>161</v>
      </c>
      <c r="AT698" s="191" t="s">
        <v>156</v>
      </c>
      <c r="AU698" s="191" t="s">
        <v>81</v>
      </c>
      <c r="AY698" s="19" t="s">
        <v>154</v>
      </c>
      <c r="BE698" s="192">
        <f>IF(N698="základní",J698,0)</f>
        <v>0</v>
      </c>
      <c r="BF698" s="192">
        <f>IF(N698="snížená",J698,0)</f>
        <v>0</v>
      </c>
      <c r="BG698" s="192">
        <f>IF(N698="zákl. přenesená",J698,0)</f>
        <v>0</v>
      </c>
      <c r="BH698" s="192">
        <f>IF(N698="sníž. přenesená",J698,0)</f>
        <v>0</v>
      </c>
      <c r="BI698" s="192">
        <f>IF(N698="nulová",J698,0)</f>
        <v>0</v>
      </c>
      <c r="BJ698" s="19" t="s">
        <v>79</v>
      </c>
      <c r="BK698" s="192">
        <f>ROUND(I698*H698,2)</f>
        <v>0</v>
      </c>
      <c r="BL698" s="19" t="s">
        <v>161</v>
      </c>
      <c r="BM698" s="191" t="s">
        <v>936</v>
      </c>
    </row>
    <row r="699" spans="1:47" s="2" customFormat="1" ht="29.25">
      <c r="A699" s="36"/>
      <c r="B699" s="37"/>
      <c r="C699" s="38"/>
      <c r="D699" s="193" t="s">
        <v>163</v>
      </c>
      <c r="E699" s="38"/>
      <c r="F699" s="194" t="s">
        <v>935</v>
      </c>
      <c r="G699" s="38"/>
      <c r="H699" s="38"/>
      <c r="I699" s="195"/>
      <c r="J699" s="38"/>
      <c r="K699" s="38"/>
      <c r="L699" s="41"/>
      <c r="M699" s="196"/>
      <c r="N699" s="197"/>
      <c r="O699" s="66"/>
      <c r="P699" s="66"/>
      <c r="Q699" s="66"/>
      <c r="R699" s="66"/>
      <c r="S699" s="66"/>
      <c r="T699" s="67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T699" s="19" t="s">
        <v>163</v>
      </c>
      <c r="AU699" s="19" t="s">
        <v>81</v>
      </c>
    </row>
    <row r="700" spans="1:47" s="2" customFormat="1" ht="11.25">
      <c r="A700" s="36"/>
      <c r="B700" s="37"/>
      <c r="C700" s="38"/>
      <c r="D700" s="198" t="s">
        <v>164</v>
      </c>
      <c r="E700" s="38"/>
      <c r="F700" s="199" t="s">
        <v>937</v>
      </c>
      <c r="G700" s="38"/>
      <c r="H700" s="38"/>
      <c r="I700" s="195"/>
      <c r="J700" s="38"/>
      <c r="K700" s="38"/>
      <c r="L700" s="41"/>
      <c r="M700" s="196"/>
      <c r="N700" s="197"/>
      <c r="O700" s="66"/>
      <c r="P700" s="66"/>
      <c r="Q700" s="66"/>
      <c r="R700" s="66"/>
      <c r="S700" s="66"/>
      <c r="T700" s="67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T700" s="19" t="s">
        <v>164</v>
      </c>
      <c r="AU700" s="19" t="s">
        <v>81</v>
      </c>
    </row>
    <row r="701" spans="2:51" s="14" customFormat="1" ht="11.25">
      <c r="B701" s="210"/>
      <c r="C701" s="211"/>
      <c r="D701" s="193" t="s">
        <v>166</v>
      </c>
      <c r="E701" s="212" t="s">
        <v>19</v>
      </c>
      <c r="F701" s="213" t="s">
        <v>938</v>
      </c>
      <c r="G701" s="211"/>
      <c r="H701" s="214">
        <v>8</v>
      </c>
      <c r="I701" s="215"/>
      <c r="J701" s="211"/>
      <c r="K701" s="211"/>
      <c r="L701" s="216"/>
      <c r="M701" s="217"/>
      <c r="N701" s="218"/>
      <c r="O701" s="218"/>
      <c r="P701" s="218"/>
      <c r="Q701" s="218"/>
      <c r="R701" s="218"/>
      <c r="S701" s="218"/>
      <c r="T701" s="219"/>
      <c r="AT701" s="220" t="s">
        <v>166</v>
      </c>
      <c r="AU701" s="220" t="s">
        <v>81</v>
      </c>
      <c r="AV701" s="14" t="s">
        <v>81</v>
      </c>
      <c r="AW701" s="14" t="s">
        <v>33</v>
      </c>
      <c r="AX701" s="14" t="s">
        <v>79</v>
      </c>
      <c r="AY701" s="220" t="s">
        <v>154</v>
      </c>
    </row>
    <row r="702" spans="1:65" s="2" customFormat="1" ht="55.5" customHeight="1">
      <c r="A702" s="36"/>
      <c r="B702" s="37"/>
      <c r="C702" s="180" t="s">
        <v>939</v>
      </c>
      <c r="D702" s="180" t="s">
        <v>156</v>
      </c>
      <c r="E702" s="181" t="s">
        <v>940</v>
      </c>
      <c r="F702" s="182" t="s">
        <v>941</v>
      </c>
      <c r="G702" s="183" t="s">
        <v>183</v>
      </c>
      <c r="H702" s="184">
        <v>0.492</v>
      </c>
      <c r="I702" s="185"/>
      <c r="J702" s="186">
        <f>ROUND(I702*H702,2)</f>
        <v>0</v>
      </c>
      <c r="K702" s="182" t="s">
        <v>160</v>
      </c>
      <c r="L702" s="41"/>
      <c r="M702" s="187" t="s">
        <v>19</v>
      </c>
      <c r="N702" s="188" t="s">
        <v>43</v>
      </c>
      <c r="O702" s="66"/>
      <c r="P702" s="189">
        <f>O702*H702</f>
        <v>0</v>
      </c>
      <c r="Q702" s="189">
        <v>0</v>
      </c>
      <c r="R702" s="189">
        <f>Q702*H702</f>
        <v>0</v>
      </c>
      <c r="S702" s="189">
        <v>1.8</v>
      </c>
      <c r="T702" s="190">
        <f>S702*H702</f>
        <v>0.8856</v>
      </c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R702" s="191" t="s">
        <v>161</v>
      </c>
      <c r="AT702" s="191" t="s">
        <v>156</v>
      </c>
      <c r="AU702" s="191" t="s">
        <v>81</v>
      </c>
      <c r="AY702" s="19" t="s">
        <v>154</v>
      </c>
      <c r="BE702" s="192">
        <f>IF(N702="základní",J702,0)</f>
        <v>0</v>
      </c>
      <c r="BF702" s="192">
        <f>IF(N702="snížená",J702,0)</f>
        <v>0</v>
      </c>
      <c r="BG702" s="192">
        <f>IF(N702="zákl. přenesená",J702,0)</f>
        <v>0</v>
      </c>
      <c r="BH702" s="192">
        <f>IF(N702="sníž. přenesená",J702,0)</f>
        <v>0</v>
      </c>
      <c r="BI702" s="192">
        <f>IF(N702="nulová",J702,0)</f>
        <v>0</v>
      </c>
      <c r="BJ702" s="19" t="s">
        <v>79</v>
      </c>
      <c r="BK702" s="192">
        <f>ROUND(I702*H702,2)</f>
        <v>0</v>
      </c>
      <c r="BL702" s="19" t="s">
        <v>161</v>
      </c>
      <c r="BM702" s="191" t="s">
        <v>942</v>
      </c>
    </row>
    <row r="703" spans="1:47" s="2" customFormat="1" ht="29.25">
      <c r="A703" s="36"/>
      <c r="B703" s="37"/>
      <c r="C703" s="38"/>
      <c r="D703" s="193" t="s">
        <v>163</v>
      </c>
      <c r="E703" s="38"/>
      <c r="F703" s="194" t="s">
        <v>941</v>
      </c>
      <c r="G703" s="38"/>
      <c r="H703" s="38"/>
      <c r="I703" s="195"/>
      <c r="J703" s="38"/>
      <c r="K703" s="38"/>
      <c r="L703" s="41"/>
      <c r="M703" s="196"/>
      <c r="N703" s="197"/>
      <c r="O703" s="66"/>
      <c r="P703" s="66"/>
      <c r="Q703" s="66"/>
      <c r="R703" s="66"/>
      <c r="S703" s="66"/>
      <c r="T703" s="67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T703" s="19" t="s">
        <v>163</v>
      </c>
      <c r="AU703" s="19" t="s">
        <v>81</v>
      </c>
    </row>
    <row r="704" spans="1:47" s="2" customFormat="1" ht="11.25">
      <c r="A704" s="36"/>
      <c r="B704" s="37"/>
      <c r="C704" s="38"/>
      <c r="D704" s="198" t="s">
        <v>164</v>
      </c>
      <c r="E704" s="38"/>
      <c r="F704" s="199" t="s">
        <v>943</v>
      </c>
      <c r="G704" s="38"/>
      <c r="H704" s="38"/>
      <c r="I704" s="195"/>
      <c r="J704" s="38"/>
      <c r="K704" s="38"/>
      <c r="L704" s="41"/>
      <c r="M704" s="196"/>
      <c r="N704" s="197"/>
      <c r="O704" s="66"/>
      <c r="P704" s="66"/>
      <c r="Q704" s="66"/>
      <c r="R704" s="66"/>
      <c r="S704" s="66"/>
      <c r="T704" s="67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T704" s="19" t="s">
        <v>164</v>
      </c>
      <c r="AU704" s="19" t="s">
        <v>81</v>
      </c>
    </row>
    <row r="705" spans="2:51" s="14" customFormat="1" ht="11.25">
      <c r="B705" s="210"/>
      <c r="C705" s="211"/>
      <c r="D705" s="193" t="s">
        <v>166</v>
      </c>
      <c r="E705" s="212" t="s">
        <v>19</v>
      </c>
      <c r="F705" s="213" t="s">
        <v>944</v>
      </c>
      <c r="G705" s="211"/>
      <c r="H705" s="214">
        <v>0.492</v>
      </c>
      <c r="I705" s="215"/>
      <c r="J705" s="211"/>
      <c r="K705" s="211"/>
      <c r="L705" s="216"/>
      <c r="M705" s="217"/>
      <c r="N705" s="218"/>
      <c r="O705" s="218"/>
      <c r="P705" s="218"/>
      <c r="Q705" s="218"/>
      <c r="R705" s="218"/>
      <c r="S705" s="218"/>
      <c r="T705" s="219"/>
      <c r="AT705" s="220" t="s">
        <v>166</v>
      </c>
      <c r="AU705" s="220" t="s">
        <v>81</v>
      </c>
      <c r="AV705" s="14" t="s">
        <v>81</v>
      </c>
      <c r="AW705" s="14" t="s">
        <v>33</v>
      </c>
      <c r="AX705" s="14" t="s">
        <v>79</v>
      </c>
      <c r="AY705" s="220" t="s">
        <v>154</v>
      </c>
    </row>
    <row r="706" spans="1:65" s="2" customFormat="1" ht="55.5" customHeight="1">
      <c r="A706" s="36"/>
      <c r="B706" s="37"/>
      <c r="C706" s="180" t="s">
        <v>945</v>
      </c>
      <c r="D706" s="180" t="s">
        <v>156</v>
      </c>
      <c r="E706" s="181" t="s">
        <v>946</v>
      </c>
      <c r="F706" s="182" t="s">
        <v>947</v>
      </c>
      <c r="G706" s="183" t="s">
        <v>183</v>
      </c>
      <c r="H706" s="184">
        <v>0.82</v>
      </c>
      <c r="I706" s="185"/>
      <c r="J706" s="186">
        <f>ROUND(I706*H706,2)</f>
        <v>0</v>
      </c>
      <c r="K706" s="182" t="s">
        <v>160</v>
      </c>
      <c r="L706" s="41"/>
      <c r="M706" s="187" t="s">
        <v>19</v>
      </c>
      <c r="N706" s="188" t="s">
        <v>43</v>
      </c>
      <c r="O706" s="66"/>
      <c r="P706" s="189">
        <f>O706*H706</f>
        <v>0</v>
      </c>
      <c r="Q706" s="189">
        <v>0</v>
      </c>
      <c r="R706" s="189">
        <f>Q706*H706</f>
        <v>0</v>
      </c>
      <c r="S706" s="189">
        <v>1.8</v>
      </c>
      <c r="T706" s="190">
        <f>S706*H706</f>
        <v>1.476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191" t="s">
        <v>161</v>
      </c>
      <c r="AT706" s="191" t="s">
        <v>156</v>
      </c>
      <c r="AU706" s="191" t="s">
        <v>81</v>
      </c>
      <c r="AY706" s="19" t="s">
        <v>154</v>
      </c>
      <c r="BE706" s="192">
        <f>IF(N706="základní",J706,0)</f>
        <v>0</v>
      </c>
      <c r="BF706" s="192">
        <f>IF(N706="snížená",J706,0)</f>
        <v>0</v>
      </c>
      <c r="BG706" s="192">
        <f>IF(N706="zákl. přenesená",J706,0)</f>
        <v>0</v>
      </c>
      <c r="BH706" s="192">
        <f>IF(N706="sníž. přenesená",J706,0)</f>
        <v>0</v>
      </c>
      <c r="BI706" s="192">
        <f>IF(N706="nulová",J706,0)</f>
        <v>0</v>
      </c>
      <c r="BJ706" s="19" t="s">
        <v>79</v>
      </c>
      <c r="BK706" s="192">
        <f>ROUND(I706*H706,2)</f>
        <v>0</v>
      </c>
      <c r="BL706" s="19" t="s">
        <v>161</v>
      </c>
      <c r="BM706" s="191" t="s">
        <v>948</v>
      </c>
    </row>
    <row r="707" spans="1:47" s="2" customFormat="1" ht="29.25">
      <c r="A707" s="36"/>
      <c r="B707" s="37"/>
      <c r="C707" s="38"/>
      <c r="D707" s="193" t="s">
        <v>163</v>
      </c>
      <c r="E707" s="38"/>
      <c r="F707" s="194" t="s">
        <v>947</v>
      </c>
      <c r="G707" s="38"/>
      <c r="H707" s="38"/>
      <c r="I707" s="195"/>
      <c r="J707" s="38"/>
      <c r="K707" s="38"/>
      <c r="L707" s="41"/>
      <c r="M707" s="196"/>
      <c r="N707" s="197"/>
      <c r="O707" s="66"/>
      <c r="P707" s="66"/>
      <c r="Q707" s="66"/>
      <c r="R707" s="66"/>
      <c r="S707" s="66"/>
      <c r="T707" s="67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T707" s="19" t="s">
        <v>163</v>
      </c>
      <c r="AU707" s="19" t="s">
        <v>81</v>
      </c>
    </row>
    <row r="708" spans="1:47" s="2" customFormat="1" ht="11.25">
      <c r="A708" s="36"/>
      <c r="B708" s="37"/>
      <c r="C708" s="38"/>
      <c r="D708" s="198" t="s">
        <v>164</v>
      </c>
      <c r="E708" s="38"/>
      <c r="F708" s="199" t="s">
        <v>949</v>
      </c>
      <c r="G708" s="38"/>
      <c r="H708" s="38"/>
      <c r="I708" s="195"/>
      <c r="J708" s="38"/>
      <c r="K708" s="38"/>
      <c r="L708" s="41"/>
      <c r="M708" s="196"/>
      <c r="N708" s="197"/>
      <c r="O708" s="66"/>
      <c r="P708" s="66"/>
      <c r="Q708" s="66"/>
      <c r="R708" s="66"/>
      <c r="S708" s="66"/>
      <c r="T708" s="67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T708" s="19" t="s">
        <v>164</v>
      </c>
      <c r="AU708" s="19" t="s">
        <v>81</v>
      </c>
    </row>
    <row r="709" spans="2:51" s="14" customFormat="1" ht="11.25">
      <c r="B709" s="210"/>
      <c r="C709" s="211"/>
      <c r="D709" s="193" t="s">
        <v>166</v>
      </c>
      <c r="E709" s="212" t="s">
        <v>19</v>
      </c>
      <c r="F709" s="213" t="s">
        <v>950</v>
      </c>
      <c r="G709" s="211"/>
      <c r="H709" s="214">
        <v>0.82</v>
      </c>
      <c r="I709" s="215"/>
      <c r="J709" s="211"/>
      <c r="K709" s="211"/>
      <c r="L709" s="216"/>
      <c r="M709" s="217"/>
      <c r="N709" s="218"/>
      <c r="O709" s="218"/>
      <c r="P709" s="218"/>
      <c r="Q709" s="218"/>
      <c r="R709" s="218"/>
      <c r="S709" s="218"/>
      <c r="T709" s="219"/>
      <c r="AT709" s="220" t="s">
        <v>166</v>
      </c>
      <c r="AU709" s="220" t="s">
        <v>81</v>
      </c>
      <c r="AV709" s="14" t="s">
        <v>81</v>
      </c>
      <c r="AW709" s="14" t="s">
        <v>33</v>
      </c>
      <c r="AX709" s="14" t="s">
        <v>79</v>
      </c>
      <c r="AY709" s="220" t="s">
        <v>154</v>
      </c>
    </row>
    <row r="710" spans="1:65" s="2" customFormat="1" ht="37.9" customHeight="1">
      <c r="A710" s="36"/>
      <c r="B710" s="37"/>
      <c r="C710" s="180" t="s">
        <v>951</v>
      </c>
      <c r="D710" s="180" t="s">
        <v>156</v>
      </c>
      <c r="E710" s="181" t="s">
        <v>952</v>
      </c>
      <c r="F710" s="182" t="s">
        <v>953</v>
      </c>
      <c r="G710" s="183" t="s">
        <v>444</v>
      </c>
      <c r="H710" s="184">
        <v>94</v>
      </c>
      <c r="I710" s="185"/>
      <c r="J710" s="186">
        <f>ROUND(I710*H710,2)</f>
        <v>0</v>
      </c>
      <c r="K710" s="182" t="s">
        <v>160</v>
      </c>
      <c r="L710" s="41"/>
      <c r="M710" s="187" t="s">
        <v>19</v>
      </c>
      <c r="N710" s="188" t="s">
        <v>43</v>
      </c>
      <c r="O710" s="66"/>
      <c r="P710" s="189">
        <f>O710*H710</f>
        <v>0</v>
      </c>
      <c r="Q710" s="189">
        <v>0</v>
      </c>
      <c r="R710" s="189">
        <f>Q710*H710</f>
        <v>0</v>
      </c>
      <c r="S710" s="189">
        <v>0.015</v>
      </c>
      <c r="T710" s="190">
        <f>S710*H710</f>
        <v>1.41</v>
      </c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R710" s="191" t="s">
        <v>161</v>
      </c>
      <c r="AT710" s="191" t="s">
        <v>156</v>
      </c>
      <c r="AU710" s="191" t="s">
        <v>81</v>
      </c>
      <c r="AY710" s="19" t="s">
        <v>154</v>
      </c>
      <c r="BE710" s="192">
        <f>IF(N710="základní",J710,0)</f>
        <v>0</v>
      </c>
      <c r="BF710" s="192">
        <f>IF(N710="snížená",J710,0)</f>
        <v>0</v>
      </c>
      <c r="BG710" s="192">
        <f>IF(N710="zákl. přenesená",J710,0)</f>
        <v>0</v>
      </c>
      <c r="BH710" s="192">
        <f>IF(N710="sníž. přenesená",J710,0)</f>
        <v>0</v>
      </c>
      <c r="BI710" s="192">
        <f>IF(N710="nulová",J710,0)</f>
        <v>0</v>
      </c>
      <c r="BJ710" s="19" t="s">
        <v>79</v>
      </c>
      <c r="BK710" s="192">
        <f>ROUND(I710*H710,2)</f>
        <v>0</v>
      </c>
      <c r="BL710" s="19" t="s">
        <v>161</v>
      </c>
      <c r="BM710" s="191" t="s">
        <v>954</v>
      </c>
    </row>
    <row r="711" spans="1:47" s="2" customFormat="1" ht="19.5">
      <c r="A711" s="36"/>
      <c r="B711" s="37"/>
      <c r="C711" s="38"/>
      <c r="D711" s="193" t="s">
        <v>163</v>
      </c>
      <c r="E711" s="38"/>
      <c r="F711" s="194" t="s">
        <v>953</v>
      </c>
      <c r="G711" s="38"/>
      <c r="H711" s="38"/>
      <c r="I711" s="195"/>
      <c r="J711" s="38"/>
      <c r="K711" s="38"/>
      <c r="L711" s="41"/>
      <c r="M711" s="196"/>
      <c r="N711" s="197"/>
      <c r="O711" s="66"/>
      <c r="P711" s="66"/>
      <c r="Q711" s="66"/>
      <c r="R711" s="66"/>
      <c r="S711" s="66"/>
      <c r="T711" s="67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T711" s="19" t="s">
        <v>163</v>
      </c>
      <c r="AU711" s="19" t="s">
        <v>81</v>
      </c>
    </row>
    <row r="712" spans="1:47" s="2" customFormat="1" ht="11.25">
      <c r="A712" s="36"/>
      <c r="B712" s="37"/>
      <c r="C712" s="38"/>
      <c r="D712" s="198" t="s">
        <v>164</v>
      </c>
      <c r="E712" s="38"/>
      <c r="F712" s="199" t="s">
        <v>955</v>
      </c>
      <c r="G712" s="38"/>
      <c r="H712" s="38"/>
      <c r="I712" s="195"/>
      <c r="J712" s="38"/>
      <c r="K712" s="38"/>
      <c r="L712" s="41"/>
      <c r="M712" s="196"/>
      <c r="N712" s="197"/>
      <c r="O712" s="66"/>
      <c r="P712" s="66"/>
      <c r="Q712" s="66"/>
      <c r="R712" s="66"/>
      <c r="S712" s="66"/>
      <c r="T712" s="67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T712" s="19" t="s">
        <v>164</v>
      </c>
      <c r="AU712" s="19" t="s">
        <v>81</v>
      </c>
    </row>
    <row r="713" spans="2:51" s="14" customFormat="1" ht="11.25">
      <c r="B713" s="210"/>
      <c r="C713" s="211"/>
      <c r="D713" s="193" t="s">
        <v>166</v>
      </c>
      <c r="E713" s="212" t="s">
        <v>19</v>
      </c>
      <c r="F713" s="213" t="s">
        <v>503</v>
      </c>
      <c r="G713" s="211"/>
      <c r="H713" s="214">
        <v>94</v>
      </c>
      <c r="I713" s="215"/>
      <c r="J713" s="211"/>
      <c r="K713" s="211"/>
      <c r="L713" s="216"/>
      <c r="M713" s="217"/>
      <c r="N713" s="218"/>
      <c r="O713" s="218"/>
      <c r="P713" s="218"/>
      <c r="Q713" s="218"/>
      <c r="R713" s="218"/>
      <c r="S713" s="218"/>
      <c r="T713" s="219"/>
      <c r="AT713" s="220" t="s">
        <v>166</v>
      </c>
      <c r="AU713" s="220" t="s">
        <v>81</v>
      </c>
      <c r="AV713" s="14" t="s">
        <v>81</v>
      </c>
      <c r="AW713" s="14" t="s">
        <v>33</v>
      </c>
      <c r="AX713" s="14" t="s">
        <v>79</v>
      </c>
      <c r="AY713" s="220" t="s">
        <v>154</v>
      </c>
    </row>
    <row r="714" spans="1:65" s="2" customFormat="1" ht="49.15" customHeight="1">
      <c r="A714" s="36"/>
      <c r="B714" s="37"/>
      <c r="C714" s="180" t="s">
        <v>956</v>
      </c>
      <c r="D714" s="180" t="s">
        <v>156</v>
      </c>
      <c r="E714" s="181" t="s">
        <v>957</v>
      </c>
      <c r="F714" s="182" t="s">
        <v>958</v>
      </c>
      <c r="G714" s="183" t="s">
        <v>177</v>
      </c>
      <c r="H714" s="184">
        <v>14</v>
      </c>
      <c r="I714" s="185"/>
      <c r="J714" s="186">
        <f>ROUND(I714*H714,2)</f>
        <v>0</v>
      </c>
      <c r="K714" s="182" t="s">
        <v>160</v>
      </c>
      <c r="L714" s="41"/>
      <c r="M714" s="187" t="s">
        <v>19</v>
      </c>
      <c r="N714" s="188" t="s">
        <v>43</v>
      </c>
      <c r="O714" s="66"/>
      <c r="P714" s="189">
        <f>O714*H714</f>
        <v>0</v>
      </c>
      <c r="Q714" s="189">
        <v>0</v>
      </c>
      <c r="R714" s="189">
        <f>Q714*H714</f>
        <v>0</v>
      </c>
      <c r="S714" s="189">
        <v>0.042</v>
      </c>
      <c r="T714" s="190">
        <f>S714*H714</f>
        <v>0.5880000000000001</v>
      </c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R714" s="191" t="s">
        <v>161</v>
      </c>
      <c r="AT714" s="191" t="s">
        <v>156</v>
      </c>
      <c r="AU714" s="191" t="s">
        <v>81</v>
      </c>
      <c r="AY714" s="19" t="s">
        <v>154</v>
      </c>
      <c r="BE714" s="192">
        <f>IF(N714="základní",J714,0)</f>
        <v>0</v>
      </c>
      <c r="BF714" s="192">
        <f>IF(N714="snížená",J714,0)</f>
        <v>0</v>
      </c>
      <c r="BG714" s="192">
        <f>IF(N714="zákl. přenesená",J714,0)</f>
        <v>0</v>
      </c>
      <c r="BH714" s="192">
        <f>IF(N714="sníž. přenesená",J714,0)</f>
        <v>0</v>
      </c>
      <c r="BI714" s="192">
        <f>IF(N714="nulová",J714,0)</f>
        <v>0</v>
      </c>
      <c r="BJ714" s="19" t="s">
        <v>79</v>
      </c>
      <c r="BK714" s="192">
        <f>ROUND(I714*H714,2)</f>
        <v>0</v>
      </c>
      <c r="BL714" s="19" t="s">
        <v>161</v>
      </c>
      <c r="BM714" s="191" t="s">
        <v>959</v>
      </c>
    </row>
    <row r="715" spans="1:47" s="2" customFormat="1" ht="29.25">
      <c r="A715" s="36"/>
      <c r="B715" s="37"/>
      <c r="C715" s="38"/>
      <c r="D715" s="193" t="s">
        <v>163</v>
      </c>
      <c r="E715" s="38"/>
      <c r="F715" s="194" t="s">
        <v>958</v>
      </c>
      <c r="G715" s="38"/>
      <c r="H715" s="38"/>
      <c r="I715" s="195"/>
      <c r="J715" s="38"/>
      <c r="K715" s="38"/>
      <c r="L715" s="41"/>
      <c r="M715" s="196"/>
      <c r="N715" s="197"/>
      <c r="O715" s="66"/>
      <c r="P715" s="66"/>
      <c r="Q715" s="66"/>
      <c r="R715" s="66"/>
      <c r="S715" s="66"/>
      <c r="T715" s="67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T715" s="19" t="s">
        <v>163</v>
      </c>
      <c r="AU715" s="19" t="s">
        <v>81</v>
      </c>
    </row>
    <row r="716" spans="1:47" s="2" customFormat="1" ht="11.25">
      <c r="A716" s="36"/>
      <c r="B716" s="37"/>
      <c r="C716" s="38"/>
      <c r="D716" s="198" t="s">
        <v>164</v>
      </c>
      <c r="E716" s="38"/>
      <c r="F716" s="199" t="s">
        <v>960</v>
      </c>
      <c r="G716" s="38"/>
      <c r="H716" s="38"/>
      <c r="I716" s="195"/>
      <c r="J716" s="38"/>
      <c r="K716" s="38"/>
      <c r="L716" s="41"/>
      <c r="M716" s="196"/>
      <c r="N716" s="197"/>
      <c r="O716" s="66"/>
      <c r="P716" s="66"/>
      <c r="Q716" s="66"/>
      <c r="R716" s="66"/>
      <c r="S716" s="66"/>
      <c r="T716" s="67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T716" s="19" t="s">
        <v>164</v>
      </c>
      <c r="AU716" s="19" t="s">
        <v>81</v>
      </c>
    </row>
    <row r="717" spans="2:51" s="14" customFormat="1" ht="11.25">
      <c r="B717" s="210"/>
      <c r="C717" s="211"/>
      <c r="D717" s="193" t="s">
        <v>166</v>
      </c>
      <c r="E717" s="212" t="s">
        <v>19</v>
      </c>
      <c r="F717" s="213" t="s">
        <v>961</v>
      </c>
      <c r="G717" s="211"/>
      <c r="H717" s="214">
        <v>14</v>
      </c>
      <c r="I717" s="215"/>
      <c r="J717" s="211"/>
      <c r="K717" s="211"/>
      <c r="L717" s="216"/>
      <c r="M717" s="217"/>
      <c r="N717" s="218"/>
      <c r="O717" s="218"/>
      <c r="P717" s="218"/>
      <c r="Q717" s="218"/>
      <c r="R717" s="218"/>
      <c r="S717" s="218"/>
      <c r="T717" s="219"/>
      <c r="AT717" s="220" t="s">
        <v>166</v>
      </c>
      <c r="AU717" s="220" t="s">
        <v>81</v>
      </c>
      <c r="AV717" s="14" t="s">
        <v>81</v>
      </c>
      <c r="AW717" s="14" t="s">
        <v>33</v>
      </c>
      <c r="AX717" s="14" t="s">
        <v>79</v>
      </c>
      <c r="AY717" s="220" t="s">
        <v>154</v>
      </c>
    </row>
    <row r="718" spans="1:65" s="2" customFormat="1" ht="37.9" customHeight="1">
      <c r="A718" s="36"/>
      <c r="B718" s="37"/>
      <c r="C718" s="180" t="s">
        <v>962</v>
      </c>
      <c r="D718" s="180" t="s">
        <v>156</v>
      </c>
      <c r="E718" s="181" t="s">
        <v>963</v>
      </c>
      <c r="F718" s="182" t="s">
        <v>964</v>
      </c>
      <c r="G718" s="183" t="s">
        <v>177</v>
      </c>
      <c r="H718" s="184">
        <v>10</v>
      </c>
      <c r="I718" s="185"/>
      <c r="J718" s="186">
        <f>ROUND(I718*H718,2)</f>
        <v>0</v>
      </c>
      <c r="K718" s="182" t="s">
        <v>160</v>
      </c>
      <c r="L718" s="41"/>
      <c r="M718" s="187" t="s">
        <v>19</v>
      </c>
      <c r="N718" s="188" t="s">
        <v>43</v>
      </c>
      <c r="O718" s="66"/>
      <c r="P718" s="189">
        <f>O718*H718</f>
        <v>0</v>
      </c>
      <c r="Q718" s="189">
        <v>0.05381</v>
      </c>
      <c r="R718" s="189">
        <f>Q718*H718</f>
        <v>0.5381</v>
      </c>
      <c r="S718" s="189">
        <v>0</v>
      </c>
      <c r="T718" s="190">
        <f>S718*H718</f>
        <v>0</v>
      </c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R718" s="191" t="s">
        <v>161</v>
      </c>
      <c r="AT718" s="191" t="s">
        <v>156</v>
      </c>
      <c r="AU718" s="191" t="s">
        <v>81</v>
      </c>
      <c r="AY718" s="19" t="s">
        <v>154</v>
      </c>
      <c r="BE718" s="192">
        <f>IF(N718="základní",J718,0)</f>
        <v>0</v>
      </c>
      <c r="BF718" s="192">
        <f>IF(N718="snížená",J718,0)</f>
        <v>0</v>
      </c>
      <c r="BG718" s="192">
        <f>IF(N718="zákl. přenesená",J718,0)</f>
        <v>0</v>
      </c>
      <c r="BH718" s="192">
        <f>IF(N718="sníž. přenesená",J718,0)</f>
        <v>0</v>
      </c>
      <c r="BI718" s="192">
        <f>IF(N718="nulová",J718,0)</f>
        <v>0</v>
      </c>
      <c r="BJ718" s="19" t="s">
        <v>79</v>
      </c>
      <c r="BK718" s="192">
        <f>ROUND(I718*H718,2)</f>
        <v>0</v>
      </c>
      <c r="BL718" s="19" t="s">
        <v>161</v>
      </c>
      <c r="BM718" s="191" t="s">
        <v>965</v>
      </c>
    </row>
    <row r="719" spans="1:47" s="2" customFormat="1" ht="19.5">
      <c r="A719" s="36"/>
      <c r="B719" s="37"/>
      <c r="C719" s="38"/>
      <c r="D719" s="193" t="s">
        <v>163</v>
      </c>
      <c r="E719" s="38"/>
      <c r="F719" s="194" t="s">
        <v>964</v>
      </c>
      <c r="G719" s="38"/>
      <c r="H719" s="38"/>
      <c r="I719" s="195"/>
      <c r="J719" s="38"/>
      <c r="K719" s="38"/>
      <c r="L719" s="41"/>
      <c r="M719" s="196"/>
      <c r="N719" s="197"/>
      <c r="O719" s="66"/>
      <c r="P719" s="66"/>
      <c r="Q719" s="66"/>
      <c r="R719" s="66"/>
      <c r="S719" s="66"/>
      <c r="T719" s="67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T719" s="19" t="s">
        <v>163</v>
      </c>
      <c r="AU719" s="19" t="s">
        <v>81</v>
      </c>
    </row>
    <row r="720" spans="1:47" s="2" customFormat="1" ht="11.25">
      <c r="A720" s="36"/>
      <c r="B720" s="37"/>
      <c r="C720" s="38"/>
      <c r="D720" s="198" t="s">
        <v>164</v>
      </c>
      <c r="E720" s="38"/>
      <c r="F720" s="199" t="s">
        <v>966</v>
      </c>
      <c r="G720" s="38"/>
      <c r="H720" s="38"/>
      <c r="I720" s="195"/>
      <c r="J720" s="38"/>
      <c r="K720" s="38"/>
      <c r="L720" s="41"/>
      <c r="M720" s="196"/>
      <c r="N720" s="197"/>
      <c r="O720" s="66"/>
      <c r="P720" s="66"/>
      <c r="Q720" s="66"/>
      <c r="R720" s="66"/>
      <c r="S720" s="66"/>
      <c r="T720" s="67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T720" s="19" t="s">
        <v>164</v>
      </c>
      <c r="AU720" s="19" t="s">
        <v>81</v>
      </c>
    </row>
    <row r="721" spans="2:51" s="14" customFormat="1" ht="11.25">
      <c r="B721" s="210"/>
      <c r="C721" s="211"/>
      <c r="D721" s="193" t="s">
        <v>166</v>
      </c>
      <c r="E721" s="212" t="s">
        <v>19</v>
      </c>
      <c r="F721" s="213" t="s">
        <v>967</v>
      </c>
      <c r="G721" s="211"/>
      <c r="H721" s="214">
        <v>10</v>
      </c>
      <c r="I721" s="215"/>
      <c r="J721" s="211"/>
      <c r="K721" s="211"/>
      <c r="L721" s="216"/>
      <c r="M721" s="217"/>
      <c r="N721" s="218"/>
      <c r="O721" s="218"/>
      <c r="P721" s="218"/>
      <c r="Q721" s="218"/>
      <c r="R721" s="218"/>
      <c r="S721" s="218"/>
      <c r="T721" s="219"/>
      <c r="AT721" s="220" t="s">
        <v>166</v>
      </c>
      <c r="AU721" s="220" t="s">
        <v>81</v>
      </c>
      <c r="AV721" s="14" t="s">
        <v>81</v>
      </c>
      <c r="AW721" s="14" t="s">
        <v>33</v>
      </c>
      <c r="AX721" s="14" t="s">
        <v>79</v>
      </c>
      <c r="AY721" s="220" t="s">
        <v>154</v>
      </c>
    </row>
    <row r="722" spans="1:65" s="2" customFormat="1" ht="44.25" customHeight="1">
      <c r="A722" s="36"/>
      <c r="B722" s="37"/>
      <c r="C722" s="180" t="s">
        <v>968</v>
      </c>
      <c r="D722" s="180" t="s">
        <v>156</v>
      </c>
      <c r="E722" s="181" t="s">
        <v>969</v>
      </c>
      <c r="F722" s="182" t="s">
        <v>970</v>
      </c>
      <c r="G722" s="183" t="s">
        <v>177</v>
      </c>
      <c r="H722" s="184">
        <v>8</v>
      </c>
      <c r="I722" s="185"/>
      <c r="J722" s="186">
        <f>ROUND(I722*H722,2)</f>
        <v>0</v>
      </c>
      <c r="K722" s="182" t="s">
        <v>160</v>
      </c>
      <c r="L722" s="41"/>
      <c r="M722" s="187" t="s">
        <v>19</v>
      </c>
      <c r="N722" s="188" t="s">
        <v>43</v>
      </c>
      <c r="O722" s="66"/>
      <c r="P722" s="189">
        <f>O722*H722</f>
        <v>0</v>
      </c>
      <c r="Q722" s="189">
        <v>0.05224</v>
      </c>
      <c r="R722" s="189">
        <f>Q722*H722</f>
        <v>0.41792</v>
      </c>
      <c r="S722" s="189">
        <v>0</v>
      </c>
      <c r="T722" s="190">
        <f>S722*H722</f>
        <v>0</v>
      </c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R722" s="191" t="s">
        <v>161</v>
      </c>
      <c r="AT722" s="191" t="s">
        <v>156</v>
      </c>
      <c r="AU722" s="191" t="s">
        <v>81</v>
      </c>
      <c r="AY722" s="19" t="s">
        <v>154</v>
      </c>
      <c r="BE722" s="192">
        <f>IF(N722="základní",J722,0)</f>
        <v>0</v>
      </c>
      <c r="BF722" s="192">
        <f>IF(N722="snížená",J722,0)</f>
        <v>0</v>
      </c>
      <c r="BG722" s="192">
        <f>IF(N722="zákl. přenesená",J722,0)</f>
        <v>0</v>
      </c>
      <c r="BH722" s="192">
        <f>IF(N722="sníž. přenesená",J722,0)</f>
        <v>0</v>
      </c>
      <c r="BI722" s="192">
        <f>IF(N722="nulová",J722,0)</f>
        <v>0</v>
      </c>
      <c r="BJ722" s="19" t="s">
        <v>79</v>
      </c>
      <c r="BK722" s="192">
        <f>ROUND(I722*H722,2)</f>
        <v>0</v>
      </c>
      <c r="BL722" s="19" t="s">
        <v>161</v>
      </c>
      <c r="BM722" s="191" t="s">
        <v>971</v>
      </c>
    </row>
    <row r="723" spans="1:47" s="2" customFormat="1" ht="29.25">
      <c r="A723" s="36"/>
      <c r="B723" s="37"/>
      <c r="C723" s="38"/>
      <c r="D723" s="193" t="s">
        <v>163</v>
      </c>
      <c r="E723" s="38"/>
      <c r="F723" s="194" t="s">
        <v>970</v>
      </c>
      <c r="G723" s="38"/>
      <c r="H723" s="38"/>
      <c r="I723" s="195"/>
      <c r="J723" s="38"/>
      <c r="K723" s="38"/>
      <c r="L723" s="41"/>
      <c r="M723" s="196"/>
      <c r="N723" s="197"/>
      <c r="O723" s="66"/>
      <c r="P723" s="66"/>
      <c r="Q723" s="66"/>
      <c r="R723" s="66"/>
      <c r="S723" s="66"/>
      <c r="T723" s="67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T723" s="19" t="s">
        <v>163</v>
      </c>
      <c r="AU723" s="19" t="s">
        <v>81</v>
      </c>
    </row>
    <row r="724" spans="1:47" s="2" customFormat="1" ht="11.25">
      <c r="A724" s="36"/>
      <c r="B724" s="37"/>
      <c r="C724" s="38"/>
      <c r="D724" s="198" t="s">
        <v>164</v>
      </c>
      <c r="E724" s="38"/>
      <c r="F724" s="199" t="s">
        <v>972</v>
      </c>
      <c r="G724" s="38"/>
      <c r="H724" s="38"/>
      <c r="I724" s="195"/>
      <c r="J724" s="38"/>
      <c r="K724" s="38"/>
      <c r="L724" s="41"/>
      <c r="M724" s="196"/>
      <c r="N724" s="197"/>
      <c r="O724" s="66"/>
      <c r="P724" s="66"/>
      <c r="Q724" s="66"/>
      <c r="R724" s="66"/>
      <c r="S724" s="66"/>
      <c r="T724" s="67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T724" s="19" t="s">
        <v>164</v>
      </c>
      <c r="AU724" s="19" t="s">
        <v>81</v>
      </c>
    </row>
    <row r="725" spans="2:51" s="14" customFormat="1" ht="11.25">
      <c r="B725" s="210"/>
      <c r="C725" s="211"/>
      <c r="D725" s="193" t="s">
        <v>166</v>
      </c>
      <c r="E725" s="212" t="s">
        <v>19</v>
      </c>
      <c r="F725" s="213" t="s">
        <v>973</v>
      </c>
      <c r="G725" s="211"/>
      <c r="H725" s="214">
        <v>8</v>
      </c>
      <c r="I725" s="215"/>
      <c r="J725" s="211"/>
      <c r="K725" s="211"/>
      <c r="L725" s="216"/>
      <c r="M725" s="217"/>
      <c r="N725" s="218"/>
      <c r="O725" s="218"/>
      <c r="P725" s="218"/>
      <c r="Q725" s="218"/>
      <c r="R725" s="218"/>
      <c r="S725" s="218"/>
      <c r="T725" s="219"/>
      <c r="AT725" s="220" t="s">
        <v>166</v>
      </c>
      <c r="AU725" s="220" t="s">
        <v>81</v>
      </c>
      <c r="AV725" s="14" t="s">
        <v>81</v>
      </c>
      <c r="AW725" s="14" t="s">
        <v>33</v>
      </c>
      <c r="AX725" s="14" t="s">
        <v>79</v>
      </c>
      <c r="AY725" s="220" t="s">
        <v>154</v>
      </c>
    </row>
    <row r="726" spans="1:65" s="2" customFormat="1" ht="24.2" customHeight="1">
      <c r="A726" s="36"/>
      <c r="B726" s="37"/>
      <c r="C726" s="180" t="s">
        <v>974</v>
      </c>
      <c r="D726" s="180" t="s">
        <v>156</v>
      </c>
      <c r="E726" s="181" t="s">
        <v>975</v>
      </c>
      <c r="F726" s="182" t="s">
        <v>976</v>
      </c>
      <c r="G726" s="183" t="s">
        <v>177</v>
      </c>
      <c r="H726" s="184">
        <v>12</v>
      </c>
      <c r="I726" s="185"/>
      <c r="J726" s="186">
        <f>ROUND(I726*H726,2)</f>
        <v>0</v>
      </c>
      <c r="K726" s="182" t="s">
        <v>160</v>
      </c>
      <c r="L726" s="41"/>
      <c r="M726" s="187" t="s">
        <v>19</v>
      </c>
      <c r="N726" s="188" t="s">
        <v>43</v>
      </c>
      <c r="O726" s="66"/>
      <c r="P726" s="189">
        <f>O726*H726</f>
        <v>0</v>
      </c>
      <c r="Q726" s="189">
        <v>2E-05</v>
      </c>
      <c r="R726" s="189">
        <f>Q726*H726</f>
        <v>0.00024000000000000003</v>
      </c>
      <c r="S726" s="189">
        <v>0.001</v>
      </c>
      <c r="T726" s="190">
        <f>S726*H726</f>
        <v>0.012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191" t="s">
        <v>161</v>
      </c>
      <c r="AT726" s="191" t="s">
        <v>156</v>
      </c>
      <c r="AU726" s="191" t="s">
        <v>81</v>
      </c>
      <c r="AY726" s="19" t="s">
        <v>154</v>
      </c>
      <c r="BE726" s="192">
        <f>IF(N726="základní",J726,0)</f>
        <v>0</v>
      </c>
      <c r="BF726" s="192">
        <f>IF(N726="snížená",J726,0)</f>
        <v>0</v>
      </c>
      <c r="BG726" s="192">
        <f>IF(N726="zákl. přenesená",J726,0)</f>
        <v>0</v>
      </c>
      <c r="BH726" s="192">
        <f>IF(N726="sníž. přenesená",J726,0)</f>
        <v>0</v>
      </c>
      <c r="BI726" s="192">
        <f>IF(N726="nulová",J726,0)</f>
        <v>0</v>
      </c>
      <c r="BJ726" s="19" t="s">
        <v>79</v>
      </c>
      <c r="BK726" s="192">
        <f>ROUND(I726*H726,2)</f>
        <v>0</v>
      </c>
      <c r="BL726" s="19" t="s">
        <v>161</v>
      </c>
      <c r="BM726" s="191" t="s">
        <v>977</v>
      </c>
    </row>
    <row r="727" spans="1:47" s="2" customFormat="1" ht="19.5">
      <c r="A727" s="36"/>
      <c r="B727" s="37"/>
      <c r="C727" s="38"/>
      <c r="D727" s="193" t="s">
        <v>163</v>
      </c>
      <c r="E727" s="38"/>
      <c r="F727" s="194" t="s">
        <v>976</v>
      </c>
      <c r="G727" s="38"/>
      <c r="H727" s="38"/>
      <c r="I727" s="195"/>
      <c r="J727" s="38"/>
      <c r="K727" s="38"/>
      <c r="L727" s="41"/>
      <c r="M727" s="196"/>
      <c r="N727" s="197"/>
      <c r="O727" s="66"/>
      <c r="P727" s="66"/>
      <c r="Q727" s="66"/>
      <c r="R727" s="66"/>
      <c r="S727" s="66"/>
      <c r="T727" s="67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T727" s="19" t="s">
        <v>163</v>
      </c>
      <c r="AU727" s="19" t="s">
        <v>81</v>
      </c>
    </row>
    <row r="728" spans="1:47" s="2" customFormat="1" ht="11.25">
      <c r="A728" s="36"/>
      <c r="B728" s="37"/>
      <c r="C728" s="38"/>
      <c r="D728" s="198" t="s">
        <v>164</v>
      </c>
      <c r="E728" s="38"/>
      <c r="F728" s="199" t="s">
        <v>978</v>
      </c>
      <c r="G728" s="38"/>
      <c r="H728" s="38"/>
      <c r="I728" s="195"/>
      <c r="J728" s="38"/>
      <c r="K728" s="38"/>
      <c r="L728" s="41"/>
      <c r="M728" s="196"/>
      <c r="N728" s="197"/>
      <c r="O728" s="66"/>
      <c r="P728" s="66"/>
      <c r="Q728" s="66"/>
      <c r="R728" s="66"/>
      <c r="S728" s="66"/>
      <c r="T728" s="67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T728" s="19" t="s">
        <v>164</v>
      </c>
      <c r="AU728" s="19" t="s">
        <v>81</v>
      </c>
    </row>
    <row r="729" spans="2:51" s="14" customFormat="1" ht="11.25">
      <c r="B729" s="210"/>
      <c r="C729" s="211"/>
      <c r="D729" s="193" t="s">
        <v>166</v>
      </c>
      <c r="E729" s="212" t="s">
        <v>19</v>
      </c>
      <c r="F729" s="213" t="s">
        <v>979</v>
      </c>
      <c r="G729" s="211"/>
      <c r="H729" s="214">
        <v>12</v>
      </c>
      <c r="I729" s="215"/>
      <c r="J729" s="211"/>
      <c r="K729" s="211"/>
      <c r="L729" s="216"/>
      <c r="M729" s="217"/>
      <c r="N729" s="218"/>
      <c r="O729" s="218"/>
      <c r="P729" s="218"/>
      <c r="Q729" s="218"/>
      <c r="R729" s="218"/>
      <c r="S729" s="218"/>
      <c r="T729" s="219"/>
      <c r="AT729" s="220" t="s">
        <v>166</v>
      </c>
      <c r="AU729" s="220" t="s">
        <v>81</v>
      </c>
      <c r="AV729" s="14" t="s">
        <v>81</v>
      </c>
      <c r="AW729" s="14" t="s">
        <v>33</v>
      </c>
      <c r="AX729" s="14" t="s">
        <v>79</v>
      </c>
      <c r="AY729" s="220" t="s">
        <v>154</v>
      </c>
    </row>
    <row r="730" spans="1:65" s="2" customFormat="1" ht="44.25" customHeight="1">
      <c r="A730" s="36"/>
      <c r="B730" s="37"/>
      <c r="C730" s="180" t="s">
        <v>980</v>
      </c>
      <c r="D730" s="180" t="s">
        <v>156</v>
      </c>
      <c r="E730" s="181" t="s">
        <v>981</v>
      </c>
      <c r="F730" s="182" t="s">
        <v>982</v>
      </c>
      <c r="G730" s="183" t="s">
        <v>177</v>
      </c>
      <c r="H730" s="184">
        <v>0.6</v>
      </c>
      <c r="I730" s="185"/>
      <c r="J730" s="186">
        <f>ROUND(I730*H730,2)</f>
        <v>0</v>
      </c>
      <c r="K730" s="182" t="s">
        <v>160</v>
      </c>
      <c r="L730" s="41"/>
      <c r="M730" s="187" t="s">
        <v>19</v>
      </c>
      <c r="N730" s="188" t="s">
        <v>43</v>
      </c>
      <c r="O730" s="66"/>
      <c r="P730" s="189">
        <f>O730*H730</f>
        <v>0</v>
      </c>
      <c r="Q730" s="189">
        <v>0.00279</v>
      </c>
      <c r="R730" s="189">
        <f>Q730*H730</f>
        <v>0.001674</v>
      </c>
      <c r="S730" s="189">
        <v>0.056</v>
      </c>
      <c r="T730" s="190">
        <f>S730*H730</f>
        <v>0.0336</v>
      </c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R730" s="191" t="s">
        <v>161</v>
      </c>
      <c r="AT730" s="191" t="s">
        <v>156</v>
      </c>
      <c r="AU730" s="191" t="s">
        <v>81</v>
      </c>
      <c r="AY730" s="19" t="s">
        <v>154</v>
      </c>
      <c r="BE730" s="192">
        <f>IF(N730="základní",J730,0)</f>
        <v>0</v>
      </c>
      <c r="BF730" s="192">
        <f>IF(N730="snížená",J730,0)</f>
        <v>0</v>
      </c>
      <c r="BG730" s="192">
        <f>IF(N730="zákl. přenesená",J730,0)</f>
        <v>0</v>
      </c>
      <c r="BH730" s="192">
        <f>IF(N730="sníž. přenesená",J730,0)</f>
        <v>0</v>
      </c>
      <c r="BI730" s="192">
        <f>IF(N730="nulová",J730,0)</f>
        <v>0</v>
      </c>
      <c r="BJ730" s="19" t="s">
        <v>79</v>
      </c>
      <c r="BK730" s="192">
        <f>ROUND(I730*H730,2)</f>
        <v>0</v>
      </c>
      <c r="BL730" s="19" t="s">
        <v>161</v>
      </c>
      <c r="BM730" s="191" t="s">
        <v>983</v>
      </c>
    </row>
    <row r="731" spans="1:47" s="2" customFormat="1" ht="29.25">
      <c r="A731" s="36"/>
      <c r="B731" s="37"/>
      <c r="C731" s="38"/>
      <c r="D731" s="193" t="s">
        <v>163</v>
      </c>
      <c r="E731" s="38"/>
      <c r="F731" s="194" t="s">
        <v>982</v>
      </c>
      <c r="G731" s="38"/>
      <c r="H731" s="38"/>
      <c r="I731" s="195"/>
      <c r="J731" s="38"/>
      <c r="K731" s="38"/>
      <c r="L731" s="41"/>
      <c r="M731" s="196"/>
      <c r="N731" s="197"/>
      <c r="O731" s="66"/>
      <c r="P731" s="66"/>
      <c r="Q731" s="66"/>
      <c r="R731" s="66"/>
      <c r="S731" s="66"/>
      <c r="T731" s="67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T731" s="19" t="s">
        <v>163</v>
      </c>
      <c r="AU731" s="19" t="s">
        <v>81</v>
      </c>
    </row>
    <row r="732" spans="1:47" s="2" customFormat="1" ht="11.25">
      <c r="A732" s="36"/>
      <c r="B732" s="37"/>
      <c r="C732" s="38"/>
      <c r="D732" s="198" t="s">
        <v>164</v>
      </c>
      <c r="E732" s="38"/>
      <c r="F732" s="199" t="s">
        <v>984</v>
      </c>
      <c r="G732" s="38"/>
      <c r="H732" s="38"/>
      <c r="I732" s="195"/>
      <c r="J732" s="38"/>
      <c r="K732" s="38"/>
      <c r="L732" s="41"/>
      <c r="M732" s="196"/>
      <c r="N732" s="197"/>
      <c r="O732" s="66"/>
      <c r="P732" s="66"/>
      <c r="Q732" s="66"/>
      <c r="R732" s="66"/>
      <c r="S732" s="66"/>
      <c r="T732" s="67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T732" s="19" t="s">
        <v>164</v>
      </c>
      <c r="AU732" s="19" t="s">
        <v>81</v>
      </c>
    </row>
    <row r="733" spans="2:51" s="14" customFormat="1" ht="11.25">
      <c r="B733" s="210"/>
      <c r="C733" s="211"/>
      <c r="D733" s="193" t="s">
        <v>166</v>
      </c>
      <c r="E733" s="212" t="s">
        <v>19</v>
      </c>
      <c r="F733" s="213" t="s">
        <v>985</v>
      </c>
      <c r="G733" s="211"/>
      <c r="H733" s="214">
        <v>0.6</v>
      </c>
      <c r="I733" s="215"/>
      <c r="J733" s="211"/>
      <c r="K733" s="211"/>
      <c r="L733" s="216"/>
      <c r="M733" s="217"/>
      <c r="N733" s="218"/>
      <c r="O733" s="218"/>
      <c r="P733" s="218"/>
      <c r="Q733" s="218"/>
      <c r="R733" s="218"/>
      <c r="S733" s="218"/>
      <c r="T733" s="219"/>
      <c r="AT733" s="220" t="s">
        <v>166</v>
      </c>
      <c r="AU733" s="220" t="s">
        <v>81</v>
      </c>
      <c r="AV733" s="14" t="s">
        <v>81</v>
      </c>
      <c r="AW733" s="14" t="s">
        <v>33</v>
      </c>
      <c r="AX733" s="14" t="s">
        <v>79</v>
      </c>
      <c r="AY733" s="220" t="s">
        <v>154</v>
      </c>
    </row>
    <row r="734" spans="1:65" s="2" customFormat="1" ht="37.9" customHeight="1">
      <c r="A734" s="36"/>
      <c r="B734" s="37"/>
      <c r="C734" s="180" t="s">
        <v>986</v>
      </c>
      <c r="D734" s="180" t="s">
        <v>156</v>
      </c>
      <c r="E734" s="181" t="s">
        <v>987</v>
      </c>
      <c r="F734" s="182" t="s">
        <v>988</v>
      </c>
      <c r="G734" s="183" t="s">
        <v>159</v>
      </c>
      <c r="H734" s="184">
        <v>1499.843</v>
      </c>
      <c r="I734" s="185"/>
      <c r="J734" s="186">
        <f>ROUND(I734*H734,2)</f>
        <v>0</v>
      </c>
      <c r="K734" s="182" t="s">
        <v>160</v>
      </c>
      <c r="L734" s="41"/>
      <c r="M734" s="187" t="s">
        <v>19</v>
      </c>
      <c r="N734" s="188" t="s">
        <v>43</v>
      </c>
      <c r="O734" s="66"/>
      <c r="P734" s="189">
        <f>O734*H734</f>
        <v>0</v>
      </c>
      <c r="Q734" s="189">
        <v>0</v>
      </c>
      <c r="R734" s="189">
        <f>Q734*H734</f>
        <v>0</v>
      </c>
      <c r="S734" s="189">
        <v>0.046</v>
      </c>
      <c r="T734" s="190">
        <f>S734*H734</f>
        <v>68.992778</v>
      </c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R734" s="191" t="s">
        <v>161</v>
      </c>
      <c r="AT734" s="191" t="s">
        <v>156</v>
      </c>
      <c r="AU734" s="191" t="s">
        <v>81</v>
      </c>
      <c r="AY734" s="19" t="s">
        <v>154</v>
      </c>
      <c r="BE734" s="192">
        <f>IF(N734="základní",J734,0)</f>
        <v>0</v>
      </c>
      <c r="BF734" s="192">
        <f>IF(N734="snížená",J734,0)</f>
        <v>0</v>
      </c>
      <c r="BG734" s="192">
        <f>IF(N734="zákl. přenesená",J734,0)</f>
        <v>0</v>
      </c>
      <c r="BH734" s="192">
        <f>IF(N734="sníž. přenesená",J734,0)</f>
        <v>0</v>
      </c>
      <c r="BI734" s="192">
        <f>IF(N734="nulová",J734,0)</f>
        <v>0</v>
      </c>
      <c r="BJ734" s="19" t="s">
        <v>79</v>
      </c>
      <c r="BK734" s="192">
        <f>ROUND(I734*H734,2)</f>
        <v>0</v>
      </c>
      <c r="BL734" s="19" t="s">
        <v>161</v>
      </c>
      <c r="BM734" s="191" t="s">
        <v>989</v>
      </c>
    </row>
    <row r="735" spans="1:47" s="2" customFormat="1" ht="29.25">
      <c r="A735" s="36"/>
      <c r="B735" s="37"/>
      <c r="C735" s="38"/>
      <c r="D735" s="193" t="s">
        <v>163</v>
      </c>
      <c r="E735" s="38"/>
      <c r="F735" s="194" t="s">
        <v>988</v>
      </c>
      <c r="G735" s="38"/>
      <c r="H735" s="38"/>
      <c r="I735" s="195"/>
      <c r="J735" s="38"/>
      <c r="K735" s="38"/>
      <c r="L735" s="41"/>
      <c r="M735" s="196"/>
      <c r="N735" s="197"/>
      <c r="O735" s="66"/>
      <c r="P735" s="66"/>
      <c r="Q735" s="66"/>
      <c r="R735" s="66"/>
      <c r="S735" s="66"/>
      <c r="T735" s="67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T735" s="19" t="s">
        <v>163</v>
      </c>
      <c r="AU735" s="19" t="s">
        <v>81</v>
      </c>
    </row>
    <row r="736" spans="1:47" s="2" customFormat="1" ht="11.25">
      <c r="A736" s="36"/>
      <c r="B736" s="37"/>
      <c r="C736" s="38"/>
      <c r="D736" s="198" t="s">
        <v>164</v>
      </c>
      <c r="E736" s="38"/>
      <c r="F736" s="199" t="s">
        <v>990</v>
      </c>
      <c r="G736" s="38"/>
      <c r="H736" s="38"/>
      <c r="I736" s="195"/>
      <c r="J736" s="38"/>
      <c r="K736" s="38"/>
      <c r="L736" s="41"/>
      <c r="M736" s="196"/>
      <c r="N736" s="197"/>
      <c r="O736" s="66"/>
      <c r="P736" s="66"/>
      <c r="Q736" s="66"/>
      <c r="R736" s="66"/>
      <c r="S736" s="66"/>
      <c r="T736" s="67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T736" s="19" t="s">
        <v>164</v>
      </c>
      <c r="AU736" s="19" t="s">
        <v>81</v>
      </c>
    </row>
    <row r="737" spans="2:51" s="14" customFormat="1" ht="22.5">
      <c r="B737" s="210"/>
      <c r="C737" s="211"/>
      <c r="D737" s="193" t="s">
        <v>166</v>
      </c>
      <c r="E737" s="212" t="s">
        <v>19</v>
      </c>
      <c r="F737" s="213" t="s">
        <v>566</v>
      </c>
      <c r="G737" s="211"/>
      <c r="H737" s="214">
        <v>161.8</v>
      </c>
      <c r="I737" s="215"/>
      <c r="J737" s="211"/>
      <c r="K737" s="211"/>
      <c r="L737" s="216"/>
      <c r="M737" s="217"/>
      <c r="N737" s="218"/>
      <c r="O737" s="218"/>
      <c r="P737" s="218"/>
      <c r="Q737" s="218"/>
      <c r="R737" s="218"/>
      <c r="S737" s="218"/>
      <c r="T737" s="219"/>
      <c r="AT737" s="220" t="s">
        <v>166</v>
      </c>
      <c r="AU737" s="220" t="s">
        <v>81</v>
      </c>
      <c r="AV737" s="14" t="s">
        <v>81</v>
      </c>
      <c r="AW737" s="14" t="s">
        <v>33</v>
      </c>
      <c r="AX737" s="14" t="s">
        <v>72</v>
      </c>
      <c r="AY737" s="220" t="s">
        <v>154</v>
      </c>
    </row>
    <row r="738" spans="2:51" s="14" customFormat="1" ht="11.25">
      <c r="B738" s="210"/>
      <c r="C738" s="211"/>
      <c r="D738" s="193" t="s">
        <v>166</v>
      </c>
      <c r="E738" s="212" t="s">
        <v>19</v>
      </c>
      <c r="F738" s="213" t="s">
        <v>567</v>
      </c>
      <c r="G738" s="211"/>
      <c r="H738" s="214">
        <v>307.395</v>
      </c>
      <c r="I738" s="215"/>
      <c r="J738" s="211"/>
      <c r="K738" s="211"/>
      <c r="L738" s="216"/>
      <c r="M738" s="217"/>
      <c r="N738" s="218"/>
      <c r="O738" s="218"/>
      <c r="P738" s="218"/>
      <c r="Q738" s="218"/>
      <c r="R738" s="218"/>
      <c r="S738" s="218"/>
      <c r="T738" s="219"/>
      <c r="AT738" s="220" t="s">
        <v>166</v>
      </c>
      <c r="AU738" s="220" t="s">
        <v>81</v>
      </c>
      <c r="AV738" s="14" t="s">
        <v>81</v>
      </c>
      <c r="AW738" s="14" t="s">
        <v>33</v>
      </c>
      <c r="AX738" s="14" t="s">
        <v>72</v>
      </c>
      <c r="AY738" s="220" t="s">
        <v>154</v>
      </c>
    </row>
    <row r="739" spans="2:51" s="14" customFormat="1" ht="11.25">
      <c r="B739" s="210"/>
      <c r="C739" s="211"/>
      <c r="D739" s="193" t="s">
        <v>166</v>
      </c>
      <c r="E739" s="212" t="s">
        <v>19</v>
      </c>
      <c r="F739" s="213" t="s">
        <v>597</v>
      </c>
      <c r="G739" s="211"/>
      <c r="H739" s="214">
        <v>51.63</v>
      </c>
      <c r="I739" s="215"/>
      <c r="J739" s="211"/>
      <c r="K739" s="211"/>
      <c r="L739" s="216"/>
      <c r="M739" s="217"/>
      <c r="N739" s="218"/>
      <c r="O739" s="218"/>
      <c r="P739" s="218"/>
      <c r="Q739" s="218"/>
      <c r="R739" s="218"/>
      <c r="S739" s="218"/>
      <c r="T739" s="219"/>
      <c r="AT739" s="220" t="s">
        <v>166</v>
      </c>
      <c r="AU739" s="220" t="s">
        <v>81</v>
      </c>
      <c r="AV739" s="14" t="s">
        <v>81</v>
      </c>
      <c r="AW739" s="14" t="s">
        <v>33</v>
      </c>
      <c r="AX739" s="14" t="s">
        <v>72</v>
      </c>
      <c r="AY739" s="220" t="s">
        <v>154</v>
      </c>
    </row>
    <row r="740" spans="2:51" s="14" customFormat="1" ht="11.25">
      <c r="B740" s="210"/>
      <c r="C740" s="211"/>
      <c r="D740" s="193" t="s">
        <v>166</v>
      </c>
      <c r="E740" s="212" t="s">
        <v>19</v>
      </c>
      <c r="F740" s="213" t="s">
        <v>598</v>
      </c>
      <c r="G740" s="211"/>
      <c r="H740" s="214">
        <v>931.425</v>
      </c>
      <c r="I740" s="215"/>
      <c r="J740" s="211"/>
      <c r="K740" s="211"/>
      <c r="L740" s="216"/>
      <c r="M740" s="217"/>
      <c r="N740" s="218"/>
      <c r="O740" s="218"/>
      <c r="P740" s="218"/>
      <c r="Q740" s="218"/>
      <c r="R740" s="218"/>
      <c r="S740" s="218"/>
      <c r="T740" s="219"/>
      <c r="AT740" s="220" t="s">
        <v>166</v>
      </c>
      <c r="AU740" s="220" t="s">
        <v>81</v>
      </c>
      <c r="AV740" s="14" t="s">
        <v>81</v>
      </c>
      <c r="AW740" s="14" t="s">
        <v>33</v>
      </c>
      <c r="AX740" s="14" t="s">
        <v>72</v>
      </c>
      <c r="AY740" s="220" t="s">
        <v>154</v>
      </c>
    </row>
    <row r="741" spans="2:51" s="14" customFormat="1" ht="11.25">
      <c r="B741" s="210"/>
      <c r="C741" s="211"/>
      <c r="D741" s="193" t="s">
        <v>166</v>
      </c>
      <c r="E741" s="212" t="s">
        <v>19</v>
      </c>
      <c r="F741" s="213" t="s">
        <v>599</v>
      </c>
      <c r="G741" s="211"/>
      <c r="H741" s="214">
        <v>41.213</v>
      </c>
      <c r="I741" s="215"/>
      <c r="J741" s="211"/>
      <c r="K741" s="211"/>
      <c r="L741" s="216"/>
      <c r="M741" s="217"/>
      <c r="N741" s="218"/>
      <c r="O741" s="218"/>
      <c r="P741" s="218"/>
      <c r="Q741" s="218"/>
      <c r="R741" s="218"/>
      <c r="S741" s="218"/>
      <c r="T741" s="219"/>
      <c r="AT741" s="220" t="s">
        <v>166</v>
      </c>
      <c r="AU741" s="220" t="s">
        <v>81</v>
      </c>
      <c r="AV741" s="14" t="s">
        <v>81</v>
      </c>
      <c r="AW741" s="14" t="s">
        <v>33</v>
      </c>
      <c r="AX741" s="14" t="s">
        <v>72</v>
      </c>
      <c r="AY741" s="220" t="s">
        <v>154</v>
      </c>
    </row>
    <row r="742" spans="2:51" s="14" customFormat="1" ht="11.25">
      <c r="B742" s="210"/>
      <c r="C742" s="211"/>
      <c r="D742" s="193" t="s">
        <v>166</v>
      </c>
      <c r="E742" s="212" t="s">
        <v>19</v>
      </c>
      <c r="F742" s="213" t="s">
        <v>600</v>
      </c>
      <c r="G742" s="211"/>
      <c r="H742" s="214">
        <v>6.38</v>
      </c>
      <c r="I742" s="215"/>
      <c r="J742" s="211"/>
      <c r="K742" s="211"/>
      <c r="L742" s="216"/>
      <c r="M742" s="217"/>
      <c r="N742" s="218"/>
      <c r="O742" s="218"/>
      <c r="P742" s="218"/>
      <c r="Q742" s="218"/>
      <c r="R742" s="218"/>
      <c r="S742" s="218"/>
      <c r="T742" s="219"/>
      <c r="AT742" s="220" t="s">
        <v>166</v>
      </c>
      <c r="AU742" s="220" t="s">
        <v>81</v>
      </c>
      <c r="AV742" s="14" t="s">
        <v>81</v>
      </c>
      <c r="AW742" s="14" t="s">
        <v>33</v>
      </c>
      <c r="AX742" s="14" t="s">
        <v>72</v>
      </c>
      <c r="AY742" s="220" t="s">
        <v>154</v>
      </c>
    </row>
    <row r="743" spans="2:51" s="15" customFormat="1" ht="11.25">
      <c r="B743" s="221"/>
      <c r="C743" s="222"/>
      <c r="D743" s="193" t="s">
        <v>166</v>
      </c>
      <c r="E743" s="223" t="s">
        <v>19</v>
      </c>
      <c r="F743" s="224" t="s">
        <v>196</v>
      </c>
      <c r="G743" s="222"/>
      <c r="H743" s="225">
        <v>1499.843</v>
      </c>
      <c r="I743" s="226"/>
      <c r="J743" s="222"/>
      <c r="K743" s="222"/>
      <c r="L743" s="227"/>
      <c r="M743" s="228"/>
      <c r="N743" s="229"/>
      <c r="O743" s="229"/>
      <c r="P743" s="229"/>
      <c r="Q743" s="229"/>
      <c r="R743" s="229"/>
      <c r="S743" s="229"/>
      <c r="T743" s="230"/>
      <c r="AT743" s="231" t="s">
        <v>166</v>
      </c>
      <c r="AU743" s="231" t="s">
        <v>81</v>
      </c>
      <c r="AV743" s="15" t="s">
        <v>161</v>
      </c>
      <c r="AW743" s="15" t="s">
        <v>33</v>
      </c>
      <c r="AX743" s="15" t="s">
        <v>79</v>
      </c>
      <c r="AY743" s="231" t="s">
        <v>154</v>
      </c>
    </row>
    <row r="744" spans="1:65" s="2" customFormat="1" ht="44.25" customHeight="1">
      <c r="A744" s="36"/>
      <c r="B744" s="37"/>
      <c r="C744" s="180" t="s">
        <v>991</v>
      </c>
      <c r="D744" s="180" t="s">
        <v>156</v>
      </c>
      <c r="E744" s="181" t="s">
        <v>992</v>
      </c>
      <c r="F744" s="182" t="s">
        <v>993</v>
      </c>
      <c r="G744" s="183" t="s">
        <v>159</v>
      </c>
      <c r="H744" s="184">
        <v>142</v>
      </c>
      <c r="I744" s="185"/>
      <c r="J744" s="186">
        <f>ROUND(I744*H744,2)</f>
        <v>0</v>
      </c>
      <c r="K744" s="182" t="s">
        <v>160</v>
      </c>
      <c r="L744" s="41"/>
      <c r="M744" s="187" t="s">
        <v>19</v>
      </c>
      <c r="N744" s="188" t="s">
        <v>43</v>
      </c>
      <c r="O744" s="66"/>
      <c r="P744" s="189">
        <f>O744*H744</f>
        <v>0</v>
      </c>
      <c r="Q744" s="189">
        <v>0</v>
      </c>
      <c r="R744" s="189">
        <f>Q744*H744</f>
        <v>0</v>
      </c>
      <c r="S744" s="189">
        <v>0.016</v>
      </c>
      <c r="T744" s="190">
        <f>S744*H744</f>
        <v>2.2720000000000002</v>
      </c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R744" s="191" t="s">
        <v>161</v>
      </c>
      <c r="AT744" s="191" t="s">
        <v>156</v>
      </c>
      <c r="AU744" s="191" t="s">
        <v>81</v>
      </c>
      <c r="AY744" s="19" t="s">
        <v>154</v>
      </c>
      <c r="BE744" s="192">
        <f>IF(N744="základní",J744,0)</f>
        <v>0</v>
      </c>
      <c r="BF744" s="192">
        <f>IF(N744="snížená",J744,0)</f>
        <v>0</v>
      </c>
      <c r="BG744" s="192">
        <f>IF(N744="zákl. přenesená",J744,0)</f>
        <v>0</v>
      </c>
      <c r="BH744" s="192">
        <f>IF(N744="sníž. přenesená",J744,0)</f>
        <v>0</v>
      </c>
      <c r="BI744" s="192">
        <f>IF(N744="nulová",J744,0)</f>
        <v>0</v>
      </c>
      <c r="BJ744" s="19" t="s">
        <v>79</v>
      </c>
      <c r="BK744" s="192">
        <f>ROUND(I744*H744,2)</f>
        <v>0</v>
      </c>
      <c r="BL744" s="19" t="s">
        <v>161</v>
      </c>
      <c r="BM744" s="191" t="s">
        <v>994</v>
      </c>
    </row>
    <row r="745" spans="1:47" s="2" customFormat="1" ht="29.25">
      <c r="A745" s="36"/>
      <c r="B745" s="37"/>
      <c r="C745" s="38"/>
      <c r="D745" s="193" t="s">
        <v>163</v>
      </c>
      <c r="E745" s="38"/>
      <c r="F745" s="194" t="s">
        <v>993</v>
      </c>
      <c r="G745" s="38"/>
      <c r="H745" s="38"/>
      <c r="I745" s="195"/>
      <c r="J745" s="38"/>
      <c r="K745" s="38"/>
      <c r="L745" s="41"/>
      <c r="M745" s="196"/>
      <c r="N745" s="197"/>
      <c r="O745" s="66"/>
      <c r="P745" s="66"/>
      <c r="Q745" s="66"/>
      <c r="R745" s="66"/>
      <c r="S745" s="66"/>
      <c r="T745" s="67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T745" s="19" t="s">
        <v>163</v>
      </c>
      <c r="AU745" s="19" t="s">
        <v>81</v>
      </c>
    </row>
    <row r="746" spans="1:47" s="2" customFormat="1" ht="11.25">
      <c r="A746" s="36"/>
      <c r="B746" s="37"/>
      <c r="C746" s="38"/>
      <c r="D746" s="198" t="s">
        <v>164</v>
      </c>
      <c r="E746" s="38"/>
      <c r="F746" s="199" t="s">
        <v>995</v>
      </c>
      <c r="G746" s="38"/>
      <c r="H746" s="38"/>
      <c r="I746" s="195"/>
      <c r="J746" s="38"/>
      <c r="K746" s="38"/>
      <c r="L746" s="41"/>
      <c r="M746" s="196"/>
      <c r="N746" s="197"/>
      <c r="O746" s="66"/>
      <c r="P746" s="66"/>
      <c r="Q746" s="66"/>
      <c r="R746" s="66"/>
      <c r="S746" s="66"/>
      <c r="T746" s="67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T746" s="19" t="s">
        <v>164</v>
      </c>
      <c r="AU746" s="19" t="s">
        <v>81</v>
      </c>
    </row>
    <row r="747" spans="2:51" s="14" customFormat="1" ht="11.25">
      <c r="B747" s="210"/>
      <c r="C747" s="211"/>
      <c r="D747" s="193" t="s">
        <v>166</v>
      </c>
      <c r="E747" s="212" t="s">
        <v>19</v>
      </c>
      <c r="F747" s="213" t="s">
        <v>644</v>
      </c>
      <c r="G747" s="211"/>
      <c r="H747" s="214">
        <v>142</v>
      </c>
      <c r="I747" s="215"/>
      <c r="J747" s="211"/>
      <c r="K747" s="211"/>
      <c r="L747" s="216"/>
      <c r="M747" s="217"/>
      <c r="N747" s="218"/>
      <c r="O747" s="218"/>
      <c r="P747" s="218"/>
      <c r="Q747" s="218"/>
      <c r="R747" s="218"/>
      <c r="S747" s="218"/>
      <c r="T747" s="219"/>
      <c r="AT747" s="220" t="s">
        <v>166</v>
      </c>
      <c r="AU747" s="220" t="s">
        <v>81</v>
      </c>
      <c r="AV747" s="14" t="s">
        <v>81</v>
      </c>
      <c r="AW747" s="14" t="s">
        <v>33</v>
      </c>
      <c r="AX747" s="14" t="s">
        <v>79</v>
      </c>
      <c r="AY747" s="220" t="s">
        <v>154</v>
      </c>
    </row>
    <row r="748" spans="1:65" s="2" customFormat="1" ht="44.25" customHeight="1">
      <c r="A748" s="36"/>
      <c r="B748" s="37"/>
      <c r="C748" s="180" t="s">
        <v>996</v>
      </c>
      <c r="D748" s="180" t="s">
        <v>156</v>
      </c>
      <c r="E748" s="181" t="s">
        <v>997</v>
      </c>
      <c r="F748" s="182" t="s">
        <v>998</v>
      </c>
      <c r="G748" s="183" t="s">
        <v>159</v>
      </c>
      <c r="H748" s="184">
        <v>277.15</v>
      </c>
      <c r="I748" s="185"/>
      <c r="J748" s="186">
        <f>ROUND(I748*H748,2)</f>
        <v>0</v>
      </c>
      <c r="K748" s="182" t="s">
        <v>160</v>
      </c>
      <c r="L748" s="41"/>
      <c r="M748" s="187" t="s">
        <v>19</v>
      </c>
      <c r="N748" s="188" t="s">
        <v>43</v>
      </c>
      <c r="O748" s="66"/>
      <c r="P748" s="189">
        <f>O748*H748</f>
        <v>0</v>
      </c>
      <c r="Q748" s="189">
        <v>0</v>
      </c>
      <c r="R748" s="189">
        <f>Q748*H748</f>
        <v>0</v>
      </c>
      <c r="S748" s="189">
        <v>0.059</v>
      </c>
      <c r="T748" s="190">
        <f>S748*H748</f>
        <v>16.35185</v>
      </c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R748" s="191" t="s">
        <v>161</v>
      </c>
      <c r="AT748" s="191" t="s">
        <v>156</v>
      </c>
      <c r="AU748" s="191" t="s">
        <v>81</v>
      </c>
      <c r="AY748" s="19" t="s">
        <v>154</v>
      </c>
      <c r="BE748" s="192">
        <f>IF(N748="základní",J748,0)</f>
        <v>0</v>
      </c>
      <c r="BF748" s="192">
        <f>IF(N748="snížená",J748,0)</f>
        <v>0</v>
      </c>
      <c r="BG748" s="192">
        <f>IF(N748="zákl. přenesená",J748,0)</f>
        <v>0</v>
      </c>
      <c r="BH748" s="192">
        <f>IF(N748="sníž. přenesená",J748,0)</f>
        <v>0</v>
      </c>
      <c r="BI748" s="192">
        <f>IF(N748="nulová",J748,0)</f>
        <v>0</v>
      </c>
      <c r="BJ748" s="19" t="s">
        <v>79</v>
      </c>
      <c r="BK748" s="192">
        <f>ROUND(I748*H748,2)</f>
        <v>0</v>
      </c>
      <c r="BL748" s="19" t="s">
        <v>161</v>
      </c>
      <c r="BM748" s="191" t="s">
        <v>999</v>
      </c>
    </row>
    <row r="749" spans="1:47" s="2" customFormat="1" ht="29.25">
      <c r="A749" s="36"/>
      <c r="B749" s="37"/>
      <c r="C749" s="38"/>
      <c r="D749" s="193" t="s">
        <v>163</v>
      </c>
      <c r="E749" s="38"/>
      <c r="F749" s="194" t="s">
        <v>998</v>
      </c>
      <c r="G749" s="38"/>
      <c r="H749" s="38"/>
      <c r="I749" s="195"/>
      <c r="J749" s="38"/>
      <c r="K749" s="38"/>
      <c r="L749" s="41"/>
      <c r="M749" s="196"/>
      <c r="N749" s="197"/>
      <c r="O749" s="66"/>
      <c r="P749" s="66"/>
      <c r="Q749" s="66"/>
      <c r="R749" s="66"/>
      <c r="S749" s="66"/>
      <c r="T749" s="67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T749" s="19" t="s">
        <v>163</v>
      </c>
      <c r="AU749" s="19" t="s">
        <v>81</v>
      </c>
    </row>
    <row r="750" spans="1:47" s="2" customFormat="1" ht="11.25">
      <c r="A750" s="36"/>
      <c r="B750" s="37"/>
      <c r="C750" s="38"/>
      <c r="D750" s="198" t="s">
        <v>164</v>
      </c>
      <c r="E750" s="38"/>
      <c r="F750" s="199" t="s">
        <v>1000</v>
      </c>
      <c r="G750" s="38"/>
      <c r="H750" s="38"/>
      <c r="I750" s="195"/>
      <c r="J750" s="38"/>
      <c r="K750" s="38"/>
      <c r="L750" s="41"/>
      <c r="M750" s="196"/>
      <c r="N750" s="197"/>
      <c r="O750" s="66"/>
      <c r="P750" s="66"/>
      <c r="Q750" s="66"/>
      <c r="R750" s="66"/>
      <c r="S750" s="66"/>
      <c r="T750" s="67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T750" s="19" t="s">
        <v>164</v>
      </c>
      <c r="AU750" s="19" t="s">
        <v>81</v>
      </c>
    </row>
    <row r="751" spans="2:51" s="14" customFormat="1" ht="11.25">
      <c r="B751" s="210"/>
      <c r="C751" s="211"/>
      <c r="D751" s="193" t="s">
        <v>166</v>
      </c>
      <c r="E751" s="212" t="s">
        <v>19</v>
      </c>
      <c r="F751" s="213" t="s">
        <v>1001</v>
      </c>
      <c r="G751" s="211"/>
      <c r="H751" s="214">
        <v>277.15</v>
      </c>
      <c r="I751" s="215"/>
      <c r="J751" s="211"/>
      <c r="K751" s="211"/>
      <c r="L751" s="216"/>
      <c r="M751" s="217"/>
      <c r="N751" s="218"/>
      <c r="O751" s="218"/>
      <c r="P751" s="218"/>
      <c r="Q751" s="218"/>
      <c r="R751" s="218"/>
      <c r="S751" s="218"/>
      <c r="T751" s="219"/>
      <c r="AT751" s="220" t="s">
        <v>166</v>
      </c>
      <c r="AU751" s="220" t="s">
        <v>81</v>
      </c>
      <c r="AV751" s="14" t="s">
        <v>81</v>
      </c>
      <c r="AW751" s="14" t="s">
        <v>33</v>
      </c>
      <c r="AX751" s="14" t="s">
        <v>79</v>
      </c>
      <c r="AY751" s="220" t="s">
        <v>154</v>
      </c>
    </row>
    <row r="752" spans="1:65" s="2" customFormat="1" ht="33" customHeight="1">
      <c r="A752" s="36"/>
      <c r="B752" s="37"/>
      <c r="C752" s="180" t="s">
        <v>1002</v>
      </c>
      <c r="D752" s="180" t="s">
        <v>156</v>
      </c>
      <c r="E752" s="181" t="s">
        <v>1003</v>
      </c>
      <c r="F752" s="182" t="s">
        <v>1004</v>
      </c>
      <c r="G752" s="183" t="s">
        <v>159</v>
      </c>
      <c r="H752" s="184">
        <v>6.38</v>
      </c>
      <c r="I752" s="185"/>
      <c r="J752" s="186">
        <f>ROUND(I752*H752,2)</f>
        <v>0</v>
      </c>
      <c r="K752" s="182" t="s">
        <v>160</v>
      </c>
      <c r="L752" s="41"/>
      <c r="M752" s="187" t="s">
        <v>19</v>
      </c>
      <c r="N752" s="188" t="s">
        <v>43</v>
      </c>
      <c r="O752" s="66"/>
      <c r="P752" s="189">
        <f>O752*H752</f>
        <v>0</v>
      </c>
      <c r="Q752" s="189">
        <v>0.03885</v>
      </c>
      <c r="R752" s="189">
        <f>Q752*H752</f>
        <v>0.247863</v>
      </c>
      <c r="S752" s="189">
        <v>0</v>
      </c>
      <c r="T752" s="190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191" t="s">
        <v>161</v>
      </c>
      <c r="AT752" s="191" t="s">
        <v>156</v>
      </c>
      <c r="AU752" s="191" t="s">
        <v>81</v>
      </c>
      <c r="AY752" s="19" t="s">
        <v>154</v>
      </c>
      <c r="BE752" s="192">
        <f>IF(N752="základní",J752,0)</f>
        <v>0</v>
      </c>
      <c r="BF752" s="192">
        <f>IF(N752="snížená",J752,0)</f>
        <v>0</v>
      </c>
      <c r="BG752" s="192">
        <f>IF(N752="zákl. přenesená",J752,0)</f>
        <v>0</v>
      </c>
      <c r="BH752" s="192">
        <f>IF(N752="sníž. přenesená",J752,0)</f>
        <v>0</v>
      </c>
      <c r="BI752" s="192">
        <f>IF(N752="nulová",J752,0)</f>
        <v>0</v>
      </c>
      <c r="BJ752" s="19" t="s">
        <v>79</v>
      </c>
      <c r="BK752" s="192">
        <f>ROUND(I752*H752,2)</f>
        <v>0</v>
      </c>
      <c r="BL752" s="19" t="s">
        <v>161</v>
      </c>
      <c r="BM752" s="191" t="s">
        <v>1005</v>
      </c>
    </row>
    <row r="753" spans="1:47" s="2" customFormat="1" ht="19.5">
      <c r="A753" s="36"/>
      <c r="B753" s="37"/>
      <c r="C753" s="38"/>
      <c r="D753" s="193" t="s">
        <v>163</v>
      </c>
      <c r="E753" s="38"/>
      <c r="F753" s="194" t="s">
        <v>1004</v>
      </c>
      <c r="G753" s="38"/>
      <c r="H753" s="38"/>
      <c r="I753" s="195"/>
      <c r="J753" s="38"/>
      <c r="K753" s="38"/>
      <c r="L753" s="41"/>
      <c r="M753" s="196"/>
      <c r="N753" s="197"/>
      <c r="O753" s="66"/>
      <c r="P753" s="66"/>
      <c r="Q753" s="66"/>
      <c r="R753" s="66"/>
      <c r="S753" s="66"/>
      <c r="T753" s="67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T753" s="19" t="s">
        <v>163</v>
      </c>
      <c r="AU753" s="19" t="s">
        <v>81</v>
      </c>
    </row>
    <row r="754" spans="1:47" s="2" customFormat="1" ht="11.25">
      <c r="A754" s="36"/>
      <c r="B754" s="37"/>
      <c r="C754" s="38"/>
      <c r="D754" s="198" t="s">
        <v>164</v>
      </c>
      <c r="E754" s="38"/>
      <c r="F754" s="199" t="s">
        <v>1006</v>
      </c>
      <c r="G754" s="38"/>
      <c r="H754" s="38"/>
      <c r="I754" s="195"/>
      <c r="J754" s="38"/>
      <c r="K754" s="38"/>
      <c r="L754" s="41"/>
      <c r="M754" s="196"/>
      <c r="N754" s="197"/>
      <c r="O754" s="66"/>
      <c r="P754" s="66"/>
      <c r="Q754" s="66"/>
      <c r="R754" s="66"/>
      <c r="S754" s="66"/>
      <c r="T754" s="67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T754" s="19" t="s">
        <v>164</v>
      </c>
      <c r="AU754" s="19" t="s">
        <v>81</v>
      </c>
    </row>
    <row r="755" spans="2:51" s="14" customFormat="1" ht="11.25">
      <c r="B755" s="210"/>
      <c r="C755" s="211"/>
      <c r="D755" s="193" t="s">
        <v>166</v>
      </c>
      <c r="E755" s="212" t="s">
        <v>19</v>
      </c>
      <c r="F755" s="213" t="s">
        <v>600</v>
      </c>
      <c r="G755" s="211"/>
      <c r="H755" s="214">
        <v>6.38</v>
      </c>
      <c r="I755" s="215"/>
      <c r="J755" s="211"/>
      <c r="K755" s="211"/>
      <c r="L755" s="216"/>
      <c r="M755" s="217"/>
      <c r="N755" s="218"/>
      <c r="O755" s="218"/>
      <c r="P755" s="218"/>
      <c r="Q755" s="218"/>
      <c r="R755" s="218"/>
      <c r="S755" s="218"/>
      <c r="T755" s="219"/>
      <c r="AT755" s="220" t="s">
        <v>166</v>
      </c>
      <c r="AU755" s="220" t="s">
        <v>81</v>
      </c>
      <c r="AV755" s="14" t="s">
        <v>81</v>
      </c>
      <c r="AW755" s="14" t="s">
        <v>33</v>
      </c>
      <c r="AX755" s="14" t="s">
        <v>79</v>
      </c>
      <c r="AY755" s="220" t="s">
        <v>154</v>
      </c>
    </row>
    <row r="756" spans="1:65" s="2" customFormat="1" ht="37.9" customHeight="1">
      <c r="A756" s="36"/>
      <c r="B756" s="37"/>
      <c r="C756" s="180" t="s">
        <v>1007</v>
      </c>
      <c r="D756" s="180" t="s">
        <v>156</v>
      </c>
      <c r="E756" s="181" t="s">
        <v>1008</v>
      </c>
      <c r="F756" s="182" t="s">
        <v>1009</v>
      </c>
      <c r="G756" s="183" t="s">
        <v>159</v>
      </c>
      <c r="H756" s="184">
        <v>6.38</v>
      </c>
      <c r="I756" s="185"/>
      <c r="J756" s="186">
        <f>ROUND(I756*H756,2)</f>
        <v>0</v>
      </c>
      <c r="K756" s="182" t="s">
        <v>160</v>
      </c>
      <c r="L756" s="41"/>
      <c r="M756" s="187" t="s">
        <v>19</v>
      </c>
      <c r="N756" s="188" t="s">
        <v>43</v>
      </c>
      <c r="O756" s="66"/>
      <c r="P756" s="189">
        <f>O756*H756</f>
        <v>0</v>
      </c>
      <c r="Q756" s="189">
        <v>0</v>
      </c>
      <c r="R756" s="189">
        <f>Q756*H756</f>
        <v>0</v>
      </c>
      <c r="S756" s="189">
        <v>0</v>
      </c>
      <c r="T756" s="190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91" t="s">
        <v>161</v>
      </c>
      <c r="AT756" s="191" t="s">
        <v>156</v>
      </c>
      <c r="AU756" s="191" t="s">
        <v>81</v>
      </c>
      <c r="AY756" s="19" t="s">
        <v>154</v>
      </c>
      <c r="BE756" s="192">
        <f>IF(N756="základní",J756,0)</f>
        <v>0</v>
      </c>
      <c r="BF756" s="192">
        <f>IF(N756="snížená",J756,0)</f>
        <v>0</v>
      </c>
      <c r="BG756" s="192">
        <f>IF(N756="zákl. přenesená",J756,0)</f>
        <v>0</v>
      </c>
      <c r="BH756" s="192">
        <f>IF(N756="sníž. přenesená",J756,0)</f>
        <v>0</v>
      </c>
      <c r="BI756" s="192">
        <f>IF(N756="nulová",J756,0)</f>
        <v>0</v>
      </c>
      <c r="BJ756" s="19" t="s">
        <v>79</v>
      </c>
      <c r="BK756" s="192">
        <f>ROUND(I756*H756,2)</f>
        <v>0</v>
      </c>
      <c r="BL756" s="19" t="s">
        <v>161</v>
      </c>
      <c r="BM756" s="191" t="s">
        <v>1010</v>
      </c>
    </row>
    <row r="757" spans="1:47" s="2" customFormat="1" ht="19.5">
      <c r="A757" s="36"/>
      <c r="B757" s="37"/>
      <c r="C757" s="38"/>
      <c r="D757" s="193" t="s">
        <v>163</v>
      </c>
      <c r="E757" s="38"/>
      <c r="F757" s="194" t="s">
        <v>1009</v>
      </c>
      <c r="G757" s="38"/>
      <c r="H757" s="38"/>
      <c r="I757" s="195"/>
      <c r="J757" s="38"/>
      <c r="K757" s="38"/>
      <c r="L757" s="41"/>
      <c r="M757" s="196"/>
      <c r="N757" s="197"/>
      <c r="O757" s="66"/>
      <c r="P757" s="66"/>
      <c r="Q757" s="66"/>
      <c r="R757" s="66"/>
      <c r="S757" s="66"/>
      <c r="T757" s="67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T757" s="19" t="s">
        <v>163</v>
      </c>
      <c r="AU757" s="19" t="s">
        <v>81</v>
      </c>
    </row>
    <row r="758" spans="1:47" s="2" customFormat="1" ht="11.25">
      <c r="A758" s="36"/>
      <c r="B758" s="37"/>
      <c r="C758" s="38"/>
      <c r="D758" s="198" t="s">
        <v>164</v>
      </c>
      <c r="E758" s="38"/>
      <c r="F758" s="199" t="s">
        <v>1011</v>
      </c>
      <c r="G758" s="38"/>
      <c r="H758" s="38"/>
      <c r="I758" s="195"/>
      <c r="J758" s="38"/>
      <c r="K758" s="38"/>
      <c r="L758" s="41"/>
      <c r="M758" s="196"/>
      <c r="N758" s="197"/>
      <c r="O758" s="66"/>
      <c r="P758" s="66"/>
      <c r="Q758" s="66"/>
      <c r="R758" s="66"/>
      <c r="S758" s="66"/>
      <c r="T758" s="67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T758" s="19" t="s">
        <v>164</v>
      </c>
      <c r="AU758" s="19" t="s">
        <v>81</v>
      </c>
    </row>
    <row r="759" spans="2:51" s="14" customFormat="1" ht="11.25">
      <c r="B759" s="210"/>
      <c r="C759" s="211"/>
      <c r="D759" s="193" t="s">
        <v>166</v>
      </c>
      <c r="E759" s="212" t="s">
        <v>19</v>
      </c>
      <c r="F759" s="213" t="s">
        <v>600</v>
      </c>
      <c r="G759" s="211"/>
      <c r="H759" s="214">
        <v>6.38</v>
      </c>
      <c r="I759" s="215"/>
      <c r="J759" s="211"/>
      <c r="K759" s="211"/>
      <c r="L759" s="216"/>
      <c r="M759" s="217"/>
      <c r="N759" s="218"/>
      <c r="O759" s="218"/>
      <c r="P759" s="218"/>
      <c r="Q759" s="218"/>
      <c r="R759" s="218"/>
      <c r="S759" s="218"/>
      <c r="T759" s="219"/>
      <c r="AT759" s="220" t="s">
        <v>166</v>
      </c>
      <c r="AU759" s="220" t="s">
        <v>81</v>
      </c>
      <c r="AV759" s="14" t="s">
        <v>81</v>
      </c>
      <c r="AW759" s="14" t="s">
        <v>33</v>
      </c>
      <c r="AX759" s="14" t="s">
        <v>79</v>
      </c>
      <c r="AY759" s="220" t="s">
        <v>154</v>
      </c>
    </row>
    <row r="760" spans="1:65" s="2" customFormat="1" ht="37.9" customHeight="1">
      <c r="A760" s="36"/>
      <c r="B760" s="37"/>
      <c r="C760" s="180" t="s">
        <v>1012</v>
      </c>
      <c r="D760" s="180" t="s">
        <v>156</v>
      </c>
      <c r="E760" s="181" t="s">
        <v>1013</v>
      </c>
      <c r="F760" s="182" t="s">
        <v>1014</v>
      </c>
      <c r="G760" s="183" t="s">
        <v>159</v>
      </c>
      <c r="H760" s="184">
        <v>6.38</v>
      </c>
      <c r="I760" s="185"/>
      <c r="J760" s="186">
        <f>ROUND(I760*H760,2)</f>
        <v>0</v>
      </c>
      <c r="K760" s="182" t="s">
        <v>160</v>
      </c>
      <c r="L760" s="41"/>
      <c r="M760" s="187" t="s">
        <v>19</v>
      </c>
      <c r="N760" s="188" t="s">
        <v>43</v>
      </c>
      <c r="O760" s="66"/>
      <c r="P760" s="189">
        <f>O760*H760</f>
        <v>0</v>
      </c>
      <c r="Q760" s="189">
        <v>0</v>
      </c>
      <c r="R760" s="189">
        <f>Q760*H760</f>
        <v>0</v>
      </c>
      <c r="S760" s="189">
        <v>0</v>
      </c>
      <c r="T760" s="190">
        <f>S760*H760</f>
        <v>0</v>
      </c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R760" s="191" t="s">
        <v>161</v>
      </c>
      <c r="AT760" s="191" t="s">
        <v>156</v>
      </c>
      <c r="AU760" s="191" t="s">
        <v>81</v>
      </c>
      <c r="AY760" s="19" t="s">
        <v>154</v>
      </c>
      <c r="BE760" s="192">
        <f>IF(N760="základní",J760,0)</f>
        <v>0</v>
      </c>
      <c r="BF760" s="192">
        <f>IF(N760="snížená",J760,0)</f>
        <v>0</v>
      </c>
      <c r="BG760" s="192">
        <f>IF(N760="zákl. přenesená",J760,0)</f>
        <v>0</v>
      </c>
      <c r="BH760" s="192">
        <f>IF(N760="sníž. přenesená",J760,0)</f>
        <v>0</v>
      </c>
      <c r="BI760" s="192">
        <f>IF(N760="nulová",J760,0)</f>
        <v>0</v>
      </c>
      <c r="BJ760" s="19" t="s">
        <v>79</v>
      </c>
      <c r="BK760" s="192">
        <f>ROUND(I760*H760,2)</f>
        <v>0</v>
      </c>
      <c r="BL760" s="19" t="s">
        <v>161</v>
      </c>
      <c r="BM760" s="191" t="s">
        <v>1015</v>
      </c>
    </row>
    <row r="761" spans="1:47" s="2" customFormat="1" ht="19.5">
      <c r="A761" s="36"/>
      <c r="B761" s="37"/>
      <c r="C761" s="38"/>
      <c r="D761" s="193" t="s">
        <v>163</v>
      </c>
      <c r="E761" s="38"/>
      <c r="F761" s="194" t="s">
        <v>1014</v>
      </c>
      <c r="G761" s="38"/>
      <c r="H761" s="38"/>
      <c r="I761" s="195"/>
      <c r="J761" s="38"/>
      <c r="K761" s="38"/>
      <c r="L761" s="41"/>
      <c r="M761" s="196"/>
      <c r="N761" s="197"/>
      <c r="O761" s="66"/>
      <c r="P761" s="66"/>
      <c r="Q761" s="66"/>
      <c r="R761" s="66"/>
      <c r="S761" s="66"/>
      <c r="T761" s="67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T761" s="19" t="s">
        <v>163</v>
      </c>
      <c r="AU761" s="19" t="s">
        <v>81</v>
      </c>
    </row>
    <row r="762" spans="1:47" s="2" customFormat="1" ht="11.25">
      <c r="A762" s="36"/>
      <c r="B762" s="37"/>
      <c r="C762" s="38"/>
      <c r="D762" s="198" t="s">
        <v>164</v>
      </c>
      <c r="E762" s="38"/>
      <c r="F762" s="199" t="s">
        <v>1016</v>
      </c>
      <c r="G762" s="38"/>
      <c r="H762" s="38"/>
      <c r="I762" s="195"/>
      <c r="J762" s="38"/>
      <c r="K762" s="38"/>
      <c r="L762" s="41"/>
      <c r="M762" s="196"/>
      <c r="N762" s="197"/>
      <c r="O762" s="66"/>
      <c r="P762" s="66"/>
      <c r="Q762" s="66"/>
      <c r="R762" s="66"/>
      <c r="S762" s="66"/>
      <c r="T762" s="67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T762" s="19" t="s">
        <v>164</v>
      </c>
      <c r="AU762" s="19" t="s">
        <v>81</v>
      </c>
    </row>
    <row r="763" spans="2:51" s="14" customFormat="1" ht="11.25">
      <c r="B763" s="210"/>
      <c r="C763" s="211"/>
      <c r="D763" s="193" t="s">
        <v>166</v>
      </c>
      <c r="E763" s="212" t="s">
        <v>19</v>
      </c>
      <c r="F763" s="213" t="s">
        <v>600</v>
      </c>
      <c r="G763" s="211"/>
      <c r="H763" s="214">
        <v>6.38</v>
      </c>
      <c r="I763" s="215"/>
      <c r="J763" s="211"/>
      <c r="K763" s="211"/>
      <c r="L763" s="216"/>
      <c r="M763" s="217"/>
      <c r="N763" s="218"/>
      <c r="O763" s="218"/>
      <c r="P763" s="218"/>
      <c r="Q763" s="218"/>
      <c r="R763" s="218"/>
      <c r="S763" s="218"/>
      <c r="T763" s="219"/>
      <c r="AT763" s="220" t="s">
        <v>166</v>
      </c>
      <c r="AU763" s="220" t="s">
        <v>81</v>
      </c>
      <c r="AV763" s="14" t="s">
        <v>81</v>
      </c>
      <c r="AW763" s="14" t="s">
        <v>33</v>
      </c>
      <c r="AX763" s="14" t="s">
        <v>79</v>
      </c>
      <c r="AY763" s="220" t="s">
        <v>154</v>
      </c>
    </row>
    <row r="764" spans="2:63" s="12" customFormat="1" ht="22.9" customHeight="1">
      <c r="B764" s="164"/>
      <c r="C764" s="165"/>
      <c r="D764" s="166" t="s">
        <v>71</v>
      </c>
      <c r="E764" s="178" t="s">
        <v>1017</v>
      </c>
      <c r="F764" s="178" t="s">
        <v>1018</v>
      </c>
      <c r="G764" s="165"/>
      <c r="H764" s="165"/>
      <c r="I764" s="168"/>
      <c r="J764" s="179">
        <f>BK764</f>
        <v>0</v>
      </c>
      <c r="K764" s="165"/>
      <c r="L764" s="170"/>
      <c r="M764" s="171"/>
      <c r="N764" s="172"/>
      <c r="O764" s="172"/>
      <c r="P764" s="173">
        <f>SUM(P765:P787)</f>
        <v>0</v>
      </c>
      <c r="Q764" s="172"/>
      <c r="R764" s="173">
        <f>SUM(R765:R787)</f>
        <v>0</v>
      </c>
      <c r="S764" s="172"/>
      <c r="T764" s="174">
        <f>SUM(T765:T787)</f>
        <v>206.2575</v>
      </c>
      <c r="AR764" s="175" t="s">
        <v>79</v>
      </c>
      <c r="AT764" s="176" t="s">
        <v>71</v>
      </c>
      <c r="AU764" s="176" t="s">
        <v>79</v>
      </c>
      <c r="AY764" s="175" t="s">
        <v>154</v>
      </c>
      <c r="BK764" s="177">
        <f>SUM(BK765:BK787)</f>
        <v>0</v>
      </c>
    </row>
    <row r="765" spans="1:65" s="2" customFormat="1" ht="49.15" customHeight="1">
      <c r="A765" s="36"/>
      <c r="B765" s="37"/>
      <c r="C765" s="180" t="s">
        <v>1019</v>
      </c>
      <c r="D765" s="180" t="s">
        <v>156</v>
      </c>
      <c r="E765" s="181" t="s">
        <v>1020</v>
      </c>
      <c r="F765" s="182" t="s">
        <v>1021</v>
      </c>
      <c r="G765" s="183" t="s">
        <v>183</v>
      </c>
      <c r="H765" s="184">
        <v>10.125</v>
      </c>
      <c r="I765" s="185"/>
      <c r="J765" s="186">
        <f>ROUND(I765*H765,2)</f>
        <v>0</v>
      </c>
      <c r="K765" s="182" t="s">
        <v>160</v>
      </c>
      <c r="L765" s="41"/>
      <c r="M765" s="187" t="s">
        <v>19</v>
      </c>
      <c r="N765" s="188" t="s">
        <v>43</v>
      </c>
      <c r="O765" s="66"/>
      <c r="P765" s="189">
        <f>O765*H765</f>
        <v>0</v>
      </c>
      <c r="Q765" s="189">
        <v>0</v>
      </c>
      <c r="R765" s="189">
        <f>Q765*H765</f>
        <v>0</v>
      </c>
      <c r="S765" s="189">
        <v>1.5</v>
      </c>
      <c r="T765" s="190">
        <f>S765*H765</f>
        <v>15.1875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R765" s="191" t="s">
        <v>161</v>
      </c>
      <c r="AT765" s="191" t="s">
        <v>156</v>
      </c>
      <c r="AU765" s="191" t="s">
        <v>81</v>
      </c>
      <c r="AY765" s="19" t="s">
        <v>154</v>
      </c>
      <c r="BE765" s="192">
        <f>IF(N765="základní",J765,0)</f>
        <v>0</v>
      </c>
      <c r="BF765" s="192">
        <f>IF(N765="snížená",J765,0)</f>
        <v>0</v>
      </c>
      <c r="BG765" s="192">
        <f>IF(N765="zákl. přenesená",J765,0)</f>
        <v>0</v>
      </c>
      <c r="BH765" s="192">
        <f>IF(N765="sníž. přenesená",J765,0)</f>
        <v>0</v>
      </c>
      <c r="BI765" s="192">
        <f>IF(N765="nulová",J765,0)</f>
        <v>0</v>
      </c>
      <c r="BJ765" s="19" t="s">
        <v>79</v>
      </c>
      <c r="BK765" s="192">
        <f>ROUND(I765*H765,2)</f>
        <v>0</v>
      </c>
      <c r="BL765" s="19" t="s">
        <v>161</v>
      </c>
      <c r="BM765" s="191" t="s">
        <v>1022</v>
      </c>
    </row>
    <row r="766" spans="1:47" s="2" customFormat="1" ht="29.25">
      <c r="A766" s="36"/>
      <c r="B766" s="37"/>
      <c r="C766" s="38"/>
      <c r="D766" s="193" t="s">
        <v>163</v>
      </c>
      <c r="E766" s="38"/>
      <c r="F766" s="194" t="s">
        <v>1021</v>
      </c>
      <c r="G766" s="38"/>
      <c r="H766" s="38"/>
      <c r="I766" s="195"/>
      <c r="J766" s="38"/>
      <c r="K766" s="38"/>
      <c r="L766" s="41"/>
      <c r="M766" s="196"/>
      <c r="N766" s="197"/>
      <c r="O766" s="66"/>
      <c r="P766" s="66"/>
      <c r="Q766" s="66"/>
      <c r="R766" s="66"/>
      <c r="S766" s="66"/>
      <c r="T766" s="67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T766" s="19" t="s">
        <v>163</v>
      </c>
      <c r="AU766" s="19" t="s">
        <v>81</v>
      </c>
    </row>
    <row r="767" spans="1:47" s="2" customFormat="1" ht="11.25">
      <c r="A767" s="36"/>
      <c r="B767" s="37"/>
      <c r="C767" s="38"/>
      <c r="D767" s="198" t="s">
        <v>164</v>
      </c>
      <c r="E767" s="38"/>
      <c r="F767" s="199" t="s">
        <v>1023</v>
      </c>
      <c r="G767" s="38"/>
      <c r="H767" s="38"/>
      <c r="I767" s="195"/>
      <c r="J767" s="38"/>
      <c r="K767" s="38"/>
      <c r="L767" s="41"/>
      <c r="M767" s="196"/>
      <c r="N767" s="197"/>
      <c r="O767" s="66"/>
      <c r="P767" s="66"/>
      <c r="Q767" s="66"/>
      <c r="R767" s="66"/>
      <c r="S767" s="66"/>
      <c r="T767" s="67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T767" s="19" t="s">
        <v>164</v>
      </c>
      <c r="AU767" s="19" t="s">
        <v>81</v>
      </c>
    </row>
    <row r="768" spans="2:51" s="14" customFormat="1" ht="11.25">
      <c r="B768" s="210"/>
      <c r="C768" s="211"/>
      <c r="D768" s="193" t="s">
        <v>166</v>
      </c>
      <c r="E768" s="212" t="s">
        <v>19</v>
      </c>
      <c r="F768" s="213" t="s">
        <v>1024</v>
      </c>
      <c r="G768" s="211"/>
      <c r="H768" s="214">
        <v>10.125</v>
      </c>
      <c r="I768" s="215"/>
      <c r="J768" s="211"/>
      <c r="K768" s="211"/>
      <c r="L768" s="216"/>
      <c r="M768" s="217"/>
      <c r="N768" s="218"/>
      <c r="O768" s="218"/>
      <c r="P768" s="218"/>
      <c r="Q768" s="218"/>
      <c r="R768" s="218"/>
      <c r="S768" s="218"/>
      <c r="T768" s="219"/>
      <c r="AT768" s="220" t="s">
        <v>166</v>
      </c>
      <c r="AU768" s="220" t="s">
        <v>81</v>
      </c>
      <c r="AV768" s="14" t="s">
        <v>81</v>
      </c>
      <c r="AW768" s="14" t="s">
        <v>33</v>
      </c>
      <c r="AX768" s="14" t="s">
        <v>79</v>
      </c>
      <c r="AY768" s="220" t="s">
        <v>154</v>
      </c>
    </row>
    <row r="769" spans="1:65" s="2" customFormat="1" ht="49.15" customHeight="1">
      <c r="A769" s="36"/>
      <c r="B769" s="37"/>
      <c r="C769" s="180" t="s">
        <v>1025</v>
      </c>
      <c r="D769" s="180" t="s">
        <v>156</v>
      </c>
      <c r="E769" s="181" t="s">
        <v>1026</v>
      </c>
      <c r="F769" s="182" t="s">
        <v>1027</v>
      </c>
      <c r="G769" s="183" t="s">
        <v>183</v>
      </c>
      <c r="H769" s="184">
        <v>127.38</v>
      </c>
      <c r="I769" s="185"/>
      <c r="J769" s="186">
        <f>ROUND(I769*H769,2)</f>
        <v>0</v>
      </c>
      <c r="K769" s="182" t="s">
        <v>160</v>
      </c>
      <c r="L769" s="41"/>
      <c r="M769" s="187" t="s">
        <v>19</v>
      </c>
      <c r="N769" s="188" t="s">
        <v>43</v>
      </c>
      <c r="O769" s="66"/>
      <c r="P769" s="189">
        <f>O769*H769</f>
        <v>0</v>
      </c>
      <c r="Q769" s="189">
        <v>0</v>
      </c>
      <c r="R769" s="189">
        <f>Q769*H769</f>
        <v>0</v>
      </c>
      <c r="S769" s="189">
        <v>1.5</v>
      </c>
      <c r="T769" s="190">
        <f>S769*H769</f>
        <v>191.07</v>
      </c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R769" s="191" t="s">
        <v>161</v>
      </c>
      <c r="AT769" s="191" t="s">
        <v>156</v>
      </c>
      <c r="AU769" s="191" t="s">
        <v>81</v>
      </c>
      <c r="AY769" s="19" t="s">
        <v>154</v>
      </c>
      <c r="BE769" s="192">
        <f>IF(N769="základní",J769,0)</f>
        <v>0</v>
      </c>
      <c r="BF769" s="192">
        <f>IF(N769="snížená",J769,0)</f>
        <v>0</v>
      </c>
      <c r="BG769" s="192">
        <f>IF(N769="zákl. přenesená",J769,0)</f>
        <v>0</v>
      </c>
      <c r="BH769" s="192">
        <f>IF(N769="sníž. přenesená",J769,0)</f>
        <v>0</v>
      </c>
      <c r="BI769" s="192">
        <f>IF(N769="nulová",J769,0)</f>
        <v>0</v>
      </c>
      <c r="BJ769" s="19" t="s">
        <v>79</v>
      </c>
      <c r="BK769" s="192">
        <f>ROUND(I769*H769,2)</f>
        <v>0</v>
      </c>
      <c r="BL769" s="19" t="s">
        <v>161</v>
      </c>
      <c r="BM769" s="191" t="s">
        <v>1028</v>
      </c>
    </row>
    <row r="770" spans="1:47" s="2" customFormat="1" ht="29.25">
      <c r="A770" s="36"/>
      <c r="B770" s="37"/>
      <c r="C770" s="38"/>
      <c r="D770" s="193" t="s">
        <v>163</v>
      </c>
      <c r="E770" s="38"/>
      <c r="F770" s="194" t="s">
        <v>1027</v>
      </c>
      <c r="G770" s="38"/>
      <c r="H770" s="38"/>
      <c r="I770" s="195"/>
      <c r="J770" s="38"/>
      <c r="K770" s="38"/>
      <c r="L770" s="41"/>
      <c r="M770" s="196"/>
      <c r="N770" s="197"/>
      <c r="O770" s="66"/>
      <c r="P770" s="66"/>
      <c r="Q770" s="66"/>
      <c r="R770" s="66"/>
      <c r="S770" s="66"/>
      <c r="T770" s="67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T770" s="19" t="s">
        <v>163</v>
      </c>
      <c r="AU770" s="19" t="s">
        <v>81</v>
      </c>
    </row>
    <row r="771" spans="1:47" s="2" customFormat="1" ht="11.25">
      <c r="A771" s="36"/>
      <c r="B771" s="37"/>
      <c r="C771" s="38"/>
      <c r="D771" s="198" t="s">
        <v>164</v>
      </c>
      <c r="E771" s="38"/>
      <c r="F771" s="199" t="s">
        <v>1029</v>
      </c>
      <c r="G771" s="38"/>
      <c r="H771" s="38"/>
      <c r="I771" s="195"/>
      <c r="J771" s="38"/>
      <c r="K771" s="38"/>
      <c r="L771" s="41"/>
      <c r="M771" s="196"/>
      <c r="N771" s="197"/>
      <c r="O771" s="66"/>
      <c r="P771" s="66"/>
      <c r="Q771" s="66"/>
      <c r="R771" s="66"/>
      <c r="S771" s="66"/>
      <c r="T771" s="67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T771" s="19" t="s">
        <v>164</v>
      </c>
      <c r="AU771" s="19" t="s">
        <v>81</v>
      </c>
    </row>
    <row r="772" spans="2:51" s="14" customFormat="1" ht="11.25">
      <c r="B772" s="210"/>
      <c r="C772" s="211"/>
      <c r="D772" s="193" t="s">
        <v>166</v>
      </c>
      <c r="E772" s="212" t="s">
        <v>19</v>
      </c>
      <c r="F772" s="213" t="s">
        <v>1030</v>
      </c>
      <c r="G772" s="211"/>
      <c r="H772" s="214">
        <v>51</v>
      </c>
      <c r="I772" s="215"/>
      <c r="J772" s="211"/>
      <c r="K772" s="211"/>
      <c r="L772" s="216"/>
      <c r="M772" s="217"/>
      <c r="N772" s="218"/>
      <c r="O772" s="218"/>
      <c r="P772" s="218"/>
      <c r="Q772" s="218"/>
      <c r="R772" s="218"/>
      <c r="S772" s="218"/>
      <c r="T772" s="219"/>
      <c r="AT772" s="220" t="s">
        <v>166</v>
      </c>
      <c r="AU772" s="220" t="s">
        <v>81</v>
      </c>
      <c r="AV772" s="14" t="s">
        <v>81</v>
      </c>
      <c r="AW772" s="14" t="s">
        <v>33</v>
      </c>
      <c r="AX772" s="14" t="s">
        <v>72</v>
      </c>
      <c r="AY772" s="220" t="s">
        <v>154</v>
      </c>
    </row>
    <row r="773" spans="2:51" s="14" customFormat="1" ht="11.25">
      <c r="B773" s="210"/>
      <c r="C773" s="211"/>
      <c r="D773" s="193" t="s">
        <v>166</v>
      </c>
      <c r="E773" s="212" t="s">
        <v>19</v>
      </c>
      <c r="F773" s="213" t="s">
        <v>1031</v>
      </c>
      <c r="G773" s="211"/>
      <c r="H773" s="214">
        <v>76.38</v>
      </c>
      <c r="I773" s="215"/>
      <c r="J773" s="211"/>
      <c r="K773" s="211"/>
      <c r="L773" s="216"/>
      <c r="M773" s="217"/>
      <c r="N773" s="218"/>
      <c r="O773" s="218"/>
      <c r="P773" s="218"/>
      <c r="Q773" s="218"/>
      <c r="R773" s="218"/>
      <c r="S773" s="218"/>
      <c r="T773" s="219"/>
      <c r="AT773" s="220" t="s">
        <v>166</v>
      </c>
      <c r="AU773" s="220" t="s">
        <v>81</v>
      </c>
      <c r="AV773" s="14" t="s">
        <v>81</v>
      </c>
      <c r="AW773" s="14" t="s">
        <v>33</v>
      </c>
      <c r="AX773" s="14" t="s">
        <v>72</v>
      </c>
      <c r="AY773" s="220" t="s">
        <v>154</v>
      </c>
    </row>
    <row r="774" spans="2:51" s="15" customFormat="1" ht="11.25">
      <c r="B774" s="221"/>
      <c r="C774" s="222"/>
      <c r="D774" s="193" t="s">
        <v>166</v>
      </c>
      <c r="E774" s="223" t="s">
        <v>19</v>
      </c>
      <c r="F774" s="224" t="s">
        <v>196</v>
      </c>
      <c r="G774" s="222"/>
      <c r="H774" s="225">
        <v>127.38</v>
      </c>
      <c r="I774" s="226"/>
      <c r="J774" s="222"/>
      <c r="K774" s="222"/>
      <c r="L774" s="227"/>
      <c r="M774" s="228"/>
      <c r="N774" s="229"/>
      <c r="O774" s="229"/>
      <c r="P774" s="229"/>
      <c r="Q774" s="229"/>
      <c r="R774" s="229"/>
      <c r="S774" s="229"/>
      <c r="T774" s="230"/>
      <c r="AT774" s="231" t="s">
        <v>166</v>
      </c>
      <c r="AU774" s="231" t="s">
        <v>81</v>
      </c>
      <c r="AV774" s="15" t="s">
        <v>161</v>
      </c>
      <c r="AW774" s="15" t="s">
        <v>33</v>
      </c>
      <c r="AX774" s="15" t="s">
        <v>79</v>
      </c>
      <c r="AY774" s="231" t="s">
        <v>154</v>
      </c>
    </row>
    <row r="775" spans="1:65" s="2" customFormat="1" ht="37.9" customHeight="1">
      <c r="A775" s="36"/>
      <c r="B775" s="37"/>
      <c r="C775" s="180" t="s">
        <v>1032</v>
      </c>
      <c r="D775" s="180" t="s">
        <v>156</v>
      </c>
      <c r="E775" s="181" t="s">
        <v>1033</v>
      </c>
      <c r="F775" s="182" t="s">
        <v>1034</v>
      </c>
      <c r="G775" s="183" t="s">
        <v>258</v>
      </c>
      <c r="H775" s="184">
        <v>1053.273</v>
      </c>
      <c r="I775" s="185"/>
      <c r="J775" s="186">
        <f>ROUND(I775*H775,2)</f>
        <v>0</v>
      </c>
      <c r="K775" s="182" t="s">
        <v>160</v>
      </c>
      <c r="L775" s="41"/>
      <c r="M775" s="187" t="s">
        <v>19</v>
      </c>
      <c r="N775" s="188" t="s">
        <v>43</v>
      </c>
      <c r="O775" s="66"/>
      <c r="P775" s="189">
        <f>O775*H775</f>
        <v>0</v>
      </c>
      <c r="Q775" s="189">
        <v>0</v>
      </c>
      <c r="R775" s="189">
        <f>Q775*H775</f>
        <v>0</v>
      </c>
      <c r="S775" s="189">
        <v>0</v>
      </c>
      <c r="T775" s="190">
        <f>S775*H775</f>
        <v>0</v>
      </c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R775" s="191" t="s">
        <v>161</v>
      </c>
      <c r="AT775" s="191" t="s">
        <v>156</v>
      </c>
      <c r="AU775" s="191" t="s">
        <v>81</v>
      </c>
      <c r="AY775" s="19" t="s">
        <v>154</v>
      </c>
      <c r="BE775" s="192">
        <f>IF(N775="základní",J775,0)</f>
        <v>0</v>
      </c>
      <c r="BF775" s="192">
        <f>IF(N775="snížená",J775,0)</f>
        <v>0</v>
      </c>
      <c r="BG775" s="192">
        <f>IF(N775="zákl. přenesená",J775,0)</f>
        <v>0</v>
      </c>
      <c r="BH775" s="192">
        <f>IF(N775="sníž. přenesená",J775,0)</f>
        <v>0</v>
      </c>
      <c r="BI775" s="192">
        <f>IF(N775="nulová",J775,0)</f>
        <v>0</v>
      </c>
      <c r="BJ775" s="19" t="s">
        <v>79</v>
      </c>
      <c r="BK775" s="192">
        <f>ROUND(I775*H775,2)</f>
        <v>0</v>
      </c>
      <c r="BL775" s="19" t="s">
        <v>161</v>
      </c>
      <c r="BM775" s="191" t="s">
        <v>1035</v>
      </c>
    </row>
    <row r="776" spans="1:47" s="2" customFormat="1" ht="29.25">
      <c r="A776" s="36"/>
      <c r="B776" s="37"/>
      <c r="C776" s="38"/>
      <c r="D776" s="193" t="s">
        <v>163</v>
      </c>
      <c r="E776" s="38"/>
      <c r="F776" s="194" t="s">
        <v>1034</v>
      </c>
      <c r="G776" s="38"/>
      <c r="H776" s="38"/>
      <c r="I776" s="195"/>
      <c r="J776" s="38"/>
      <c r="K776" s="38"/>
      <c r="L776" s="41"/>
      <c r="M776" s="196"/>
      <c r="N776" s="197"/>
      <c r="O776" s="66"/>
      <c r="P776" s="66"/>
      <c r="Q776" s="66"/>
      <c r="R776" s="66"/>
      <c r="S776" s="66"/>
      <c r="T776" s="67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T776" s="19" t="s">
        <v>163</v>
      </c>
      <c r="AU776" s="19" t="s">
        <v>81</v>
      </c>
    </row>
    <row r="777" spans="1:47" s="2" customFormat="1" ht="11.25">
      <c r="A777" s="36"/>
      <c r="B777" s="37"/>
      <c r="C777" s="38"/>
      <c r="D777" s="198" t="s">
        <v>164</v>
      </c>
      <c r="E777" s="38"/>
      <c r="F777" s="199" t="s">
        <v>1036</v>
      </c>
      <c r="G777" s="38"/>
      <c r="H777" s="38"/>
      <c r="I777" s="195"/>
      <c r="J777" s="38"/>
      <c r="K777" s="38"/>
      <c r="L777" s="41"/>
      <c r="M777" s="196"/>
      <c r="N777" s="197"/>
      <c r="O777" s="66"/>
      <c r="P777" s="66"/>
      <c r="Q777" s="66"/>
      <c r="R777" s="66"/>
      <c r="S777" s="66"/>
      <c r="T777" s="67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T777" s="19" t="s">
        <v>164</v>
      </c>
      <c r="AU777" s="19" t="s">
        <v>81</v>
      </c>
    </row>
    <row r="778" spans="1:65" s="2" customFormat="1" ht="33" customHeight="1">
      <c r="A778" s="36"/>
      <c r="B778" s="37"/>
      <c r="C778" s="180" t="s">
        <v>1037</v>
      </c>
      <c r="D778" s="180" t="s">
        <v>156</v>
      </c>
      <c r="E778" s="181" t="s">
        <v>1038</v>
      </c>
      <c r="F778" s="182" t="s">
        <v>1039</v>
      </c>
      <c r="G778" s="183" t="s">
        <v>258</v>
      </c>
      <c r="H778" s="184">
        <v>1053.273</v>
      </c>
      <c r="I778" s="185"/>
      <c r="J778" s="186">
        <f>ROUND(I778*H778,2)</f>
        <v>0</v>
      </c>
      <c r="K778" s="182" t="s">
        <v>160</v>
      </c>
      <c r="L778" s="41"/>
      <c r="M778" s="187" t="s">
        <v>19</v>
      </c>
      <c r="N778" s="188" t="s">
        <v>43</v>
      </c>
      <c r="O778" s="66"/>
      <c r="P778" s="189">
        <f>O778*H778</f>
        <v>0</v>
      </c>
      <c r="Q778" s="189">
        <v>0</v>
      </c>
      <c r="R778" s="189">
        <f>Q778*H778</f>
        <v>0</v>
      </c>
      <c r="S778" s="189">
        <v>0</v>
      </c>
      <c r="T778" s="190">
        <f>S778*H778</f>
        <v>0</v>
      </c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R778" s="191" t="s">
        <v>161</v>
      </c>
      <c r="AT778" s="191" t="s">
        <v>156</v>
      </c>
      <c r="AU778" s="191" t="s">
        <v>81</v>
      </c>
      <c r="AY778" s="19" t="s">
        <v>154</v>
      </c>
      <c r="BE778" s="192">
        <f>IF(N778="základní",J778,0)</f>
        <v>0</v>
      </c>
      <c r="BF778" s="192">
        <f>IF(N778="snížená",J778,0)</f>
        <v>0</v>
      </c>
      <c r="BG778" s="192">
        <f>IF(N778="zákl. přenesená",J778,0)</f>
        <v>0</v>
      </c>
      <c r="BH778" s="192">
        <f>IF(N778="sníž. přenesená",J778,0)</f>
        <v>0</v>
      </c>
      <c r="BI778" s="192">
        <f>IF(N778="nulová",J778,0)</f>
        <v>0</v>
      </c>
      <c r="BJ778" s="19" t="s">
        <v>79</v>
      </c>
      <c r="BK778" s="192">
        <f>ROUND(I778*H778,2)</f>
        <v>0</v>
      </c>
      <c r="BL778" s="19" t="s">
        <v>161</v>
      </c>
      <c r="BM778" s="191" t="s">
        <v>1040</v>
      </c>
    </row>
    <row r="779" spans="1:47" s="2" customFormat="1" ht="19.5">
      <c r="A779" s="36"/>
      <c r="B779" s="37"/>
      <c r="C779" s="38"/>
      <c r="D779" s="193" t="s">
        <v>163</v>
      </c>
      <c r="E779" s="38"/>
      <c r="F779" s="194" t="s">
        <v>1039</v>
      </c>
      <c r="G779" s="38"/>
      <c r="H779" s="38"/>
      <c r="I779" s="195"/>
      <c r="J779" s="38"/>
      <c r="K779" s="38"/>
      <c r="L779" s="41"/>
      <c r="M779" s="196"/>
      <c r="N779" s="197"/>
      <c r="O779" s="66"/>
      <c r="P779" s="66"/>
      <c r="Q779" s="66"/>
      <c r="R779" s="66"/>
      <c r="S779" s="66"/>
      <c r="T779" s="67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T779" s="19" t="s">
        <v>163</v>
      </c>
      <c r="AU779" s="19" t="s">
        <v>81</v>
      </c>
    </row>
    <row r="780" spans="1:47" s="2" customFormat="1" ht="11.25">
      <c r="A780" s="36"/>
      <c r="B780" s="37"/>
      <c r="C780" s="38"/>
      <c r="D780" s="198" t="s">
        <v>164</v>
      </c>
      <c r="E780" s="38"/>
      <c r="F780" s="199" t="s">
        <v>1041</v>
      </c>
      <c r="G780" s="38"/>
      <c r="H780" s="38"/>
      <c r="I780" s="195"/>
      <c r="J780" s="38"/>
      <c r="K780" s="38"/>
      <c r="L780" s="41"/>
      <c r="M780" s="196"/>
      <c r="N780" s="197"/>
      <c r="O780" s="66"/>
      <c r="P780" s="66"/>
      <c r="Q780" s="66"/>
      <c r="R780" s="66"/>
      <c r="S780" s="66"/>
      <c r="T780" s="67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T780" s="19" t="s">
        <v>164</v>
      </c>
      <c r="AU780" s="19" t="s">
        <v>81</v>
      </c>
    </row>
    <row r="781" spans="1:65" s="2" customFormat="1" ht="44.25" customHeight="1">
      <c r="A781" s="36"/>
      <c r="B781" s="37"/>
      <c r="C781" s="180" t="s">
        <v>1042</v>
      </c>
      <c r="D781" s="180" t="s">
        <v>156</v>
      </c>
      <c r="E781" s="181" t="s">
        <v>1043</v>
      </c>
      <c r="F781" s="182" t="s">
        <v>1044</v>
      </c>
      <c r="G781" s="183" t="s">
        <v>258</v>
      </c>
      <c r="H781" s="184">
        <v>14288.204</v>
      </c>
      <c r="I781" s="185"/>
      <c r="J781" s="186">
        <f>ROUND(I781*H781,2)</f>
        <v>0</v>
      </c>
      <c r="K781" s="182" t="s">
        <v>160</v>
      </c>
      <c r="L781" s="41"/>
      <c r="M781" s="187" t="s">
        <v>19</v>
      </c>
      <c r="N781" s="188" t="s">
        <v>43</v>
      </c>
      <c r="O781" s="66"/>
      <c r="P781" s="189">
        <f>O781*H781</f>
        <v>0</v>
      </c>
      <c r="Q781" s="189">
        <v>0</v>
      </c>
      <c r="R781" s="189">
        <f>Q781*H781</f>
        <v>0</v>
      </c>
      <c r="S781" s="189">
        <v>0</v>
      </c>
      <c r="T781" s="190">
        <f>S781*H781</f>
        <v>0</v>
      </c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R781" s="191" t="s">
        <v>161</v>
      </c>
      <c r="AT781" s="191" t="s">
        <v>156</v>
      </c>
      <c r="AU781" s="191" t="s">
        <v>81</v>
      </c>
      <c r="AY781" s="19" t="s">
        <v>154</v>
      </c>
      <c r="BE781" s="192">
        <f>IF(N781="základní",J781,0)</f>
        <v>0</v>
      </c>
      <c r="BF781" s="192">
        <f>IF(N781="snížená",J781,0)</f>
        <v>0</v>
      </c>
      <c r="BG781" s="192">
        <f>IF(N781="zákl. přenesená",J781,0)</f>
        <v>0</v>
      </c>
      <c r="BH781" s="192">
        <f>IF(N781="sníž. přenesená",J781,0)</f>
        <v>0</v>
      </c>
      <c r="BI781" s="192">
        <f>IF(N781="nulová",J781,0)</f>
        <v>0</v>
      </c>
      <c r="BJ781" s="19" t="s">
        <v>79</v>
      </c>
      <c r="BK781" s="192">
        <f>ROUND(I781*H781,2)</f>
        <v>0</v>
      </c>
      <c r="BL781" s="19" t="s">
        <v>161</v>
      </c>
      <c r="BM781" s="191" t="s">
        <v>1045</v>
      </c>
    </row>
    <row r="782" spans="1:47" s="2" customFormat="1" ht="29.25">
      <c r="A782" s="36"/>
      <c r="B782" s="37"/>
      <c r="C782" s="38"/>
      <c r="D782" s="193" t="s">
        <v>163</v>
      </c>
      <c r="E782" s="38"/>
      <c r="F782" s="194" t="s">
        <v>1044</v>
      </c>
      <c r="G782" s="38"/>
      <c r="H782" s="38"/>
      <c r="I782" s="195"/>
      <c r="J782" s="38"/>
      <c r="K782" s="38"/>
      <c r="L782" s="41"/>
      <c r="M782" s="196"/>
      <c r="N782" s="197"/>
      <c r="O782" s="66"/>
      <c r="P782" s="66"/>
      <c r="Q782" s="66"/>
      <c r="R782" s="66"/>
      <c r="S782" s="66"/>
      <c r="T782" s="67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T782" s="19" t="s">
        <v>163</v>
      </c>
      <c r="AU782" s="19" t="s">
        <v>81</v>
      </c>
    </row>
    <row r="783" spans="1:47" s="2" customFormat="1" ht="11.25">
      <c r="A783" s="36"/>
      <c r="B783" s="37"/>
      <c r="C783" s="38"/>
      <c r="D783" s="198" t="s">
        <v>164</v>
      </c>
      <c r="E783" s="38"/>
      <c r="F783" s="199" t="s">
        <v>1046</v>
      </c>
      <c r="G783" s="38"/>
      <c r="H783" s="38"/>
      <c r="I783" s="195"/>
      <c r="J783" s="38"/>
      <c r="K783" s="38"/>
      <c r="L783" s="41"/>
      <c r="M783" s="196"/>
      <c r="N783" s="197"/>
      <c r="O783" s="66"/>
      <c r="P783" s="66"/>
      <c r="Q783" s="66"/>
      <c r="R783" s="66"/>
      <c r="S783" s="66"/>
      <c r="T783" s="67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T783" s="19" t="s">
        <v>164</v>
      </c>
      <c r="AU783" s="19" t="s">
        <v>81</v>
      </c>
    </row>
    <row r="784" spans="2:51" s="14" customFormat="1" ht="11.25">
      <c r="B784" s="210"/>
      <c r="C784" s="211"/>
      <c r="D784" s="193" t="s">
        <v>166</v>
      </c>
      <c r="E784" s="212" t="s">
        <v>19</v>
      </c>
      <c r="F784" s="213" t="s">
        <v>1047</v>
      </c>
      <c r="G784" s="211"/>
      <c r="H784" s="214">
        <v>14288.204</v>
      </c>
      <c r="I784" s="215"/>
      <c r="J784" s="211"/>
      <c r="K784" s="211"/>
      <c r="L784" s="216"/>
      <c r="M784" s="217"/>
      <c r="N784" s="218"/>
      <c r="O784" s="218"/>
      <c r="P784" s="218"/>
      <c r="Q784" s="218"/>
      <c r="R784" s="218"/>
      <c r="S784" s="218"/>
      <c r="T784" s="219"/>
      <c r="AT784" s="220" t="s">
        <v>166</v>
      </c>
      <c r="AU784" s="220" t="s">
        <v>81</v>
      </c>
      <c r="AV784" s="14" t="s">
        <v>81</v>
      </c>
      <c r="AW784" s="14" t="s">
        <v>33</v>
      </c>
      <c r="AX784" s="14" t="s">
        <v>79</v>
      </c>
      <c r="AY784" s="220" t="s">
        <v>154</v>
      </c>
    </row>
    <row r="785" spans="1:65" s="2" customFormat="1" ht="44.25" customHeight="1">
      <c r="A785" s="36"/>
      <c r="B785" s="37"/>
      <c r="C785" s="180" t="s">
        <v>1048</v>
      </c>
      <c r="D785" s="180" t="s">
        <v>156</v>
      </c>
      <c r="E785" s="181" t="s">
        <v>1049</v>
      </c>
      <c r="F785" s="182" t="s">
        <v>1050</v>
      </c>
      <c r="G785" s="183" t="s">
        <v>258</v>
      </c>
      <c r="H785" s="184">
        <v>1020.586</v>
      </c>
      <c r="I785" s="185"/>
      <c r="J785" s="186">
        <f>ROUND(I785*H785,2)</f>
        <v>0</v>
      </c>
      <c r="K785" s="182" t="s">
        <v>160</v>
      </c>
      <c r="L785" s="41"/>
      <c r="M785" s="187" t="s">
        <v>19</v>
      </c>
      <c r="N785" s="188" t="s">
        <v>43</v>
      </c>
      <c r="O785" s="66"/>
      <c r="P785" s="189">
        <f>O785*H785</f>
        <v>0</v>
      </c>
      <c r="Q785" s="189">
        <v>0</v>
      </c>
      <c r="R785" s="189">
        <f>Q785*H785</f>
        <v>0</v>
      </c>
      <c r="S785" s="189">
        <v>0</v>
      </c>
      <c r="T785" s="190">
        <f>S785*H785</f>
        <v>0</v>
      </c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R785" s="191" t="s">
        <v>161</v>
      </c>
      <c r="AT785" s="191" t="s">
        <v>156</v>
      </c>
      <c r="AU785" s="191" t="s">
        <v>81</v>
      </c>
      <c r="AY785" s="19" t="s">
        <v>154</v>
      </c>
      <c r="BE785" s="192">
        <f>IF(N785="základní",J785,0)</f>
        <v>0</v>
      </c>
      <c r="BF785" s="192">
        <f>IF(N785="snížená",J785,0)</f>
        <v>0</v>
      </c>
      <c r="BG785" s="192">
        <f>IF(N785="zákl. přenesená",J785,0)</f>
        <v>0</v>
      </c>
      <c r="BH785" s="192">
        <f>IF(N785="sníž. přenesená",J785,0)</f>
        <v>0</v>
      </c>
      <c r="BI785" s="192">
        <f>IF(N785="nulová",J785,0)</f>
        <v>0</v>
      </c>
      <c r="BJ785" s="19" t="s">
        <v>79</v>
      </c>
      <c r="BK785" s="192">
        <f>ROUND(I785*H785,2)</f>
        <v>0</v>
      </c>
      <c r="BL785" s="19" t="s">
        <v>161</v>
      </c>
      <c r="BM785" s="191" t="s">
        <v>1051</v>
      </c>
    </row>
    <row r="786" spans="1:47" s="2" customFormat="1" ht="29.25">
      <c r="A786" s="36"/>
      <c r="B786" s="37"/>
      <c r="C786" s="38"/>
      <c r="D786" s="193" t="s">
        <v>163</v>
      </c>
      <c r="E786" s="38"/>
      <c r="F786" s="194" t="s">
        <v>1050</v>
      </c>
      <c r="G786" s="38"/>
      <c r="H786" s="38"/>
      <c r="I786" s="195"/>
      <c r="J786" s="38"/>
      <c r="K786" s="38"/>
      <c r="L786" s="41"/>
      <c r="M786" s="196"/>
      <c r="N786" s="197"/>
      <c r="O786" s="66"/>
      <c r="P786" s="66"/>
      <c r="Q786" s="66"/>
      <c r="R786" s="66"/>
      <c r="S786" s="66"/>
      <c r="T786" s="67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T786" s="19" t="s">
        <v>163</v>
      </c>
      <c r="AU786" s="19" t="s">
        <v>81</v>
      </c>
    </row>
    <row r="787" spans="1:47" s="2" customFormat="1" ht="11.25">
      <c r="A787" s="36"/>
      <c r="B787" s="37"/>
      <c r="C787" s="38"/>
      <c r="D787" s="198" t="s">
        <v>164</v>
      </c>
      <c r="E787" s="38"/>
      <c r="F787" s="199" t="s">
        <v>1052</v>
      </c>
      <c r="G787" s="38"/>
      <c r="H787" s="38"/>
      <c r="I787" s="195"/>
      <c r="J787" s="38"/>
      <c r="K787" s="38"/>
      <c r="L787" s="41"/>
      <c r="M787" s="196"/>
      <c r="N787" s="197"/>
      <c r="O787" s="66"/>
      <c r="P787" s="66"/>
      <c r="Q787" s="66"/>
      <c r="R787" s="66"/>
      <c r="S787" s="66"/>
      <c r="T787" s="67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T787" s="19" t="s">
        <v>164</v>
      </c>
      <c r="AU787" s="19" t="s">
        <v>81</v>
      </c>
    </row>
    <row r="788" spans="2:63" s="12" customFormat="1" ht="22.9" customHeight="1">
      <c r="B788" s="164"/>
      <c r="C788" s="165"/>
      <c r="D788" s="166" t="s">
        <v>71</v>
      </c>
      <c r="E788" s="178" t="s">
        <v>1053</v>
      </c>
      <c r="F788" s="178" t="s">
        <v>1054</v>
      </c>
      <c r="G788" s="165"/>
      <c r="H788" s="165"/>
      <c r="I788" s="168"/>
      <c r="J788" s="179">
        <f>BK788</f>
        <v>0</v>
      </c>
      <c r="K788" s="165"/>
      <c r="L788" s="170"/>
      <c r="M788" s="171"/>
      <c r="N788" s="172"/>
      <c r="O788" s="172"/>
      <c r="P788" s="173">
        <f>SUM(P789:P791)</f>
        <v>0</v>
      </c>
      <c r="Q788" s="172"/>
      <c r="R788" s="173">
        <f>SUM(R789:R791)</f>
        <v>0</v>
      </c>
      <c r="S788" s="172"/>
      <c r="T788" s="174">
        <f>SUM(T789:T791)</f>
        <v>0</v>
      </c>
      <c r="AR788" s="175" t="s">
        <v>79</v>
      </c>
      <c r="AT788" s="176" t="s">
        <v>71</v>
      </c>
      <c r="AU788" s="176" t="s">
        <v>79</v>
      </c>
      <c r="AY788" s="175" t="s">
        <v>154</v>
      </c>
      <c r="BK788" s="177">
        <f>SUM(BK789:BK791)</f>
        <v>0</v>
      </c>
    </row>
    <row r="789" spans="1:65" s="2" customFormat="1" ht="55.5" customHeight="1">
      <c r="A789" s="36"/>
      <c r="B789" s="37"/>
      <c r="C789" s="180" t="s">
        <v>1055</v>
      </c>
      <c r="D789" s="180" t="s">
        <v>156</v>
      </c>
      <c r="E789" s="181" t="s">
        <v>1056</v>
      </c>
      <c r="F789" s="182" t="s">
        <v>1057</v>
      </c>
      <c r="G789" s="183" t="s">
        <v>258</v>
      </c>
      <c r="H789" s="184">
        <v>1122.568</v>
      </c>
      <c r="I789" s="185"/>
      <c r="J789" s="186">
        <f>ROUND(I789*H789,2)</f>
        <v>0</v>
      </c>
      <c r="K789" s="182" t="s">
        <v>160</v>
      </c>
      <c r="L789" s="41"/>
      <c r="M789" s="187" t="s">
        <v>19</v>
      </c>
      <c r="N789" s="188" t="s">
        <v>43</v>
      </c>
      <c r="O789" s="66"/>
      <c r="P789" s="189">
        <f>O789*H789</f>
        <v>0</v>
      </c>
      <c r="Q789" s="189">
        <v>0</v>
      </c>
      <c r="R789" s="189">
        <f>Q789*H789</f>
        <v>0</v>
      </c>
      <c r="S789" s="189">
        <v>0</v>
      </c>
      <c r="T789" s="190">
        <f>S789*H789</f>
        <v>0</v>
      </c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R789" s="191" t="s">
        <v>161</v>
      </c>
      <c r="AT789" s="191" t="s">
        <v>156</v>
      </c>
      <c r="AU789" s="191" t="s">
        <v>81</v>
      </c>
      <c r="AY789" s="19" t="s">
        <v>154</v>
      </c>
      <c r="BE789" s="192">
        <f>IF(N789="základní",J789,0)</f>
        <v>0</v>
      </c>
      <c r="BF789" s="192">
        <f>IF(N789="snížená",J789,0)</f>
        <v>0</v>
      </c>
      <c r="BG789" s="192">
        <f>IF(N789="zákl. přenesená",J789,0)</f>
        <v>0</v>
      </c>
      <c r="BH789" s="192">
        <f>IF(N789="sníž. přenesená",J789,0)</f>
        <v>0</v>
      </c>
      <c r="BI789" s="192">
        <f>IF(N789="nulová",J789,0)</f>
        <v>0</v>
      </c>
      <c r="BJ789" s="19" t="s">
        <v>79</v>
      </c>
      <c r="BK789" s="192">
        <f>ROUND(I789*H789,2)</f>
        <v>0</v>
      </c>
      <c r="BL789" s="19" t="s">
        <v>161</v>
      </c>
      <c r="BM789" s="191" t="s">
        <v>1058</v>
      </c>
    </row>
    <row r="790" spans="1:47" s="2" customFormat="1" ht="39">
      <c r="A790" s="36"/>
      <c r="B790" s="37"/>
      <c r="C790" s="38"/>
      <c r="D790" s="193" t="s">
        <v>163</v>
      </c>
      <c r="E790" s="38"/>
      <c r="F790" s="194" t="s">
        <v>1057</v>
      </c>
      <c r="G790" s="38"/>
      <c r="H790" s="38"/>
      <c r="I790" s="195"/>
      <c r="J790" s="38"/>
      <c r="K790" s="38"/>
      <c r="L790" s="41"/>
      <c r="M790" s="196"/>
      <c r="N790" s="197"/>
      <c r="O790" s="66"/>
      <c r="P790" s="66"/>
      <c r="Q790" s="66"/>
      <c r="R790" s="66"/>
      <c r="S790" s="66"/>
      <c r="T790" s="67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T790" s="19" t="s">
        <v>163</v>
      </c>
      <c r="AU790" s="19" t="s">
        <v>81</v>
      </c>
    </row>
    <row r="791" spans="1:47" s="2" customFormat="1" ht="11.25">
      <c r="A791" s="36"/>
      <c r="B791" s="37"/>
      <c r="C791" s="38"/>
      <c r="D791" s="198" t="s">
        <v>164</v>
      </c>
      <c r="E791" s="38"/>
      <c r="F791" s="199" t="s">
        <v>1059</v>
      </c>
      <c r="G791" s="38"/>
      <c r="H791" s="38"/>
      <c r="I791" s="195"/>
      <c r="J791" s="38"/>
      <c r="K791" s="38"/>
      <c r="L791" s="41"/>
      <c r="M791" s="196"/>
      <c r="N791" s="197"/>
      <c r="O791" s="66"/>
      <c r="P791" s="66"/>
      <c r="Q791" s="66"/>
      <c r="R791" s="66"/>
      <c r="S791" s="66"/>
      <c r="T791" s="67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T791" s="19" t="s">
        <v>164</v>
      </c>
      <c r="AU791" s="19" t="s">
        <v>81</v>
      </c>
    </row>
    <row r="792" spans="2:63" s="12" customFormat="1" ht="25.9" customHeight="1">
      <c r="B792" s="164"/>
      <c r="C792" s="165"/>
      <c r="D792" s="166" t="s">
        <v>71</v>
      </c>
      <c r="E792" s="167" t="s">
        <v>1060</v>
      </c>
      <c r="F792" s="167" t="s">
        <v>1061</v>
      </c>
      <c r="G792" s="165"/>
      <c r="H792" s="165"/>
      <c r="I792" s="168"/>
      <c r="J792" s="169">
        <f>BK792</f>
        <v>0</v>
      </c>
      <c r="K792" s="165"/>
      <c r="L792" s="170"/>
      <c r="M792" s="171"/>
      <c r="N792" s="172"/>
      <c r="O792" s="172"/>
      <c r="P792" s="173">
        <f>P793+P861+P874+P879+P888+P893+P896+P899+P902+P914+P965+P1012+P1048+P1086+P1126</f>
        <v>0</v>
      </c>
      <c r="Q792" s="172"/>
      <c r="R792" s="173">
        <f>R793+R861+R874+R879+R888+R893+R896+R899+R902+R914+R965+R1012+R1048+R1086+R1126</f>
        <v>20.547791779999997</v>
      </c>
      <c r="S792" s="172"/>
      <c r="T792" s="174">
        <f>T793+T861+T874+T879+T888+T893+T896+T899+T902+T914+T965+T1012+T1048+T1086+T1126</f>
        <v>10.3971415</v>
      </c>
      <c r="AR792" s="175" t="s">
        <v>81</v>
      </c>
      <c r="AT792" s="176" t="s">
        <v>71</v>
      </c>
      <c r="AU792" s="176" t="s">
        <v>72</v>
      </c>
      <c r="AY792" s="175" t="s">
        <v>154</v>
      </c>
      <c r="BK792" s="177">
        <f>BK793+BK861+BK874+BK879+BK888+BK893+BK896+BK899+BK902+BK914+BK965+BK1012+BK1048+BK1086+BK1126</f>
        <v>0</v>
      </c>
    </row>
    <row r="793" spans="2:63" s="12" customFormat="1" ht="22.9" customHeight="1">
      <c r="B793" s="164"/>
      <c r="C793" s="165"/>
      <c r="D793" s="166" t="s">
        <v>71</v>
      </c>
      <c r="E793" s="178" t="s">
        <v>1062</v>
      </c>
      <c r="F793" s="178" t="s">
        <v>1063</v>
      </c>
      <c r="G793" s="165"/>
      <c r="H793" s="165"/>
      <c r="I793" s="168"/>
      <c r="J793" s="179">
        <f>BK793</f>
        <v>0</v>
      </c>
      <c r="K793" s="165"/>
      <c r="L793" s="170"/>
      <c r="M793" s="171"/>
      <c r="N793" s="172"/>
      <c r="O793" s="172"/>
      <c r="P793" s="173">
        <f>SUM(P794:P860)</f>
        <v>0</v>
      </c>
      <c r="Q793" s="172"/>
      <c r="R793" s="173">
        <f>SUM(R794:R860)</f>
        <v>3.9264299</v>
      </c>
      <c r="S793" s="172"/>
      <c r="T793" s="174">
        <f>SUM(T794:T860)</f>
        <v>0</v>
      </c>
      <c r="AR793" s="175" t="s">
        <v>81</v>
      </c>
      <c r="AT793" s="176" t="s">
        <v>71</v>
      </c>
      <c r="AU793" s="176" t="s">
        <v>79</v>
      </c>
      <c r="AY793" s="175" t="s">
        <v>154</v>
      </c>
      <c r="BK793" s="177">
        <f>SUM(BK794:BK860)</f>
        <v>0</v>
      </c>
    </row>
    <row r="794" spans="1:65" s="2" customFormat="1" ht="44.25" customHeight="1">
      <c r="A794" s="36"/>
      <c r="B794" s="37"/>
      <c r="C794" s="180" t="s">
        <v>1064</v>
      </c>
      <c r="D794" s="180" t="s">
        <v>156</v>
      </c>
      <c r="E794" s="181" t="s">
        <v>1065</v>
      </c>
      <c r="F794" s="182" t="s">
        <v>1066</v>
      </c>
      <c r="G794" s="183" t="s">
        <v>159</v>
      </c>
      <c r="H794" s="184">
        <v>529.352</v>
      </c>
      <c r="I794" s="185"/>
      <c r="J794" s="186">
        <f>ROUND(I794*H794,2)</f>
        <v>0</v>
      </c>
      <c r="K794" s="182" t="s">
        <v>160</v>
      </c>
      <c r="L794" s="41"/>
      <c r="M794" s="187" t="s">
        <v>19</v>
      </c>
      <c r="N794" s="188" t="s">
        <v>43</v>
      </c>
      <c r="O794" s="66"/>
      <c r="P794" s="189">
        <f>O794*H794</f>
        <v>0</v>
      </c>
      <c r="Q794" s="189">
        <v>0.001</v>
      </c>
      <c r="R794" s="189">
        <f>Q794*H794</f>
        <v>0.5293519999999999</v>
      </c>
      <c r="S794" s="189">
        <v>0</v>
      </c>
      <c r="T794" s="190">
        <f>S794*H794</f>
        <v>0</v>
      </c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R794" s="191" t="s">
        <v>262</v>
      </c>
      <c r="AT794" s="191" t="s">
        <v>156</v>
      </c>
      <c r="AU794" s="191" t="s">
        <v>81</v>
      </c>
      <c r="AY794" s="19" t="s">
        <v>154</v>
      </c>
      <c r="BE794" s="192">
        <f>IF(N794="základní",J794,0)</f>
        <v>0</v>
      </c>
      <c r="BF794" s="192">
        <f>IF(N794="snížená",J794,0)</f>
        <v>0</v>
      </c>
      <c r="BG794" s="192">
        <f>IF(N794="zákl. přenesená",J794,0)</f>
        <v>0</v>
      </c>
      <c r="BH794" s="192">
        <f>IF(N794="sníž. přenesená",J794,0)</f>
        <v>0</v>
      </c>
      <c r="BI794" s="192">
        <f>IF(N794="nulová",J794,0)</f>
        <v>0</v>
      </c>
      <c r="BJ794" s="19" t="s">
        <v>79</v>
      </c>
      <c r="BK794" s="192">
        <f>ROUND(I794*H794,2)</f>
        <v>0</v>
      </c>
      <c r="BL794" s="19" t="s">
        <v>262</v>
      </c>
      <c r="BM794" s="191" t="s">
        <v>1067</v>
      </c>
    </row>
    <row r="795" spans="1:47" s="2" customFormat="1" ht="29.25">
      <c r="A795" s="36"/>
      <c r="B795" s="37"/>
      <c r="C795" s="38"/>
      <c r="D795" s="193" t="s">
        <v>163</v>
      </c>
      <c r="E795" s="38"/>
      <c r="F795" s="194" t="s">
        <v>1066</v>
      </c>
      <c r="G795" s="38"/>
      <c r="H795" s="38"/>
      <c r="I795" s="195"/>
      <c r="J795" s="38"/>
      <c r="K795" s="38"/>
      <c r="L795" s="41"/>
      <c r="M795" s="196"/>
      <c r="N795" s="197"/>
      <c r="O795" s="66"/>
      <c r="P795" s="66"/>
      <c r="Q795" s="66"/>
      <c r="R795" s="66"/>
      <c r="S795" s="66"/>
      <c r="T795" s="67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T795" s="19" t="s">
        <v>163</v>
      </c>
      <c r="AU795" s="19" t="s">
        <v>81</v>
      </c>
    </row>
    <row r="796" spans="1:47" s="2" customFormat="1" ht="11.25">
      <c r="A796" s="36"/>
      <c r="B796" s="37"/>
      <c r="C796" s="38"/>
      <c r="D796" s="198" t="s">
        <v>164</v>
      </c>
      <c r="E796" s="38"/>
      <c r="F796" s="199" t="s">
        <v>1068</v>
      </c>
      <c r="G796" s="38"/>
      <c r="H796" s="38"/>
      <c r="I796" s="195"/>
      <c r="J796" s="38"/>
      <c r="K796" s="38"/>
      <c r="L796" s="41"/>
      <c r="M796" s="196"/>
      <c r="N796" s="197"/>
      <c r="O796" s="66"/>
      <c r="P796" s="66"/>
      <c r="Q796" s="66"/>
      <c r="R796" s="66"/>
      <c r="S796" s="66"/>
      <c r="T796" s="67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T796" s="19" t="s">
        <v>164</v>
      </c>
      <c r="AU796" s="19" t="s">
        <v>81</v>
      </c>
    </row>
    <row r="797" spans="2:51" s="14" customFormat="1" ht="11.25">
      <c r="B797" s="210"/>
      <c r="C797" s="211"/>
      <c r="D797" s="193" t="s">
        <v>166</v>
      </c>
      <c r="E797" s="212" t="s">
        <v>19</v>
      </c>
      <c r="F797" s="213" t="s">
        <v>1069</v>
      </c>
      <c r="G797" s="211"/>
      <c r="H797" s="214">
        <v>29.35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166</v>
      </c>
      <c r="AU797" s="220" t="s">
        <v>81</v>
      </c>
      <c r="AV797" s="14" t="s">
        <v>81</v>
      </c>
      <c r="AW797" s="14" t="s">
        <v>33</v>
      </c>
      <c r="AX797" s="14" t="s">
        <v>72</v>
      </c>
      <c r="AY797" s="220" t="s">
        <v>154</v>
      </c>
    </row>
    <row r="798" spans="2:51" s="14" customFormat="1" ht="11.25">
      <c r="B798" s="210"/>
      <c r="C798" s="211"/>
      <c r="D798" s="193" t="s">
        <v>166</v>
      </c>
      <c r="E798" s="212" t="s">
        <v>19</v>
      </c>
      <c r="F798" s="213" t="s">
        <v>777</v>
      </c>
      <c r="G798" s="211"/>
      <c r="H798" s="214">
        <v>415.05</v>
      </c>
      <c r="I798" s="215"/>
      <c r="J798" s="211"/>
      <c r="K798" s="211"/>
      <c r="L798" s="216"/>
      <c r="M798" s="217"/>
      <c r="N798" s="218"/>
      <c r="O798" s="218"/>
      <c r="P798" s="218"/>
      <c r="Q798" s="218"/>
      <c r="R798" s="218"/>
      <c r="S798" s="218"/>
      <c r="T798" s="219"/>
      <c r="AT798" s="220" t="s">
        <v>166</v>
      </c>
      <c r="AU798" s="220" t="s">
        <v>81</v>
      </c>
      <c r="AV798" s="14" t="s">
        <v>81</v>
      </c>
      <c r="AW798" s="14" t="s">
        <v>33</v>
      </c>
      <c r="AX798" s="14" t="s">
        <v>72</v>
      </c>
      <c r="AY798" s="220" t="s">
        <v>154</v>
      </c>
    </row>
    <row r="799" spans="2:51" s="14" customFormat="1" ht="11.25">
      <c r="B799" s="210"/>
      <c r="C799" s="211"/>
      <c r="D799" s="193" t="s">
        <v>166</v>
      </c>
      <c r="E799" s="212" t="s">
        <v>19</v>
      </c>
      <c r="F799" s="213" t="s">
        <v>1070</v>
      </c>
      <c r="G799" s="211"/>
      <c r="H799" s="214">
        <v>84.952</v>
      </c>
      <c r="I799" s="215"/>
      <c r="J799" s="211"/>
      <c r="K799" s="211"/>
      <c r="L799" s="216"/>
      <c r="M799" s="217"/>
      <c r="N799" s="218"/>
      <c r="O799" s="218"/>
      <c r="P799" s="218"/>
      <c r="Q799" s="218"/>
      <c r="R799" s="218"/>
      <c r="S799" s="218"/>
      <c r="T799" s="219"/>
      <c r="AT799" s="220" t="s">
        <v>166</v>
      </c>
      <c r="AU799" s="220" t="s">
        <v>81</v>
      </c>
      <c r="AV799" s="14" t="s">
        <v>81</v>
      </c>
      <c r="AW799" s="14" t="s">
        <v>33</v>
      </c>
      <c r="AX799" s="14" t="s">
        <v>72</v>
      </c>
      <c r="AY799" s="220" t="s">
        <v>154</v>
      </c>
    </row>
    <row r="800" spans="2:51" s="15" customFormat="1" ht="11.25">
      <c r="B800" s="221"/>
      <c r="C800" s="222"/>
      <c r="D800" s="193" t="s">
        <v>166</v>
      </c>
      <c r="E800" s="223" t="s">
        <v>19</v>
      </c>
      <c r="F800" s="224" t="s">
        <v>196</v>
      </c>
      <c r="G800" s="222"/>
      <c r="H800" s="225">
        <v>529.352</v>
      </c>
      <c r="I800" s="226"/>
      <c r="J800" s="222"/>
      <c r="K800" s="222"/>
      <c r="L800" s="227"/>
      <c r="M800" s="228"/>
      <c r="N800" s="229"/>
      <c r="O800" s="229"/>
      <c r="P800" s="229"/>
      <c r="Q800" s="229"/>
      <c r="R800" s="229"/>
      <c r="S800" s="229"/>
      <c r="T800" s="230"/>
      <c r="AT800" s="231" t="s">
        <v>166</v>
      </c>
      <c r="AU800" s="231" t="s">
        <v>81</v>
      </c>
      <c r="AV800" s="15" t="s">
        <v>161</v>
      </c>
      <c r="AW800" s="15" t="s">
        <v>33</v>
      </c>
      <c r="AX800" s="15" t="s">
        <v>79</v>
      </c>
      <c r="AY800" s="231" t="s">
        <v>154</v>
      </c>
    </row>
    <row r="801" spans="1:65" s="2" customFormat="1" ht="37.9" customHeight="1">
      <c r="A801" s="36"/>
      <c r="B801" s="37"/>
      <c r="C801" s="180" t="s">
        <v>1071</v>
      </c>
      <c r="D801" s="180" t="s">
        <v>156</v>
      </c>
      <c r="E801" s="181" t="s">
        <v>1072</v>
      </c>
      <c r="F801" s="182" t="s">
        <v>1073</v>
      </c>
      <c r="G801" s="183" t="s">
        <v>159</v>
      </c>
      <c r="H801" s="184">
        <v>469.195</v>
      </c>
      <c r="I801" s="185"/>
      <c r="J801" s="186">
        <f>ROUND(I801*H801,2)</f>
        <v>0</v>
      </c>
      <c r="K801" s="182" t="s">
        <v>160</v>
      </c>
      <c r="L801" s="41"/>
      <c r="M801" s="187" t="s">
        <v>19</v>
      </c>
      <c r="N801" s="188" t="s">
        <v>43</v>
      </c>
      <c r="O801" s="66"/>
      <c r="P801" s="189">
        <f>O801*H801</f>
        <v>0</v>
      </c>
      <c r="Q801" s="189">
        <v>0.0035</v>
      </c>
      <c r="R801" s="189">
        <f>Q801*H801</f>
        <v>1.6421825</v>
      </c>
      <c r="S801" s="189">
        <v>0</v>
      </c>
      <c r="T801" s="190">
        <f>S801*H801</f>
        <v>0</v>
      </c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R801" s="191" t="s">
        <v>262</v>
      </c>
      <c r="AT801" s="191" t="s">
        <v>156</v>
      </c>
      <c r="AU801" s="191" t="s">
        <v>81</v>
      </c>
      <c r="AY801" s="19" t="s">
        <v>154</v>
      </c>
      <c r="BE801" s="192">
        <f>IF(N801="základní",J801,0)</f>
        <v>0</v>
      </c>
      <c r="BF801" s="192">
        <f>IF(N801="snížená",J801,0)</f>
        <v>0</v>
      </c>
      <c r="BG801" s="192">
        <f>IF(N801="zákl. přenesená",J801,0)</f>
        <v>0</v>
      </c>
      <c r="BH801" s="192">
        <f>IF(N801="sníž. přenesená",J801,0)</f>
        <v>0</v>
      </c>
      <c r="BI801" s="192">
        <f>IF(N801="nulová",J801,0)</f>
        <v>0</v>
      </c>
      <c r="BJ801" s="19" t="s">
        <v>79</v>
      </c>
      <c r="BK801" s="192">
        <f>ROUND(I801*H801,2)</f>
        <v>0</v>
      </c>
      <c r="BL801" s="19" t="s">
        <v>262</v>
      </c>
      <c r="BM801" s="191" t="s">
        <v>1074</v>
      </c>
    </row>
    <row r="802" spans="1:47" s="2" customFormat="1" ht="29.25">
      <c r="A802" s="36"/>
      <c r="B802" s="37"/>
      <c r="C802" s="38"/>
      <c r="D802" s="193" t="s">
        <v>163</v>
      </c>
      <c r="E802" s="38"/>
      <c r="F802" s="194" t="s">
        <v>1073</v>
      </c>
      <c r="G802" s="38"/>
      <c r="H802" s="38"/>
      <c r="I802" s="195"/>
      <c r="J802" s="38"/>
      <c r="K802" s="38"/>
      <c r="L802" s="41"/>
      <c r="M802" s="196"/>
      <c r="N802" s="197"/>
      <c r="O802" s="66"/>
      <c r="P802" s="66"/>
      <c r="Q802" s="66"/>
      <c r="R802" s="66"/>
      <c r="S802" s="66"/>
      <c r="T802" s="67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T802" s="19" t="s">
        <v>163</v>
      </c>
      <c r="AU802" s="19" t="s">
        <v>81</v>
      </c>
    </row>
    <row r="803" spans="1:47" s="2" customFormat="1" ht="11.25">
      <c r="A803" s="36"/>
      <c r="B803" s="37"/>
      <c r="C803" s="38"/>
      <c r="D803" s="198" t="s">
        <v>164</v>
      </c>
      <c r="E803" s="38"/>
      <c r="F803" s="199" t="s">
        <v>1075</v>
      </c>
      <c r="G803" s="38"/>
      <c r="H803" s="38"/>
      <c r="I803" s="195"/>
      <c r="J803" s="38"/>
      <c r="K803" s="38"/>
      <c r="L803" s="41"/>
      <c r="M803" s="196"/>
      <c r="N803" s="197"/>
      <c r="O803" s="66"/>
      <c r="P803" s="66"/>
      <c r="Q803" s="66"/>
      <c r="R803" s="66"/>
      <c r="S803" s="66"/>
      <c r="T803" s="67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T803" s="19" t="s">
        <v>164</v>
      </c>
      <c r="AU803" s="19" t="s">
        <v>81</v>
      </c>
    </row>
    <row r="804" spans="2:51" s="14" customFormat="1" ht="22.5">
      <c r="B804" s="210"/>
      <c r="C804" s="211"/>
      <c r="D804" s="193" t="s">
        <v>166</v>
      </c>
      <c r="E804" s="212" t="s">
        <v>19</v>
      </c>
      <c r="F804" s="213" t="s">
        <v>566</v>
      </c>
      <c r="G804" s="211"/>
      <c r="H804" s="214">
        <v>161.8</v>
      </c>
      <c r="I804" s="215"/>
      <c r="J804" s="211"/>
      <c r="K804" s="211"/>
      <c r="L804" s="216"/>
      <c r="M804" s="217"/>
      <c r="N804" s="218"/>
      <c r="O804" s="218"/>
      <c r="P804" s="218"/>
      <c r="Q804" s="218"/>
      <c r="R804" s="218"/>
      <c r="S804" s="218"/>
      <c r="T804" s="219"/>
      <c r="AT804" s="220" t="s">
        <v>166</v>
      </c>
      <c r="AU804" s="220" t="s">
        <v>81</v>
      </c>
      <c r="AV804" s="14" t="s">
        <v>81</v>
      </c>
      <c r="AW804" s="14" t="s">
        <v>33</v>
      </c>
      <c r="AX804" s="14" t="s">
        <v>72</v>
      </c>
      <c r="AY804" s="220" t="s">
        <v>154</v>
      </c>
    </row>
    <row r="805" spans="2:51" s="14" customFormat="1" ht="11.25">
      <c r="B805" s="210"/>
      <c r="C805" s="211"/>
      <c r="D805" s="193" t="s">
        <v>166</v>
      </c>
      <c r="E805" s="212" t="s">
        <v>19</v>
      </c>
      <c r="F805" s="213" t="s">
        <v>567</v>
      </c>
      <c r="G805" s="211"/>
      <c r="H805" s="214">
        <v>307.395</v>
      </c>
      <c r="I805" s="215"/>
      <c r="J805" s="211"/>
      <c r="K805" s="211"/>
      <c r="L805" s="216"/>
      <c r="M805" s="217"/>
      <c r="N805" s="218"/>
      <c r="O805" s="218"/>
      <c r="P805" s="218"/>
      <c r="Q805" s="218"/>
      <c r="R805" s="218"/>
      <c r="S805" s="218"/>
      <c r="T805" s="219"/>
      <c r="AT805" s="220" t="s">
        <v>166</v>
      </c>
      <c r="AU805" s="220" t="s">
        <v>81</v>
      </c>
      <c r="AV805" s="14" t="s">
        <v>81</v>
      </c>
      <c r="AW805" s="14" t="s">
        <v>33</v>
      </c>
      <c r="AX805" s="14" t="s">
        <v>72</v>
      </c>
      <c r="AY805" s="220" t="s">
        <v>154</v>
      </c>
    </row>
    <row r="806" spans="2:51" s="15" customFormat="1" ht="11.25">
      <c r="B806" s="221"/>
      <c r="C806" s="222"/>
      <c r="D806" s="193" t="s">
        <v>166</v>
      </c>
      <c r="E806" s="223" t="s">
        <v>19</v>
      </c>
      <c r="F806" s="224" t="s">
        <v>196</v>
      </c>
      <c r="G806" s="222"/>
      <c r="H806" s="225">
        <v>469.195</v>
      </c>
      <c r="I806" s="226"/>
      <c r="J806" s="222"/>
      <c r="K806" s="222"/>
      <c r="L806" s="227"/>
      <c r="M806" s="228"/>
      <c r="N806" s="229"/>
      <c r="O806" s="229"/>
      <c r="P806" s="229"/>
      <c r="Q806" s="229"/>
      <c r="R806" s="229"/>
      <c r="S806" s="229"/>
      <c r="T806" s="230"/>
      <c r="AT806" s="231" t="s">
        <v>166</v>
      </c>
      <c r="AU806" s="231" t="s">
        <v>81</v>
      </c>
      <c r="AV806" s="15" t="s">
        <v>161</v>
      </c>
      <c r="AW806" s="15" t="s">
        <v>33</v>
      </c>
      <c r="AX806" s="15" t="s">
        <v>79</v>
      </c>
      <c r="AY806" s="231" t="s">
        <v>154</v>
      </c>
    </row>
    <row r="807" spans="1:65" s="2" customFormat="1" ht="24.2" customHeight="1">
      <c r="A807" s="36"/>
      <c r="B807" s="37"/>
      <c r="C807" s="180" t="s">
        <v>1076</v>
      </c>
      <c r="D807" s="180" t="s">
        <v>156</v>
      </c>
      <c r="E807" s="181" t="s">
        <v>1077</v>
      </c>
      <c r="F807" s="182" t="s">
        <v>1078</v>
      </c>
      <c r="G807" s="183" t="s">
        <v>177</v>
      </c>
      <c r="H807" s="184">
        <v>323.6</v>
      </c>
      <c r="I807" s="185"/>
      <c r="J807" s="186">
        <f>ROUND(I807*H807,2)</f>
        <v>0</v>
      </c>
      <c r="K807" s="182" t="s">
        <v>458</v>
      </c>
      <c r="L807" s="41"/>
      <c r="M807" s="187" t="s">
        <v>19</v>
      </c>
      <c r="N807" s="188" t="s">
        <v>43</v>
      </c>
      <c r="O807" s="66"/>
      <c r="P807" s="189">
        <f>O807*H807</f>
        <v>0</v>
      </c>
      <c r="Q807" s="189">
        <v>0</v>
      </c>
      <c r="R807" s="189">
        <f>Q807*H807</f>
        <v>0</v>
      </c>
      <c r="S807" s="189">
        <v>0</v>
      </c>
      <c r="T807" s="190">
        <f>S807*H807</f>
        <v>0</v>
      </c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R807" s="191" t="s">
        <v>262</v>
      </c>
      <c r="AT807" s="191" t="s">
        <v>156</v>
      </c>
      <c r="AU807" s="191" t="s">
        <v>81</v>
      </c>
      <c r="AY807" s="19" t="s">
        <v>154</v>
      </c>
      <c r="BE807" s="192">
        <f>IF(N807="základní",J807,0)</f>
        <v>0</v>
      </c>
      <c r="BF807" s="192">
        <f>IF(N807="snížená",J807,0)</f>
        <v>0</v>
      </c>
      <c r="BG807" s="192">
        <f>IF(N807="zákl. přenesená",J807,0)</f>
        <v>0</v>
      </c>
      <c r="BH807" s="192">
        <f>IF(N807="sníž. přenesená",J807,0)</f>
        <v>0</v>
      </c>
      <c r="BI807" s="192">
        <f>IF(N807="nulová",J807,0)</f>
        <v>0</v>
      </c>
      <c r="BJ807" s="19" t="s">
        <v>79</v>
      </c>
      <c r="BK807" s="192">
        <f>ROUND(I807*H807,2)</f>
        <v>0</v>
      </c>
      <c r="BL807" s="19" t="s">
        <v>262</v>
      </c>
      <c r="BM807" s="191" t="s">
        <v>1079</v>
      </c>
    </row>
    <row r="808" spans="1:47" s="2" customFormat="1" ht="11.25">
      <c r="A808" s="36"/>
      <c r="B808" s="37"/>
      <c r="C808" s="38"/>
      <c r="D808" s="193" t="s">
        <v>163</v>
      </c>
      <c r="E808" s="38"/>
      <c r="F808" s="194" t="s">
        <v>1078</v>
      </c>
      <c r="G808" s="38"/>
      <c r="H808" s="38"/>
      <c r="I808" s="195"/>
      <c r="J808" s="38"/>
      <c r="K808" s="38"/>
      <c r="L808" s="41"/>
      <c r="M808" s="196"/>
      <c r="N808" s="197"/>
      <c r="O808" s="66"/>
      <c r="P808" s="66"/>
      <c r="Q808" s="66"/>
      <c r="R808" s="66"/>
      <c r="S808" s="66"/>
      <c r="T808" s="67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T808" s="19" t="s">
        <v>163</v>
      </c>
      <c r="AU808" s="19" t="s">
        <v>81</v>
      </c>
    </row>
    <row r="809" spans="2:51" s="14" customFormat="1" ht="11.25">
      <c r="B809" s="210"/>
      <c r="C809" s="211"/>
      <c r="D809" s="193" t="s">
        <v>166</v>
      </c>
      <c r="E809" s="212" t="s">
        <v>19</v>
      </c>
      <c r="F809" s="213" t="s">
        <v>1080</v>
      </c>
      <c r="G809" s="211"/>
      <c r="H809" s="214">
        <v>323.6</v>
      </c>
      <c r="I809" s="215"/>
      <c r="J809" s="211"/>
      <c r="K809" s="211"/>
      <c r="L809" s="216"/>
      <c r="M809" s="217"/>
      <c r="N809" s="218"/>
      <c r="O809" s="218"/>
      <c r="P809" s="218"/>
      <c r="Q809" s="218"/>
      <c r="R809" s="218"/>
      <c r="S809" s="218"/>
      <c r="T809" s="219"/>
      <c r="AT809" s="220" t="s">
        <v>166</v>
      </c>
      <c r="AU809" s="220" t="s">
        <v>81</v>
      </c>
      <c r="AV809" s="14" t="s">
        <v>81</v>
      </c>
      <c r="AW809" s="14" t="s">
        <v>33</v>
      </c>
      <c r="AX809" s="14" t="s">
        <v>79</v>
      </c>
      <c r="AY809" s="220" t="s">
        <v>154</v>
      </c>
    </row>
    <row r="810" spans="1:65" s="2" customFormat="1" ht="44.25" customHeight="1">
      <c r="A810" s="36"/>
      <c r="B810" s="37"/>
      <c r="C810" s="180" t="s">
        <v>1081</v>
      </c>
      <c r="D810" s="180" t="s">
        <v>156</v>
      </c>
      <c r="E810" s="181" t="s">
        <v>1082</v>
      </c>
      <c r="F810" s="182" t="s">
        <v>1083</v>
      </c>
      <c r="G810" s="183" t="s">
        <v>159</v>
      </c>
      <c r="H810" s="184">
        <v>317.95</v>
      </c>
      <c r="I810" s="185"/>
      <c r="J810" s="186">
        <f>ROUND(I810*H810,2)</f>
        <v>0</v>
      </c>
      <c r="K810" s="182" t="s">
        <v>160</v>
      </c>
      <c r="L810" s="41"/>
      <c r="M810" s="187" t="s">
        <v>19</v>
      </c>
      <c r="N810" s="188" t="s">
        <v>43</v>
      </c>
      <c r="O810" s="66"/>
      <c r="P810" s="189">
        <f>O810*H810</f>
        <v>0</v>
      </c>
      <c r="Q810" s="189">
        <v>0.0004</v>
      </c>
      <c r="R810" s="189">
        <f>Q810*H810</f>
        <v>0.12718000000000002</v>
      </c>
      <c r="S810" s="189">
        <v>0</v>
      </c>
      <c r="T810" s="190">
        <f>S810*H810</f>
        <v>0</v>
      </c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R810" s="191" t="s">
        <v>161</v>
      </c>
      <c r="AT810" s="191" t="s">
        <v>156</v>
      </c>
      <c r="AU810" s="191" t="s">
        <v>81</v>
      </c>
      <c r="AY810" s="19" t="s">
        <v>154</v>
      </c>
      <c r="BE810" s="192">
        <f>IF(N810="základní",J810,0)</f>
        <v>0</v>
      </c>
      <c r="BF810" s="192">
        <f>IF(N810="snížená",J810,0)</f>
        <v>0</v>
      </c>
      <c r="BG810" s="192">
        <f>IF(N810="zákl. přenesená",J810,0)</f>
        <v>0</v>
      </c>
      <c r="BH810" s="192">
        <f>IF(N810="sníž. přenesená",J810,0)</f>
        <v>0</v>
      </c>
      <c r="BI810" s="192">
        <f>IF(N810="nulová",J810,0)</f>
        <v>0</v>
      </c>
      <c r="BJ810" s="19" t="s">
        <v>79</v>
      </c>
      <c r="BK810" s="192">
        <f>ROUND(I810*H810,2)</f>
        <v>0</v>
      </c>
      <c r="BL810" s="19" t="s">
        <v>161</v>
      </c>
      <c r="BM810" s="191" t="s">
        <v>1084</v>
      </c>
    </row>
    <row r="811" spans="1:47" s="2" customFormat="1" ht="29.25">
      <c r="A811" s="36"/>
      <c r="B811" s="37"/>
      <c r="C811" s="38"/>
      <c r="D811" s="193" t="s">
        <v>163</v>
      </c>
      <c r="E811" s="38"/>
      <c r="F811" s="194" t="s">
        <v>1083</v>
      </c>
      <c r="G811" s="38"/>
      <c r="H811" s="38"/>
      <c r="I811" s="195"/>
      <c r="J811" s="38"/>
      <c r="K811" s="38"/>
      <c r="L811" s="41"/>
      <c r="M811" s="196"/>
      <c r="N811" s="197"/>
      <c r="O811" s="66"/>
      <c r="P811" s="66"/>
      <c r="Q811" s="66"/>
      <c r="R811" s="66"/>
      <c r="S811" s="66"/>
      <c r="T811" s="67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T811" s="19" t="s">
        <v>163</v>
      </c>
      <c r="AU811" s="19" t="s">
        <v>81</v>
      </c>
    </row>
    <row r="812" spans="1:47" s="2" customFormat="1" ht="11.25">
      <c r="A812" s="36"/>
      <c r="B812" s="37"/>
      <c r="C812" s="38"/>
      <c r="D812" s="198" t="s">
        <v>164</v>
      </c>
      <c r="E812" s="38"/>
      <c r="F812" s="199" t="s">
        <v>1085</v>
      </c>
      <c r="G812" s="38"/>
      <c r="H812" s="38"/>
      <c r="I812" s="195"/>
      <c r="J812" s="38"/>
      <c r="K812" s="38"/>
      <c r="L812" s="41"/>
      <c r="M812" s="196"/>
      <c r="N812" s="197"/>
      <c r="O812" s="66"/>
      <c r="P812" s="66"/>
      <c r="Q812" s="66"/>
      <c r="R812" s="66"/>
      <c r="S812" s="66"/>
      <c r="T812" s="67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T812" s="19" t="s">
        <v>164</v>
      </c>
      <c r="AU812" s="19" t="s">
        <v>81</v>
      </c>
    </row>
    <row r="813" spans="2:51" s="14" customFormat="1" ht="22.5">
      <c r="B813" s="210"/>
      <c r="C813" s="211"/>
      <c r="D813" s="193" t="s">
        <v>166</v>
      </c>
      <c r="E813" s="212" t="s">
        <v>19</v>
      </c>
      <c r="F813" s="213" t="s">
        <v>1086</v>
      </c>
      <c r="G813" s="211"/>
      <c r="H813" s="214">
        <v>317.95</v>
      </c>
      <c r="I813" s="215"/>
      <c r="J813" s="211"/>
      <c r="K813" s="211"/>
      <c r="L813" s="216"/>
      <c r="M813" s="217"/>
      <c r="N813" s="218"/>
      <c r="O813" s="218"/>
      <c r="P813" s="218"/>
      <c r="Q813" s="218"/>
      <c r="R813" s="218"/>
      <c r="S813" s="218"/>
      <c r="T813" s="219"/>
      <c r="AT813" s="220" t="s">
        <v>166</v>
      </c>
      <c r="AU813" s="220" t="s">
        <v>81</v>
      </c>
      <c r="AV813" s="14" t="s">
        <v>81</v>
      </c>
      <c r="AW813" s="14" t="s">
        <v>33</v>
      </c>
      <c r="AX813" s="14" t="s">
        <v>79</v>
      </c>
      <c r="AY813" s="220" t="s">
        <v>154</v>
      </c>
    </row>
    <row r="814" spans="1:65" s="2" customFormat="1" ht="24.2" customHeight="1">
      <c r="A814" s="36"/>
      <c r="B814" s="37"/>
      <c r="C814" s="180" t="s">
        <v>1087</v>
      </c>
      <c r="D814" s="180" t="s">
        <v>156</v>
      </c>
      <c r="E814" s="181" t="s">
        <v>1088</v>
      </c>
      <c r="F814" s="182" t="s">
        <v>1089</v>
      </c>
      <c r="G814" s="183" t="s">
        <v>177</v>
      </c>
      <c r="H814" s="184">
        <v>234.85</v>
      </c>
      <c r="I814" s="185"/>
      <c r="J814" s="186">
        <f>ROUND(I814*H814,2)</f>
        <v>0</v>
      </c>
      <c r="K814" s="182" t="s">
        <v>160</v>
      </c>
      <c r="L814" s="41"/>
      <c r="M814" s="187" t="s">
        <v>19</v>
      </c>
      <c r="N814" s="188" t="s">
        <v>43</v>
      </c>
      <c r="O814" s="66"/>
      <c r="P814" s="189">
        <f>O814*H814</f>
        <v>0</v>
      </c>
      <c r="Q814" s="189">
        <v>0.00016</v>
      </c>
      <c r="R814" s="189">
        <f>Q814*H814</f>
        <v>0.037576000000000005</v>
      </c>
      <c r="S814" s="189">
        <v>0</v>
      </c>
      <c r="T814" s="190">
        <f>S814*H814</f>
        <v>0</v>
      </c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R814" s="191" t="s">
        <v>262</v>
      </c>
      <c r="AT814" s="191" t="s">
        <v>156</v>
      </c>
      <c r="AU814" s="191" t="s">
        <v>81</v>
      </c>
      <c r="AY814" s="19" t="s">
        <v>154</v>
      </c>
      <c r="BE814" s="192">
        <f>IF(N814="základní",J814,0)</f>
        <v>0</v>
      </c>
      <c r="BF814" s="192">
        <f>IF(N814="snížená",J814,0)</f>
        <v>0</v>
      </c>
      <c r="BG814" s="192">
        <f>IF(N814="zákl. přenesená",J814,0)</f>
        <v>0</v>
      </c>
      <c r="BH814" s="192">
        <f>IF(N814="sníž. přenesená",J814,0)</f>
        <v>0</v>
      </c>
      <c r="BI814" s="192">
        <f>IF(N814="nulová",J814,0)</f>
        <v>0</v>
      </c>
      <c r="BJ814" s="19" t="s">
        <v>79</v>
      </c>
      <c r="BK814" s="192">
        <f>ROUND(I814*H814,2)</f>
        <v>0</v>
      </c>
      <c r="BL814" s="19" t="s">
        <v>262</v>
      </c>
      <c r="BM814" s="191" t="s">
        <v>1090</v>
      </c>
    </row>
    <row r="815" spans="1:47" s="2" customFormat="1" ht="19.5">
      <c r="A815" s="36"/>
      <c r="B815" s="37"/>
      <c r="C815" s="38"/>
      <c r="D815" s="193" t="s">
        <v>163</v>
      </c>
      <c r="E815" s="38"/>
      <c r="F815" s="194" t="s">
        <v>1089</v>
      </c>
      <c r="G815" s="38"/>
      <c r="H815" s="38"/>
      <c r="I815" s="195"/>
      <c r="J815" s="38"/>
      <c r="K815" s="38"/>
      <c r="L815" s="41"/>
      <c r="M815" s="196"/>
      <c r="N815" s="197"/>
      <c r="O815" s="66"/>
      <c r="P815" s="66"/>
      <c r="Q815" s="66"/>
      <c r="R815" s="66"/>
      <c r="S815" s="66"/>
      <c r="T815" s="67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T815" s="19" t="s">
        <v>163</v>
      </c>
      <c r="AU815" s="19" t="s">
        <v>81</v>
      </c>
    </row>
    <row r="816" spans="1:47" s="2" customFormat="1" ht="11.25">
      <c r="A816" s="36"/>
      <c r="B816" s="37"/>
      <c r="C816" s="38"/>
      <c r="D816" s="198" t="s">
        <v>164</v>
      </c>
      <c r="E816" s="38"/>
      <c r="F816" s="199" t="s">
        <v>1091</v>
      </c>
      <c r="G816" s="38"/>
      <c r="H816" s="38"/>
      <c r="I816" s="195"/>
      <c r="J816" s="38"/>
      <c r="K816" s="38"/>
      <c r="L816" s="41"/>
      <c r="M816" s="196"/>
      <c r="N816" s="197"/>
      <c r="O816" s="66"/>
      <c r="P816" s="66"/>
      <c r="Q816" s="66"/>
      <c r="R816" s="66"/>
      <c r="S816" s="66"/>
      <c r="T816" s="67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T816" s="19" t="s">
        <v>164</v>
      </c>
      <c r="AU816" s="19" t="s">
        <v>81</v>
      </c>
    </row>
    <row r="817" spans="2:51" s="14" customFormat="1" ht="11.25">
      <c r="B817" s="210"/>
      <c r="C817" s="211"/>
      <c r="D817" s="193" t="s">
        <v>166</v>
      </c>
      <c r="E817" s="212" t="s">
        <v>19</v>
      </c>
      <c r="F817" s="213" t="s">
        <v>1092</v>
      </c>
      <c r="G817" s="211"/>
      <c r="H817" s="214">
        <v>234.85</v>
      </c>
      <c r="I817" s="215"/>
      <c r="J817" s="211"/>
      <c r="K817" s="211"/>
      <c r="L817" s="216"/>
      <c r="M817" s="217"/>
      <c r="N817" s="218"/>
      <c r="O817" s="218"/>
      <c r="P817" s="218"/>
      <c r="Q817" s="218"/>
      <c r="R817" s="218"/>
      <c r="S817" s="218"/>
      <c r="T817" s="219"/>
      <c r="AT817" s="220" t="s">
        <v>166</v>
      </c>
      <c r="AU817" s="220" t="s">
        <v>81</v>
      </c>
      <c r="AV817" s="14" t="s">
        <v>81</v>
      </c>
      <c r="AW817" s="14" t="s">
        <v>33</v>
      </c>
      <c r="AX817" s="14" t="s">
        <v>79</v>
      </c>
      <c r="AY817" s="220" t="s">
        <v>154</v>
      </c>
    </row>
    <row r="818" spans="1:65" s="2" customFormat="1" ht="37.9" customHeight="1">
      <c r="A818" s="36"/>
      <c r="B818" s="37"/>
      <c r="C818" s="180" t="s">
        <v>1093</v>
      </c>
      <c r="D818" s="180" t="s">
        <v>156</v>
      </c>
      <c r="E818" s="181" t="s">
        <v>1094</v>
      </c>
      <c r="F818" s="182" t="s">
        <v>1095</v>
      </c>
      <c r="G818" s="183" t="s">
        <v>159</v>
      </c>
      <c r="H818" s="184">
        <v>425.71</v>
      </c>
      <c r="I818" s="185"/>
      <c r="J818" s="186">
        <f>ROUND(I818*H818,2)</f>
        <v>0</v>
      </c>
      <c r="K818" s="182" t="s">
        <v>458</v>
      </c>
      <c r="L818" s="41"/>
      <c r="M818" s="187" t="s">
        <v>19</v>
      </c>
      <c r="N818" s="188" t="s">
        <v>43</v>
      </c>
      <c r="O818" s="66"/>
      <c r="P818" s="189">
        <f>O818*H818</f>
        <v>0</v>
      </c>
      <c r="Q818" s="189">
        <v>0.0035</v>
      </c>
      <c r="R818" s="189">
        <f>Q818*H818</f>
        <v>1.489985</v>
      </c>
      <c r="S818" s="189">
        <v>0</v>
      </c>
      <c r="T818" s="190">
        <f>S818*H818</f>
        <v>0</v>
      </c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R818" s="191" t="s">
        <v>262</v>
      </c>
      <c r="AT818" s="191" t="s">
        <v>156</v>
      </c>
      <c r="AU818" s="191" t="s">
        <v>81</v>
      </c>
      <c r="AY818" s="19" t="s">
        <v>154</v>
      </c>
      <c r="BE818" s="192">
        <f>IF(N818="základní",J818,0)</f>
        <v>0</v>
      </c>
      <c r="BF818" s="192">
        <f>IF(N818="snížená",J818,0)</f>
        <v>0</v>
      </c>
      <c r="BG818" s="192">
        <f>IF(N818="zákl. přenesená",J818,0)</f>
        <v>0</v>
      </c>
      <c r="BH818" s="192">
        <f>IF(N818="sníž. přenesená",J818,0)</f>
        <v>0</v>
      </c>
      <c r="BI818" s="192">
        <f>IF(N818="nulová",J818,0)</f>
        <v>0</v>
      </c>
      <c r="BJ818" s="19" t="s">
        <v>79</v>
      </c>
      <c r="BK818" s="192">
        <f>ROUND(I818*H818,2)</f>
        <v>0</v>
      </c>
      <c r="BL818" s="19" t="s">
        <v>262</v>
      </c>
      <c r="BM818" s="191" t="s">
        <v>1096</v>
      </c>
    </row>
    <row r="819" spans="1:47" s="2" customFormat="1" ht="19.5">
      <c r="A819" s="36"/>
      <c r="B819" s="37"/>
      <c r="C819" s="38"/>
      <c r="D819" s="193" t="s">
        <v>163</v>
      </c>
      <c r="E819" s="38"/>
      <c r="F819" s="194" t="s">
        <v>1095</v>
      </c>
      <c r="G819" s="38"/>
      <c r="H819" s="38"/>
      <c r="I819" s="195"/>
      <c r="J819" s="38"/>
      <c r="K819" s="38"/>
      <c r="L819" s="41"/>
      <c r="M819" s="196"/>
      <c r="N819" s="197"/>
      <c r="O819" s="66"/>
      <c r="P819" s="66"/>
      <c r="Q819" s="66"/>
      <c r="R819" s="66"/>
      <c r="S819" s="66"/>
      <c r="T819" s="67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T819" s="19" t="s">
        <v>163</v>
      </c>
      <c r="AU819" s="19" t="s">
        <v>81</v>
      </c>
    </row>
    <row r="820" spans="2:51" s="14" customFormat="1" ht="11.25">
      <c r="B820" s="210"/>
      <c r="C820" s="211"/>
      <c r="D820" s="193" t="s">
        <v>166</v>
      </c>
      <c r="E820" s="212" t="s">
        <v>19</v>
      </c>
      <c r="F820" s="213" t="s">
        <v>1097</v>
      </c>
      <c r="G820" s="211"/>
      <c r="H820" s="214">
        <v>425.71</v>
      </c>
      <c r="I820" s="215"/>
      <c r="J820" s="211"/>
      <c r="K820" s="211"/>
      <c r="L820" s="216"/>
      <c r="M820" s="217"/>
      <c r="N820" s="218"/>
      <c r="O820" s="218"/>
      <c r="P820" s="218"/>
      <c r="Q820" s="218"/>
      <c r="R820" s="218"/>
      <c r="S820" s="218"/>
      <c r="T820" s="219"/>
      <c r="AT820" s="220" t="s">
        <v>166</v>
      </c>
      <c r="AU820" s="220" t="s">
        <v>81</v>
      </c>
      <c r="AV820" s="14" t="s">
        <v>81</v>
      </c>
      <c r="AW820" s="14" t="s">
        <v>33</v>
      </c>
      <c r="AX820" s="14" t="s">
        <v>79</v>
      </c>
      <c r="AY820" s="220" t="s">
        <v>154</v>
      </c>
    </row>
    <row r="821" spans="1:65" s="2" customFormat="1" ht="24.2" customHeight="1">
      <c r="A821" s="36"/>
      <c r="B821" s="37"/>
      <c r="C821" s="180" t="s">
        <v>1098</v>
      </c>
      <c r="D821" s="180" t="s">
        <v>156</v>
      </c>
      <c r="E821" s="181" t="s">
        <v>1099</v>
      </c>
      <c r="F821" s="182" t="s">
        <v>1100</v>
      </c>
      <c r="G821" s="183" t="s">
        <v>159</v>
      </c>
      <c r="H821" s="184">
        <v>317.95</v>
      </c>
      <c r="I821" s="185"/>
      <c r="J821" s="186">
        <f>ROUND(I821*H821,2)</f>
        <v>0</v>
      </c>
      <c r="K821" s="182" t="s">
        <v>160</v>
      </c>
      <c r="L821" s="41"/>
      <c r="M821" s="187" t="s">
        <v>19</v>
      </c>
      <c r="N821" s="188" t="s">
        <v>43</v>
      </c>
      <c r="O821" s="66"/>
      <c r="P821" s="189">
        <f>O821*H821</f>
        <v>0</v>
      </c>
      <c r="Q821" s="189">
        <v>0</v>
      </c>
      <c r="R821" s="189">
        <f>Q821*H821</f>
        <v>0</v>
      </c>
      <c r="S821" s="189">
        <v>0</v>
      </c>
      <c r="T821" s="190">
        <f>S821*H821</f>
        <v>0</v>
      </c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R821" s="191" t="s">
        <v>262</v>
      </c>
      <c r="AT821" s="191" t="s">
        <v>156</v>
      </c>
      <c r="AU821" s="191" t="s">
        <v>81</v>
      </c>
      <c r="AY821" s="19" t="s">
        <v>154</v>
      </c>
      <c r="BE821" s="192">
        <f>IF(N821="základní",J821,0)</f>
        <v>0</v>
      </c>
      <c r="BF821" s="192">
        <f>IF(N821="snížená",J821,0)</f>
        <v>0</v>
      </c>
      <c r="BG821" s="192">
        <f>IF(N821="zákl. přenesená",J821,0)</f>
        <v>0</v>
      </c>
      <c r="BH821" s="192">
        <f>IF(N821="sníž. přenesená",J821,0)</f>
        <v>0</v>
      </c>
      <c r="BI821" s="192">
        <f>IF(N821="nulová",J821,0)</f>
        <v>0</v>
      </c>
      <c r="BJ821" s="19" t="s">
        <v>79</v>
      </c>
      <c r="BK821" s="192">
        <f>ROUND(I821*H821,2)</f>
        <v>0</v>
      </c>
      <c r="BL821" s="19" t="s">
        <v>262</v>
      </c>
      <c r="BM821" s="191" t="s">
        <v>1101</v>
      </c>
    </row>
    <row r="822" spans="1:47" s="2" customFormat="1" ht="19.5">
      <c r="A822" s="36"/>
      <c r="B822" s="37"/>
      <c r="C822" s="38"/>
      <c r="D822" s="193" t="s">
        <v>163</v>
      </c>
      <c r="E822" s="38"/>
      <c r="F822" s="194" t="s">
        <v>1100</v>
      </c>
      <c r="G822" s="38"/>
      <c r="H822" s="38"/>
      <c r="I822" s="195"/>
      <c r="J822" s="38"/>
      <c r="K822" s="38"/>
      <c r="L822" s="41"/>
      <c r="M822" s="196"/>
      <c r="N822" s="197"/>
      <c r="O822" s="66"/>
      <c r="P822" s="66"/>
      <c r="Q822" s="66"/>
      <c r="R822" s="66"/>
      <c r="S822" s="66"/>
      <c r="T822" s="67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T822" s="19" t="s">
        <v>163</v>
      </c>
      <c r="AU822" s="19" t="s">
        <v>81</v>
      </c>
    </row>
    <row r="823" spans="1:47" s="2" customFormat="1" ht="11.25">
      <c r="A823" s="36"/>
      <c r="B823" s="37"/>
      <c r="C823" s="38"/>
      <c r="D823" s="198" t="s">
        <v>164</v>
      </c>
      <c r="E823" s="38"/>
      <c r="F823" s="199" t="s">
        <v>1102</v>
      </c>
      <c r="G823" s="38"/>
      <c r="H823" s="38"/>
      <c r="I823" s="195"/>
      <c r="J823" s="38"/>
      <c r="K823" s="38"/>
      <c r="L823" s="41"/>
      <c r="M823" s="196"/>
      <c r="N823" s="197"/>
      <c r="O823" s="66"/>
      <c r="P823" s="66"/>
      <c r="Q823" s="66"/>
      <c r="R823" s="66"/>
      <c r="S823" s="66"/>
      <c r="T823" s="67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T823" s="19" t="s">
        <v>164</v>
      </c>
      <c r="AU823" s="19" t="s">
        <v>81</v>
      </c>
    </row>
    <row r="824" spans="2:51" s="14" customFormat="1" ht="22.5">
      <c r="B824" s="210"/>
      <c r="C824" s="211"/>
      <c r="D824" s="193" t="s">
        <v>166</v>
      </c>
      <c r="E824" s="212" t="s">
        <v>19</v>
      </c>
      <c r="F824" s="213" t="s">
        <v>1086</v>
      </c>
      <c r="G824" s="211"/>
      <c r="H824" s="214">
        <v>317.95</v>
      </c>
      <c r="I824" s="215"/>
      <c r="J824" s="211"/>
      <c r="K824" s="211"/>
      <c r="L824" s="216"/>
      <c r="M824" s="217"/>
      <c r="N824" s="218"/>
      <c r="O824" s="218"/>
      <c r="P824" s="218"/>
      <c r="Q824" s="218"/>
      <c r="R824" s="218"/>
      <c r="S824" s="218"/>
      <c r="T824" s="219"/>
      <c r="AT824" s="220" t="s">
        <v>166</v>
      </c>
      <c r="AU824" s="220" t="s">
        <v>81</v>
      </c>
      <c r="AV824" s="14" t="s">
        <v>81</v>
      </c>
      <c r="AW824" s="14" t="s">
        <v>33</v>
      </c>
      <c r="AX824" s="14" t="s">
        <v>79</v>
      </c>
      <c r="AY824" s="220" t="s">
        <v>154</v>
      </c>
    </row>
    <row r="825" spans="1:65" s="2" customFormat="1" ht="24.2" customHeight="1">
      <c r="A825" s="36"/>
      <c r="B825" s="37"/>
      <c r="C825" s="232" t="s">
        <v>1103</v>
      </c>
      <c r="D825" s="232" t="s">
        <v>275</v>
      </c>
      <c r="E825" s="233" t="s">
        <v>342</v>
      </c>
      <c r="F825" s="234" t="s">
        <v>343</v>
      </c>
      <c r="G825" s="235" t="s">
        <v>159</v>
      </c>
      <c r="H825" s="236">
        <v>333.848</v>
      </c>
      <c r="I825" s="237"/>
      <c r="J825" s="238">
        <f>ROUND(I825*H825,2)</f>
        <v>0</v>
      </c>
      <c r="K825" s="234" t="s">
        <v>160</v>
      </c>
      <c r="L825" s="239"/>
      <c r="M825" s="240" t="s">
        <v>19</v>
      </c>
      <c r="N825" s="241" t="s">
        <v>43</v>
      </c>
      <c r="O825" s="66"/>
      <c r="P825" s="189">
        <f>O825*H825</f>
        <v>0</v>
      </c>
      <c r="Q825" s="189">
        <v>0.0003</v>
      </c>
      <c r="R825" s="189">
        <f>Q825*H825</f>
        <v>0.10015439999999999</v>
      </c>
      <c r="S825" s="189">
        <v>0</v>
      </c>
      <c r="T825" s="190">
        <f>S825*H825</f>
        <v>0</v>
      </c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R825" s="191" t="s">
        <v>360</v>
      </c>
      <c r="AT825" s="191" t="s">
        <v>275</v>
      </c>
      <c r="AU825" s="191" t="s">
        <v>81</v>
      </c>
      <c r="AY825" s="19" t="s">
        <v>154</v>
      </c>
      <c r="BE825" s="192">
        <f>IF(N825="základní",J825,0)</f>
        <v>0</v>
      </c>
      <c r="BF825" s="192">
        <f>IF(N825="snížená",J825,0)</f>
        <v>0</v>
      </c>
      <c r="BG825" s="192">
        <f>IF(N825="zákl. přenesená",J825,0)</f>
        <v>0</v>
      </c>
      <c r="BH825" s="192">
        <f>IF(N825="sníž. přenesená",J825,0)</f>
        <v>0</v>
      </c>
      <c r="BI825" s="192">
        <f>IF(N825="nulová",J825,0)</f>
        <v>0</v>
      </c>
      <c r="BJ825" s="19" t="s">
        <v>79</v>
      </c>
      <c r="BK825" s="192">
        <f>ROUND(I825*H825,2)</f>
        <v>0</v>
      </c>
      <c r="BL825" s="19" t="s">
        <v>262</v>
      </c>
      <c r="BM825" s="191" t="s">
        <v>1104</v>
      </c>
    </row>
    <row r="826" spans="1:47" s="2" customFormat="1" ht="19.5">
      <c r="A826" s="36"/>
      <c r="B826" s="37"/>
      <c r="C826" s="38"/>
      <c r="D826" s="193" t="s">
        <v>163</v>
      </c>
      <c r="E826" s="38"/>
      <c r="F826" s="194" t="s">
        <v>343</v>
      </c>
      <c r="G826" s="38"/>
      <c r="H826" s="38"/>
      <c r="I826" s="195"/>
      <c r="J826" s="38"/>
      <c r="K826" s="38"/>
      <c r="L826" s="41"/>
      <c r="M826" s="196"/>
      <c r="N826" s="197"/>
      <c r="O826" s="66"/>
      <c r="P826" s="66"/>
      <c r="Q826" s="66"/>
      <c r="R826" s="66"/>
      <c r="S826" s="66"/>
      <c r="T826" s="67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T826" s="19" t="s">
        <v>163</v>
      </c>
      <c r="AU826" s="19" t="s">
        <v>81</v>
      </c>
    </row>
    <row r="827" spans="2:51" s="14" customFormat="1" ht="11.25">
      <c r="B827" s="210"/>
      <c r="C827" s="211"/>
      <c r="D827" s="193" t="s">
        <v>166</v>
      </c>
      <c r="E827" s="212" t="s">
        <v>19</v>
      </c>
      <c r="F827" s="213" t="s">
        <v>1105</v>
      </c>
      <c r="G827" s="211"/>
      <c r="H827" s="214">
        <v>333.848</v>
      </c>
      <c r="I827" s="215"/>
      <c r="J827" s="211"/>
      <c r="K827" s="211"/>
      <c r="L827" s="216"/>
      <c r="M827" s="217"/>
      <c r="N827" s="218"/>
      <c r="O827" s="218"/>
      <c r="P827" s="218"/>
      <c r="Q827" s="218"/>
      <c r="R827" s="218"/>
      <c r="S827" s="218"/>
      <c r="T827" s="219"/>
      <c r="AT827" s="220" t="s">
        <v>166</v>
      </c>
      <c r="AU827" s="220" t="s">
        <v>81</v>
      </c>
      <c r="AV827" s="14" t="s">
        <v>81</v>
      </c>
      <c r="AW827" s="14" t="s">
        <v>33</v>
      </c>
      <c r="AX827" s="14" t="s">
        <v>79</v>
      </c>
      <c r="AY827" s="220" t="s">
        <v>154</v>
      </c>
    </row>
    <row r="828" spans="1:65" s="2" customFormat="1" ht="24.2" customHeight="1">
      <c r="A828" s="36"/>
      <c r="B828" s="37"/>
      <c r="C828" s="180" t="s">
        <v>1106</v>
      </c>
      <c r="D828" s="180" t="s">
        <v>156</v>
      </c>
      <c r="E828" s="181" t="s">
        <v>1107</v>
      </c>
      <c r="F828" s="182" t="s">
        <v>1108</v>
      </c>
      <c r="G828" s="183" t="s">
        <v>159</v>
      </c>
      <c r="H828" s="184">
        <v>33.455</v>
      </c>
      <c r="I828" s="185"/>
      <c r="J828" s="186">
        <f>ROUND(I828*H828,2)</f>
        <v>0</v>
      </c>
      <c r="K828" s="182" t="s">
        <v>458</v>
      </c>
      <c r="L828" s="41"/>
      <c r="M828" s="187" t="s">
        <v>19</v>
      </c>
      <c r="N828" s="188" t="s">
        <v>43</v>
      </c>
      <c r="O828" s="66"/>
      <c r="P828" s="189">
        <f>O828*H828</f>
        <v>0</v>
      </c>
      <c r="Q828" s="189">
        <v>0</v>
      </c>
      <c r="R828" s="189">
        <f>Q828*H828</f>
        <v>0</v>
      </c>
      <c r="S828" s="189">
        <v>0</v>
      </c>
      <c r="T828" s="190">
        <f>S828*H828</f>
        <v>0</v>
      </c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R828" s="191" t="s">
        <v>262</v>
      </c>
      <c r="AT828" s="191" t="s">
        <v>156</v>
      </c>
      <c r="AU828" s="191" t="s">
        <v>81</v>
      </c>
      <c r="AY828" s="19" t="s">
        <v>154</v>
      </c>
      <c r="BE828" s="192">
        <f>IF(N828="základní",J828,0)</f>
        <v>0</v>
      </c>
      <c r="BF828" s="192">
        <f>IF(N828="snížená",J828,0)</f>
        <v>0</v>
      </c>
      <c r="BG828" s="192">
        <f>IF(N828="zákl. přenesená",J828,0)</f>
        <v>0</v>
      </c>
      <c r="BH828" s="192">
        <f>IF(N828="sníž. přenesená",J828,0)</f>
        <v>0</v>
      </c>
      <c r="BI828" s="192">
        <f>IF(N828="nulová",J828,0)</f>
        <v>0</v>
      </c>
      <c r="BJ828" s="19" t="s">
        <v>79</v>
      </c>
      <c r="BK828" s="192">
        <f>ROUND(I828*H828,2)</f>
        <v>0</v>
      </c>
      <c r="BL828" s="19" t="s">
        <v>262</v>
      </c>
      <c r="BM828" s="191" t="s">
        <v>1109</v>
      </c>
    </row>
    <row r="829" spans="1:47" s="2" customFormat="1" ht="19.5">
      <c r="A829" s="36"/>
      <c r="B829" s="37"/>
      <c r="C829" s="38"/>
      <c r="D829" s="193" t="s">
        <v>163</v>
      </c>
      <c r="E829" s="38"/>
      <c r="F829" s="194" t="s">
        <v>1108</v>
      </c>
      <c r="G829" s="38"/>
      <c r="H829" s="38"/>
      <c r="I829" s="195"/>
      <c r="J829" s="38"/>
      <c r="K829" s="38"/>
      <c r="L829" s="41"/>
      <c r="M829" s="196"/>
      <c r="N829" s="197"/>
      <c r="O829" s="66"/>
      <c r="P829" s="66"/>
      <c r="Q829" s="66"/>
      <c r="R829" s="66"/>
      <c r="S829" s="66"/>
      <c r="T829" s="67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T829" s="19" t="s">
        <v>163</v>
      </c>
      <c r="AU829" s="19" t="s">
        <v>81</v>
      </c>
    </row>
    <row r="830" spans="2:51" s="14" customFormat="1" ht="11.25">
      <c r="B830" s="210"/>
      <c r="C830" s="211"/>
      <c r="D830" s="193" t="s">
        <v>166</v>
      </c>
      <c r="E830" s="212" t="s">
        <v>19</v>
      </c>
      <c r="F830" s="213" t="s">
        <v>1110</v>
      </c>
      <c r="G830" s="211"/>
      <c r="H830" s="214">
        <v>7.65</v>
      </c>
      <c r="I830" s="215"/>
      <c r="J830" s="211"/>
      <c r="K830" s="211"/>
      <c r="L830" s="216"/>
      <c r="M830" s="217"/>
      <c r="N830" s="218"/>
      <c r="O830" s="218"/>
      <c r="P830" s="218"/>
      <c r="Q830" s="218"/>
      <c r="R830" s="218"/>
      <c r="S830" s="218"/>
      <c r="T830" s="219"/>
      <c r="AT830" s="220" t="s">
        <v>166</v>
      </c>
      <c r="AU830" s="220" t="s">
        <v>81</v>
      </c>
      <c r="AV830" s="14" t="s">
        <v>81</v>
      </c>
      <c r="AW830" s="14" t="s">
        <v>33</v>
      </c>
      <c r="AX830" s="14" t="s">
        <v>72</v>
      </c>
      <c r="AY830" s="220" t="s">
        <v>154</v>
      </c>
    </row>
    <row r="831" spans="2:51" s="14" customFormat="1" ht="11.25">
      <c r="B831" s="210"/>
      <c r="C831" s="211"/>
      <c r="D831" s="193" t="s">
        <v>166</v>
      </c>
      <c r="E831" s="212" t="s">
        <v>19</v>
      </c>
      <c r="F831" s="213" t="s">
        <v>1111</v>
      </c>
      <c r="G831" s="211"/>
      <c r="H831" s="214">
        <v>25.805</v>
      </c>
      <c r="I831" s="215"/>
      <c r="J831" s="211"/>
      <c r="K831" s="211"/>
      <c r="L831" s="216"/>
      <c r="M831" s="217"/>
      <c r="N831" s="218"/>
      <c r="O831" s="218"/>
      <c r="P831" s="218"/>
      <c r="Q831" s="218"/>
      <c r="R831" s="218"/>
      <c r="S831" s="218"/>
      <c r="T831" s="219"/>
      <c r="AT831" s="220" t="s">
        <v>166</v>
      </c>
      <c r="AU831" s="220" t="s">
        <v>81</v>
      </c>
      <c r="AV831" s="14" t="s">
        <v>81</v>
      </c>
      <c r="AW831" s="14" t="s">
        <v>33</v>
      </c>
      <c r="AX831" s="14" t="s">
        <v>72</v>
      </c>
      <c r="AY831" s="220" t="s">
        <v>154</v>
      </c>
    </row>
    <row r="832" spans="2:51" s="15" customFormat="1" ht="11.25">
      <c r="B832" s="221"/>
      <c r="C832" s="222"/>
      <c r="D832" s="193" t="s">
        <v>166</v>
      </c>
      <c r="E832" s="223" t="s">
        <v>19</v>
      </c>
      <c r="F832" s="224" t="s">
        <v>196</v>
      </c>
      <c r="G832" s="222"/>
      <c r="H832" s="225">
        <v>33.455</v>
      </c>
      <c r="I832" s="226"/>
      <c r="J832" s="222"/>
      <c r="K832" s="222"/>
      <c r="L832" s="227"/>
      <c r="M832" s="228"/>
      <c r="N832" s="229"/>
      <c r="O832" s="229"/>
      <c r="P832" s="229"/>
      <c r="Q832" s="229"/>
      <c r="R832" s="229"/>
      <c r="S832" s="229"/>
      <c r="T832" s="230"/>
      <c r="AT832" s="231" t="s">
        <v>166</v>
      </c>
      <c r="AU832" s="231" t="s">
        <v>81</v>
      </c>
      <c r="AV832" s="15" t="s">
        <v>161</v>
      </c>
      <c r="AW832" s="15" t="s">
        <v>33</v>
      </c>
      <c r="AX832" s="15" t="s">
        <v>79</v>
      </c>
      <c r="AY832" s="231" t="s">
        <v>154</v>
      </c>
    </row>
    <row r="833" spans="1:65" s="2" customFormat="1" ht="24.2" customHeight="1">
      <c r="A833" s="36"/>
      <c r="B833" s="37"/>
      <c r="C833" s="180" t="s">
        <v>1112</v>
      </c>
      <c r="D833" s="180" t="s">
        <v>156</v>
      </c>
      <c r="E833" s="181" t="s">
        <v>1113</v>
      </c>
      <c r="F833" s="182" t="s">
        <v>1114</v>
      </c>
      <c r="G833" s="183" t="s">
        <v>159</v>
      </c>
      <c r="H833" s="184">
        <v>317.463</v>
      </c>
      <c r="I833" s="185"/>
      <c r="J833" s="186">
        <f>ROUND(I833*H833,2)</f>
        <v>0</v>
      </c>
      <c r="K833" s="182" t="s">
        <v>458</v>
      </c>
      <c r="L833" s="41"/>
      <c r="M833" s="187" t="s">
        <v>19</v>
      </c>
      <c r="N833" s="188" t="s">
        <v>43</v>
      </c>
      <c r="O833" s="66"/>
      <c r="P833" s="189">
        <f>O833*H833</f>
        <v>0</v>
      </c>
      <c r="Q833" s="189">
        <v>0</v>
      </c>
      <c r="R833" s="189">
        <f>Q833*H833</f>
        <v>0</v>
      </c>
      <c r="S833" s="189">
        <v>0</v>
      </c>
      <c r="T833" s="190">
        <f>S833*H833</f>
        <v>0</v>
      </c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R833" s="191" t="s">
        <v>262</v>
      </c>
      <c r="AT833" s="191" t="s">
        <v>156</v>
      </c>
      <c r="AU833" s="191" t="s">
        <v>81</v>
      </c>
      <c r="AY833" s="19" t="s">
        <v>154</v>
      </c>
      <c r="BE833" s="192">
        <f>IF(N833="základní",J833,0)</f>
        <v>0</v>
      </c>
      <c r="BF833" s="192">
        <f>IF(N833="snížená",J833,0)</f>
        <v>0</v>
      </c>
      <c r="BG833" s="192">
        <f>IF(N833="zákl. přenesená",J833,0)</f>
        <v>0</v>
      </c>
      <c r="BH833" s="192">
        <f>IF(N833="sníž. přenesená",J833,0)</f>
        <v>0</v>
      </c>
      <c r="BI833" s="192">
        <f>IF(N833="nulová",J833,0)</f>
        <v>0</v>
      </c>
      <c r="BJ833" s="19" t="s">
        <v>79</v>
      </c>
      <c r="BK833" s="192">
        <f>ROUND(I833*H833,2)</f>
        <v>0</v>
      </c>
      <c r="BL833" s="19" t="s">
        <v>262</v>
      </c>
      <c r="BM833" s="191" t="s">
        <v>1115</v>
      </c>
    </row>
    <row r="834" spans="1:47" s="2" customFormat="1" ht="19.5">
      <c r="A834" s="36"/>
      <c r="B834" s="37"/>
      <c r="C834" s="38"/>
      <c r="D834" s="193" t="s">
        <v>163</v>
      </c>
      <c r="E834" s="38"/>
      <c r="F834" s="194" t="s">
        <v>1114</v>
      </c>
      <c r="G834" s="38"/>
      <c r="H834" s="38"/>
      <c r="I834" s="195"/>
      <c r="J834" s="38"/>
      <c r="K834" s="38"/>
      <c r="L834" s="41"/>
      <c r="M834" s="196"/>
      <c r="N834" s="197"/>
      <c r="O834" s="66"/>
      <c r="P834" s="66"/>
      <c r="Q834" s="66"/>
      <c r="R834" s="66"/>
      <c r="S834" s="66"/>
      <c r="T834" s="67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T834" s="19" t="s">
        <v>163</v>
      </c>
      <c r="AU834" s="19" t="s">
        <v>81</v>
      </c>
    </row>
    <row r="835" spans="2:51" s="14" customFormat="1" ht="22.5">
      <c r="B835" s="210"/>
      <c r="C835" s="211"/>
      <c r="D835" s="193" t="s">
        <v>166</v>
      </c>
      <c r="E835" s="212" t="s">
        <v>19</v>
      </c>
      <c r="F835" s="213" t="s">
        <v>1116</v>
      </c>
      <c r="G835" s="211"/>
      <c r="H835" s="214">
        <v>42.137</v>
      </c>
      <c r="I835" s="215"/>
      <c r="J835" s="211"/>
      <c r="K835" s="211"/>
      <c r="L835" s="216"/>
      <c r="M835" s="217"/>
      <c r="N835" s="218"/>
      <c r="O835" s="218"/>
      <c r="P835" s="218"/>
      <c r="Q835" s="218"/>
      <c r="R835" s="218"/>
      <c r="S835" s="218"/>
      <c r="T835" s="219"/>
      <c r="AT835" s="220" t="s">
        <v>166</v>
      </c>
      <c r="AU835" s="220" t="s">
        <v>81</v>
      </c>
      <c r="AV835" s="14" t="s">
        <v>81</v>
      </c>
      <c r="AW835" s="14" t="s">
        <v>33</v>
      </c>
      <c r="AX835" s="14" t="s">
        <v>72</v>
      </c>
      <c r="AY835" s="220" t="s">
        <v>154</v>
      </c>
    </row>
    <row r="836" spans="2:51" s="14" customFormat="1" ht="11.25">
      <c r="B836" s="210"/>
      <c r="C836" s="211"/>
      <c r="D836" s="193" t="s">
        <v>166</v>
      </c>
      <c r="E836" s="212" t="s">
        <v>19</v>
      </c>
      <c r="F836" s="213" t="s">
        <v>1117</v>
      </c>
      <c r="G836" s="211"/>
      <c r="H836" s="214">
        <v>47.003</v>
      </c>
      <c r="I836" s="215"/>
      <c r="J836" s="211"/>
      <c r="K836" s="211"/>
      <c r="L836" s="216"/>
      <c r="M836" s="217"/>
      <c r="N836" s="218"/>
      <c r="O836" s="218"/>
      <c r="P836" s="218"/>
      <c r="Q836" s="218"/>
      <c r="R836" s="218"/>
      <c r="S836" s="218"/>
      <c r="T836" s="219"/>
      <c r="AT836" s="220" t="s">
        <v>166</v>
      </c>
      <c r="AU836" s="220" t="s">
        <v>81</v>
      </c>
      <c r="AV836" s="14" t="s">
        <v>81</v>
      </c>
      <c r="AW836" s="14" t="s">
        <v>33</v>
      </c>
      <c r="AX836" s="14" t="s">
        <v>72</v>
      </c>
      <c r="AY836" s="220" t="s">
        <v>154</v>
      </c>
    </row>
    <row r="837" spans="2:51" s="14" customFormat="1" ht="33.75">
      <c r="B837" s="210"/>
      <c r="C837" s="211"/>
      <c r="D837" s="193" t="s">
        <v>166</v>
      </c>
      <c r="E837" s="212" t="s">
        <v>19</v>
      </c>
      <c r="F837" s="213" t="s">
        <v>1118</v>
      </c>
      <c r="G837" s="211"/>
      <c r="H837" s="214">
        <v>228.323</v>
      </c>
      <c r="I837" s="215"/>
      <c r="J837" s="211"/>
      <c r="K837" s="211"/>
      <c r="L837" s="216"/>
      <c r="M837" s="217"/>
      <c r="N837" s="218"/>
      <c r="O837" s="218"/>
      <c r="P837" s="218"/>
      <c r="Q837" s="218"/>
      <c r="R837" s="218"/>
      <c r="S837" s="218"/>
      <c r="T837" s="219"/>
      <c r="AT837" s="220" t="s">
        <v>166</v>
      </c>
      <c r="AU837" s="220" t="s">
        <v>81</v>
      </c>
      <c r="AV837" s="14" t="s">
        <v>81</v>
      </c>
      <c r="AW837" s="14" t="s">
        <v>33</v>
      </c>
      <c r="AX837" s="14" t="s">
        <v>72</v>
      </c>
      <c r="AY837" s="220" t="s">
        <v>154</v>
      </c>
    </row>
    <row r="838" spans="2:51" s="15" customFormat="1" ht="11.25">
      <c r="B838" s="221"/>
      <c r="C838" s="222"/>
      <c r="D838" s="193" t="s">
        <v>166</v>
      </c>
      <c r="E838" s="223" t="s">
        <v>19</v>
      </c>
      <c r="F838" s="224" t="s">
        <v>196</v>
      </c>
      <c r="G838" s="222"/>
      <c r="H838" s="225">
        <v>317.463</v>
      </c>
      <c r="I838" s="226"/>
      <c r="J838" s="222"/>
      <c r="K838" s="222"/>
      <c r="L838" s="227"/>
      <c r="M838" s="228"/>
      <c r="N838" s="229"/>
      <c r="O838" s="229"/>
      <c r="P838" s="229"/>
      <c r="Q838" s="229"/>
      <c r="R838" s="229"/>
      <c r="S838" s="229"/>
      <c r="T838" s="230"/>
      <c r="AT838" s="231" t="s">
        <v>166</v>
      </c>
      <c r="AU838" s="231" t="s">
        <v>81</v>
      </c>
      <c r="AV838" s="15" t="s">
        <v>161</v>
      </c>
      <c r="AW838" s="15" t="s">
        <v>33</v>
      </c>
      <c r="AX838" s="15" t="s">
        <v>79</v>
      </c>
      <c r="AY838" s="231" t="s">
        <v>154</v>
      </c>
    </row>
    <row r="839" spans="1:65" s="2" customFormat="1" ht="16.5" customHeight="1">
      <c r="A839" s="36"/>
      <c r="B839" s="37"/>
      <c r="C839" s="180" t="s">
        <v>1119</v>
      </c>
      <c r="D839" s="180" t="s">
        <v>156</v>
      </c>
      <c r="E839" s="181" t="s">
        <v>1120</v>
      </c>
      <c r="F839" s="182" t="s">
        <v>1121</v>
      </c>
      <c r="G839" s="183" t="s">
        <v>159</v>
      </c>
      <c r="H839" s="184">
        <v>469.195</v>
      </c>
      <c r="I839" s="185"/>
      <c r="J839" s="186">
        <f>ROUND(I839*H839,2)</f>
        <v>0</v>
      </c>
      <c r="K839" s="182" t="s">
        <v>458</v>
      </c>
      <c r="L839" s="41"/>
      <c r="M839" s="187" t="s">
        <v>19</v>
      </c>
      <c r="N839" s="188" t="s">
        <v>43</v>
      </c>
      <c r="O839" s="66"/>
      <c r="P839" s="189">
        <f>O839*H839</f>
        <v>0</v>
      </c>
      <c r="Q839" s="189">
        <v>0</v>
      </c>
      <c r="R839" s="189">
        <f>Q839*H839</f>
        <v>0</v>
      </c>
      <c r="S839" s="189">
        <v>0</v>
      </c>
      <c r="T839" s="190">
        <f>S839*H839</f>
        <v>0</v>
      </c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R839" s="191" t="s">
        <v>262</v>
      </c>
      <c r="AT839" s="191" t="s">
        <v>156</v>
      </c>
      <c r="AU839" s="191" t="s">
        <v>81</v>
      </c>
      <c r="AY839" s="19" t="s">
        <v>154</v>
      </c>
      <c r="BE839" s="192">
        <f>IF(N839="základní",J839,0)</f>
        <v>0</v>
      </c>
      <c r="BF839" s="192">
        <f>IF(N839="snížená",J839,0)</f>
        <v>0</v>
      </c>
      <c r="BG839" s="192">
        <f>IF(N839="zákl. přenesená",J839,0)</f>
        <v>0</v>
      </c>
      <c r="BH839" s="192">
        <f>IF(N839="sníž. přenesená",J839,0)</f>
        <v>0</v>
      </c>
      <c r="BI839" s="192">
        <f>IF(N839="nulová",J839,0)</f>
        <v>0</v>
      </c>
      <c r="BJ839" s="19" t="s">
        <v>79</v>
      </c>
      <c r="BK839" s="192">
        <f>ROUND(I839*H839,2)</f>
        <v>0</v>
      </c>
      <c r="BL839" s="19" t="s">
        <v>262</v>
      </c>
      <c r="BM839" s="191" t="s">
        <v>1122</v>
      </c>
    </row>
    <row r="840" spans="1:47" s="2" customFormat="1" ht="11.25">
      <c r="A840" s="36"/>
      <c r="B840" s="37"/>
      <c r="C840" s="38"/>
      <c r="D840" s="193" t="s">
        <v>163</v>
      </c>
      <c r="E840" s="38"/>
      <c r="F840" s="194" t="s">
        <v>1121</v>
      </c>
      <c r="G840" s="38"/>
      <c r="H840" s="38"/>
      <c r="I840" s="195"/>
      <c r="J840" s="38"/>
      <c r="K840" s="38"/>
      <c r="L840" s="41"/>
      <c r="M840" s="196"/>
      <c r="N840" s="197"/>
      <c r="O840" s="66"/>
      <c r="P840" s="66"/>
      <c r="Q840" s="66"/>
      <c r="R840" s="66"/>
      <c r="S840" s="66"/>
      <c r="T840" s="67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T840" s="19" t="s">
        <v>163</v>
      </c>
      <c r="AU840" s="19" t="s">
        <v>81</v>
      </c>
    </row>
    <row r="841" spans="2:51" s="14" customFormat="1" ht="22.5">
      <c r="B841" s="210"/>
      <c r="C841" s="211"/>
      <c r="D841" s="193" t="s">
        <v>166</v>
      </c>
      <c r="E841" s="212" t="s">
        <v>19</v>
      </c>
      <c r="F841" s="213" t="s">
        <v>566</v>
      </c>
      <c r="G841" s="211"/>
      <c r="H841" s="214">
        <v>161.8</v>
      </c>
      <c r="I841" s="215"/>
      <c r="J841" s="211"/>
      <c r="K841" s="211"/>
      <c r="L841" s="216"/>
      <c r="M841" s="217"/>
      <c r="N841" s="218"/>
      <c r="O841" s="218"/>
      <c r="P841" s="218"/>
      <c r="Q841" s="218"/>
      <c r="R841" s="218"/>
      <c r="S841" s="218"/>
      <c r="T841" s="219"/>
      <c r="AT841" s="220" t="s">
        <v>166</v>
      </c>
      <c r="AU841" s="220" t="s">
        <v>81</v>
      </c>
      <c r="AV841" s="14" t="s">
        <v>81</v>
      </c>
      <c r="AW841" s="14" t="s">
        <v>33</v>
      </c>
      <c r="AX841" s="14" t="s">
        <v>72</v>
      </c>
      <c r="AY841" s="220" t="s">
        <v>154</v>
      </c>
    </row>
    <row r="842" spans="2:51" s="14" customFormat="1" ht="11.25">
      <c r="B842" s="210"/>
      <c r="C842" s="211"/>
      <c r="D842" s="193" t="s">
        <v>166</v>
      </c>
      <c r="E842" s="212" t="s">
        <v>19</v>
      </c>
      <c r="F842" s="213" t="s">
        <v>567</v>
      </c>
      <c r="G842" s="211"/>
      <c r="H842" s="214">
        <v>307.395</v>
      </c>
      <c r="I842" s="215"/>
      <c r="J842" s="211"/>
      <c r="K842" s="211"/>
      <c r="L842" s="216"/>
      <c r="M842" s="217"/>
      <c r="N842" s="218"/>
      <c r="O842" s="218"/>
      <c r="P842" s="218"/>
      <c r="Q842" s="218"/>
      <c r="R842" s="218"/>
      <c r="S842" s="218"/>
      <c r="T842" s="219"/>
      <c r="AT842" s="220" t="s">
        <v>166</v>
      </c>
      <c r="AU842" s="220" t="s">
        <v>81</v>
      </c>
      <c r="AV842" s="14" t="s">
        <v>81</v>
      </c>
      <c r="AW842" s="14" t="s">
        <v>33</v>
      </c>
      <c r="AX842" s="14" t="s">
        <v>72</v>
      </c>
      <c r="AY842" s="220" t="s">
        <v>154</v>
      </c>
    </row>
    <row r="843" spans="2:51" s="15" customFormat="1" ht="11.25">
      <c r="B843" s="221"/>
      <c r="C843" s="222"/>
      <c r="D843" s="193" t="s">
        <v>166</v>
      </c>
      <c r="E843" s="223" t="s">
        <v>19</v>
      </c>
      <c r="F843" s="224" t="s">
        <v>196</v>
      </c>
      <c r="G843" s="222"/>
      <c r="H843" s="225">
        <v>469.195</v>
      </c>
      <c r="I843" s="226"/>
      <c r="J843" s="222"/>
      <c r="K843" s="222"/>
      <c r="L843" s="227"/>
      <c r="M843" s="228"/>
      <c r="N843" s="229"/>
      <c r="O843" s="229"/>
      <c r="P843" s="229"/>
      <c r="Q843" s="229"/>
      <c r="R843" s="229"/>
      <c r="S843" s="229"/>
      <c r="T843" s="230"/>
      <c r="AT843" s="231" t="s">
        <v>166</v>
      </c>
      <c r="AU843" s="231" t="s">
        <v>81</v>
      </c>
      <c r="AV843" s="15" t="s">
        <v>161</v>
      </c>
      <c r="AW843" s="15" t="s">
        <v>33</v>
      </c>
      <c r="AX843" s="15" t="s">
        <v>79</v>
      </c>
      <c r="AY843" s="231" t="s">
        <v>154</v>
      </c>
    </row>
    <row r="844" spans="1:65" s="2" customFormat="1" ht="24.2" customHeight="1">
      <c r="A844" s="36"/>
      <c r="B844" s="37"/>
      <c r="C844" s="180" t="s">
        <v>1123</v>
      </c>
      <c r="D844" s="180" t="s">
        <v>156</v>
      </c>
      <c r="E844" s="181" t="s">
        <v>1124</v>
      </c>
      <c r="F844" s="182" t="s">
        <v>1125</v>
      </c>
      <c r="G844" s="183" t="s">
        <v>159</v>
      </c>
      <c r="H844" s="184">
        <v>1493.463</v>
      </c>
      <c r="I844" s="185"/>
      <c r="J844" s="186">
        <f>ROUND(I844*H844,2)</f>
        <v>0</v>
      </c>
      <c r="K844" s="182" t="s">
        <v>458</v>
      </c>
      <c r="L844" s="41"/>
      <c r="M844" s="187" t="s">
        <v>19</v>
      </c>
      <c r="N844" s="188" t="s">
        <v>43</v>
      </c>
      <c r="O844" s="66"/>
      <c r="P844" s="189">
        <f>O844*H844</f>
        <v>0</v>
      </c>
      <c r="Q844" s="189">
        <v>0</v>
      </c>
      <c r="R844" s="189">
        <f>Q844*H844</f>
        <v>0</v>
      </c>
      <c r="S844" s="189">
        <v>0</v>
      </c>
      <c r="T844" s="190">
        <f>S844*H844</f>
        <v>0</v>
      </c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R844" s="191" t="s">
        <v>262</v>
      </c>
      <c r="AT844" s="191" t="s">
        <v>156</v>
      </c>
      <c r="AU844" s="191" t="s">
        <v>81</v>
      </c>
      <c r="AY844" s="19" t="s">
        <v>154</v>
      </c>
      <c r="BE844" s="192">
        <f>IF(N844="základní",J844,0)</f>
        <v>0</v>
      </c>
      <c r="BF844" s="192">
        <f>IF(N844="snížená",J844,0)</f>
        <v>0</v>
      </c>
      <c r="BG844" s="192">
        <f>IF(N844="zákl. přenesená",J844,0)</f>
        <v>0</v>
      </c>
      <c r="BH844" s="192">
        <f>IF(N844="sníž. přenesená",J844,0)</f>
        <v>0</v>
      </c>
      <c r="BI844" s="192">
        <f>IF(N844="nulová",J844,0)</f>
        <v>0</v>
      </c>
      <c r="BJ844" s="19" t="s">
        <v>79</v>
      </c>
      <c r="BK844" s="192">
        <f>ROUND(I844*H844,2)</f>
        <v>0</v>
      </c>
      <c r="BL844" s="19" t="s">
        <v>262</v>
      </c>
      <c r="BM844" s="191" t="s">
        <v>1126</v>
      </c>
    </row>
    <row r="845" spans="1:47" s="2" customFormat="1" ht="11.25">
      <c r="A845" s="36"/>
      <c r="B845" s="37"/>
      <c r="C845" s="38"/>
      <c r="D845" s="193" t="s">
        <v>163</v>
      </c>
      <c r="E845" s="38"/>
      <c r="F845" s="194" t="s">
        <v>1125</v>
      </c>
      <c r="G845" s="38"/>
      <c r="H845" s="38"/>
      <c r="I845" s="195"/>
      <c r="J845" s="38"/>
      <c r="K845" s="38"/>
      <c r="L845" s="41"/>
      <c r="M845" s="196"/>
      <c r="N845" s="197"/>
      <c r="O845" s="66"/>
      <c r="P845" s="66"/>
      <c r="Q845" s="66"/>
      <c r="R845" s="66"/>
      <c r="S845" s="66"/>
      <c r="T845" s="67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T845" s="19" t="s">
        <v>163</v>
      </c>
      <c r="AU845" s="19" t="s">
        <v>81</v>
      </c>
    </row>
    <row r="846" spans="2:51" s="14" customFormat="1" ht="22.5">
      <c r="B846" s="210"/>
      <c r="C846" s="211"/>
      <c r="D846" s="193" t="s">
        <v>166</v>
      </c>
      <c r="E846" s="212" t="s">
        <v>19</v>
      </c>
      <c r="F846" s="213" t="s">
        <v>566</v>
      </c>
      <c r="G846" s="211"/>
      <c r="H846" s="214">
        <v>161.8</v>
      </c>
      <c r="I846" s="215"/>
      <c r="J846" s="211"/>
      <c r="K846" s="211"/>
      <c r="L846" s="216"/>
      <c r="M846" s="217"/>
      <c r="N846" s="218"/>
      <c r="O846" s="218"/>
      <c r="P846" s="218"/>
      <c r="Q846" s="218"/>
      <c r="R846" s="218"/>
      <c r="S846" s="218"/>
      <c r="T846" s="219"/>
      <c r="AT846" s="220" t="s">
        <v>166</v>
      </c>
      <c r="AU846" s="220" t="s">
        <v>81</v>
      </c>
      <c r="AV846" s="14" t="s">
        <v>81</v>
      </c>
      <c r="AW846" s="14" t="s">
        <v>33</v>
      </c>
      <c r="AX846" s="14" t="s">
        <v>72</v>
      </c>
      <c r="AY846" s="220" t="s">
        <v>154</v>
      </c>
    </row>
    <row r="847" spans="2:51" s="14" customFormat="1" ht="11.25">
      <c r="B847" s="210"/>
      <c r="C847" s="211"/>
      <c r="D847" s="193" t="s">
        <v>166</v>
      </c>
      <c r="E847" s="212" t="s">
        <v>19</v>
      </c>
      <c r="F847" s="213" t="s">
        <v>567</v>
      </c>
      <c r="G847" s="211"/>
      <c r="H847" s="214">
        <v>307.395</v>
      </c>
      <c r="I847" s="215"/>
      <c r="J847" s="211"/>
      <c r="K847" s="211"/>
      <c r="L847" s="216"/>
      <c r="M847" s="217"/>
      <c r="N847" s="218"/>
      <c r="O847" s="218"/>
      <c r="P847" s="218"/>
      <c r="Q847" s="218"/>
      <c r="R847" s="218"/>
      <c r="S847" s="218"/>
      <c r="T847" s="219"/>
      <c r="AT847" s="220" t="s">
        <v>166</v>
      </c>
      <c r="AU847" s="220" t="s">
        <v>81</v>
      </c>
      <c r="AV847" s="14" t="s">
        <v>81</v>
      </c>
      <c r="AW847" s="14" t="s">
        <v>33</v>
      </c>
      <c r="AX847" s="14" t="s">
        <v>72</v>
      </c>
      <c r="AY847" s="220" t="s">
        <v>154</v>
      </c>
    </row>
    <row r="848" spans="2:51" s="14" customFormat="1" ht="11.25">
      <c r="B848" s="210"/>
      <c r="C848" s="211"/>
      <c r="D848" s="193" t="s">
        <v>166</v>
      </c>
      <c r="E848" s="212" t="s">
        <v>19</v>
      </c>
      <c r="F848" s="213" t="s">
        <v>597</v>
      </c>
      <c r="G848" s="211"/>
      <c r="H848" s="214">
        <v>51.63</v>
      </c>
      <c r="I848" s="215"/>
      <c r="J848" s="211"/>
      <c r="K848" s="211"/>
      <c r="L848" s="216"/>
      <c r="M848" s="217"/>
      <c r="N848" s="218"/>
      <c r="O848" s="218"/>
      <c r="P848" s="218"/>
      <c r="Q848" s="218"/>
      <c r="R848" s="218"/>
      <c r="S848" s="218"/>
      <c r="T848" s="219"/>
      <c r="AT848" s="220" t="s">
        <v>166</v>
      </c>
      <c r="AU848" s="220" t="s">
        <v>81</v>
      </c>
      <c r="AV848" s="14" t="s">
        <v>81</v>
      </c>
      <c r="AW848" s="14" t="s">
        <v>33</v>
      </c>
      <c r="AX848" s="14" t="s">
        <v>72</v>
      </c>
      <c r="AY848" s="220" t="s">
        <v>154</v>
      </c>
    </row>
    <row r="849" spans="2:51" s="14" customFormat="1" ht="11.25">
      <c r="B849" s="210"/>
      <c r="C849" s="211"/>
      <c r="D849" s="193" t="s">
        <v>166</v>
      </c>
      <c r="E849" s="212" t="s">
        <v>19</v>
      </c>
      <c r="F849" s="213" t="s">
        <v>598</v>
      </c>
      <c r="G849" s="211"/>
      <c r="H849" s="214">
        <v>931.425</v>
      </c>
      <c r="I849" s="215"/>
      <c r="J849" s="211"/>
      <c r="K849" s="211"/>
      <c r="L849" s="216"/>
      <c r="M849" s="217"/>
      <c r="N849" s="218"/>
      <c r="O849" s="218"/>
      <c r="P849" s="218"/>
      <c r="Q849" s="218"/>
      <c r="R849" s="218"/>
      <c r="S849" s="218"/>
      <c r="T849" s="219"/>
      <c r="AT849" s="220" t="s">
        <v>166</v>
      </c>
      <c r="AU849" s="220" t="s">
        <v>81</v>
      </c>
      <c r="AV849" s="14" t="s">
        <v>81</v>
      </c>
      <c r="AW849" s="14" t="s">
        <v>33</v>
      </c>
      <c r="AX849" s="14" t="s">
        <v>72</v>
      </c>
      <c r="AY849" s="220" t="s">
        <v>154</v>
      </c>
    </row>
    <row r="850" spans="2:51" s="14" customFormat="1" ht="11.25">
      <c r="B850" s="210"/>
      <c r="C850" s="211"/>
      <c r="D850" s="193" t="s">
        <v>166</v>
      </c>
      <c r="E850" s="212" t="s">
        <v>19</v>
      </c>
      <c r="F850" s="213" t="s">
        <v>599</v>
      </c>
      <c r="G850" s="211"/>
      <c r="H850" s="214">
        <v>41.213</v>
      </c>
      <c r="I850" s="215"/>
      <c r="J850" s="211"/>
      <c r="K850" s="211"/>
      <c r="L850" s="216"/>
      <c r="M850" s="217"/>
      <c r="N850" s="218"/>
      <c r="O850" s="218"/>
      <c r="P850" s="218"/>
      <c r="Q850" s="218"/>
      <c r="R850" s="218"/>
      <c r="S850" s="218"/>
      <c r="T850" s="219"/>
      <c r="AT850" s="220" t="s">
        <v>166</v>
      </c>
      <c r="AU850" s="220" t="s">
        <v>81</v>
      </c>
      <c r="AV850" s="14" t="s">
        <v>81</v>
      </c>
      <c r="AW850" s="14" t="s">
        <v>33</v>
      </c>
      <c r="AX850" s="14" t="s">
        <v>72</v>
      </c>
      <c r="AY850" s="220" t="s">
        <v>154</v>
      </c>
    </row>
    <row r="851" spans="2:51" s="15" customFormat="1" ht="11.25">
      <c r="B851" s="221"/>
      <c r="C851" s="222"/>
      <c r="D851" s="193" t="s">
        <v>166</v>
      </c>
      <c r="E851" s="223" t="s">
        <v>19</v>
      </c>
      <c r="F851" s="224" t="s">
        <v>196</v>
      </c>
      <c r="G851" s="222"/>
      <c r="H851" s="225">
        <v>1493.463</v>
      </c>
      <c r="I851" s="226"/>
      <c r="J851" s="222"/>
      <c r="K851" s="222"/>
      <c r="L851" s="227"/>
      <c r="M851" s="228"/>
      <c r="N851" s="229"/>
      <c r="O851" s="229"/>
      <c r="P851" s="229"/>
      <c r="Q851" s="229"/>
      <c r="R851" s="229"/>
      <c r="S851" s="229"/>
      <c r="T851" s="230"/>
      <c r="AT851" s="231" t="s">
        <v>166</v>
      </c>
      <c r="AU851" s="231" t="s">
        <v>81</v>
      </c>
      <c r="AV851" s="15" t="s">
        <v>161</v>
      </c>
      <c r="AW851" s="15" t="s">
        <v>33</v>
      </c>
      <c r="AX851" s="15" t="s">
        <v>79</v>
      </c>
      <c r="AY851" s="231" t="s">
        <v>154</v>
      </c>
    </row>
    <row r="852" spans="1:65" s="2" customFormat="1" ht="16.5" customHeight="1">
      <c r="A852" s="36"/>
      <c r="B852" s="37"/>
      <c r="C852" s="180" t="s">
        <v>1127</v>
      </c>
      <c r="D852" s="180" t="s">
        <v>156</v>
      </c>
      <c r="E852" s="181" t="s">
        <v>1128</v>
      </c>
      <c r="F852" s="182" t="s">
        <v>1129</v>
      </c>
      <c r="G852" s="183" t="s">
        <v>159</v>
      </c>
      <c r="H852" s="184">
        <v>307.395</v>
      </c>
      <c r="I852" s="185"/>
      <c r="J852" s="186">
        <f>ROUND(I852*H852,2)</f>
        <v>0</v>
      </c>
      <c r="K852" s="182" t="s">
        <v>458</v>
      </c>
      <c r="L852" s="41"/>
      <c r="M852" s="187" t="s">
        <v>19</v>
      </c>
      <c r="N852" s="188" t="s">
        <v>43</v>
      </c>
      <c r="O852" s="66"/>
      <c r="P852" s="189">
        <f>O852*H852</f>
        <v>0</v>
      </c>
      <c r="Q852" s="189">
        <v>0</v>
      </c>
      <c r="R852" s="189">
        <f>Q852*H852</f>
        <v>0</v>
      </c>
      <c r="S852" s="189">
        <v>0</v>
      </c>
      <c r="T852" s="190">
        <f>S852*H852</f>
        <v>0</v>
      </c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R852" s="191" t="s">
        <v>262</v>
      </c>
      <c r="AT852" s="191" t="s">
        <v>156</v>
      </c>
      <c r="AU852" s="191" t="s">
        <v>81</v>
      </c>
      <c r="AY852" s="19" t="s">
        <v>154</v>
      </c>
      <c r="BE852" s="192">
        <f>IF(N852="základní",J852,0)</f>
        <v>0</v>
      </c>
      <c r="BF852" s="192">
        <f>IF(N852="snížená",J852,0)</f>
        <v>0</v>
      </c>
      <c r="BG852" s="192">
        <f>IF(N852="zákl. přenesená",J852,0)</f>
        <v>0</v>
      </c>
      <c r="BH852" s="192">
        <f>IF(N852="sníž. přenesená",J852,0)</f>
        <v>0</v>
      </c>
      <c r="BI852" s="192">
        <f>IF(N852="nulová",J852,0)</f>
        <v>0</v>
      </c>
      <c r="BJ852" s="19" t="s">
        <v>79</v>
      </c>
      <c r="BK852" s="192">
        <f>ROUND(I852*H852,2)</f>
        <v>0</v>
      </c>
      <c r="BL852" s="19" t="s">
        <v>262</v>
      </c>
      <c r="BM852" s="191" t="s">
        <v>1130</v>
      </c>
    </row>
    <row r="853" spans="1:47" s="2" customFormat="1" ht="11.25">
      <c r="A853" s="36"/>
      <c r="B853" s="37"/>
      <c r="C853" s="38"/>
      <c r="D853" s="193" t="s">
        <v>163</v>
      </c>
      <c r="E853" s="38"/>
      <c r="F853" s="194" t="s">
        <v>1129</v>
      </c>
      <c r="G853" s="38"/>
      <c r="H853" s="38"/>
      <c r="I853" s="195"/>
      <c r="J853" s="38"/>
      <c r="K853" s="38"/>
      <c r="L853" s="41"/>
      <c r="M853" s="196"/>
      <c r="N853" s="197"/>
      <c r="O853" s="66"/>
      <c r="P853" s="66"/>
      <c r="Q853" s="66"/>
      <c r="R853" s="66"/>
      <c r="S853" s="66"/>
      <c r="T853" s="67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T853" s="19" t="s">
        <v>163</v>
      </c>
      <c r="AU853" s="19" t="s">
        <v>81</v>
      </c>
    </row>
    <row r="854" spans="2:51" s="14" customFormat="1" ht="11.25">
      <c r="B854" s="210"/>
      <c r="C854" s="211"/>
      <c r="D854" s="193" t="s">
        <v>166</v>
      </c>
      <c r="E854" s="212" t="s">
        <v>19</v>
      </c>
      <c r="F854" s="213" t="s">
        <v>579</v>
      </c>
      <c r="G854" s="211"/>
      <c r="H854" s="214">
        <v>251.915</v>
      </c>
      <c r="I854" s="215"/>
      <c r="J854" s="211"/>
      <c r="K854" s="211"/>
      <c r="L854" s="216"/>
      <c r="M854" s="217"/>
      <c r="N854" s="218"/>
      <c r="O854" s="218"/>
      <c r="P854" s="218"/>
      <c r="Q854" s="218"/>
      <c r="R854" s="218"/>
      <c r="S854" s="218"/>
      <c r="T854" s="219"/>
      <c r="AT854" s="220" t="s">
        <v>166</v>
      </c>
      <c r="AU854" s="220" t="s">
        <v>81</v>
      </c>
      <c r="AV854" s="14" t="s">
        <v>81</v>
      </c>
      <c r="AW854" s="14" t="s">
        <v>33</v>
      </c>
      <c r="AX854" s="14" t="s">
        <v>72</v>
      </c>
      <c r="AY854" s="220" t="s">
        <v>154</v>
      </c>
    </row>
    <row r="855" spans="2:51" s="14" customFormat="1" ht="11.25">
      <c r="B855" s="210"/>
      <c r="C855" s="211"/>
      <c r="D855" s="193" t="s">
        <v>166</v>
      </c>
      <c r="E855" s="212" t="s">
        <v>19</v>
      </c>
      <c r="F855" s="213" t="s">
        <v>580</v>
      </c>
      <c r="G855" s="211"/>
      <c r="H855" s="214">
        <v>7.6</v>
      </c>
      <c r="I855" s="215"/>
      <c r="J855" s="211"/>
      <c r="K855" s="211"/>
      <c r="L855" s="216"/>
      <c r="M855" s="217"/>
      <c r="N855" s="218"/>
      <c r="O855" s="218"/>
      <c r="P855" s="218"/>
      <c r="Q855" s="218"/>
      <c r="R855" s="218"/>
      <c r="S855" s="218"/>
      <c r="T855" s="219"/>
      <c r="AT855" s="220" t="s">
        <v>166</v>
      </c>
      <c r="AU855" s="220" t="s">
        <v>81</v>
      </c>
      <c r="AV855" s="14" t="s">
        <v>81</v>
      </c>
      <c r="AW855" s="14" t="s">
        <v>33</v>
      </c>
      <c r="AX855" s="14" t="s">
        <v>72</v>
      </c>
      <c r="AY855" s="220" t="s">
        <v>154</v>
      </c>
    </row>
    <row r="856" spans="2:51" s="14" customFormat="1" ht="11.25">
      <c r="B856" s="210"/>
      <c r="C856" s="211"/>
      <c r="D856" s="193" t="s">
        <v>166</v>
      </c>
      <c r="E856" s="212" t="s">
        <v>19</v>
      </c>
      <c r="F856" s="213" t="s">
        <v>581</v>
      </c>
      <c r="G856" s="211"/>
      <c r="H856" s="214">
        <v>47.88</v>
      </c>
      <c r="I856" s="215"/>
      <c r="J856" s="211"/>
      <c r="K856" s="211"/>
      <c r="L856" s="216"/>
      <c r="M856" s="217"/>
      <c r="N856" s="218"/>
      <c r="O856" s="218"/>
      <c r="P856" s="218"/>
      <c r="Q856" s="218"/>
      <c r="R856" s="218"/>
      <c r="S856" s="218"/>
      <c r="T856" s="219"/>
      <c r="AT856" s="220" t="s">
        <v>166</v>
      </c>
      <c r="AU856" s="220" t="s">
        <v>81</v>
      </c>
      <c r="AV856" s="14" t="s">
        <v>81</v>
      </c>
      <c r="AW856" s="14" t="s">
        <v>33</v>
      </c>
      <c r="AX856" s="14" t="s">
        <v>72</v>
      </c>
      <c r="AY856" s="220" t="s">
        <v>154</v>
      </c>
    </row>
    <row r="857" spans="2:51" s="15" customFormat="1" ht="11.25">
      <c r="B857" s="221"/>
      <c r="C857" s="222"/>
      <c r="D857" s="193" t="s">
        <v>166</v>
      </c>
      <c r="E857" s="223" t="s">
        <v>19</v>
      </c>
      <c r="F857" s="224" t="s">
        <v>196</v>
      </c>
      <c r="G857" s="222"/>
      <c r="H857" s="225">
        <v>307.395</v>
      </c>
      <c r="I857" s="226"/>
      <c r="J857" s="222"/>
      <c r="K857" s="222"/>
      <c r="L857" s="227"/>
      <c r="M857" s="228"/>
      <c r="N857" s="229"/>
      <c r="O857" s="229"/>
      <c r="P857" s="229"/>
      <c r="Q857" s="229"/>
      <c r="R857" s="229"/>
      <c r="S857" s="229"/>
      <c r="T857" s="230"/>
      <c r="AT857" s="231" t="s">
        <v>166</v>
      </c>
      <c r="AU857" s="231" t="s">
        <v>81</v>
      </c>
      <c r="AV857" s="15" t="s">
        <v>161</v>
      </c>
      <c r="AW857" s="15" t="s">
        <v>33</v>
      </c>
      <c r="AX857" s="15" t="s">
        <v>79</v>
      </c>
      <c r="AY857" s="231" t="s">
        <v>154</v>
      </c>
    </row>
    <row r="858" spans="1:65" s="2" customFormat="1" ht="49.15" customHeight="1">
      <c r="A858" s="36"/>
      <c r="B858" s="37"/>
      <c r="C858" s="180" t="s">
        <v>1131</v>
      </c>
      <c r="D858" s="180" t="s">
        <v>156</v>
      </c>
      <c r="E858" s="181" t="s">
        <v>1132</v>
      </c>
      <c r="F858" s="182" t="s">
        <v>1133</v>
      </c>
      <c r="G858" s="183" t="s">
        <v>258</v>
      </c>
      <c r="H858" s="184">
        <v>3.799</v>
      </c>
      <c r="I858" s="185"/>
      <c r="J858" s="186">
        <f>ROUND(I858*H858,2)</f>
        <v>0</v>
      </c>
      <c r="K858" s="182" t="s">
        <v>160</v>
      </c>
      <c r="L858" s="41"/>
      <c r="M858" s="187" t="s">
        <v>19</v>
      </c>
      <c r="N858" s="188" t="s">
        <v>43</v>
      </c>
      <c r="O858" s="66"/>
      <c r="P858" s="189">
        <f>O858*H858</f>
        <v>0</v>
      </c>
      <c r="Q858" s="189">
        <v>0</v>
      </c>
      <c r="R858" s="189">
        <f>Q858*H858</f>
        <v>0</v>
      </c>
      <c r="S858" s="189">
        <v>0</v>
      </c>
      <c r="T858" s="190">
        <f>S858*H858</f>
        <v>0</v>
      </c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R858" s="191" t="s">
        <v>262</v>
      </c>
      <c r="AT858" s="191" t="s">
        <v>156</v>
      </c>
      <c r="AU858" s="191" t="s">
        <v>81</v>
      </c>
      <c r="AY858" s="19" t="s">
        <v>154</v>
      </c>
      <c r="BE858" s="192">
        <f>IF(N858="základní",J858,0)</f>
        <v>0</v>
      </c>
      <c r="BF858" s="192">
        <f>IF(N858="snížená",J858,0)</f>
        <v>0</v>
      </c>
      <c r="BG858" s="192">
        <f>IF(N858="zákl. přenesená",J858,0)</f>
        <v>0</v>
      </c>
      <c r="BH858" s="192">
        <f>IF(N858="sníž. přenesená",J858,0)</f>
        <v>0</v>
      </c>
      <c r="BI858" s="192">
        <f>IF(N858="nulová",J858,0)</f>
        <v>0</v>
      </c>
      <c r="BJ858" s="19" t="s">
        <v>79</v>
      </c>
      <c r="BK858" s="192">
        <f>ROUND(I858*H858,2)</f>
        <v>0</v>
      </c>
      <c r="BL858" s="19" t="s">
        <v>262</v>
      </c>
      <c r="BM858" s="191" t="s">
        <v>1134</v>
      </c>
    </row>
    <row r="859" spans="1:47" s="2" customFormat="1" ht="29.25">
      <c r="A859" s="36"/>
      <c r="B859" s="37"/>
      <c r="C859" s="38"/>
      <c r="D859" s="193" t="s">
        <v>163</v>
      </c>
      <c r="E859" s="38"/>
      <c r="F859" s="194" t="s">
        <v>1133</v>
      </c>
      <c r="G859" s="38"/>
      <c r="H859" s="38"/>
      <c r="I859" s="195"/>
      <c r="J859" s="38"/>
      <c r="K859" s="38"/>
      <c r="L859" s="41"/>
      <c r="M859" s="196"/>
      <c r="N859" s="197"/>
      <c r="O859" s="66"/>
      <c r="P859" s="66"/>
      <c r="Q859" s="66"/>
      <c r="R859" s="66"/>
      <c r="S859" s="66"/>
      <c r="T859" s="67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T859" s="19" t="s">
        <v>163</v>
      </c>
      <c r="AU859" s="19" t="s">
        <v>81</v>
      </c>
    </row>
    <row r="860" spans="1:47" s="2" customFormat="1" ht="11.25">
      <c r="A860" s="36"/>
      <c r="B860" s="37"/>
      <c r="C860" s="38"/>
      <c r="D860" s="198" t="s">
        <v>164</v>
      </c>
      <c r="E860" s="38"/>
      <c r="F860" s="199" t="s">
        <v>1135</v>
      </c>
      <c r="G860" s="38"/>
      <c r="H860" s="38"/>
      <c r="I860" s="195"/>
      <c r="J860" s="38"/>
      <c r="K860" s="38"/>
      <c r="L860" s="41"/>
      <c r="M860" s="196"/>
      <c r="N860" s="197"/>
      <c r="O860" s="66"/>
      <c r="P860" s="66"/>
      <c r="Q860" s="66"/>
      <c r="R860" s="66"/>
      <c r="S860" s="66"/>
      <c r="T860" s="67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T860" s="19" t="s">
        <v>164</v>
      </c>
      <c r="AU860" s="19" t="s">
        <v>81</v>
      </c>
    </row>
    <row r="861" spans="2:63" s="12" customFormat="1" ht="22.9" customHeight="1">
      <c r="B861" s="164"/>
      <c r="C861" s="165"/>
      <c r="D861" s="166" t="s">
        <v>71</v>
      </c>
      <c r="E861" s="178" t="s">
        <v>1136</v>
      </c>
      <c r="F861" s="178" t="s">
        <v>1137</v>
      </c>
      <c r="G861" s="165"/>
      <c r="H861" s="165"/>
      <c r="I861" s="168"/>
      <c r="J861" s="179">
        <f>BK861</f>
        <v>0</v>
      </c>
      <c r="K861" s="165"/>
      <c r="L861" s="170"/>
      <c r="M861" s="171"/>
      <c r="N861" s="172"/>
      <c r="O861" s="172"/>
      <c r="P861" s="173">
        <f>SUM(P862:P873)</f>
        <v>0</v>
      </c>
      <c r="Q861" s="172"/>
      <c r="R861" s="173">
        <f>SUM(R862:R873)</f>
        <v>0.04674</v>
      </c>
      <c r="S861" s="172"/>
      <c r="T861" s="174">
        <f>SUM(T862:T873)</f>
        <v>0</v>
      </c>
      <c r="AR861" s="175" t="s">
        <v>81</v>
      </c>
      <c r="AT861" s="176" t="s">
        <v>71</v>
      </c>
      <c r="AU861" s="176" t="s">
        <v>79</v>
      </c>
      <c r="AY861" s="175" t="s">
        <v>154</v>
      </c>
      <c r="BK861" s="177">
        <f>SUM(BK862:BK873)</f>
        <v>0</v>
      </c>
    </row>
    <row r="862" spans="1:65" s="2" customFormat="1" ht="49.15" customHeight="1">
      <c r="A862" s="36"/>
      <c r="B862" s="37"/>
      <c r="C862" s="180" t="s">
        <v>1138</v>
      </c>
      <c r="D862" s="180" t="s">
        <v>156</v>
      </c>
      <c r="E862" s="181" t="s">
        <v>1139</v>
      </c>
      <c r="F862" s="182" t="s">
        <v>1140</v>
      </c>
      <c r="G862" s="183" t="s">
        <v>159</v>
      </c>
      <c r="H862" s="184">
        <v>28.5</v>
      </c>
      <c r="I862" s="185"/>
      <c r="J862" s="186">
        <f>ROUND(I862*H862,2)</f>
        <v>0</v>
      </c>
      <c r="K862" s="182" t="s">
        <v>160</v>
      </c>
      <c r="L862" s="41"/>
      <c r="M862" s="187" t="s">
        <v>19</v>
      </c>
      <c r="N862" s="188" t="s">
        <v>43</v>
      </c>
      <c r="O862" s="66"/>
      <c r="P862" s="189">
        <f>O862*H862</f>
        <v>0</v>
      </c>
      <c r="Q862" s="189">
        <v>0.0001</v>
      </c>
      <c r="R862" s="189">
        <f>Q862*H862</f>
        <v>0.00285</v>
      </c>
      <c r="S862" s="189">
        <v>0</v>
      </c>
      <c r="T862" s="190">
        <f>S862*H862</f>
        <v>0</v>
      </c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R862" s="191" t="s">
        <v>262</v>
      </c>
      <c r="AT862" s="191" t="s">
        <v>156</v>
      </c>
      <c r="AU862" s="191" t="s">
        <v>81</v>
      </c>
      <c r="AY862" s="19" t="s">
        <v>154</v>
      </c>
      <c r="BE862" s="192">
        <f>IF(N862="základní",J862,0)</f>
        <v>0</v>
      </c>
      <c r="BF862" s="192">
        <f>IF(N862="snížená",J862,0)</f>
        <v>0</v>
      </c>
      <c r="BG862" s="192">
        <f>IF(N862="zákl. přenesená",J862,0)</f>
        <v>0</v>
      </c>
      <c r="BH862" s="192">
        <f>IF(N862="sníž. přenesená",J862,0)</f>
        <v>0</v>
      </c>
      <c r="BI862" s="192">
        <f>IF(N862="nulová",J862,0)</f>
        <v>0</v>
      </c>
      <c r="BJ862" s="19" t="s">
        <v>79</v>
      </c>
      <c r="BK862" s="192">
        <f>ROUND(I862*H862,2)</f>
        <v>0</v>
      </c>
      <c r="BL862" s="19" t="s">
        <v>262</v>
      </c>
      <c r="BM862" s="191" t="s">
        <v>1141</v>
      </c>
    </row>
    <row r="863" spans="1:47" s="2" customFormat="1" ht="29.25">
      <c r="A863" s="36"/>
      <c r="B863" s="37"/>
      <c r="C863" s="38"/>
      <c r="D863" s="193" t="s">
        <v>163</v>
      </c>
      <c r="E863" s="38"/>
      <c r="F863" s="194" t="s">
        <v>1140</v>
      </c>
      <c r="G863" s="38"/>
      <c r="H863" s="38"/>
      <c r="I863" s="195"/>
      <c r="J863" s="38"/>
      <c r="K863" s="38"/>
      <c r="L863" s="41"/>
      <c r="M863" s="196"/>
      <c r="N863" s="197"/>
      <c r="O863" s="66"/>
      <c r="P863" s="66"/>
      <c r="Q863" s="66"/>
      <c r="R863" s="66"/>
      <c r="S863" s="66"/>
      <c r="T863" s="67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T863" s="19" t="s">
        <v>163</v>
      </c>
      <c r="AU863" s="19" t="s">
        <v>81</v>
      </c>
    </row>
    <row r="864" spans="1:47" s="2" customFormat="1" ht="11.25">
      <c r="A864" s="36"/>
      <c r="B864" s="37"/>
      <c r="C864" s="38"/>
      <c r="D864" s="198" t="s">
        <v>164</v>
      </c>
      <c r="E864" s="38"/>
      <c r="F864" s="199" t="s">
        <v>1142</v>
      </c>
      <c r="G864" s="38"/>
      <c r="H864" s="38"/>
      <c r="I864" s="195"/>
      <c r="J864" s="38"/>
      <c r="K864" s="38"/>
      <c r="L864" s="41"/>
      <c r="M864" s="196"/>
      <c r="N864" s="197"/>
      <c r="O864" s="66"/>
      <c r="P864" s="66"/>
      <c r="Q864" s="66"/>
      <c r="R864" s="66"/>
      <c r="S864" s="66"/>
      <c r="T864" s="67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T864" s="19" t="s">
        <v>164</v>
      </c>
      <c r="AU864" s="19" t="s">
        <v>81</v>
      </c>
    </row>
    <row r="865" spans="2:51" s="14" customFormat="1" ht="11.25">
      <c r="B865" s="210"/>
      <c r="C865" s="211"/>
      <c r="D865" s="193" t="s">
        <v>166</v>
      </c>
      <c r="E865" s="212" t="s">
        <v>19</v>
      </c>
      <c r="F865" s="213" t="s">
        <v>1143</v>
      </c>
      <c r="G865" s="211"/>
      <c r="H865" s="214">
        <v>25</v>
      </c>
      <c r="I865" s="215"/>
      <c r="J865" s="211"/>
      <c r="K865" s="211"/>
      <c r="L865" s="216"/>
      <c r="M865" s="217"/>
      <c r="N865" s="218"/>
      <c r="O865" s="218"/>
      <c r="P865" s="218"/>
      <c r="Q865" s="218"/>
      <c r="R865" s="218"/>
      <c r="S865" s="218"/>
      <c r="T865" s="219"/>
      <c r="AT865" s="220" t="s">
        <v>166</v>
      </c>
      <c r="AU865" s="220" t="s">
        <v>81</v>
      </c>
      <c r="AV865" s="14" t="s">
        <v>81</v>
      </c>
      <c r="AW865" s="14" t="s">
        <v>33</v>
      </c>
      <c r="AX865" s="14" t="s">
        <v>72</v>
      </c>
      <c r="AY865" s="220" t="s">
        <v>154</v>
      </c>
    </row>
    <row r="866" spans="2:51" s="14" customFormat="1" ht="11.25">
      <c r="B866" s="210"/>
      <c r="C866" s="211"/>
      <c r="D866" s="193" t="s">
        <v>166</v>
      </c>
      <c r="E866" s="212" t="s">
        <v>19</v>
      </c>
      <c r="F866" s="213" t="s">
        <v>1144</v>
      </c>
      <c r="G866" s="211"/>
      <c r="H866" s="214">
        <v>3.5</v>
      </c>
      <c r="I866" s="215"/>
      <c r="J866" s="211"/>
      <c r="K866" s="211"/>
      <c r="L866" s="216"/>
      <c r="M866" s="217"/>
      <c r="N866" s="218"/>
      <c r="O866" s="218"/>
      <c r="P866" s="218"/>
      <c r="Q866" s="218"/>
      <c r="R866" s="218"/>
      <c r="S866" s="218"/>
      <c r="T866" s="219"/>
      <c r="AT866" s="220" t="s">
        <v>166</v>
      </c>
      <c r="AU866" s="220" t="s">
        <v>81</v>
      </c>
      <c r="AV866" s="14" t="s">
        <v>81</v>
      </c>
      <c r="AW866" s="14" t="s">
        <v>33</v>
      </c>
      <c r="AX866" s="14" t="s">
        <v>72</v>
      </c>
      <c r="AY866" s="220" t="s">
        <v>154</v>
      </c>
    </row>
    <row r="867" spans="2:51" s="15" customFormat="1" ht="11.25">
      <c r="B867" s="221"/>
      <c r="C867" s="222"/>
      <c r="D867" s="193" t="s">
        <v>166</v>
      </c>
      <c r="E867" s="223" t="s">
        <v>19</v>
      </c>
      <c r="F867" s="224" t="s">
        <v>196</v>
      </c>
      <c r="G867" s="222"/>
      <c r="H867" s="225">
        <v>28.5</v>
      </c>
      <c r="I867" s="226"/>
      <c r="J867" s="222"/>
      <c r="K867" s="222"/>
      <c r="L867" s="227"/>
      <c r="M867" s="228"/>
      <c r="N867" s="229"/>
      <c r="O867" s="229"/>
      <c r="P867" s="229"/>
      <c r="Q867" s="229"/>
      <c r="R867" s="229"/>
      <c r="S867" s="229"/>
      <c r="T867" s="230"/>
      <c r="AT867" s="231" t="s">
        <v>166</v>
      </c>
      <c r="AU867" s="231" t="s">
        <v>81</v>
      </c>
      <c r="AV867" s="15" t="s">
        <v>161</v>
      </c>
      <c r="AW867" s="15" t="s">
        <v>33</v>
      </c>
      <c r="AX867" s="15" t="s">
        <v>79</v>
      </c>
      <c r="AY867" s="231" t="s">
        <v>154</v>
      </c>
    </row>
    <row r="868" spans="1:65" s="2" customFormat="1" ht="24.2" customHeight="1">
      <c r="A868" s="36"/>
      <c r="B868" s="37"/>
      <c r="C868" s="232" t="s">
        <v>1145</v>
      </c>
      <c r="D868" s="232" t="s">
        <v>275</v>
      </c>
      <c r="E868" s="233" t="s">
        <v>1146</v>
      </c>
      <c r="F868" s="234" t="s">
        <v>1147</v>
      </c>
      <c r="G868" s="235" t="s">
        <v>159</v>
      </c>
      <c r="H868" s="236">
        <v>31.35</v>
      </c>
      <c r="I868" s="237"/>
      <c r="J868" s="238">
        <f>ROUND(I868*H868,2)</f>
        <v>0</v>
      </c>
      <c r="K868" s="234" t="s">
        <v>160</v>
      </c>
      <c r="L868" s="239"/>
      <c r="M868" s="240" t="s">
        <v>19</v>
      </c>
      <c r="N868" s="241" t="s">
        <v>43</v>
      </c>
      <c r="O868" s="66"/>
      <c r="P868" s="189">
        <f>O868*H868</f>
        <v>0</v>
      </c>
      <c r="Q868" s="189">
        <v>0.0014</v>
      </c>
      <c r="R868" s="189">
        <f>Q868*H868</f>
        <v>0.04389</v>
      </c>
      <c r="S868" s="189">
        <v>0</v>
      </c>
      <c r="T868" s="190">
        <f>S868*H868</f>
        <v>0</v>
      </c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R868" s="191" t="s">
        <v>360</v>
      </c>
      <c r="AT868" s="191" t="s">
        <v>275</v>
      </c>
      <c r="AU868" s="191" t="s">
        <v>81</v>
      </c>
      <c r="AY868" s="19" t="s">
        <v>154</v>
      </c>
      <c r="BE868" s="192">
        <f>IF(N868="základní",J868,0)</f>
        <v>0</v>
      </c>
      <c r="BF868" s="192">
        <f>IF(N868="snížená",J868,0)</f>
        <v>0</v>
      </c>
      <c r="BG868" s="192">
        <f>IF(N868="zákl. přenesená",J868,0)</f>
        <v>0</v>
      </c>
      <c r="BH868" s="192">
        <f>IF(N868="sníž. přenesená",J868,0)</f>
        <v>0</v>
      </c>
      <c r="BI868" s="192">
        <f>IF(N868="nulová",J868,0)</f>
        <v>0</v>
      </c>
      <c r="BJ868" s="19" t="s">
        <v>79</v>
      </c>
      <c r="BK868" s="192">
        <f>ROUND(I868*H868,2)</f>
        <v>0</v>
      </c>
      <c r="BL868" s="19" t="s">
        <v>262</v>
      </c>
      <c r="BM868" s="191" t="s">
        <v>1148</v>
      </c>
    </row>
    <row r="869" spans="1:47" s="2" customFormat="1" ht="11.25">
      <c r="A869" s="36"/>
      <c r="B869" s="37"/>
      <c r="C869" s="38"/>
      <c r="D869" s="193" t="s">
        <v>163</v>
      </c>
      <c r="E869" s="38"/>
      <c r="F869" s="194" t="s">
        <v>1147</v>
      </c>
      <c r="G869" s="38"/>
      <c r="H869" s="38"/>
      <c r="I869" s="195"/>
      <c r="J869" s="38"/>
      <c r="K869" s="38"/>
      <c r="L869" s="41"/>
      <c r="M869" s="196"/>
      <c r="N869" s="197"/>
      <c r="O869" s="66"/>
      <c r="P869" s="66"/>
      <c r="Q869" s="66"/>
      <c r="R869" s="66"/>
      <c r="S869" s="66"/>
      <c r="T869" s="67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T869" s="19" t="s">
        <v>163</v>
      </c>
      <c r="AU869" s="19" t="s">
        <v>81</v>
      </c>
    </row>
    <row r="870" spans="2:51" s="14" customFormat="1" ht="11.25">
      <c r="B870" s="210"/>
      <c r="C870" s="211"/>
      <c r="D870" s="193" t="s">
        <v>166</v>
      </c>
      <c r="E870" s="212" t="s">
        <v>19</v>
      </c>
      <c r="F870" s="213" t="s">
        <v>1149</v>
      </c>
      <c r="G870" s="211"/>
      <c r="H870" s="214">
        <v>31.35</v>
      </c>
      <c r="I870" s="215"/>
      <c r="J870" s="211"/>
      <c r="K870" s="211"/>
      <c r="L870" s="216"/>
      <c r="M870" s="217"/>
      <c r="N870" s="218"/>
      <c r="O870" s="218"/>
      <c r="P870" s="218"/>
      <c r="Q870" s="218"/>
      <c r="R870" s="218"/>
      <c r="S870" s="218"/>
      <c r="T870" s="219"/>
      <c r="AT870" s="220" t="s">
        <v>166</v>
      </c>
      <c r="AU870" s="220" t="s">
        <v>81</v>
      </c>
      <c r="AV870" s="14" t="s">
        <v>81</v>
      </c>
      <c r="AW870" s="14" t="s">
        <v>33</v>
      </c>
      <c r="AX870" s="14" t="s">
        <v>79</v>
      </c>
      <c r="AY870" s="220" t="s">
        <v>154</v>
      </c>
    </row>
    <row r="871" spans="1:65" s="2" customFormat="1" ht="44.25" customHeight="1">
      <c r="A871" s="36"/>
      <c r="B871" s="37"/>
      <c r="C871" s="180" t="s">
        <v>1150</v>
      </c>
      <c r="D871" s="180" t="s">
        <v>156</v>
      </c>
      <c r="E871" s="181" t="s">
        <v>1151</v>
      </c>
      <c r="F871" s="182" t="s">
        <v>1152</v>
      </c>
      <c r="G871" s="183" t="s">
        <v>258</v>
      </c>
      <c r="H871" s="184">
        <v>0.047</v>
      </c>
      <c r="I871" s="185"/>
      <c r="J871" s="186">
        <f>ROUND(I871*H871,2)</f>
        <v>0</v>
      </c>
      <c r="K871" s="182" t="s">
        <v>160</v>
      </c>
      <c r="L871" s="41"/>
      <c r="M871" s="187" t="s">
        <v>19</v>
      </c>
      <c r="N871" s="188" t="s">
        <v>43</v>
      </c>
      <c r="O871" s="66"/>
      <c r="P871" s="189">
        <f>O871*H871</f>
        <v>0</v>
      </c>
      <c r="Q871" s="189">
        <v>0</v>
      </c>
      <c r="R871" s="189">
        <f>Q871*H871</f>
        <v>0</v>
      </c>
      <c r="S871" s="189">
        <v>0</v>
      </c>
      <c r="T871" s="190">
        <f>S871*H871</f>
        <v>0</v>
      </c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R871" s="191" t="s">
        <v>262</v>
      </c>
      <c r="AT871" s="191" t="s">
        <v>156</v>
      </c>
      <c r="AU871" s="191" t="s">
        <v>81</v>
      </c>
      <c r="AY871" s="19" t="s">
        <v>154</v>
      </c>
      <c r="BE871" s="192">
        <f>IF(N871="základní",J871,0)</f>
        <v>0</v>
      </c>
      <c r="BF871" s="192">
        <f>IF(N871="snížená",J871,0)</f>
        <v>0</v>
      </c>
      <c r="BG871" s="192">
        <f>IF(N871="zákl. přenesená",J871,0)</f>
        <v>0</v>
      </c>
      <c r="BH871" s="192">
        <f>IF(N871="sníž. přenesená",J871,0)</f>
        <v>0</v>
      </c>
      <c r="BI871" s="192">
        <f>IF(N871="nulová",J871,0)</f>
        <v>0</v>
      </c>
      <c r="BJ871" s="19" t="s">
        <v>79</v>
      </c>
      <c r="BK871" s="192">
        <f>ROUND(I871*H871,2)</f>
        <v>0</v>
      </c>
      <c r="BL871" s="19" t="s">
        <v>262</v>
      </c>
      <c r="BM871" s="191" t="s">
        <v>1153</v>
      </c>
    </row>
    <row r="872" spans="1:47" s="2" customFormat="1" ht="29.25">
      <c r="A872" s="36"/>
      <c r="B872" s="37"/>
      <c r="C872" s="38"/>
      <c r="D872" s="193" t="s">
        <v>163</v>
      </c>
      <c r="E872" s="38"/>
      <c r="F872" s="194" t="s">
        <v>1152</v>
      </c>
      <c r="G872" s="38"/>
      <c r="H872" s="38"/>
      <c r="I872" s="195"/>
      <c r="J872" s="38"/>
      <c r="K872" s="38"/>
      <c r="L872" s="41"/>
      <c r="M872" s="196"/>
      <c r="N872" s="197"/>
      <c r="O872" s="66"/>
      <c r="P872" s="66"/>
      <c r="Q872" s="66"/>
      <c r="R872" s="66"/>
      <c r="S872" s="66"/>
      <c r="T872" s="67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T872" s="19" t="s">
        <v>163</v>
      </c>
      <c r="AU872" s="19" t="s">
        <v>81</v>
      </c>
    </row>
    <row r="873" spans="1:47" s="2" customFormat="1" ht="11.25">
      <c r="A873" s="36"/>
      <c r="B873" s="37"/>
      <c r="C873" s="38"/>
      <c r="D873" s="198" t="s">
        <v>164</v>
      </c>
      <c r="E873" s="38"/>
      <c r="F873" s="199" t="s">
        <v>1154</v>
      </c>
      <c r="G873" s="38"/>
      <c r="H873" s="38"/>
      <c r="I873" s="195"/>
      <c r="J873" s="38"/>
      <c r="K873" s="38"/>
      <c r="L873" s="41"/>
      <c r="M873" s="196"/>
      <c r="N873" s="197"/>
      <c r="O873" s="66"/>
      <c r="P873" s="66"/>
      <c r="Q873" s="66"/>
      <c r="R873" s="66"/>
      <c r="S873" s="66"/>
      <c r="T873" s="67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T873" s="19" t="s">
        <v>164</v>
      </c>
      <c r="AU873" s="19" t="s">
        <v>81</v>
      </c>
    </row>
    <row r="874" spans="2:63" s="12" customFormat="1" ht="22.9" customHeight="1">
      <c r="B874" s="164"/>
      <c r="C874" s="165"/>
      <c r="D874" s="166" t="s">
        <v>71</v>
      </c>
      <c r="E874" s="178" t="s">
        <v>1155</v>
      </c>
      <c r="F874" s="178" t="s">
        <v>1156</v>
      </c>
      <c r="G874" s="165"/>
      <c r="H874" s="165"/>
      <c r="I874" s="168"/>
      <c r="J874" s="179">
        <f>BK874</f>
        <v>0</v>
      </c>
      <c r="K874" s="165"/>
      <c r="L874" s="170"/>
      <c r="M874" s="171"/>
      <c r="N874" s="172"/>
      <c r="O874" s="172"/>
      <c r="P874" s="173">
        <f>SUM(P875:P878)</f>
        <v>0</v>
      </c>
      <c r="Q874" s="172"/>
      <c r="R874" s="173">
        <f>SUM(R875:R878)</f>
        <v>0</v>
      </c>
      <c r="S874" s="172"/>
      <c r="T874" s="174">
        <f>SUM(T875:T878)</f>
        <v>0.7356</v>
      </c>
      <c r="AR874" s="175" t="s">
        <v>81</v>
      </c>
      <c r="AT874" s="176" t="s">
        <v>71</v>
      </c>
      <c r="AU874" s="176" t="s">
        <v>79</v>
      </c>
      <c r="AY874" s="175" t="s">
        <v>154</v>
      </c>
      <c r="BK874" s="177">
        <f>SUM(BK875:BK878)</f>
        <v>0</v>
      </c>
    </row>
    <row r="875" spans="1:65" s="2" customFormat="1" ht="24.2" customHeight="1">
      <c r="A875" s="36"/>
      <c r="B875" s="37"/>
      <c r="C875" s="180" t="s">
        <v>1157</v>
      </c>
      <c r="D875" s="180" t="s">
        <v>156</v>
      </c>
      <c r="E875" s="181" t="s">
        <v>1158</v>
      </c>
      <c r="F875" s="182" t="s">
        <v>1159</v>
      </c>
      <c r="G875" s="183" t="s">
        <v>177</v>
      </c>
      <c r="H875" s="184">
        <v>24</v>
      </c>
      <c r="I875" s="185"/>
      <c r="J875" s="186">
        <f>ROUND(I875*H875,2)</f>
        <v>0</v>
      </c>
      <c r="K875" s="182" t="s">
        <v>160</v>
      </c>
      <c r="L875" s="41"/>
      <c r="M875" s="187" t="s">
        <v>19</v>
      </c>
      <c r="N875" s="188" t="s">
        <v>43</v>
      </c>
      <c r="O875" s="66"/>
      <c r="P875" s="189">
        <f>O875*H875</f>
        <v>0</v>
      </c>
      <c r="Q875" s="189">
        <v>0</v>
      </c>
      <c r="R875" s="189">
        <f>Q875*H875</f>
        <v>0</v>
      </c>
      <c r="S875" s="189">
        <v>0.03065</v>
      </c>
      <c r="T875" s="190">
        <f>S875*H875</f>
        <v>0.7356</v>
      </c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R875" s="191" t="s">
        <v>262</v>
      </c>
      <c r="AT875" s="191" t="s">
        <v>156</v>
      </c>
      <c r="AU875" s="191" t="s">
        <v>81</v>
      </c>
      <c r="AY875" s="19" t="s">
        <v>154</v>
      </c>
      <c r="BE875" s="192">
        <f>IF(N875="základní",J875,0)</f>
        <v>0</v>
      </c>
      <c r="BF875" s="192">
        <f>IF(N875="snížená",J875,0)</f>
        <v>0</v>
      </c>
      <c r="BG875" s="192">
        <f>IF(N875="zákl. přenesená",J875,0)</f>
        <v>0</v>
      </c>
      <c r="BH875" s="192">
        <f>IF(N875="sníž. přenesená",J875,0)</f>
        <v>0</v>
      </c>
      <c r="BI875" s="192">
        <f>IF(N875="nulová",J875,0)</f>
        <v>0</v>
      </c>
      <c r="BJ875" s="19" t="s">
        <v>79</v>
      </c>
      <c r="BK875" s="192">
        <f>ROUND(I875*H875,2)</f>
        <v>0</v>
      </c>
      <c r="BL875" s="19" t="s">
        <v>262</v>
      </c>
      <c r="BM875" s="191" t="s">
        <v>1160</v>
      </c>
    </row>
    <row r="876" spans="1:47" s="2" customFormat="1" ht="19.5">
      <c r="A876" s="36"/>
      <c r="B876" s="37"/>
      <c r="C876" s="38"/>
      <c r="D876" s="193" t="s">
        <v>163</v>
      </c>
      <c r="E876" s="38"/>
      <c r="F876" s="194" t="s">
        <v>1159</v>
      </c>
      <c r="G876" s="38"/>
      <c r="H876" s="38"/>
      <c r="I876" s="195"/>
      <c r="J876" s="38"/>
      <c r="K876" s="38"/>
      <c r="L876" s="41"/>
      <c r="M876" s="196"/>
      <c r="N876" s="197"/>
      <c r="O876" s="66"/>
      <c r="P876" s="66"/>
      <c r="Q876" s="66"/>
      <c r="R876" s="66"/>
      <c r="S876" s="66"/>
      <c r="T876" s="67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T876" s="19" t="s">
        <v>163</v>
      </c>
      <c r="AU876" s="19" t="s">
        <v>81</v>
      </c>
    </row>
    <row r="877" spans="1:47" s="2" customFormat="1" ht="11.25">
      <c r="A877" s="36"/>
      <c r="B877" s="37"/>
      <c r="C877" s="38"/>
      <c r="D877" s="198" t="s">
        <v>164</v>
      </c>
      <c r="E877" s="38"/>
      <c r="F877" s="199" t="s">
        <v>1161</v>
      </c>
      <c r="G877" s="38"/>
      <c r="H877" s="38"/>
      <c r="I877" s="195"/>
      <c r="J877" s="38"/>
      <c r="K877" s="38"/>
      <c r="L877" s="41"/>
      <c r="M877" s="196"/>
      <c r="N877" s="197"/>
      <c r="O877" s="66"/>
      <c r="P877" s="66"/>
      <c r="Q877" s="66"/>
      <c r="R877" s="66"/>
      <c r="S877" s="66"/>
      <c r="T877" s="67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T877" s="19" t="s">
        <v>164</v>
      </c>
      <c r="AU877" s="19" t="s">
        <v>81</v>
      </c>
    </row>
    <row r="878" spans="2:51" s="14" customFormat="1" ht="11.25">
      <c r="B878" s="210"/>
      <c r="C878" s="211"/>
      <c r="D878" s="193" t="s">
        <v>166</v>
      </c>
      <c r="E878" s="212" t="s">
        <v>19</v>
      </c>
      <c r="F878" s="213" t="s">
        <v>1162</v>
      </c>
      <c r="G878" s="211"/>
      <c r="H878" s="214">
        <v>24</v>
      </c>
      <c r="I878" s="215"/>
      <c r="J878" s="211"/>
      <c r="K878" s="211"/>
      <c r="L878" s="216"/>
      <c r="M878" s="217"/>
      <c r="N878" s="218"/>
      <c r="O878" s="218"/>
      <c r="P878" s="218"/>
      <c r="Q878" s="218"/>
      <c r="R878" s="218"/>
      <c r="S878" s="218"/>
      <c r="T878" s="219"/>
      <c r="AT878" s="220" t="s">
        <v>166</v>
      </c>
      <c r="AU878" s="220" t="s">
        <v>81</v>
      </c>
      <c r="AV878" s="14" t="s">
        <v>81</v>
      </c>
      <c r="AW878" s="14" t="s">
        <v>33</v>
      </c>
      <c r="AX878" s="14" t="s">
        <v>79</v>
      </c>
      <c r="AY878" s="220" t="s">
        <v>154</v>
      </c>
    </row>
    <row r="879" spans="2:63" s="12" customFormat="1" ht="22.9" customHeight="1">
      <c r="B879" s="164"/>
      <c r="C879" s="165"/>
      <c r="D879" s="166" t="s">
        <v>71</v>
      </c>
      <c r="E879" s="178" t="s">
        <v>1163</v>
      </c>
      <c r="F879" s="178" t="s">
        <v>1164</v>
      </c>
      <c r="G879" s="165"/>
      <c r="H879" s="165"/>
      <c r="I879" s="168"/>
      <c r="J879" s="179">
        <f>BK879</f>
        <v>0</v>
      </c>
      <c r="K879" s="165"/>
      <c r="L879" s="170"/>
      <c r="M879" s="171"/>
      <c r="N879" s="172"/>
      <c r="O879" s="172"/>
      <c r="P879" s="173">
        <f>SUM(P880:P887)</f>
        <v>0</v>
      </c>
      <c r="Q879" s="172"/>
      <c r="R879" s="173">
        <f>SUM(R880:R887)</f>
        <v>0</v>
      </c>
      <c r="S879" s="172"/>
      <c r="T879" s="174">
        <f>SUM(T880:T887)</f>
        <v>0.10649999999999998</v>
      </c>
      <c r="AR879" s="175" t="s">
        <v>81</v>
      </c>
      <c r="AT879" s="176" t="s">
        <v>71</v>
      </c>
      <c r="AU879" s="176" t="s">
        <v>79</v>
      </c>
      <c r="AY879" s="175" t="s">
        <v>154</v>
      </c>
      <c r="BK879" s="177">
        <f>SUM(BK880:BK887)</f>
        <v>0</v>
      </c>
    </row>
    <row r="880" spans="1:65" s="2" customFormat="1" ht="24.2" customHeight="1">
      <c r="A880" s="36"/>
      <c r="B880" s="37"/>
      <c r="C880" s="180" t="s">
        <v>1165</v>
      </c>
      <c r="D880" s="180" t="s">
        <v>156</v>
      </c>
      <c r="E880" s="181" t="s">
        <v>1166</v>
      </c>
      <c r="F880" s="182" t="s">
        <v>1167</v>
      </c>
      <c r="G880" s="183" t="s">
        <v>177</v>
      </c>
      <c r="H880" s="184">
        <v>15</v>
      </c>
      <c r="I880" s="185"/>
      <c r="J880" s="186">
        <f>ROUND(I880*H880,2)</f>
        <v>0</v>
      </c>
      <c r="K880" s="182" t="s">
        <v>160</v>
      </c>
      <c r="L880" s="41"/>
      <c r="M880" s="187" t="s">
        <v>19</v>
      </c>
      <c r="N880" s="188" t="s">
        <v>43</v>
      </c>
      <c r="O880" s="66"/>
      <c r="P880" s="189">
        <f>O880*H880</f>
        <v>0</v>
      </c>
      <c r="Q880" s="189">
        <v>0</v>
      </c>
      <c r="R880" s="189">
        <f>Q880*H880</f>
        <v>0</v>
      </c>
      <c r="S880" s="189">
        <v>0.00213</v>
      </c>
      <c r="T880" s="190">
        <f>S880*H880</f>
        <v>0.03195</v>
      </c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R880" s="191" t="s">
        <v>262</v>
      </c>
      <c r="AT880" s="191" t="s">
        <v>156</v>
      </c>
      <c r="AU880" s="191" t="s">
        <v>81</v>
      </c>
      <c r="AY880" s="19" t="s">
        <v>154</v>
      </c>
      <c r="BE880" s="192">
        <f>IF(N880="základní",J880,0)</f>
        <v>0</v>
      </c>
      <c r="BF880" s="192">
        <f>IF(N880="snížená",J880,0)</f>
        <v>0</v>
      </c>
      <c r="BG880" s="192">
        <f>IF(N880="zákl. přenesená",J880,0)</f>
        <v>0</v>
      </c>
      <c r="BH880" s="192">
        <f>IF(N880="sníž. přenesená",J880,0)</f>
        <v>0</v>
      </c>
      <c r="BI880" s="192">
        <f>IF(N880="nulová",J880,0)</f>
        <v>0</v>
      </c>
      <c r="BJ880" s="19" t="s">
        <v>79</v>
      </c>
      <c r="BK880" s="192">
        <f>ROUND(I880*H880,2)</f>
        <v>0</v>
      </c>
      <c r="BL880" s="19" t="s">
        <v>262</v>
      </c>
      <c r="BM880" s="191" t="s">
        <v>1168</v>
      </c>
    </row>
    <row r="881" spans="1:47" s="2" customFormat="1" ht="19.5">
      <c r="A881" s="36"/>
      <c r="B881" s="37"/>
      <c r="C881" s="38"/>
      <c r="D881" s="193" t="s">
        <v>163</v>
      </c>
      <c r="E881" s="38"/>
      <c r="F881" s="194" t="s">
        <v>1167</v>
      </c>
      <c r="G881" s="38"/>
      <c r="H881" s="38"/>
      <c r="I881" s="195"/>
      <c r="J881" s="38"/>
      <c r="K881" s="38"/>
      <c r="L881" s="41"/>
      <c r="M881" s="196"/>
      <c r="N881" s="197"/>
      <c r="O881" s="66"/>
      <c r="P881" s="66"/>
      <c r="Q881" s="66"/>
      <c r="R881" s="66"/>
      <c r="S881" s="66"/>
      <c r="T881" s="67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T881" s="19" t="s">
        <v>163</v>
      </c>
      <c r="AU881" s="19" t="s">
        <v>81</v>
      </c>
    </row>
    <row r="882" spans="1:47" s="2" customFormat="1" ht="11.25">
      <c r="A882" s="36"/>
      <c r="B882" s="37"/>
      <c r="C882" s="38"/>
      <c r="D882" s="198" t="s">
        <v>164</v>
      </c>
      <c r="E882" s="38"/>
      <c r="F882" s="199" t="s">
        <v>1169</v>
      </c>
      <c r="G882" s="38"/>
      <c r="H882" s="38"/>
      <c r="I882" s="195"/>
      <c r="J882" s="38"/>
      <c r="K882" s="38"/>
      <c r="L882" s="41"/>
      <c r="M882" s="196"/>
      <c r="N882" s="197"/>
      <c r="O882" s="66"/>
      <c r="P882" s="66"/>
      <c r="Q882" s="66"/>
      <c r="R882" s="66"/>
      <c r="S882" s="66"/>
      <c r="T882" s="67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T882" s="19" t="s">
        <v>164</v>
      </c>
      <c r="AU882" s="19" t="s">
        <v>81</v>
      </c>
    </row>
    <row r="883" spans="2:51" s="14" customFormat="1" ht="11.25">
      <c r="B883" s="210"/>
      <c r="C883" s="211"/>
      <c r="D883" s="193" t="s">
        <v>166</v>
      </c>
      <c r="E883" s="212" t="s">
        <v>19</v>
      </c>
      <c r="F883" s="213" t="s">
        <v>1170</v>
      </c>
      <c r="G883" s="211"/>
      <c r="H883" s="214">
        <v>15</v>
      </c>
      <c r="I883" s="215"/>
      <c r="J883" s="211"/>
      <c r="K883" s="211"/>
      <c r="L883" s="216"/>
      <c r="M883" s="217"/>
      <c r="N883" s="218"/>
      <c r="O883" s="218"/>
      <c r="P883" s="218"/>
      <c r="Q883" s="218"/>
      <c r="R883" s="218"/>
      <c r="S883" s="218"/>
      <c r="T883" s="219"/>
      <c r="AT883" s="220" t="s">
        <v>166</v>
      </c>
      <c r="AU883" s="220" t="s">
        <v>81</v>
      </c>
      <c r="AV883" s="14" t="s">
        <v>81</v>
      </c>
      <c r="AW883" s="14" t="s">
        <v>33</v>
      </c>
      <c r="AX883" s="14" t="s">
        <v>79</v>
      </c>
      <c r="AY883" s="220" t="s">
        <v>154</v>
      </c>
    </row>
    <row r="884" spans="1:65" s="2" customFormat="1" ht="24.2" customHeight="1">
      <c r="A884" s="36"/>
      <c r="B884" s="37"/>
      <c r="C884" s="180" t="s">
        <v>1171</v>
      </c>
      <c r="D884" s="180" t="s">
        <v>156</v>
      </c>
      <c r="E884" s="181" t="s">
        <v>1172</v>
      </c>
      <c r="F884" s="182" t="s">
        <v>1173</v>
      </c>
      <c r="G884" s="183" t="s">
        <v>177</v>
      </c>
      <c r="H884" s="184">
        <v>15</v>
      </c>
      <c r="I884" s="185"/>
      <c r="J884" s="186">
        <f>ROUND(I884*H884,2)</f>
        <v>0</v>
      </c>
      <c r="K884" s="182" t="s">
        <v>160</v>
      </c>
      <c r="L884" s="41"/>
      <c r="M884" s="187" t="s">
        <v>19</v>
      </c>
      <c r="N884" s="188" t="s">
        <v>43</v>
      </c>
      <c r="O884" s="66"/>
      <c r="P884" s="189">
        <f>O884*H884</f>
        <v>0</v>
      </c>
      <c r="Q884" s="189">
        <v>0</v>
      </c>
      <c r="R884" s="189">
        <f>Q884*H884</f>
        <v>0</v>
      </c>
      <c r="S884" s="189">
        <v>0.00497</v>
      </c>
      <c r="T884" s="190">
        <f>S884*H884</f>
        <v>0.07454999999999999</v>
      </c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R884" s="191" t="s">
        <v>262</v>
      </c>
      <c r="AT884" s="191" t="s">
        <v>156</v>
      </c>
      <c r="AU884" s="191" t="s">
        <v>81</v>
      </c>
      <c r="AY884" s="19" t="s">
        <v>154</v>
      </c>
      <c r="BE884" s="192">
        <f>IF(N884="základní",J884,0)</f>
        <v>0</v>
      </c>
      <c r="BF884" s="192">
        <f>IF(N884="snížená",J884,0)</f>
        <v>0</v>
      </c>
      <c r="BG884" s="192">
        <f>IF(N884="zákl. přenesená",J884,0)</f>
        <v>0</v>
      </c>
      <c r="BH884" s="192">
        <f>IF(N884="sníž. přenesená",J884,0)</f>
        <v>0</v>
      </c>
      <c r="BI884" s="192">
        <f>IF(N884="nulová",J884,0)</f>
        <v>0</v>
      </c>
      <c r="BJ884" s="19" t="s">
        <v>79</v>
      </c>
      <c r="BK884" s="192">
        <f>ROUND(I884*H884,2)</f>
        <v>0</v>
      </c>
      <c r="BL884" s="19" t="s">
        <v>262</v>
      </c>
      <c r="BM884" s="191" t="s">
        <v>1174</v>
      </c>
    </row>
    <row r="885" spans="1:47" s="2" customFormat="1" ht="19.5">
      <c r="A885" s="36"/>
      <c r="B885" s="37"/>
      <c r="C885" s="38"/>
      <c r="D885" s="193" t="s">
        <v>163</v>
      </c>
      <c r="E885" s="38"/>
      <c r="F885" s="194" t="s">
        <v>1173</v>
      </c>
      <c r="G885" s="38"/>
      <c r="H885" s="38"/>
      <c r="I885" s="195"/>
      <c r="J885" s="38"/>
      <c r="K885" s="38"/>
      <c r="L885" s="41"/>
      <c r="M885" s="196"/>
      <c r="N885" s="197"/>
      <c r="O885" s="66"/>
      <c r="P885" s="66"/>
      <c r="Q885" s="66"/>
      <c r="R885" s="66"/>
      <c r="S885" s="66"/>
      <c r="T885" s="67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T885" s="19" t="s">
        <v>163</v>
      </c>
      <c r="AU885" s="19" t="s">
        <v>81</v>
      </c>
    </row>
    <row r="886" spans="1:47" s="2" customFormat="1" ht="11.25">
      <c r="A886" s="36"/>
      <c r="B886" s="37"/>
      <c r="C886" s="38"/>
      <c r="D886" s="198" t="s">
        <v>164</v>
      </c>
      <c r="E886" s="38"/>
      <c r="F886" s="199" t="s">
        <v>1175</v>
      </c>
      <c r="G886" s="38"/>
      <c r="H886" s="38"/>
      <c r="I886" s="195"/>
      <c r="J886" s="38"/>
      <c r="K886" s="38"/>
      <c r="L886" s="41"/>
      <c r="M886" s="196"/>
      <c r="N886" s="197"/>
      <c r="O886" s="66"/>
      <c r="P886" s="66"/>
      <c r="Q886" s="66"/>
      <c r="R886" s="66"/>
      <c r="S886" s="66"/>
      <c r="T886" s="67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T886" s="19" t="s">
        <v>164</v>
      </c>
      <c r="AU886" s="19" t="s">
        <v>81</v>
      </c>
    </row>
    <row r="887" spans="2:51" s="14" customFormat="1" ht="11.25">
      <c r="B887" s="210"/>
      <c r="C887" s="211"/>
      <c r="D887" s="193" t="s">
        <v>166</v>
      </c>
      <c r="E887" s="212" t="s">
        <v>19</v>
      </c>
      <c r="F887" s="213" t="s">
        <v>1170</v>
      </c>
      <c r="G887" s="211"/>
      <c r="H887" s="214">
        <v>15</v>
      </c>
      <c r="I887" s="215"/>
      <c r="J887" s="211"/>
      <c r="K887" s="211"/>
      <c r="L887" s="216"/>
      <c r="M887" s="217"/>
      <c r="N887" s="218"/>
      <c r="O887" s="218"/>
      <c r="P887" s="218"/>
      <c r="Q887" s="218"/>
      <c r="R887" s="218"/>
      <c r="S887" s="218"/>
      <c r="T887" s="219"/>
      <c r="AT887" s="220" t="s">
        <v>166</v>
      </c>
      <c r="AU887" s="220" t="s">
        <v>81</v>
      </c>
      <c r="AV887" s="14" t="s">
        <v>81</v>
      </c>
      <c r="AW887" s="14" t="s">
        <v>33</v>
      </c>
      <c r="AX887" s="14" t="s">
        <v>79</v>
      </c>
      <c r="AY887" s="220" t="s">
        <v>154</v>
      </c>
    </row>
    <row r="888" spans="2:63" s="12" customFormat="1" ht="22.9" customHeight="1">
      <c r="B888" s="164"/>
      <c r="C888" s="165"/>
      <c r="D888" s="166" t="s">
        <v>71</v>
      </c>
      <c r="E888" s="178" t="s">
        <v>1176</v>
      </c>
      <c r="F888" s="178" t="s">
        <v>1177</v>
      </c>
      <c r="G888" s="165"/>
      <c r="H888" s="165"/>
      <c r="I888" s="168"/>
      <c r="J888" s="179">
        <f>BK888</f>
        <v>0</v>
      </c>
      <c r="K888" s="165"/>
      <c r="L888" s="170"/>
      <c r="M888" s="171"/>
      <c r="N888" s="172"/>
      <c r="O888" s="172"/>
      <c r="P888" s="173">
        <f>SUM(P889:P892)</f>
        <v>0</v>
      </c>
      <c r="Q888" s="172"/>
      <c r="R888" s="173">
        <f>SUM(R889:R892)</f>
        <v>0.00125</v>
      </c>
      <c r="S888" s="172"/>
      <c r="T888" s="174">
        <f>SUM(T889:T892)</f>
        <v>0.133</v>
      </c>
      <c r="AR888" s="175" t="s">
        <v>81</v>
      </c>
      <c r="AT888" s="176" t="s">
        <v>71</v>
      </c>
      <c r="AU888" s="176" t="s">
        <v>79</v>
      </c>
      <c r="AY888" s="175" t="s">
        <v>154</v>
      </c>
      <c r="BK888" s="177">
        <f>SUM(BK889:BK892)</f>
        <v>0</v>
      </c>
    </row>
    <row r="889" spans="1:65" s="2" customFormat="1" ht="24.2" customHeight="1">
      <c r="A889" s="36"/>
      <c r="B889" s="37"/>
      <c r="C889" s="180" t="s">
        <v>1178</v>
      </c>
      <c r="D889" s="180" t="s">
        <v>156</v>
      </c>
      <c r="E889" s="181" t="s">
        <v>1179</v>
      </c>
      <c r="F889" s="182" t="s">
        <v>1180</v>
      </c>
      <c r="G889" s="183" t="s">
        <v>177</v>
      </c>
      <c r="H889" s="184">
        <v>25</v>
      </c>
      <c r="I889" s="185"/>
      <c r="J889" s="186">
        <f>ROUND(I889*H889,2)</f>
        <v>0</v>
      </c>
      <c r="K889" s="182" t="s">
        <v>160</v>
      </c>
      <c r="L889" s="41"/>
      <c r="M889" s="187" t="s">
        <v>19</v>
      </c>
      <c r="N889" s="188" t="s">
        <v>43</v>
      </c>
      <c r="O889" s="66"/>
      <c r="P889" s="189">
        <f>O889*H889</f>
        <v>0</v>
      </c>
      <c r="Q889" s="189">
        <v>5E-05</v>
      </c>
      <c r="R889" s="189">
        <f>Q889*H889</f>
        <v>0.00125</v>
      </c>
      <c r="S889" s="189">
        <v>0.00532</v>
      </c>
      <c r="T889" s="190">
        <f>S889*H889</f>
        <v>0.133</v>
      </c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R889" s="191" t="s">
        <v>262</v>
      </c>
      <c r="AT889" s="191" t="s">
        <v>156</v>
      </c>
      <c r="AU889" s="191" t="s">
        <v>81</v>
      </c>
      <c r="AY889" s="19" t="s">
        <v>154</v>
      </c>
      <c r="BE889" s="192">
        <f>IF(N889="základní",J889,0)</f>
        <v>0</v>
      </c>
      <c r="BF889" s="192">
        <f>IF(N889="snížená",J889,0)</f>
        <v>0</v>
      </c>
      <c r="BG889" s="192">
        <f>IF(N889="zákl. přenesená",J889,0)</f>
        <v>0</v>
      </c>
      <c r="BH889" s="192">
        <f>IF(N889="sníž. přenesená",J889,0)</f>
        <v>0</v>
      </c>
      <c r="BI889" s="192">
        <f>IF(N889="nulová",J889,0)</f>
        <v>0</v>
      </c>
      <c r="BJ889" s="19" t="s">
        <v>79</v>
      </c>
      <c r="BK889" s="192">
        <f>ROUND(I889*H889,2)</f>
        <v>0</v>
      </c>
      <c r="BL889" s="19" t="s">
        <v>262</v>
      </c>
      <c r="BM889" s="191" t="s">
        <v>1181</v>
      </c>
    </row>
    <row r="890" spans="1:47" s="2" customFormat="1" ht="11.25">
      <c r="A890" s="36"/>
      <c r="B890" s="37"/>
      <c r="C890" s="38"/>
      <c r="D890" s="193" t="s">
        <v>163</v>
      </c>
      <c r="E890" s="38"/>
      <c r="F890" s="194" t="s">
        <v>1180</v>
      </c>
      <c r="G890" s="38"/>
      <c r="H890" s="38"/>
      <c r="I890" s="195"/>
      <c r="J890" s="38"/>
      <c r="K890" s="38"/>
      <c r="L890" s="41"/>
      <c r="M890" s="196"/>
      <c r="N890" s="197"/>
      <c r="O890" s="66"/>
      <c r="P890" s="66"/>
      <c r="Q890" s="66"/>
      <c r="R890" s="66"/>
      <c r="S890" s="66"/>
      <c r="T890" s="67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T890" s="19" t="s">
        <v>163</v>
      </c>
      <c r="AU890" s="19" t="s">
        <v>81</v>
      </c>
    </row>
    <row r="891" spans="1:47" s="2" customFormat="1" ht="11.25">
      <c r="A891" s="36"/>
      <c r="B891" s="37"/>
      <c r="C891" s="38"/>
      <c r="D891" s="198" t="s">
        <v>164</v>
      </c>
      <c r="E891" s="38"/>
      <c r="F891" s="199" t="s">
        <v>1182</v>
      </c>
      <c r="G891" s="38"/>
      <c r="H891" s="38"/>
      <c r="I891" s="195"/>
      <c r="J891" s="38"/>
      <c r="K891" s="38"/>
      <c r="L891" s="41"/>
      <c r="M891" s="196"/>
      <c r="N891" s="197"/>
      <c r="O891" s="66"/>
      <c r="P891" s="66"/>
      <c r="Q891" s="66"/>
      <c r="R891" s="66"/>
      <c r="S891" s="66"/>
      <c r="T891" s="67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T891" s="19" t="s">
        <v>164</v>
      </c>
      <c r="AU891" s="19" t="s">
        <v>81</v>
      </c>
    </row>
    <row r="892" spans="2:51" s="14" customFormat="1" ht="11.25">
      <c r="B892" s="210"/>
      <c r="C892" s="211"/>
      <c r="D892" s="193" t="s">
        <v>166</v>
      </c>
      <c r="E892" s="212" t="s">
        <v>19</v>
      </c>
      <c r="F892" s="213" t="s">
        <v>1183</v>
      </c>
      <c r="G892" s="211"/>
      <c r="H892" s="214">
        <v>25</v>
      </c>
      <c r="I892" s="215"/>
      <c r="J892" s="211"/>
      <c r="K892" s="211"/>
      <c r="L892" s="216"/>
      <c r="M892" s="217"/>
      <c r="N892" s="218"/>
      <c r="O892" s="218"/>
      <c r="P892" s="218"/>
      <c r="Q892" s="218"/>
      <c r="R892" s="218"/>
      <c r="S892" s="218"/>
      <c r="T892" s="219"/>
      <c r="AT892" s="220" t="s">
        <v>166</v>
      </c>
      <c r="AU892" s="220" t="s">
        <v>81</v>
      </c>
      <c r="AV892" s="14" t="s">
        <v>81</v>
      </c>
      <c r="AW892" s="14" t="s">
        <v>33</v>
      </c>
      <c r="AX892" s="14" t="s">
        <v>79</v>
      </c>
      <c r="AY892" s="220" t="s">
        <v>154</v>
      </c>
    </row>
    <row r="893" spans="2:63" s="12" customFormat="1" ht="22.9" customHeight="1">
      <c r="B893" s="164"/>
      <c r="C893" s="165"/>
      <c r="D893" s="166" t="s">
        <v>71</v>
      </c>
      <c r="E893" s="178" t="s">
        <v>1184</v>
      </c>
      <c r="F893" s="178" t="s">
        <v>1185</v>
      </c>
      <c r="G893" s="165"/>
      <c r="H893" s="165"/>
      <c r="I893" s="168"/>
      <c r="J893" s="179">
        <f>BK893</f>
        <v>0</v>
      </c>
      <c r="K893" s="165"/>
      <c r="L893" s="170"/>
      <c r="M893" s="171"/>
      <c r="N893" s="172"/>
      <c r="O893" s="172"/>
      <c r="P893" s="173">
        <f>SUM(P894:P895)</f>
        <v>0</v>
      </c>
      <c r="Q893" s="172"/>
      <c r="R893" s="173">
        <f>SUM(R894:R895)</f>
        <v>0</v>
      </c>
      <c r="S893" s="172"/>
      <c r="T893" s="174">
        <f>SUM(T894:T895)</f>
        <v>0</v>
      </c>
      <c r="AR893" s="175" t="s">
        <v>81</v>
      </c>
      <c r="AT893" s="176" t="s">
        <v>71</v>
      </c>
      <c r="AU893" s="176" t="s">
        <v>79</v>
      </c>
      <c r="AY893" s="175" t="s">
        <v>154</v>
      </c>
      <c r="BK893" s="177">
        <f>SUM(BK894:BK895)</f>
        <v>0</v>
      </c>
    </row>
    <row r="894" spans="1:65" s="2" customFormat="1" ht="24.2" customHeight="1">
      <c r="A894" s="36"/>
      <c r="B894" s="37"/>
      <c r="C894" s="180" t="s">
        <v>1186</v>
      </c>
      <c r="D894" s="180" t="s">
        <v>156</v>
      </c>
      <c r="E894" s="181" t="s">
        <v>1187</v>
      </c>
      <c r="F894" s="182" t="s">
        <v>1188</v>
      </c>
      <c r="G894" s="183" t="s">
        <v>457</v>
      </c>
      <c r="H894" s="184">
        <v>40</v>
      </c>
      <c r="I894" s="185"/>
      <c r="J894" s="186">
        <f>ROUND(I894*H894,2)</f>
        <v>0</v>
      </c>
      <c r="K894" s="182" t="s">
        <v>458</v>
      </c>
      <c r="L894" s="41"/>
      <c r="M894" s="187" t="s">
        <v>19</v>
      </c>
      <c r="N894" s="188" t="s">
        <v>43</v>
      </c>
      <c r="O894" s="66"/>
      <c r="P894" s="189">
        <f>O894*H894</f>
        <v>0</v>
      </c>
      <c r="Q894" s="189">
        <v>0</v>
      </c>
      <c r="R894" s="189">
        <f>Q894*H894</f>
        <v>0</v>
      </c>
      <c r="S894" s="189">
        <v>0</v>
      </c>
      <c r="T894" s="190">
        <f>S894*H894</f>
        <v>0</v>
      </c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R894" s="191" t="s">
        <v>262</v>
      </c>
      <c r="AT894" s="191" t="s">
        <v>156</v>
      </c>
      <c r="AU894" s="191" t="s">
        <v>81</v>
      </c>
      <c r="AY894" s="19" t="s">
        <v>154</v>
      </c>
      <c r="BE894" s="192">
        <f>IF(N894="základní",J894,0)</f>
        <v>0</v>
      </c>
      <c r="BF894" s="192">
        <f>IF(N894="snížená",J894,0)</f>
        <v>0</v>
      </c>
      <c r="BG894" s="192">
        <f>IF(N894="zákl. přenesená",J894,0)</f>
        <v>0</v>
      </c>
      <c r="BH894" s="192">
        <f>IF(N894="sníž. přenesená",J894,0)</f>
        <v>0</v>
      </c>
      <c r="BI894" s="192">
        <f>IF(N894="nulová",J894,0)</f>
        <v>0</v>
      </c>
      <c r="BJ894" s="19" t="s">
        <v>79</v>
      </c>
      <c r="BK894" s="192">
        <f>ROUND(I894*H894,2)</f>
        <v>0</v>
      </c>
      <c r="BL894" s="19" t="s">
        <v>262</v>
      </c>
      <c r="BM894" s="191" t="s">
        <v>1189</v>
      </c>
    </row>
    <row r="895" spans="1:47" s="2" customFormat="1" ht="11.25">
      <c r="A895" s="36"/>
      <c r="B895" s="37"/>
      <c r="C895" s="38"/>
      <c r="D895" s="193" t="s">
        <v>163</v>
      </c>
      <c r="E895" s="38"/>
      <c r="F895" s="194" t="s">
        <v>1188</v>
      </c>
      <c r="G895" s="38"/>
      <c r="H895" s="38"/>
      <c r="I895" s="195"/>
      <c r="J895" s="38"/>
      <c r="K895" s="38"/>
      <c r="L895" s="41"/>
      <c r="M895" s="196"/>
      <c r="N895" s="197"/>
      <c r="O895" s="66"/>
      <c r="P895" s="66"/>
      <c r="Q895" s="66"/>
      <c r="R895" s="66"/>
      <c r="S895" s="66"/>
      <c r="T895" s="67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T895" s="19" t="s">
        <v>163</v>
      </c>
      <c r="AU895" s="19" t="s">
        <v>81</v>
      </c>
    </row>
    <row r="896" spans="2:63" s="12" customFormat="1" ht="22.9" customHeight="1">
      <c r="B896" s="164"/>
      <c r="C896" s="165"/>
      <c r="D896" s="166" t="s">
        <v>71</v>
      </c>
      <c r="E896" s="178" t="s">
        <v>1190</v>
      </c>
      <c r="F896" s="178" t="s">
        <v>1191</v>
      </c>
      <c r="G896" s="165"/>
      <c r="H896" s="165"/>
      <c r="I896" s="168"/>
      <c r="J896" s="179">
        <f>BK896</f>
        <v>0</v>
      </c>
      <c r="K896" s="165"/>
      <c r="L896" s="170"/>
      <c r="M896" s="171"/>
      <c r="N896" s="172"/>
      <c r="O896" s="172"/>
      <c r="P896" s="173">
        <f>SUM(P897:P898)</f>
        <v>0</v>
      </c>
      <c r="Q896" s="172"/>
      <c r="R896" s="173">
        <f>SUM(R897:R898)</f>
        <v>0</v>
      </c>
      <c r="S896" s="172"/>
      <c r="T896" s="174">
        <f>SUM(T897:T898)</f>
        <v>0</v>
      </c>
      <c r="AR896" s="175" t="s">
        <v>81</v>
      </c>
      <c r="AT896" s="176" t="s">
        <v>71</v>
      </c>
      <c r="AU896" s="176" t="s">
        <v>79</v>
      </c>
      <c r="AY896" s="175" t="s">
        <v>154</v>
      </c>
      <c r="BK896" s="177">
        <f>SUM(BK897:BK898)</f>
        <v>0</v>
      </c>
    </row>
    <row r="897" spans="1:65" s="2" customFormat="1" ht="24.2" customHeight="1">
      <c r="A897" s="36"/>
      <c r="B897" s="37"/>
      <c r="C897" s="180" t="s">
        <v>1192</v>
      </c>
      <c r="D897" s="180" t="s">
        <v>156</v>
      </c>
      <c r="E897" s="181" t="s">
        <v>1193</v>
      </c>
      <c r="F897" s="182" t="s">
        <v>1194</v>
      </c>
      <c r="G897" s="183" t="s">
        <v>457</v>
      </c>
      <c r="H897" s="184">
        <v>40</v>
      </c>
      <c r="I897" s="185"/>
      <c r="J897" s="186">
        <f>ROUND(I897*H897,2)</f>
        <v>0</v>
      </c>
      <c r="K897" s="182" t="s">
        <v>458</v>
      </c>
      <c r="L897" s="41"/>
      <c r="M897" s="187" t="s">
        <v>19</v>
      </c>
      <c r="N897" s="188" t="s">
        <v>43</v>
      </c>
      <c r="O897" s="66"/>
      <c r="P897" s="189">
        <f>O897*H897</f>
        <v>0</v>
      </c>
      <c r="Q897" s="189">
        <v>0</v>
      </c>
      <c r="R897" s="189">
        <f>Q897*H897</f>
        <v>0</v>
      </c>
      <c r="S897" s="189">
        <v>0</v>
      </c>
      <c r="T897" s="190">
        <f>S897*H897</f>
        <v>0</v>
      </c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R897" s="191" t="s">
        <v>262</v>
      </c>
      <c r="AT897" s="191" t="s">
        <v>156</v>
      </c>
      <c r="AU897" s="191" t="s">
        <v>81</v>
      </c>
      <c r="AY897" s="19" t="s">
        <v>154</v>
      </c>
      <c r="BE897" s="192">
        <f>IF(N897="základní",J897,0)</f>
        <v>0</v>
      </c>
      <c r="BF897" s="192">
        <f>IF(N897="snížená",J897,0)</f>
        <v>0</v>
      </c>
      <c r="BG897" s="192">
        <f>IF(N897="zákl. přenesená",J897,0)</f>
        <v>0</v>
      </c>
      <c r="BH897" s="192">
        <f>IF(N897="sníž. přenesená",J897,0)</f>
        <v>0</v>
      </c>
      <c r="BI897" s="192">
        <f>IF(N897="nulová",J897,0)</f>
        <v>0</v>
      </c>
      <c r="BJ897" s="19" t="s">
        <v>79</v>
      </c>
      <c r="BK897" s="192">
        <f>ROUND(I897*H897,2)</f>
        <v>0</v>
      </c>
      <c r="BL897" s="19" t="s">
        <v>262</v>
      </c>
      <c r="BM897" s="191" t="s">
        <v>1195</v>
      </c>
    </row>
    <row r="898" spans="1:47" s="2" customFormat="1" ht="11.25">
      <c r="A898" s="36"/>
      <c r="B898" s="37"/>
      <c r="C898" s="38"/>
      <c r="D898" s="193" t="s">
        <v>163</v>
      </c>
      <c r="E898" s="38"/>
      <c r="F898" s="194" t="s">
        <v>1194</v>
      </c>
      <c r="G898" s="38"/>
      <c r="H898" s="38"/>
      <c r="I898" s="195"/>
      <c r="J898" s="38"/>
      <c r="K898" s="38"/>
      <c r="L898" s="41"/>
      <c r="M898" s="196"/>
      <c r="N898" s="197"/>
      <c r="O898" s="66"/>
      <c r="P898" s="66"/>
      <c r="Q898" s="66"/>
      <c r="R898" s="66"/>
      <c r="S898" s="66"/>
      <c r="T898" s="67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T898" s="19" t="s">
        <v>163</v>
      </c>
      <c r="AU898" s="19" t="s">
        <v>81</v>
      </c>
    </row>
    <row r="899" spans="2:63" s="12" customFormat="1" ht="22.9" customHeight="1">
      <c r="B899" s="164"/>
      <c r="C899" s="165"/>
      <c r="D899" s="166" t="s">
        <v>71</v>
      </c>
      <c r="E899" s="178" t="s">
        <v>1196</v>
      </c>
      <c r="F899" s="178" t="s">
        <v>1197</v>
      </c>
      <c r="G899" s="165"/>
      <c r="H899" s="165"/>
      <c r="I899" s="168"/>
      <c r="J899" s="179">
        <f>BK899</f>
        <v>0</v>
      </c>
      <c r="K899" s="165"/>
      <c r="L899" s="170"/>
      <c r="M899" s="171"/>
      <c r="N899" s="172"/>
      <c r="O899" s="172"/>
      <c r="P899" s="173">
        <f>SUM(P900:P901)</f>
        <v>0</v>
      </c>
      <c r="Q899" s="172"/>
      <c r="R899" s="173">
        <f>SUM(R900:R901)</f>
        <v>0</v>
      </c>
      <c r="S899" s="172"/>
      <c r="T899" s="174">
        <f>SUM(T900:T901)</f>
        <v>0</v>
      </c>
      <c r="AR899" s="175" t="s">
        <v>81</v>
      </c>
      <c r="AT899" s="176" t="s">
        <v>71</v>
      </c>
      <c r="AU899" s="176" t="s">
        <v>79</v>
      </c>
      <c r="AY899" s="175" t="s">
        <v>154</v>
      </c>
      <c r="BK899" s="177">
        <f>SUM(BK900:BK901)</f>
        <v>0</v>
      </c>
    </row>
    <row r="900" spans="1:65" s="2" customFormat="1" ht="21.75" customHeight="1">
      <c r="A900" s="36"/>
      <c r="B900" s="37"/>
      <c r="C900" s="180" t="s">
        <v>1198</v>
      </c>
      <c r="D900" s="180" t="s">
        <v>156</v>
      </c>
      <c r="E900" s="181" t="s">
        <v>1199</v>
      </c>
      <c r="F900" s="182" t="s">
        <v>1200</v>
      </c>
      <c r="G900" s="183" t="s">
        <v>1201</v>
      </c>
      <c r="H900" s="184">
        <v>1</v>
      </c>
      <c r="I900" s="185"/>
      <c r="J900" s="186">
        <f>ROUND(I900*H900,2)</f>
        <v>0</v>
      </c>
      <c r="K900" s="182" t="s">
        <v>458</v>
      </c>
      <c r="L900" s="41"/>
      <c r="M900" s="187" t="s">
        <v>19</v>
      </c>
      <c r="N900" s="188" t="s">
        <v>43</v>
      </c>
      <c r="O900" s="66"/>
      <c r="P900" s="189">
        <f>O900*H900</f>
        <v>0</v>
      </c>
      <c r="Q900" s="189">
        <v>0</v>
      </c>
      <c r="R900" s="189">
        <f>Q900*H900</f>
        <v>0</v>
      </c>
      <c r="S900" s="189">
        <v>0</v>
      </c>
      <c r="T900" s="190">
        <f>S900*H900</f>
        <v>0</v>
      </c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R900" s="191" t="s">
        <v>262</v>
      </c>
      <c r="AT900" s="191" t="s">
        <v>156</v>
      </c>
      <c r="AU900" s="191" t="s">
        <v>81</v>
      </c>
      <c r="AY900" s="19" t="s">
        <v>154</v>
      </c>
      <c r="BE900" s="192">
        <f>IF(N900="základní",J900,0)</f>
        <v>0</v>
      </c>
      <c r="BF900" s="192">
        <f>IF(N900="snížená",J900,0)</f>
        <v>0</v>
      </c>
      <c r="BG900" s="192">
        <f>IF(N900="zákl. přenesená",J900,0)</f>
        <v>0</v>
      </c>
      <c r="BH900" s="192">
        <f>IF(N900="sníž. přenesená",J900,0)</f>
        <v>0</v>
      </c>
      <c r="BI900" s="192">
        <f>IF(N900="nulová",J900,0)</f>
        <v>0</v>
      </c>
      <c r="BJ900" s="19" t="s">
        <v>79</v>
      </c>
      <c r="BK900" s="192">
        <f>ROUND(I900*H900,2)</f>
        <v>0</v>
      </c>
      <c r="BL900" s="19" t="s">
        <v>262</v>
      </c>
      <c r="BM900" s="191" t="s">
        <v>1202</v>
      </c>
    </row>
    <row r="901" spans="1:47" s="2" customFormat="1" ht="11.25">
      <c r="A901" s="36"/>
      <c r="B901" s="37"/>
      <c r="C901" s="38"/>
      <c r="D901" s="193" t="s">
        <v>163</v>
      </c>
      <c r="E901" s="38"/>
      <c r="F901" s="194" t="s">
        <v>1200</v>
      </c>
      <c r="G901" s="38"/>
      <c r="H901" s="38"/>
      <c r="I901" s="195"/>
      <c r="J901" s="38"/>
      <c r="K901" s="38"/>
      <c r="L901" s="41"/>
      <c r="M901" s="196"/>
      <c r="N901" s="197"/>
      <c r="O901" s="66"/>
      <c r="P901" s="66"/>
      <c r="Q901" s="66"/>
      <c r="R901" s="66"/>
      <c r="S901" s="66"/>
      <c r="T901" s="67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T901" s="19" t="s">
        <v>163</v>
      </c>
      <c r="AU901" s="19" t="s">
        <v>81</v>
      </c>
    </row>
    <row r="902" spans="2:63" s="12" customFormat="1" ht="22.9" customHeight="1">
      <c r="B902" s="164"/>
      <c r="C902" s="165"/>
      <c r="D902" s="166" t="s">
        <v>71</v>
      </c>
      <c r="E902" s="178" t="s">
        <v>1203</v>
      </c>
      <c r="F902" s="178" t="s">
        <v>1204</v>
      </c>
      <c r="G902" s="165"/>
      <c r="H902" s="165"/>
      <c r="I902" s="168"/>
      <c r="J902" s="179">
        <f>BK902</f>
        <v>0</v>
      </c>
      <c r="K902" s="165"/>
      <c r="L902" s="170"/>
      <c r="M902" s="171"/>
      <c r="N902" s="172"/>
      <c r="O902" s="172"/>
      <c r="P902" s="173">
        <f>SUM(P903:P913)</f>
        <v>0</v>
      </c>
      <c r="Q902" s="172"/>
      <c r="R902" s="173">
        <f>SUM(R903:R913)</f>
        <v>0</v>
      </c>
      <c r="S902" s="172"/>
      <c r="T902" s="174">
        <f>SUM(T903:T913)</f>
        <v>0.239464</v>
      </c>
      <c r="AR902" s="175" t="s">
        <v>81</v>
      </c>
      <c r="AT902" s="176" t="s">
        <v>71</v>
      </c>
      <c r="AU902" s="176" t="s">
        <v>79</v>
      </c>
      <c r="AY902" s="175" t="s">
        <v>154</v>
      </c>
      <c r="BK902" s="177">
        <f>SUM(BK903:BK913)</f>
        <v>0</v>
      </c>
    </row>
    <row r="903" spans="1:65" s="2" customFormat="1" ht="21.75" customHeight="1">
      <c r="A903" s="36"/>
      <c r="B903" s="37"/>
      <c r="C903" s="180" t="s">
        <v>1205</v>
      </c>
      <c r="D903" s="180" t="s">
        <v>156</v>
      </c>
      <c r="E903" s="181" t="s">
        <v>1206</v>
      </c>
      <c r="F903" s="182" t="s">
        <v>1207</v>
      </c>
      <c r="G903" s="183" t="s">
        <v>159</v>
      </c>
      <c r="H903" s="184">
        <v>29.933</v>
      </c>
      <c r="I903" s="185"/>
      <c r="J903" s="186">
        <f>ROUND(I903*H903,2)</f>
        <v>0</v>
      </c>
      <c r="K903" s="182" t="s">
        <v>160</v>
      </c>
      <c r="L903" s="41"/>
      <c r="M903" s="187" t="s">
        <v>19</v>
      </c>
      <c r="N903" s="188" t="s">
        <v>43</v>
      </c>
      <c r="O903" s="66"/>
      <c r="P903" s="189">
        <f>O903*H903</f>
        <v>0</v>
      </c>
      <c r="Q903" s="189">
        <v>0</v>
      </c>
      <c r="R903" s="189">
        <f>Q903*H903</f>
        <v>0</v>
      </c>
      <c r="S903" s="189">
        <v>0</v>
      </c>
      <c r="T903" s="190">
        <f>S903*H903</f>
        <v>0</v>
      </c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R903" s="191" t="s">
        <v>262</v>
      </c>
      <c r="AT903" s="191" t="s">
        <v>156</v>
      </c>
      <c r="AU903" s="191" t="s">
        <v>81</v>
      </c>
      <c r="AY903" s="19" t="s">
        <v>154</v>
      </c>
      <c r="BE903" s="192">
        <f>IF(N903="základní",J903,0)</f>
        <v>0</v>
      </c>
      <c r="BF903" s="192">
        <f>IF(N903="snížená",J903,0)</f>
        <v>0</v>
      </c>
      <c r="BG903" s="192">
        <f>IF(N903="zákl. přenesená",J903,0)</f>
        <v>0</v>
      </c>
      <c r="BH903" s="192">
        <f>IF(N903="sníž. přenesená",J903,0)</f>
        <v>0</v>
      </c>
      <c r="BI903" s="192">
        <f>IF(N903="nulová",J903,0)</f>
        <v>0</v>
      </c>
      <c r="BJ903" s="19" t="s">
        <v>79</v>
      </c>
      <c r="BK903" s="192">
        <f>ROUND(I903*H903,2)</f>
        <v>0</v>
      </c>
      <c r="BL903" s="19" t="s">
        <v>262</v>
      </c>
      <c r="BM903" s="191" t="s">
        <v>1208</v>
      </c>
    </row>
    <row r="904" spans="1:47" s="2" customFormat="1" ht="11.25">
      <c r="A904" s="36"/>
      <c r="B904" s="37"/>
      <c r="C904" s="38"/>
      <c r="D904" s="193" t="s">
        <v>163</v>
      </c>
      <c r="E904" s="38"/>
      <c r="F904" s="194" t="s">
        <v>1207</v>
      </c>
      <c r="G904" s="38"/>
      <c r="H904" s="38"/>
      <c r="I904" s="195"/>
      <c r="J904" s="38"/>
      <c r="K904" s="38"/>
      <c r="L904" s="41"/>
      <c r="M904" s="196"/>
      <c r="N904" s="197"/>
      <c r="O904" s="66"/>
      <c r="P904" s="66"/>
      <c r="Q904" s="66"/>
      <c r="R904" s="66"/>
      <c r="S904" s="66"/>
      <c r="T904" s="67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T904" s="19" t="s">
        <v>163</v>
      </c>
      <c r="AU904" s="19" t="s">
        <v>81</v>
      </c>
    </row>
    <row r="905" spans="1:47" s="2" customFormat="1" ht="11.25">
      <c r="A905" s="36"/>
      <c r="B905" s="37"/>
      <c r="C905" s="38"/>
      <c r="D905" s="198" t="s">
        <v>164</v>
      </c>
      <c r="E905" s="38"/>
      <c r="F905" s="199" t="s">
        <v>1209</v>
      </c>
      <c r="G905" s="38"/>
      <c r="H905" s="38"/>
      <c r="I905" s="195"/>
      <c r="J905" s="38"/>
      <c r="K905" s="38"/>
      <c r="L905" s="41"/>
      <c r="M905" s="196"/>
      <c r="N905" s="197"/>
      <c r="O905" s="66"/>
      <c r="P905" s="66"/>
      <c r="Q905" s="66"/>
      <c r="R905" s="66"/>
      <c r="S905" s="66"/>
      <c r="T905" s="67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T905" s="19" t="s">
        <v>164</v>
      </c>
      <c r="AU905" s="19" t="s">
        <v>81</v>
      </c>
    </row>
    <row r="906" spans="2:51" s="14" customFormat="1" ht="22.5">
      <c r="B906" s="210"/>
      <c r="C906" s="211"/>
      <c r="D906" s="193" t="s">
        <v>166</v>
      </c>
      <c r="E906" s="212" t="s">
        <v>19</v>
      </c>
      <c r="F906" s="213" t="s">
        <v>1210</v>
      </c>
      <c r="G906" s="211"/>
      <c r="H906" s="214">
        <v>29.933</v>
      </c>
      <c r="I906" s="215"/>
      <c r="J906" s="211"/>
      <c r="K906" s="211"/>
      <c r="L906" s="216"/>
      <c r="M906" s="217"/>
      <c r="N906" s="218"/>
      <c r="O906" s="218"/>
      <c r="P906" s="218"/>
      <c r="Q906" s="218"/>
      <c r="R906" s="218"/>
      <c r="S906" s="218"/>
      <c r="T906" s="219"/>
      <c r="AT906" s="220" t="s">
        <v>166</v>
      </c>
      <c r="AU906" s="220" t="s">
        <v>81</v>
      </c>
      <c r="AV906" s="14" t="s">
        <v>81</v>
      </c>
      <c r="AW906" s="14" t="s">
        <v>33</v>
      </c>
      <c r="AX906" s="14" t="s">
        <v>79</v>
      </c>
      <c r="AY906" s="220" t="s">
        <v>154</v>
      </c>
    </row>
    <row r="907" spans="1:65" s="2" customFormat="1" ht="21.75" customHeight="1">
      <c r="A907" s="36"/>
      <c r="B907" s="37"/>
      <c r="C907" s="180" t="s">
        <v>1211</v>
      </c>
      <c r="D907" s="180" t="s">
        <v>156</v>
      </c>
      <c r="E907" s="181" t="s">
        <v>1212</v>
      </c>
      <c r="F907" s="182" t="s">
        <v>1213</v>
      </c>
      <c r="G907" s="183" t="s">
        <v>159</v>
      </c>
      <c r="H907" s="184">
        <v>29.933</v>
      </c>
      <c r="I907" s="185"/>
      <c r="J907" s="186">
        <f>ROUND(I907*H907,2)</f>
        <v>0</v>
      </c>
      <c r="K907" s="182" t="s">
        <v>160</v>
      </c>
      <c r="L907" s="41"/>
      <c r="M907" s="187" t="s">
        <v>19</v>
      </c>
      <c r="N907" s="188" t="s">
        <v>43</v>
      </c>
      <c r="O907" s="66"/>
      <c r="P907" s="189">
        <f>O907*H907</f>
        <v>0</v>
      </c>
      <c r="Q907" s="189">
        <v>0</v>
      </c>
      <c r="R907" s="189">
        <f>Q907*H907</f>
        <v>0</v>
      </c>
      <c r="S907" s="189">
        <v>0.008</v>
      </c>
      <c r="T907" s="190">
        <f>S907*H907</f>
        <v>0.239464</v>
      </c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R907" s="191" t="s">
        <v>262</v>
      </c>
      <c r="AT907" s="191" t="s">
        <v>156</v>
      </c>
      <c r="AU907" s="191" t="s">
        <v>81</v>
      </c>
      <c r="AY907" s="19" t="s">
        <v>154</v>
      </c>
      <c r="BE907" s="192">
        <f>IF(N907="základní",J907,0)</f>
        <v>0</v>
      </c>
      <c r="BF907" s="192">
        <f>IF(N907="snížená",J907,0)</f>
        <v>0</v>
      </c>
      <c r="BG907" s="192">
        <f>IF(N907="zákl. přenesená",J907,0)</f>
        <v>0</v>
      </c>
      <c r="BH907" s="192">
        <f>IF(N907="sníž. přenesená",J907,0)</f>
        <v>0</v>
      </c>
      <c r="BI907" s="192">
        <f>IF(N907="nulová",J907,0)</f>
        <v>0</v>
      </c>
      <c r="BJ907" s="19" t="s">
        <v>79</v>
      </c>
      <c r="BK907" s="192">
        <f>ROUND(I907*H907,2)</f>
        <v>0</v>
      </c>
      <c r="BL907" s="19" t="s">
        <v>262</v>
      </c>
      <c r="BM907" s="191" t="s">
        <v>1214</v>
      </c>
    </row>
    <row r="908" spans="1:47" s="2" customFormat="1" ht="11.25">
      <c r="A908" s="36"/>
      <c r="B908" s="37"/>
      <c r="C908" s="38"/>
      <c r="D908" s="193" t="s">
        <v>163</v>
      </c>
      <c r="E908" s="38"/>
      <c r="F908" s="194" t="s">
        <v>1213</v>
      </c>
      <c r="G908" s="38"/>
      <c r="H908" s="38"/>
      <c r="I908" s="195"/>
      <c r="J908" s="38"/>
      <c r="K908" s="38"/>
      <c r="L908" s="41"/>
      <c r="M908" s="196"/>
      <c r="N908" s="197"/>
      <c r="O908" s="66"/>
      <c r="P908" s="66"/>
      <c r="Q908" s="66"/>
      <c r="R908" s="66"/>
      <c r="S908" s="66"/>
      <c r="T908" s="67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T908" s="19" t="s">
        <v>163</v>
      </c>
      <c r="AU908" s="19" t="s">
        <v>81</v>
      </c>
    </row>
    <row r="909" spans="1:47" s="2" customFormat="1" ht="11.25">
      <c r="A909" s="36"/>
      <c r="B909" s="37"/>
      <c r="C909" s="38"/>
      <c r="D909" s="198" t="s">
        <v>164</v>
      </c>
      <c r="E909" s="38"/>
      <c r="F909" s="199" t="s">
        <v>1215</v>
      </c>
      <c r="G909" s="38"/>
      <c r="H909" s="38"/>
      <c r="I909" s="195"/>
      <c r="J909" s="38"/>
      <c r="K909" s="38"/>
      <c r="L909" s="41"/>
      <c r="M909" s="196"/>
      <c r="N909" s="197"/>
      <c r="O909" s="66"/>
      <c r="P909" s="66"/>
      <c r="Q909" s="66"/>
      <c r="R909" s="66"/>
      <c r="S909" s="66"/>
      <c r="T909" s="67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T909" s="19" t="s">
        <v>164</v>
      </c>
      <c r="AU909" s="19" t="s">
        <v>81</v>
      </c>
    </row>
    <row r="910" spans="2:51" s="14" customFormat="1" ht="22.5">
      <c r="B910" s="210"/>
      <c r="C910" s="211"/>
      <c r="D910" s="193" t="s">
        <v>166</v>
      </c>
      <c r="E910" s="212" t="s">
        <v>19</v>
      </c>
      <c r="F910" s="213" t="s">
        <v>1216</v>
      </c>
      <c r="G910" s="211"/>
      <c r="H910" s="214">
        <v>29.933</v>
      </c>
      <c r="I910" s="215"/>
      <c r="J910" s="211"/>
      <c r="K910" s="211"/>
      <c r="L910" s="216"/>
      <c r="M910" s="217"/>
      <c r="N910" s="218"/>
      <c r="O910" s="218"/>
      <c r="P910" s="218"/>
      <c r="Q910" s="218"/>
      <c r="R910" s="218"/>
      <c r="S910" s="218"/>
      <c r="T910" s="219"/>
      <c r="AT910" s="220" t="s">
        <v>166</v>
      </c>
      <c r="AU910" s="220" t="s">
        <v>81</v>
      </c>
      <c r="AV910" s="14" t="s">
        <v>81</v>
      </c>
      <c r="AW910" s="14" t="s">
        <v>33</v>
      </c>
      <c r="AX910" s="14" t="s">
        <v>79</v>
      </c>
      <c r="AY910" s="220" t="s">
        <v>154</v>
      </c>
    </row>
    <row r="911" spans="1:65" s="2" customFormat="1" ht="66.75" customHeight="1">
      <c r="A911" s="36"/>
      <c r="B911" s="37"/>
      <c r="C911" s="180" t="s">
        <v>1217</v>
      </c>
      <c r="D911" s="180" t="s">
        <v>156</v>
      </c>
      <c r="E911" s="181" t="s">
        <v>1218</v>
      </c>
      <c r="F911" s="182" t="s">
        <v>1219</v>
      </c>
      <c r="G911" s="183" t="s">
        <v>258</v>
      </c>
      <c r="H911" s="184">
        <v>0.239</v>
      </c>
      <c r="I911" s="185"/>
      <c r="J911" s="186">
        <f>ROUND(I911*H911,2)</f>
        <v>0</v>
      </c>
      <c r="K911" s="182" t="s">
        <v>160</v>
      </c>
      <c r="L911" s="41"/>
      <c r="M911" s="187" t="s">
        <v>19</v>
      </c>
      <c r="N911" s="188" t="s">
        <v>43</v>
      </c>
      <c r="O911" s="66"/>
      <c r="P911" s="189">
        <f>O911*H911</f>
        <v>0</v>
      </c>
      <c r="Q911" s="189">
        <v>0</v>
      </c>
      <c r="R911" s="189">
        <f>Q911*H911</f>
        <v>0</v>
      </c>
      <c r="S911" s="189">
        <v>0</v>
      </c>
      <c r="T911" s="190">
        <f>S911*H911</f>
        <v>0</v>
      </c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R911" s="191" t="s">
        <v>262</v>
      </c>
      <c r="AT911" s="191" t="s">
        <v>156</v>
      </c>
      <c r="AU911" s="191" t="s">
        <v>81</v>
      </c>
      <c r="AY911" s="19" t="s">
        <v>154</v>
      </c>
      <c r="BE911" s="192">
        <f>IF(N911="základní",J911,0)</f>
        <v>0</v>
      </c>
      <c r="BF911" s="192">
        <f>IF(N911="snížená",J911,0)</f>
        <v>0</v>
      </c>
      <c r="BG911" s="192">
        <f>IF(N911="zákl. přenesená",J911,0)</f>
        <v>0</v>
      </c>
      <c r="BH911" s="192">
        <f>IF(N911="sníž. přenesená",J911,0)</f>
        <v>0</v>
      </c>
      <c r="BI911" s="192">
        <f>IF(N911="nulová",J911,0)</f>
        <v>0</v>
      </c>
      <c r="BJ911" s="19" t="s">
        <v>79</v>
      </c>
      <c r="BK911" s="192">
        <f>ROUND(I911*H911,2)</f>
        <v>0</v>
      </c>
      <c r="BL911" s="19" t="s">
        <v>262</v>
      </c>
      <c r="BM911" s="191" t="s">
        <v>1220</v>
      </c>
    </row>
    <row r="912" spans="1:47" s="2" customFormat="1" ht="39">
      <c r="A912" s="36"/>
      <c r="B912" s="37"/>
      <c r="C912" s="38"/>
      <c r="D912" s="193" t="s">
        <v>163</v>
      </c>
      <c r="E912" s="38"/>
      <c r="F912" s="194" t="s">
        <v>1219</v>
      </c>
      <c r="G912" s="38"/>
      <c r="H912" s="38"/>
      <c r="I912" s="195"/>
      <c r="J912" s="38"/>
      <c r="K912" s="38"/>
      <c r="L912" s="41"/>
      <c r="M912" s="196"/>
      <c r="N912" s="197"/>
      <c r="O912" s="66"/>
      <c r="P912" s="66"/>
      <c r="Q912" s="66"/>
      <c r="R912" s="66"/>
      <c r="S912" s="66"/>
      <c r="T912" s="67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T912" s="19" t="s">
        <v>163</v>
      </c>
      <c r="AU912" s="19" t="s">
        <v>81</v>
      </c>
    </row>
    <row r="913" spans="1:47" s="2" customFormat="1" ht="11.25">
      <c r="A913" s="36"/>
      <c r="B913" s="37"/>
      <c r="C913" s="38"/>
      <c r="D913" s="198" t="s">
        <v>164</v>
      </c>
      <c r="E913" s="38"/>
      <c r="F913" s="199" t="s">
        <v>1221</v>
      </c>
      <c r="G913" s="38"/>
      <c r="H913" s="38"/>
      <c r="I913" s="195"/>
      <c r="J913" s="38"/>
      <c r="K913" s="38"/>
      <c r="L913" s="41"/>
      <c r="M913" s="196"/>
      <c r="N913" s="197"/>
      <c r="O913" s="66"/>
      <c r="P913" s="66"/>
      <c r="Q913" s="66"/>
      <c r="R913" s="66"/>
      <c r="S913" s="66"/>
      <c r="T913" s="67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T913" s="19" t="s">
        <v>164</v>
      </c>
      <c r="AU913" s="19" t="s">
        <v>81</v>
      </c>
    </row>
    <row r="914" spans="2:63" s="12" customFormat="1" ht="22.9" customHeight="1">
      <c r="B914" s="164"/>
      <c r="C914" s="165"/>
      <c r="D914" s="166" t="s">
        <v>71</v>
      </c>
      <c r="E914" s="178" t="s">
        <v>1222</v>
      </c>
      <c r="F914" s="178" t="s">
        <v>1223</v>
      </c>
      <c r="G914" s="165"/>
      <c r="H914" s="165"/>
      <c r="I914" s="168"/>
      <c r="J914" s="179">
        <f>BK914</f>
        <v>0</v>
      </c>
      <c r="K914" s="165"/>
      <c r="L914" s="170"/>
      <c r="M914" s="171"/>
      <c r="N914" s="172"/>
      <c r="O914" s="172"/>
      <c r="P914" s="173">
        <f>SUM(P915:P964)</f>
        <v>0</v>
      </c>
      <c r="Q914" s="172"/>
      <c r="R914" s="173">
        <f>SUM(R915:R964)</f>
        <v>0.334498</v>
      </c>
      <c r="S914" s="172"/>
      <c r="T914" s="174">
        <f>SUM(T915:T964)</f>
        <v>0.004175</v>
      </c>
      <c r="AR914" s="175" t="s">
        <v>81</v>
      </c>
      <c r="AT914" s="176" t="s">
        <v>71</v>
      </c>
      <c r="AU914" s="176" t="s">
        <v>79</v>
      </c>
      <c r="AY914" s="175" t="s">
        <v>154</v>
      </c>
      <c r="BK914" s="177">
        <f>SUM(BK915:BK964)</f>
        <v>0</v>
      </c>
    </row>
    <row r="915" spans="1:65" s="2" customFormat="1" ht="24.2" customHeight="1">
      <c r="A915" s="36"/>
      <c r="B915" s="37"/>
      <c r="C915" s="180" t="s">
        <v>1224</v>
      </c>
      <c r="D915" s="180" t="s">
        <v>156</v>
      </c>
      <c r="E915" s="181" t="s">
        <v>1225</v>
      </c>
      <c r="F915" s="182" t="s">
        <v>1226</v>
      </c>
      <c r="G915" s="183" t="s">
        <v>177</v>
      </c>
      <c r="H915" s="184">
        <v>2.5</v>
      </c>
      <c r="I915" s="185"/>
      <c r="J915" s="186">
        <f>ROUND(I915*H915,2)</f>
        <v>0</v>
      </c>
      <c r="K915" s="182" t="s">
        <v>160</v>
      </c>
      <c r="L915" s="41"/>
      <c r="M915" s="187" t="s">
        <v>19</v>
      </c>
      <c r="N915" s="188" t="s">
        <v>43</v>
      </c>
      <c r="O915" s="66"/>
      <c r="P915" s="189">
        <f>O915*H915</f>
        <v>0</v>
      </c>
      <c r="Q915" s="189">
        <v>0</v>
      </c>
      <c r="R915" s="189">
        <f>Q915*H915</f>
        <v>0</v>
      </c>
      <c r="S915" s="189">
        <v>0.00167</v>
      </c>
      <c r="T915" s="190">
        <f>S915*H915</f>
        <v>0.004175</v>
      </c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R915" s="191" t="s">
        <v>262</v>
      </c>
      <c r="AT915" s="191" t="s">
        <v>156</v>
      </c>
      <c r="AU915" s="191" t="s">
        <v>81</v>
      </c>
      <c r="AY915" s="19" t="s">
        <v>154</v>
      </c>
      <c r="BE915" s="192">
        <f>IF(N915="základní",J915,0)</f>
        <v>0</v>
      </c>
      <c r="BF915" s="192">
        <f>IF(N915="snížená",J915,0)</f>
        <v>0</v>
      </c>
      <c r="BG915" s="192">
        <f>IF(N915="zákl. přenesená",J915,0)</f>
        <v>0</v>
      </c>
      <c r="BH915" s="192">
        <f>IF(N915="sníž. přenesená",J915,0)</f>
        <v>0</v>
      </c>
      <c r="BI915" s="192">
        <f>IF(N915="nulová",J915,0)</f>
        <v>0</v>
      </c>
      <c r="BJ915" s="19" t="s">
        <v>79</v>
      </c>
      <c r="BK915" s="192">
        <f>ROUND(I915*H915,2)</f>
        <v>0</v>
      </c>
      <c r="BL915" s="19" t="s">
        <v>262</v>
      </c>
      <c r="BM915" s="191" t="s">
        <v>1227</v>
      </c>
    </row>
    <row r="916" spans="1:47" s="2" customFormat="1" ht="11.25">
      <c r="A916" s="36"/>
      <c r="B916" s="37"/>
      <c r="C916" s="38"/>
      <c r="D916" s="193" t="s">
        <v>163</v>
      </c>
      <c r="E916" s="38"/>
      <c r="F916" s="194" t="s">
        <v>1226</v>
      </c>
      <c r="G916" s="38"/>
      <c r="H916" s="38"/>
      <c r="I916" s="195"/>
      <c r="J916" s="38"/>
      <c r="K916" s="38"/>
      <c r="L916" s="41"/>
      <c r="M916" s="196"/>
      <c r="N916" s="197"/>
      <c r="O916" s="66"/>
      <c r="P916" s="66"/>
      <c r="Q916" s="66"/>
      <c r="R916" s="66"/>
      <c r="S916" s="66"/>
      <c r="T916" s="67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T916" s="19" t="s">
        <v>163</v>
      </c>
      <c r="AU916" s="19" t="s">
        <v>81</v>
      </c>
    </row>
    <row r="917" spans="1:47" s="2" customFormat="1" ht="11.25">
      <c r="A917" s="36"/>
      <c r="B917" s="37"/>
      <c r="C917" s="38"/>
      <c r="D917" s="198" t="s">
        <v>164</v>
      </c>
      <c r="E917" s="38"/>
      <c r="F917" s="199" t="s">
        <v>1228</v>
      </c>
      <c r="G917" s="38"/>
      <c r="H917" s="38"/>
      <c r="I917" s="195"/>
      <c r="J917" s="38"/>
      <c r="K917" s="38"/>
      <c r="L917" s="41"/>
      <c r="M917" s="196"/>
      <c r="N917" s="197"/>
      <c r="O917" s="66"/>
      <c r="P917" s="66"/>
      <c r="Q917" s="66"/>
      <c r="R917" s="66"/>
      <c r="S917" s="66"/>
      <c r="T917" s="67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T917" s="19" t="s">
        <v>164</v>
      </c>
      <c r="AU917" s="19" t="s">
        <v>81</v>
      </c>
    </row>
    <row r="918" spans="2:51" s="14" customFormat="1" ht="11.25">
      <c r="B918" s="210"/>
      <c r="C918" s="211"/>
      <c r="D918" s="193" t="s">
        <v>166</v>
      </c>
      <c r="E918" s="212" t="s">
        <v>19</v>
      </c>
      <c r="F918" s="213" t="s">
        <v>1229</v>
      </c>
      <c r="G918" s="211"/>
      <c r="H918" s="214">
        <v>2.5</v>
      </c>
      <c r="I918" s="215"/>
      <c r="J918" s="211"/>
      <c r="K918" s="211"/>
      <c r="L918" s="216"/>
      <c r="M918" s="217"/>
      <c r="N918" s="218"/>
      <c r="O918" s="218"/>
      <c r="P918" s="218"/>
      <c r="Q918" s="218"/>
      <c r="R918" s="218"/>
      <c r="S918" s="218"/>
      <c r="T918" s="219"/>
      <c r="AT918" s="220" t="s">
        <v>166</v>
      </c>
      <c r="AU918" s="220" t="s">
        <v>81</v>
      </c>
      <c r="AV918" s="14" t="s">
        <v>81</v>
      </c>
      <c r="AW918" s="14" t="s">
        <v>33</v>
      </c>
      <c r="AX918" s="14" t="s">
        <v>79</v>
      </c>
      <c r="AY918" s="220" t="s">
        <v>154</v>
      </c>
    </row>
    <row r="919" spans="1:65" s="2" customFormat="1" ht="33" customHeight="1">
      <c r="A919" s="36"/>
      <c r="B919" s="37"/>
      <c r="C919" s="180" t="s">
        <v>1230</v>
      </c>
      <c r="D919" s="180" t="s">
        <v>156</v>
      </c>
      <c r="E919" s="181" t="s">
        <v>1231</v>
      </c>
      <c r="F919" s="182" t="s">
        <v>1232</v>
      </c>
      <c r="G919" s="183" t="s">
        <v>177</v>
      </c>
      <c r="H919" s="184">
        <v>18.2</v>
      </c>
      <c r="I919" s="185"/>
      <c r="J919" s="186">
        <f>ROUND(I919*H919,2)</f>
        <v>0</v>
      </c>
      <c r="K919" s="182" t="s">
        <v>160</v>
      </c>
      <c r="L919" s="41"/>
      <c r="M919" s="187" t="s">
        <v>19</v>
      </c>
      <c r="N919" s="188" t="s">
        <v>43</v>
      </c>
      <c r="O919" s="66"/>
      <c r="P919" s="189">
        <f>O919*H919</f>
        <v>0</v>
      </c>
      <c r="Q919" s="189">
        <v>0.00079</v>
      </c>
      <c r="R919" s="189">
        <f>Q919*H919</f>
        <v>0.014378</v>
      </c>
      <c r="S919" s="189">
        <v>0</v>
      </c>
      <c r="T919" s="190">
        <f>S919*H919</f>
        <v>0</v>
      </c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R919" s="191" t="s">
        <v>262</v>
      </c>
      <c r="AT919" s="191" t="s">
        <v>156</v>
      </c>
      <c r="AU919" s="191" t="s">
        <v>81</v>
      </c>
      <c r="AY919" s="19" t="s">
        <v>154</v>
      </c>
      <c r="BE919" s="192">
        <f>IF(N919="základní",J919,0)</f>
        <v>0</v>
      </c>
      <c r="BF919" s="192">
        <f>IF(N919="snížená",J919,0)</f>
        <v>0</v>
      </c>
      <c r="BG919" s="192">
        <f>IF(N919="zákl. přenesená",J919,0)</f>
        <v>0</v>
      </c>
      <c r="BH919" s="192">
        <f>IF(N919="sníž. přenesená",J919,0)</f>
        <v>0</v>
      </c>
      <c r="BI919" s="192">
        <f>IF(N919="nulová",J919,0)</f>
        <v>0</v>
      </c>
      <c r="BJ919" s="19" t="s">
        <v>79</v>
      </c>
      <c r="BK919" s="192">
        <f>ROUND(I919*H919,2)</f>
        <v>0</v>
      </c>
      <c r="BL919" s="19" t="s">
        <v>262</v>
      </c>
      <c r="BM919" s="191" t="s">
        <v>1233</v>
      </c>
    </row>
    <row r="920" spans="1:47" s="2" customFormat="1" ht="19.5">
      <c r="A920" s="36"/>
      <c r="B920" s="37"/>
      <c r="C920" s="38"/>
      <c r="D920" s="193" t="s">
        <v>163</v>
      </c>
      <c r="E920" s="38"/>
      <c r="F920" s="194" t="s">
        <v>1232</v>
      </c>
      <c r="G920" s="38"/>
      <c r="H920" s="38"/>
      <c r="I920" s="195"/>
      <c r="J920" s="38"/>
      <c r="K920" s="38"/>
      <c r="L920" s="41"/>
      <c r="M920" s="196"/>
      <c r="N920" s="197"/>
      <c r="O920" s="66"/>
      <c r="P920" s="66"/>
      <c r="Q920" s="66"/>
      <c r="R920" s="66"/>
      <c r="S920" s="66"/>
      <c r="T920" s="67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T920" s="19" t="s">
        <v>163</v>
      </c>
      <c r="AU920" s="19" t="s">
        <v>81</v>
      </c>
    </row>
    <row r="921" spans="1:47" s="2" customFormat="1" ht="11.25">
      <c r="A921" s="36"/>
      <c r="B921" s="37"/>
      <c r="C921" s="38"/>
      <c r="D921" s="198" t="s">
        <v>164</v>
      </c>
      <c r="E921" s="38"/>
      <c r="F921" s="199" t="s">
        <v>1234</v>
      </c>
      <c r="G921" s="38"/>
      <c r="H921" s="38"/>
      <c r="I921" s="195"/>
      <c r="J921" s="38"/>
      <c r="K921" s="38"/>
      <c r="L921" s="41"/>
      <c r="M921" s="196"/>
      <c r="N921" s="197"/>
      <c r="O921" s="66"/>
      <c r="P921" s="66"/>
      <c r="Q921" s="66"/>
      <c r="R921" s="66"/>
      <c r="S921" s="66"/>
      <c r="T921" s="67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T921" s="19" t="s">
        <v>164</v>
      </c>
      <c r="AU921" s="19" t="s">
        <v>81</v>
      </c>
    </row>
    <row r="922" spans="2:51" s="14" customFormat="1" ht="11.25">
      <c r="B922" s="210"/>
      <c r="C922" s="211"/>
      <c r="D922" s="193" t="s">
        <v>166</v>
      </c>
      <c r="E922" s="212" t="s">
        <v>19</v>
      </c>
      <c r="F922" s="213" t="s">
        <v>1235</v>
      </c>
      <c r="G922" s="211"/>
      <c r="H922" s="214">
        <v>2</v>
      </c>
      <c r="I922" s="215"/>
      <c r="J922" s="211"/>
      <c r="K922" s="211"/>
      <c r="L922" s="216"/>
      <c r="M922" s="217"/>
      <c r="N922" s="218"/>
      <c r="O922" s="218"/>
      <c r="P922" s="218"/>
      <c r="Q922" s="218"/>
      <c r="R922" s="218"/>
      <c r="S922" s="218"/>
      <c r="T922" s="219"/>
      <c r="AT922" s="220" t="s">
        <v>166</v>
      </c>
      <c r="AU922" s="220" t="s">
        <v>81</v>
      </c>
      <c r="AV922" s="14" t="s">
        <v>81</v>
      </c>
      <c r="AW922" s="14" t="s">
        <v>33</v>
      </c>
      <c r="AX922" s="14" t="s">
        <v>72</v>
      </c>
      <c r="AY922" s="220" t="s">
        <v>154</v>
      </c>
    </row>
    <row r="923" spans="2:51" s="14" customFormat="1" ht="11.25">
      <c r="B923" s="210"/>
      <c r="C923" s="211"/>
      <c r="D923" s="193" t="s">
        <v>166</v>
      </c>
      <c r="E923" s="212" t="s">
        <v>19</v>
      </c>
      <c r="F923" s="213" t="s">
        <v>1236</v>
      </c>
      <c r="G923" s="211"/>
      <c r="H923" s="214">
        <v>16.2</v>
      </c>
      <c r="I923" s="215"/>
      <c r="J923" s="211"/>
      <c r="K923" s="211"/>
      <c r="L923" s="216"/>
      <c r="M923" s="217"/>
      <c r="N923" s="218"/>
      <c r="O923" s="218"/>
      <c r="P923" s="218"/>
      <c r="Q923" s="218"/>
      <c r="R923" s="218"/>
      <c r="S923" s="218"/>
      <c r="T923" s="219"/>
      <c r="AT923" s="220" t="s">
        <v>166</v>
      </c>
      <c r="AU923" s="220" t="s">
        <v>81</v>
      </c>
      <c r="AV923" s="14" t="s">
        <v>81</v>
      </c>
      <c r="AW923" s="14" t="s">
        <v>33</v>
      </c>
      <c r="AX923" s="14" t="s">
        <v>72</v>
      </c>
      <c r="AY923" s="220" t="s">
        <v>154</v>
      </c>
    </row>
    <row r="924" spans="2:51" s="15" customFormat="1" ht="11.25">
      <c r="B924" s="221"/>
      <c r="C924" s="222"/>
      <c r="D924" s="193" t="s">
        <v>166</v>
      </c>
      <c r="E924" s="223" t="s">
        <v>19</v>
      </c>
      <c r="F924" s="224" t="s">
        <v>196</v>
      </c>
      <c r="G924" s="222"/>
      <c r="H924" s="225">
        <v>18.2</v>
      </c>
      <c r="I924" s="226"/>
      <c r="J924" s="222"/>
      <c r="K924" s="222"/>
      <c r="L924" s="227"/>
      <c r="M924" s="228"/>
      <c r="N924" s="229"/>
      <c r="O924" s="229"/>
      <c r="P924" s="229"/>
      <c r="Q924" s="229"/>
      <c r="R924" s="229"/>
      <c r="S924" s="229"/>
      <c r="T924" s="230"/>
      <c r="AT924" s="231" t="s">
        <v>166</v>
      </c>
      <c r="AU924" s="231" t="s">
        <v>81</v>
      </c>
      <c r="AV924" s="15" t="s">
        <v>161</v>
      </c>
      <c r="AW924" s="15" t="s">
        <v>33</v>
      </c>
      <c r="AX924" s="15" t="s">
        <v>79</v>
      </c>
      <c r="AY924" s="231" t="s">
        <v>154</v>
      </c>
    </row>
    <row r="925" spans="1:65" s="2" customFormat="1" ht="37.9" customHeight="1">
      <c r="A925" s="36"/>
      <c r="B925" s="37"/>
      <c r="C925" s="180" t="s">
        <v>1237</v>
      </c>
      <c r="D925" s="180" t="s">
        <v>156</v>
      </c>
      <c r="E925" s="181" t="s">
        <v>1238</v>
      </c>
      <c r="F925" s="182" t="s">
        <v>1239</v>
      </c>
      <c r="G925" s="183" t="s">
        <v>177</v>
      </c>
      <c r="H925" s="184">
        <v>14</v>
      </c>
      <c r="I925" s="185"/>
      <c r="J925" s="186">
        <f>ROUND(I925*H925,2)</f>
        <v>0</v>
      </c>
      <c r="K925" s="182" t="s">
        <v>160</v>
      </c>
      <c r="L925" s="41"/>
      <c r="M925" s="187" t="s">
        <v>19</v>
      </c>
      <c r="N925" s="188" t="s">
        <v>43</v>
      </c>
      <c r="O925" s="66"/>
      <c r="P925" s="189">
        <f>O925*H925</f>
        <v>0</v>
      </c>
      <c r="Q925" s="189">
        <v>0.002</v>
      </c>
      <c r="R925" s="189">
        <f>Q925*H925</f>
        <v>0.028</v>
      </c>
      <c r="S925" s="189">
        <v>0</v>
      </c>
      <c r="T925" s="190">
        <f>S925*H925</f>
        <v>0</v>
      </c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R925" s="191" t="s">
        <v>262</v>
      </c>
      <c r="AT925" s="191" t="s">
        <v>156</v>
      </c>
      <c r="AU925" s="191" t="s">
        <v>81</v>
      </c>
      <c r="AY925" s="19" t="s">
        <v>154</v>
      </c>
      <c r="BE925" s="192">
        <f>IF(N925="základní",J925,0)</f>
        <v>0</v>
      </c>
      <c r="BF925" s="192">
        <f>IF(N925="snížená",J925,0)</f>
        <v>0</v>
      </c>
      <c r="BG925" s="192">
        <f>IF(N925="zákl. přenesená",J925,0)</f>
        <v>0</v>
      </c>
      <c r="BH925" s="192">
        <f>IF(N925="sníž. přenesená",J925,0)</f>
        <v>0</v>
      </c>
      <c r="BI925" s="192">
        <f>IF(N925="nulová",J925,0)</f>
        <v>0</v>
      </c>
      <c r="BJ925" s="19" t="s">
        <v>79</v>
      </c>
      <c r="BK925" s="192">
        <f>ROUND(I925*H925,2)</f>
        <v>0</v>
      </c>
      <c r="BL925" s="19" t="s">
        <v>262</v>
      </c>
      <c r="BM925" s="191" t="s">
        <v>1240</v>
      </c>
    </row>
    <row r="926" spans="1:47" s="2" customFormat="1" ht="19.5">
      <c r="A926" s="36"/>
      <c r="B926" s="37"/>
      <c r="C926" s="38"/>
      <c r="D926" s="193" t="s">
        <v>163</v>
      </c>
      <c r="E926" s="38"/>
      <c r="F926" s="194" t="s">
        <v>1239</v>
      </c>
      <c r="G926" s="38"/>
      <c r="H926" s="38"/>
      <c r="I926" s="195"/>
      <c r="J926" s="38"/>
      <c r="K926" s="38"/>
      <c r="L926" s="41"/>
      <c r="M926" s="196"/>
      <c r="N926" s="197"/>
      <c r="O926" s="66"/>
      <c r="P926" s="66"/>
      <c r="Q926" s="66"/>
      <c r="R926" s="66"/>
      <c r="S926" s="66"/>
      <c r="T926" s="67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T926" s="19" t="s">
        <v>163</v>
      </c>
      <c r="AU926" s="19" t="s">
        <v>81</v>
      </c>
    </row>
    <row r="927" spans="1:47" s="2" customFormat="1" ht="11.25">
      <c r="A927" s="36"/>
      <c r="B927" s="37"/>
      <c r="C927" s="38"/>
      <c r="D927" s="198" t="s">
        <v>164</v>
      </c>
      <c r="E927" s="38"/>
      <c r="F927" s="199" t="s">
        <v>1241</v>
      </c>
      <c r="G927" s="38"/>
      <c r="H927" s="38"/>
      <c r="I927" s="195"/>
      <c r="J927" s="38"/>
      <c r="K927" s="38"/>
      <c r="L927" s="41"/>
      <c r="M927" s="196"/>
      <c r="N927" s="197"/>
      <c r="O927" s="66"/>
      <c r="P927" s="66"/>
      <c r="Q927" s="66"/>
      <c r="R927" s="66"/>
      <c r="S927" s="66"/>
      <c r="T927" s="67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T927" s="19" t="s">
        <v>164</v>
      </c>
      <c r="AU927" s="19" t="s">
        <v>81</v>
      </c>
    </row>
    <row r="928" spans="2:51" s="14" customFormat="1" ht="11.25">
      <c r="B928" s="210"/>
      <c r="C928" s="211"/>
      <c r="D928" s="193" t="s">
        <v>166</v>
      </c>
      <c r="E928" s="212" t="s">
        <v>19</v>
      </c>
      <c r="F928" s="213" t="s">
        <v>1242</v>
      </c>
      <c r="G928" s="211"/>
      <c r="H928" s="214">
        <v>14</v>
      </c>
      <c r="I928" s="215"/>
      <c r="J928" s="211"/>
      <c r="K928" s="211"/>
      <c r="L928" s="216"/>
      <c r="M928" s="217"/>
      <c r="N928" s="218"/>
      <c r="O928" s="218"/>
      <c r="P928" s="218"/>
      <c r="Q928" s="218"/>
      <c r="R928" s="218"/>
      <c r="S928" s="218"/>
      <c r="T928" s="219"/>
      <c r="AT928" s="220" t="s">
        <v>166</v>
      </c>
      <c r="AU928" s="220" t="s">
        <v>81</v>
      </c>
      <c r="AV928" s="14" t="s">
        <v>81</v>
      </c>
      <c r="AW928" s="14" t="s">
        <v>33</v>
      </c>
      <c r="AX928" s="14" t="s">
        <v>79</v>
      </c>
      <c r="AY928" s="220" t="s">
        <v>154</v>
      </c>
    </row>
    <row r="929" spans="1:65" s="2" customFormat="1" ht="37.9" customHeight="1">
      <c r="A929" s="36"/>
      <c r="B929" s="37"/>
      <c r="C929" s="180" t="s">
        <v>1243</v>
      </c>
      <c r="D929" s="180" t="s">
        <v>156</v>
      </c>
      <c r="E929" s="181" t="s">
        <v>1244</v>
      </c>
      <c r="F929" s="182" t="s">
        <v>1245</v>
      </c>
      <c r="G929" s="183" t="s">
        <v>177</v>
      </c>
      <c r="H929" s="184">
        <v>2.5</v>
      </c>
      <c r="I929" s="185"/>
      <c r="J929" s="186">
        <f>ROUND(I929*H929,2)</f>
        <v>0</v>
      </c>
      <c r="K929" s="182" t="s">
        <v>160</v>
      </c>
      <c r="L929" s="41"/>
      <c r="M929" s="187" t="s">
        <v>19</v>
      </c>
      <c r="N929" s="188" t="s">
        <v>43</v>
      </c>
      <c r="O929" s="66"/>
      <c r="P929" s="189">
        <f>O929*H929</f>
        <v>0</v>
      </c>
      <c r="Q929" s="189">
        <v>0.00151</v>
      </c>
      <c r="R929" s="189">
        <f>Q929*H929</f>
        <v>0.003775</v>
      </c>
      <c r="S929" s="189">
        <v>0</v>
      </c>
      <c r="T929" s="190">
        <f>S929*H929</f>
        <v>0</v>
      </c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R929" s="191" t="s">
        <v>262</v>
      </c>
      <c r="AT929" s="191" t="s">
        <v>156</v>
      </c>
      <c r="AU929" s="191" t="s">
        <v>81</v>
      </c>
      <c r="AY929" s="19" t="s">
        <v>154</v>
      </c>
      <c r="BE929" s="192">
        <f>IF(N929="základní",J929,0)</f>
        <v>0</v>
      </c>
      <c r="BF929" s="192">
        <f>IF(N929="snížená",J929,0)</f>
        <v>0</v>
      </c>
      <c r="BG929" s="192">
        <f>IF(N929="zákl. přenesená",J929,0)</f>
        <v>0</v>
      </c>
      <c r="BH929" s="192">
        <f>IF(N929="sníž. přenesená",J929,0)</f>
        <v>0</v>
      </c>
      <c r="BI929" s="192">
        <f>IF(N929="nulová",J929,0)</f>
        <v>0</v>
      </c>
      <c r="BJ929" s="19" t="s">
        <v>79</v>
      </c>
      <c r="BK929" s="192">
        <f>ROUND(I929*H929,2)</f>
        <v>0</v>
      </c>
      <c r="BL929" s="19" t="s">
        <v>262</v>
      </c>
      <c r="BM929" s="191" t="s">
        <v>1246</v>
      </c>
    </row>
    <row r="930" spans="1:47" s="2" customFormat="1" ht="19.5">
      <c r="A930" s="36"/>
      <c r="B930" s="37"/>
      <c r="C930" s="38"/>
      <c r="D930" s="193" t="s">
        <v>163</v>
      </c>
      <c r="E930" s="38"/>
      <c r="F930" s="194" t="s">
        <v>1245</v>
      </c>
      <c r="G930" s="38"/>
      <c r="H930" s="38"/>
      <c r="I930" s="195"/>
      <c r="J930" s="38"/>
      <c r="K930" s="38"/>
      <c r="L930" s="41"/>
      <c r="M930" s="196"/>
      <c r="N930" s="197"/>
      <c r="O930" s="66"/>
      <c r="P930" s="66"/>
      <c r="Q930" s="66"/>
      <c r="R930" s="66"/>
      <c r="S930" s="66"/>
      <c r="T930" s="67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T930" s="19" t="s">
        <v>163</v>
      </c>
      <c r="AU930" s="19" t="s">
        <v>81</v>
      </c>
    </row>
    <row r="931" spans="1:47" s="2" customFormat="1" ht="11.25">
      <c r="A931" s="36"/>
      <c r="B931" s="37"/>
      <c r="C931" s="38"/>
      <c r="D931" s="198" t="s">
        <v>164</v>
      </c>
      <c r="E931" s="38"/>
      <c r="F931" s="199" t="s">
        <v>1247</v>
      </c>
      <c r="G931" s="38"/>
      <c r="H931" s="38"/>
      <c r="I931" s="195"/>
      <c r="J931" s="38"/>
      <c r="K931" s="38"/>
      <c r="L931" s="41"/>
      <c r="M931" s="196"/>
      <c r="N931" s="197"/>
      <c r="O931" s="66"/>
      <c r="P931" s="66"/>
      <c r="Q931" s="66"/>
      <c r="R931" s="66"/>
      <c r="S931" s="66"/>
      <c r="T931" s="67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T931" s="19" t="s">
        <v>164</v>
      </c>
      <c r="AU931" s="19" t="s">
        <v>81</v>
      </c>
    </row>
    <row r="932" spans="2:51" s="14" customFormat="1" ht="11.25">
      <c r="B932" s="210"/>
      <c r="C932" s="211"/>
      <c r="D932" s="193" t="s">
        <v>166</v>
      </c>
      <c r="E932" s="212" t="s">
        <v>19</v>
      </c>
      <c r="F932" s="213" t="s">
        <v>1248</v>
      </c>
      <c r="G932" s="211"/>
      <c r="H932" s="214">
        <v>0.5</v>
      </c>
      <c r="I932" s="215"/>
      <c r="J932" s="211"/>
      <c r="K932" s="211"/>
      <c r="L932" s="216"/>
      <c r="M932" s="217"/>
      <c r="N932" s="218"/>
      <c r="O932" s="218"/>
      <c r="P932" s="218"/>
      <c r="Q932" s="218"/>
      <c r="R932" s="218"/>
      <c r="S932" s="218"/>
      <c r="T932" s="219"/>
      <c r="AT932" s="220" t="s">
        <v>166</v>
      </c>
      <c r="AU932" s="220" t="s">
        <v>81</v>
      </c>
      <c r="AV932" s="14" t="s">
        <v>81</v>
      </c>
      <c r="AW932" s="14" t="s">
        <v>33</v>
      </c>
      <c r="AX932" s="14" t="s">
        <v>72</v>
      </c>
      <c r="AY932" s="220" t="s">
        <v>154</v>
      </c>
    </row>
    <row r="933" spans="2:51" s="14" customFormat="1" ht="11.25">
      <c r="B933" s="210"/>
      <c r="C933" s="211"/>
      <c r="D933" s="193" t="s">
        <v>166</v>
      </c>
      <c r="E933" s="212" t="s">
        <v>19</v>
      </c>
      <c r="F933" s="213" t="s">
        <v>1249</v>
      </c>
      <c r="G933" s="211"/>
      <c r="H933" s="214">
        <v>2</v>
      </c>
      <c r="I933" s="215"/>
      <c r="J933" s="211"/>
      <c r="K933" s="211"/>
      <c r="L933" s="216"/>
      <c r="M933" s="217"/>
      <c r="N933" s="218"/>
      <c r="O933" s="218"/>
      <c r="P933" s="218"/>
      <c r="Q933" s="218"/>
      <c r="R933" s="218"/>
      <c r="S933" s="218"/>
      <c r="T933" s="219"/>
      <c r="AT933" s="220" t="s">
        <v>166</v>
      </c>
      <c r="AU933" s="220" t="s">
        <v>81</v>
      </c>
      <c r="AV933" s="14" t="s">
        <v>81</v>
      </c>
      <c r="AW933" s="14" t="s">
        <v>33</v>
      </c>
      <c r="AX933" s="14" t="s">
        <v>72</v>
      </c>
      <c r="AY933" s="220" t="s">
        <v>154</v>
      </c>
    </row>
    <row r="934" spans="2:51" s="15" customFormat="1" ht="11.25">
      <c r="B934" s="221"/>
      <c r="C934" s="222"/>
      <c r="D934" s="193" t="s">
        <v>166</v>
      </c>
      <c r="E934" s="223" t="s">
        <v>19</v>
      </c>
      <c r="F934" s="224" t="s">
        <v>196</v>
      </c>
      <c r="G934" s="222"/>
      <c r="H934" s="225">
        <v>2.5</v>
      </c>
      <c r="I934" s="226"/>
      <c r="J934" s="222"/>
      <c r="K934" s="222"/>
      <c r="L934" s="227"/>
      <c r="M934" s="228"/>
      <c r="N934" s="229"/>
      <c r="O934" s="229"/>
      <c r="P934" s="229"/>
      <c r="Q934" s="229"/>
      <c r="R934" s="229"/>
      <c r="S934" s="229"/>
      <c r="T934" s="230"/>
      <c r="AT934" s="231" t="s">
        <v>166</v>
      </c>
      <c r="AU934" s="231" t="s">
        <v>81</v>
      </c>
      <c r="AV934" s="15" t="s">
        <v>161</v>
      </c>
      <c r="AW934" s="15" t="s">
        <v>33</v>
      </c>
      <c r="AX934" s="15" t="s">
        <v>79</v>
      </c>
      <c r="AY934" s="231" t="s">
        <v>154</v>
      </c>
    </row>
    <row r="935" spans="1:65" s="2" customFormat="1" ht="37.9" customHeight="1">
      <c r="A935" s="36"/>
      <c r="B935" s="37"/>
      <c r="C935" s="180" t="s">
        <v>1250</v>
      </c>
      <c r="D935" s="180" t="s">
        <v>156</v>
      </c>
      <c r="E935" s="181" t="s">
        <v>1251</v>
      </c>
      <c r="F935" s="182" t="s">
        <v>1252</v>
      </c>
      <c r="G935" s="183" t="s">
        <v>177</v>
      </c>
      <c r="H935" s="184">
        <v>5.5</v>
      </c>
      <c r="I935" s="185"/>
      <c r="J935" s="186">
        <f>ROUND(I935*H935,2)</f>
        <v>0</v>
      </c>
      <c r="K935" s="182" t="s">
        <v>160</v>
      </c>
      <c r="L935" s="41"/>
      <c r="M935" s="187" t="s">
        <v>19</v>
      </c>
      <c r="N935" s="188" t="s">
        <v>43</v>
      </c>
      <c r="O935" s="66"/>
      <c r="P935" s="189">
        <f>O935*H935</f>
        <v>0</v>
      </c>
      <c r="Q935" s="189">
        <v>0.00296</v>
      </c>
      <c r="R935" s="189">
        <f>Q935*H935</f>
        <v>0.01628</v>
      </c>
      <c r="S935" s="189">
        <v>0</v>
      </c>
      <c r="T935" s="190">
        <f>S935*H935</f>
        <v>0</v>
      </c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R935" s="191" t="s">
        <v>262</v>
      </c>
      <c r="AT935" s="191" t="s">
        <v>156</v>
      </c>
      <c r="AU935" s="191" t="s">
        <v>81</v>
      </c>
      <c r="AY935" s="19" t="s">
        <v>154</v>
      </c>
      <c r="BE935" s="192">
        <f>IF(N935="základní",J935,0)</f>
        <v>0</v>
      </c>
      <c r="BF935" s="192">
        <f>IF(N935="snížená",J935,0)</f>
        <v>0</v>
      </c>
      <c r="BG935" s="192">
        <f>IF(N935="zákl. přenesená",J935,0)</f>
        <v>0</v>
      </c>
      <c r="BH935" s="192">
        <f>IF(N935="sníž. přenesená",J935,0)</f>
        <v>0</v>
      </c>
      <c r="BI935" s="192">
        <f>IF(N935="nulová",J935,0)</f>
        <v>0</v>
      </c>
      <c r="BJ935" s="19" t="s">
        <v>79</v>
      </c>
      <c r="BK935" s="192">
        <f>ROUND(I935*H935,2)</f>
        <v>0</v>
      </c>
      <c r="BL935" s="19" t="s">
        <v>262</v>
      </c>
      <c r="BM935" s="191" t="s">
        <v>1253</v>
      </c>
    </row>
    <row r="936" spans="1:47" s="2" customFormat="1" ht="19.5">
      <c r="A936" s="36"/>
      <c r="B936" s="37"/>
      <c r="C936" s="38"/>
      <c r="D936" s="193" t="s">
        <v>163</v>
      </c>
      <c r="E936" s="38"/>
      <c r="F936" s="194" t="s">
        <v>1252</v>
      </c>
      <c r="G936" s="38"/>
      <c r="H936" s="38"/>
      <c r="I936" s="195"/>
      <c r="J936" s="38"/>
      <c r="K936" s="38"/>
      <c r="L936" s="41"/>
      <c r="M936" s="196"/>
      <c r="N936" s="197"/>
      <c r="O936" s="66"/>
      <c r="P936" s="66"/>
      <c r="Q936" s="66"/>
      <c r="R936" s="66"/>
      <c r="S936" s="66"/>
      <c r="T936" s="67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T936" s="19" t="s">
        <v>163</v>
      </c>
      <c r="AU936" s="19" t="s">
        <v>81</v>
      </c>
    </row>
    <row r="937" spans="1:47" s="2" customFormat="1" ht="11.25">
      <c r="A937" s="36"/>
      <c r="B937" s="37"/>
      <c r="C937" s="38"/>
      <c r="D937" s="198" t="s">
        <v>164</v>
      </c>
      <c r="E937" s="38"/>
      <c r="F937" s="199" t="s">
        <v>1254</v>
      </c>
      <c r="G937" s="38"/>
      <c r="H937" s="38"/>
      <c r="I937" s="195"/>
      <c r="J937" s="38"/>
      <c r="K937" s="38"/>
      <c r="L937" s="41"/>
      <c r="M937" s="196"/>
      <c r="N937" s="197"/>
      <c r="O937" s="66"/>
      <c r="P937" s="66"/>
      <c r="Q937" s="66"/>
      <c r="R937" s="66"/>
      <c r="S937" s="66"/>
      <c r="T937" s="67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T937" s="19" t="s">
        <v>164</v>
      </c>
      <c r="AU937" s="19" t="s">
        <v>81</v>
      </c>
    </row>
    <row r="938" spans="2:51" s="14" customFormat="1" ht="11.25">
      <c r="B938" s="210"/>
      <c r="C938" s="211"/>
      <c r="D938" s="193" t="s">
        <v>166</v>
      </c>
      <c r="E938" s="212" t="s">
        <v>19</v>
      </c>
      <c r="F938" s="213" t="s">
        <v>1255</v>
      </c>
      <c r="G938" s="211"/>
      <c r="H938" s="214">
        <v>2.2</v>
      </c>
      <c r="I938" s="215"/>
      <c r="J938" s="211"/>
      <c r="K938" s="211"/>
      <c r="L938" s="216"/>
      <c r="M938" s="217"/>
      <c r="N938" s="218"/>
      <c r="O938" s="218"/>
      <c r="P938" s="218"/>
      <c r="Q938" s="218"/>
      <c r="R938" s="218"/>
      <c r="S938" s="218"/>
      <c r="T938" s="219"/>
      <c r="AT938" s="220" t="s">
        <v>166</v>
      </c>
      <c r="AU938" s="220" t="s">
        <v>81</v>
      </c>
      <c r="AV938" s="14" t="s">
        <v>81</v>
      </c>
      <c r="AW938" s="14" t="s">
        <v>33</v>
      </c>
      <c r="AX938" s="14" t="s">
        <v>72</v>
      </c>
      <c r="AY938" s="220" t="s">
        <v>154</v>
      </c>
    </row>
    <row r="939" spans="2:51" s="14" customFormat="1" ht="11.25">
      <c r="B939" s="210"/>
      <c r="C939" s="211"/>
      <c r="D939" s="193" t="s">
        <v>166</v>
      </c>
      <c r="E939" s="212" t="s">
        <v>19</v>
      </c>
      <c r="F939" s="213" t="s">
        <v>1256</v>
      </c>
      <c r="G939" s="211"/>
      <c r="H939" s="214">
        <v>3.3</v>
      </c>
      <c r="I939" s="215"/>
      <c r="J939" s="211"/>
      <c r="K939" s="211"/>
      <c r="L939" s="216"/>
      <c r="M939" s="217"/>
      <c r="N939" s="218"/>
      <c r="O939" s="218"/>
      <c r="P939" s="218"/>
      <c r="Q939" s="218"/>
      <c r="R939" s="218"/>
      <c r="S939" s="218"/>
      <c r="T939" s="219"/>
      <c r="AT939" s="220" t="s">
        <v>166</v>
      </c>
      <c r="AU939" s="220" t="s">
        <v>81</v>
      </c>
      <c r="AV939" s="14" t="s">
        <v>81</v>
      </c>
      <c r="AW939" s="14" t="s">
        <v>33</v>
      </c>
      <c r="AX939" s="14" t="s">
        <v>72</v>
      </c>
      <c r="AY939" s="220" t="s">
        <v>154</v>
      </c>
    </row>
    <row r="940" spans="2:51" s="15" customFormat="1" ht="11.25">
      <c r="B940" s="221"/>
      <c r="C940" s="222"/>
      <c r="D940" s="193" t="s">
        <v>166</v>
      </c>
      <c r="E940" s="223" t="s">
        <v>19</v>
      </c>
      <c r="F940" s="224" t="s">
        <v>196</v>
      </c>
      <c r="G940" s="222"/>
      <c r="H940" s="225">
        <v>5.5</v>
      </c>
      <c r="I940" s="226"/>
      <c r="J940" s="222"/>
      <c r="K940" s="222"/>
      <c r="L940" s="227"/>
      <c r="M940" s="228"/>
      <c r="N940" s="229"/>
      <c r="O940" s="229"/>
      <c r="P940" s="229"/>
      <c r="Q940" s="229"/>
      <c r="R940" s="229"/>
      <c r="S940" s="229"/>
      <c r="T940" s="230"/>
      <c r="AT940" s="231" t="s">
        <v>166</v>
      </c>
      <c r="AU940" s="231" t="s">
        <v>81</v>
      </c>
      <c r="AV940" s="15" t="s">
        <v>161</v>
      </c>
      <c r="AW940" s="15" t="s">
        <v>33</v>
      </c>
      <c r="AX940" s="15" t="s">
        <v>79</v>
      </c>
      <c r="AY940" s="231" t="s">
        <v>154</v>
      </c>
    </row>
    <row r="941" spans="1:65" s="2" customFormat="1" ht="37.9" customHeight="1">
      <c r="A941" s="36"/>
      <c r="B941" s="37"/>
      <c r="C941" s="180" t="s">
        <v>1257</v>
      </c>
      <c r="D941" s="180" t="s">
        <v>156</v>
      </c>
      <c r="E941" s="181" t="s">
        <v>1258</v>
      </c>
      <c r="F941" s="182" t="s">
        <v>1259</v>
      </c>
      <c r="G941" s="183" t="s">
        <v>177</v>
      </c>
      <c r="H941" s="184">
        <v>34.9</v>
      </c>
      <c r="I941" s="185"/>
      <c r="J941" s="186">
        <f>ROUND(I941*H941,2)</f>
        <v>0</v>
      </c>
      <c r="K941" s="182" t="s">
        <v>160</v>
      </c>
      <c r="L941" s="41"/>
      <c r="M941" s="187" t="s">
        <v>19</v>
      </c>
      <c r="N941" s="188" t="s">
        <v>43</v>
      </c>
      <c r="O941" s="66"/>
      <c r="P941" s="189">
        <f>O941*H941</f>
        <v>0</v>
      </c>
      <c r="Q941" s="189">
        <v>0.00395</v>
      </c>
      <c r="R941" s="189">
        <f>Q941*H941</f>
        <v>0.137855</v>
      </c>
      <c r="S941" s="189">
        <v>0</v>
      </c>
      <c r="T941" s="190">
        <f>S941*H941</f>
        <v>0</v>
      </c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R941" s="191" t="s">
        <v>262</v>
      </c>
      <c r="AT941" s="191" t="s">
        <v>156</v>
      </c>
      <c r="AU941" s="191" t="s">
        <v>81</v>
      </c>
      <c r="AY941" s="19" t="s">
        <v>154</v>
      </c>
      <c r="BE941" s="192">
        <f>IF(N941="základní",J941,0)</f>
        <v>0</v>
      </c>
      <c r="BF941" s="192">
        <f>IF(N941="snížená",J941,0)</f>
        <v>0</v>
      </c>
      <c r="BG941" s="192">
        <f>IF(N941="zákl. přenesená",J941,0)</f>
        <v>0</v>
      </c>
      <c r="BH941" s="192">
        <f>IF(N941="sníž. přenesená",J941,0)</f>
        <v>0</v>
      </c>
      <c r="BI941" s="192">
        <f>IF(N941="nulová",J941,0)</f>
        <v>0</v>
      </c>
      <c r="BJ941" s="19" t="s">
        <v>79</v>
      </c>
      <c r="BK941" s="192">
        <f>ROUND(I941*H941,2)</f>
        <v>0</v>
      </c>
      <c r="BL941" s="19" t="s">
        <v>262</v>
      </c>
      <c r="BM941" s="191" t="s">
        <v>1260</v>
      </c>
    </row>
    <row r="942" spans="1:47" s="2" customFormat="1" ht="19.5">
      <c r="A942" s="36"/>
      <c r="B942" s="37"/>
      <c r="C942" s="38"/>
      <c r="D942" s="193" t="s">
        <v>163</v>
      </c>
      <c r="E942" s="38"/>
      <c r="F942" s="194" t="s">
        <v>1259</v>
      </c>
      <c r="G942" s="38"/>
      <c r="H942" s="38"/>
      <c r="I942" s="195"/>
      <c r="J942" s="38"/>
      <c r="K942" s="38"/>
      <c r="L942" s="41"/>
      <c r="M942" s="196"/>
      <c r="N942" s="197"/>
      <c r="O942" s="66"/>
      <c r="P942" s="66"/>
      <c r="Q942" s="66"/>
      <c r="R942" s="66"/>
      <c r="S942" s="66"/>
      <c r="T942" s="67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T942" s="19" t="s">
        <v>163</v>
      </c>
      <c r="AU942" s="19" t="s">
        <v>81</v>
      </c>
    </row>
    <row r="943" spans="1:47" s="2" customFormat="1" ht="11.25">
      <c r="A943" s="36"/>
      <c r="B943" s="37"/>
      <c r="C943" s="38"/>
      <c r="D943" s="198" t="s">
        <v>164</v>
      </c>
      <c r="E943" s="38"/>
      <c r="F943" s="199" t="s">
        <v>1261</v>
      </c>
      <c r="G943" s="38"/>
      <c r="H943" s="38"/>
      <c r="I943" s="195"/>
      <c r="J943" s="38"/>
      <c r="K943" s="38"/>
      <c r="L943" s="41"/>
      <c r="M943" s="196"/>
      <c r="N943" s="197"/>
      <c r="O943" s="66"/>
      <c r="P943" s="66"/>
      <c r="Q943" s="66"/>
      <c r="R943" s="66"/>
      <c r="S943" s="66"/>
      <c r="T943" s="67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T943" s="19" t="s">
        <v>164</v>
      </c>
      <c r="AU943" s="19" t="s">
        <v>81</v>
      </c>
    </row>
    <row r="944" spans="2:51" s="14" customFormat="1" ht="11.25">
      <c r="B944" s="210"/>
      <c r="C944" s="211"/>
      <c r="D944" s="193" t="s">
        <v>166</v>
      </c>
      <c r="E944" s="212" t="s">
        <v>19</v>
      </c>
      <c r="F944" s="213" t="s">
        <v>1262</v>
      </c>
      <c r="G944" s="211"/>
      <c r="H944" s="214">
        <v>4.4</v>
      </c>
      <c r="I944" s="215"/>
      <c r="J944" s="211"/>
      <c r="K944" s="211"/>
      <c r="L944" s="216"/>
      <c r="M944" s="217"/>
      <c r="N944" s="218"/>
      <c r="O944" s="218"/>
      <c r="P944" s="218"/>
      <c r="Q944" s="218"/>
      <c r="R944" s="218"/>
      <c r="S944" s="218"/>
      <c r="T944" s="219"/>
      <c r="AT944" s="220" t="s">
        <v>166</v>
      </c>
      <c r="AU944" s="220" t="s">
        <v>81</v>
      </c>
      <c r="AV944" s="14" t="s">
        <v>81</v>
      </c>
      <c r="AW944" s="14" t="s">
        <v>33</v>
      </c>
      <c r="AX944" s="14" t="s">
        <v>72</v>
      </c>
      <c r="AY944" s="220" t="s">
        <v>154</v>
      </c>
    </row>
    <row r="945" spans="2:51" s="14" customFormat="1" ht="11.25">
      <c r="B945" s="210"/>
      <c r="C945" s="211"/>
      <c r="D945" s="193" t="s">
        <v>166</v>
      </c>
      <c r="E945" s="212" t="s">
        <v>19</v>
      </c>
      <c r="F945" s="213" t="s">
        <v>1263</v>
      </c>
      <c r="G945" s="211"/>
      <c r="H945" s="214">
        <v>10</v>
      </c>
      <c r="I945" s="215"/>
      <c r="J945" s="211"/>
      <c r="K945" s="211"/>
      <c r="L945" s="216"/>
      <c r="M945" s="217"/>
      <c r="N945" s="218"/>
      <c r="O945" s="218"/>
      <c r="P945" s="218"/>
      <c r="Q945" s="218"/>
      <c r="R945" s="218"/>
      <c r="S945" s="218"/>
      <c r="T945" s="219"/>
      <c r="AT945" s="220" t="s">
        <v>166</v>
      </c>
      <c r="AU945" s="220" t="s">
        <v>81</v>
      </c>
      <c r="AV945" s="14" t="s">
        <v>81</v>
      </c>
      <c r="AW945" s="14" t="s">
        <v>33</v>
      </c>
      <c r="AX945" s="14" t="s">
        <v>72</v>
      </c>
      <c r="AY945" s="220" t="s">
        <v>154</v>
      </c>
    </row>
    <row r="946" spans="2:51" s="14" customFormat="1" ht="11.25">
      <c r="B946" s="210"/>
      <c r="C946" s="211"/>
      <c r="D946" s="193" t="s">
        <v>166</v>
      </c>
      <c r="E946" s="212" t="s">
        <v>19</v>
      </c>
      <c r="F946" s="213" t="s">
        <v>1264</v>
      </c>
      <c r="G946" s="211"/>
      <c r="H946" s="214">
        <v>20.5</v>
      </c>
      <c r="I946" s="215"/>
      <c r="J946" s="211"/>
      <c r="K946" s="211"/>
      <c r="L946" s="216"/>
      <c r="M946" s="217"/>
      <c r="N946" s="218"/>
      <c r="O946" s="218"/>
      <c r="P946" s="218"/>
      <c r="Q946" s="218"/>
      <c r="R946" s="218"/>
      <c r="S946" s="218"/>
      <c r="T946" s="219"/>
      <c r="AT946" s="220" t="s">
        <v>166</v>
      </c>
      <c r="AU946" s="220" t="s">
        <v>81</v>
      </c>
      <c r="AV946" s="14" t="s">
        <v>81</v>
      </c>
      <c r="AW946" s="14" t="s">
        <v>33</v>
      </c>
      <c r="AX946" s="14" t="s">
        <v>72</v>
      </c>
      <c r="AY946" s="220" t="s">
        <v>154</v>
      </c>
    </row>
    <row r="947" spans="2:51" s="15" customFormat="1" ht="11.25">
      <c r="B947" s="221"/>
      <c r="C947" s="222"/>
      <c r="D947" s="193" t="s">
        <v>166</v>
      </c>
      <c r="E947" s="223" t="s">
        <v>19</v>
      </c>
      <c r="F947" s="224" t="s">
        <v>196</v>
      </c>
      <c r="G947" s="222"/>
      <c r="H947" s="225">
        <v>34.9</v>
      </c>
      <c r="I947" s="226"/>
      <c r="J947" s="222"/>
      <c r="K947" s="222"/>
      <c r="L947" s="227"/>
      <c r="M947" s="228"/>
      <c r="N947" s="229"/>
      <c r="O947" s="229"/>
      <c r="P947" s="229"/>
      <c r="Q947" s="229"/>
      <c r="R947" s="229"/>
      <c r="S947" s="229"/>
      <c r="T947" s="230"/>
      <c r="AT947" s="231" t="s">
        <v>166</v>
      </c>
      <c r="AU947" s="231" t="s">
        <v>81</v>
      </c>
      <c r="AV947" s="15" t="s">
        <v>161</v>
      </c>
      <c r="AW947" s="15" t="s">
        <v>33</v>
      </c>
      <c r="AX947" s="15" t="s">
        <v>79</v>
      </c>
      <c r="AY947" s="231" t="s">
        <v>154</v>
      </c>
    </row>
    <row r="948" spans="1:65" s="2" customFormat="1" ht="37.9" customHeight="1">
      <c r="A948" s="36"/>
      <c r="B948" s="37"/>
      <c r="C948" s="180" t="s">
        <v>1265</v>
      </c>
      <c r="D948" s="180" t="s">
        <v>156</v>
      </c>
      <c r="E948" s="181" t="s">
        <v>1266</v>
      </c>
      <c r="F948" s="182" t="s">
        <v>1267</v>
      </c>
      <c r="G948" s="183" t="s">
        <v>177</v>
      </c>
      <c r="H948" s="184">
        <v>18</v>
      </c>
      <c r="I948" s="185"/>
      <c r="J948" s="186">
        <f>ROUND(I948*H948,2)</f>
        <v>0</v>
      </c>
      <c r="K948" s="182" t="s">
        <v>160</v>
      </c>
      <c r="L948" s="41"/>
      <c r="M948" s="187" t="s">
        <v>19</v>
      </c>
      <c r="N948" s="188" t="s">
        <v>43</v>
      </c>
      <c r="O948" s="66"/>
      <c r="P948" s="189">
        <f>O948*H948</f>
        <v>0</v>
      </c>
      <c r="Q948" s="189">
        <v>0.00441</v>
      </c>
      <c r="R948" s="189">
        <f>Q948*H948</f>
        <v>0.07937999999999999</v>
      </c>
      <c r="S948" s="189">
        <v>0</v>
      </c>
      <c r="T948" s="190">
        <f>S948*H948</f>
        <v>0</v>
      </c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R948" s="191" t="s">
        <v>262</v>
      </c>
      <c r="AT948" s="191" t="s">
        <v>156</v>
      </c>
      <c r="AU948" s="191" t="s">
        <v>81</v>
      </c>
      <c r="AY948" s="19" t="s">
        <v>154</v>
      </c>
      <c r="BE948" s="192">
        <f>IF(N948="základní",J948,0)</f>
        <v>0</v>
      </c>
      <c r="BF948" s="192">
        <f>IF(N948="snížená",J948,0)</f>
        <v>0</v>
      </c>
      <c r="BG948" s="192">
        <f>IF(N948="zákl. přenesená",J948,0)</f>
        <v>0</v>
      </c>
      <c r="BH948" s="192">
        <f>IF(N948="sníž. přenesená",J948,0)</f>
        <v>0</v>
      </c>
      <c r="BI948" s="192">
        <f>IF(N948="nulová",J948,0)</f>
        <v>0</v>
      </c>
      <c r="BJ948" s="19" t="s">
        <v>79</v>
      </c>
      <c r="BK948" s="192">
        <f>ROUND(I948*H948,2)</f>
        <v>0</v>
      </c>
      <c r="BL948" s="19" t="s">
        <v>262</v>
      </c>
      <c r="BM948" s="191" t="s">
        <v>1268</v>
      </c>
    </row>
    <row r="949" spans="1:47" s="2" customFormat="1" ht="19.5">
      <c r="A949" s="36"/>
      <c r="B949" s="37"/>
      <c r="C949" s="38"/>
      <c r="D949" s="193" t="s">
        <v>163</v>
      </c>
      <c r="E949" s="38"/>
      <c r="F949" s="194" t="s">
        <v>1267</v>
      </c>
      <c r="G949" s="38"/>
      <c r="H949" s="38"/>
      <c r="I949" s="195"/>
      <c r="J949" s="38"/>
      <c r="K949" s="38"/>
      <c r="L949" s="41"/>
      <c r="M949" s="196"/>
      <c r="N949" s="197"/>
      <c r="O949" s="66"/>
      <c r="P949" s="66"/>
      <c r="Q949" s="66"/>
      <c r="R949" s="66"/>
      <c r="S949" s="66"/>
      <c r="T949" s="67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T949" s="19" t="s">
        <v>163</v>
      </c>
      <c r="AU949" s="19" t="s">
        <v>81</v>
      </c>
    </row>
    <row r="950" spans="1:47" s="2" customFormat="1" ht="11.25">
      <c r="A950" s="36"/>
      <c r="B950" s="37"/>
      <c r="C950" s="38"/>
      <c r="D950" s="198" t="s">
        <v>164</v>
      </c>
      <c r="E950" s="38"/>
      <c r="F950" s="199" t="s">
        <v>1269</v>
      </c>
      <c r="G950" s="38"/>
      <c r="H950" s="38"/>
      <c r="I950" s="195"/>
      <c r="J950" s="38"/>
      <c r="K950" s="38"/>
      <c r="L950" s="41"/>
      <c r="M950" s="196"/>
      <c r="N950" s="197"/>
      <c r="O950" s="66"/>
      <c r="P950" s="66"/>
      <c r="Q950" s="66"/>
      <c r="R950" s="66"/>
      <c r="S950" s="66"/>
      <c r="T950" s="67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T950" s="19" t="s">
        <v>164</v>
      </c>
      <c r="AU950" s="19" t="s">
        <v>81</v>
      </c>
    </row>
    <row r="951" spans="2:51" s="14" customFormat="1" ht="11.25">
      <c r="B951" s="210"/>
      <c r="C951" s="211"/>
      <c r="D951" s="193" t="s">
        <v>166</v>
      </c>
      <c r="E951" s="212" t="s">
        <v>19</v>
      </c>
      <c r="F951" s="213" t="s">
        <v>1270</v>
      </c>
      <c r="G951" s="211"/>
      <c r="H951" s="214">
        <v>9</v>
      </c>
      <c r="I951" s="215"/>
      <c r="J951" s="211"/>
      <c r="K951" s="211"/>
      <c r="L951" s="216"/>
      <c r="M951" s="217"/>
      <c r="N951" s="218"/>
      <c r="O951" s="218"/>
      <c r="P951" s="218"/>
      <c r="Q951" s="218"/>
      <c r="R951" s="218"/>
      <c r="S951" s="218"/>
      <c r="T951" s="219"/>
      <c r="AT951" s="220" t="s">
        <v>166</v>
      </c>
      <c r="AU951" s="220" t="s">
        <v>81</v>
      </c>
      <c r="AV951" s="14" t="s">
        <v>81</v>
      </c>
      <c r="AW951" s="14" t="s">
        <v>33</v>
      </c>
      <c r="AX951" s="14" t="s">
        <v>72</v>
      </c>
      <c r="AY951" s="220" t="s">
        <v>154</v>
      </c>
    </row>
    <row r="952" spans="2:51" s="14" customFormat="1" ht="11.25">
      <c r="B952" s="210"/>
      <c r="C952" s="211"/>
      <c r="D952" s="193" t="s">
        <v>166</v>
      </c>
      <c r="E952" s="212" t="s">
        <v>19</v>
      </c>
      <c r="F952" s="213" t="s">
        <v>1271</v>
      </c>
      <c r="G952" s="211"/>
      <c r="H952" s="214">
        <v>9</v>
      </c>
      <c r="I952" s="215"/>
      <c r="J952" s="211"/>
      <c r="K952" s="211"/>
      <c r="L952" s="216"/>
      <c r="M952" s="217"/>
      <c r="N952" s="218"/>
      <c r="O952" s="218"/>
      <c r="P952" s="218"/>
      <c r="Q952" s="218"/>
      <c r="R952" s="218"/>
      <c r="S952" s="218"/>
      <c r="T952" s="219"/>
      <c r="AT952" s="220" t="s">
        <v>166</v>
      </c>
      <c r="AU952" s="220" t="s">
        <v>81</v>
      </c>
      <c r="AV952" s="14" t="s">
        <v>81</v>
      </c>
      <c r="AW952" s="14" t="s">
        <v>33</v>
      </c>
      <c r="AX952" s="14" t="s">
        <v>72</v>
      </c>
      <c r="AY952" s="220" t="s">
        <v>154</v>
      </c>
    </row>
    <row r="953" spans="2:51" s="15" customFormat="1" ht="11.25">
      <c r="B953" s="221"/>
      <c r="C953" s="222"/>
      <c r="D953" s="193" t="s">
        <v>166</v>
      </c>
      <c r="E953" s="223" t="s">
        <v>19</v>
      </c>
      <c r="F953" s="224" t="s">
        <v>196</v>
      </c>
      <c r="G953" s="222"/>
      <c r="H953" s="225">
        <v>18</v>
      </c>
      <c r="I953" s="226"/>
      <c r="J953" s="222"/>
      <c r="K953" s="222"/>
      <c r="L953" s="227"/>
      <c r="M953" s="228"/>
      <c r="N953" s="229"/>
      <c r="O953" s="229"/>
      <c r="P953" s="229"/>
      <c r="Q953" s="229"/>
      <c r="R953" s="229"/>
      <c r="S953" s="229"/>
      <c r="T953" s="230"/>
      <c r="AT953" s="231" t="s">
        <v>166</v>
      </c>
      <c r="AU953" s="231" t="s">
        <v>81</v>
      </c>
      <c r="AV953" s="15" t="s">
        <v>161</v>
      </c>
      <c r="AW953" s="15" t="s">
        <v>33</v>
      </c>
      <c r="AX953" s="15" t="s">
        <v>79</v>
      </c>
      <c r="AY953" s="231" t="s">
        <v>154</v>
      </c>
    </row>
    <row r="954" spans="1:65" s="2" customFormat="1" ht="55.5" customHeight="1">
      <c r="A954" s="36"/>
      <c r="B954" s="37"/>
      <c r="C954" s="180" t="s">
        <v>1272</v>
      </c>
      <c r="D954" s="180" t="s">
        <v>156</v>
      </c>
      <c r="E954" s="181" t="s">
        <v>1273</v>
      </c>
      <c r="F954" s="182" t="s">
        <v>1274</v>
      </c>
      <c r="G954" s="183" t="s">
        <v>444</v>
      </c>
      <c r="H954" s="184">
        <v>8</v>
      </c>
      <c r="I954" s="185"/>
      <c r="J954" s="186">
        <f>ROUND(I954*H954,2)</f>
        <v>0</v>
      </c>
      <c r="K954" s="182" t="s">
        <v>160</v>
      </c>
      <c r="L954" s="41"/>
      <c r="M954" s="187" t="s">
        <v>19</v>
      </c>
      <c r="N954" s="188" t="s">
        <v>43</v>
      </c>
      <c r="O954" s="66"/>
      <c r="P954" s="189">
        <f>O954*H954</f>
        <v>0</v>
      </c>
      <c r="Q954" s="189">
        <v>0.00546</v>
      </c>
      <c r="R954" s="189">
        <f>Q954*H954</f>
        <v>0.04368</v>
      </c>
      <c r="S954" s="189">
        <v>0</v>
      </c>
      <c r="T954" s="190">
        <f>S954*H954</f>
        <v>0</v>
      </c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R954" s="191" t="s">
        <v>262</v>
      </c>
      <c r="AT954" s="191" t="s">
        <v>156</v>
      </c>
      <c r="AU954" s="191" t="s">
        <v>81</v>
      </c>
      <c r="AY954" s="19" t="s">
        <v>154</v>
      </c>
      <c r="BE954" s="192">
        <f>IF(N954="základní",J954,0)</f>
        <v>0</v>
      </c>
      <c r="BF954" s="192">
        <f>IF(N954="snížená",J954,0)</f>
        <v>0</v>
      </c>
      <c r="BG954" s="192">
        <f>IF(N954="zákl. přenesená",J954,0)</f>
        <v>0</v>
      </c>
      <c r="BH954" s="192">
        <f>IF(N954="sníž. přenesená",J954,0)</f>
        <v>0</v>
      </c>
      <c r="BI954" s="192">
        <f>IF(N954="nulová",J954,0)</f>
        <v>0</v>
      </c>
      <c r="BJ954" s="19" t="s">
        <v>79</v>
      </c>
      <c r="BK954" s="192">
        <f>ROUND(I954*H954,2)</f>
        <v>0</v>
      </c>
      <c r="BL954" s="19" t="s">
        <v>262</v>
      </c>
      <c r="BM954" s="191" t="s">
        <v>1275</v>
      </c>
    </row>
    <row r="955" spans="1:47" s="2" customFormat="1" ht="39">
      <c r="A955" s="36"/>
      <c r="B955" s="37"/>
      <c r="C955" s="38"/>
      <c r="D955" s="193" t="s">
        <v>163</v>
      </c>
      <c r="E955" s="38"/>
      <c r="F955" s="194" t="s">
        <v>1274</v>
      </c>
      <c r="G955" s="38"/>
      <c r="H955" s="38"/>
      <c r="I955" s="195"/>
      <c r="J955" s="38"/>
      <c r="K955" s="38"/>
      <c r="L955" s="41"/>
      <c r="M955" s="196"/>
      <c r="N955" s="197"/>
      <c r="O955" s="66"/>
      <c r="P955" s="66"/>
      <c r="Q955" s="66"/>
      <c r="R955" s="66"/>
      <c r="S955" s="66"/>
      <c r="T955" s="67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T955" s="19" t="s">
        <v>163</v>
      </c>
      <c r="AU955" s="19" t="s">
        <v>81</v>
      </c>
    </row>
    <row r="956" spans="1:47" s="2" customFormat="1" ht="11.25">
      <c r="A956" s="36"/>
      <c r="B956" s="37"/>
      <c r="C956" s="38"/>
      <c r="D956" s="198" t="s">
        <v>164</v>
      </c>
      <c r="E956" s="38"/>
      <c r="F956" s="199" t="s">
        <v>1276</v>
      </c>
      <c r="G956" s="38"/>
      <c r="H956" s="38"/>
      <c r="I956" s="195"/>
      <c r="J956" s="38"/>
      <c r="K956" s="38"/>
      <c r="L956" s="41"/>
      <c r="M956" s="196"/>
      <c r="N956" s="197"/>
      <c r="O956" s="66"/>
      <c r="P956" s="66"/>
      <c r="Q956" s="66"/>
      <c r="R956" s="66"/>
      <c r="S956" s="66"/>
      <c r="T956" s="67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T956" s="19" t="s">
        <v>164</v>
      </c>
      <c r="AU956" s="19" t="s">
        <v>81</v>
      </c>
    </row>
    <row r="957" spans="2:51" s="14" customFormat="1" ht="11.25">
      <c r="B957" s="210"/>
      <c r="C957" s="211"/>
      <c r="D957" s="193" t="s">
        <v>166</v>
      </c>
      <c r="E957" s="212" t="s">
        <v>19</v>
      </c>
      <c r="F957" s="213" t="s">
        <v>1277</v>
      </c>
      <c r="G957" s="211"/>
      <c r="H957" s="214">
        <v>8</v>
      </c>
      <c r="I957" s="215"/>
      <c r="J957" s="211"/>
      <c r="K957" s="211"/>
      <c r="L957" s="216"/>
      <c r="M957" s="217"/>
      <c r="N957" s="218"/>
      <c r="O957" s="218"/>
      <c r="P957" s="218"/>
      <c r="Q957" s="218"/>
      <c r="R957" s="218"/>
      <c r="S957" s="218"/>
      <c r="T957" s="219"/>
      <c r="AT957" s="220" t="s">
        <v>166</v>
      </c>
      <c r="AU957" s="220" t="s">
        <v>81</v>
      </c>
      <c r="AV957" s="14" t="s">
        <v>81</v>
      </c>
      <c r="AW957" s="14" t="s">
        <v>33</v>
      </c>
      <c r="AX957" s="14" t="s">
        <v>79</v>
      </c>
      <c r="AY957" s="220" t="s">
        <v>154</v>
      </c>
    </row>
    <row r="958" spans="1:65" s="2" customFormat="1" ht="37.9" customHeight="1">
      <c r="A958" s="36"/>
      <c r="B958" s="37"/>
      <c r="C958" s="180" t="s">
        <v>1278</v>
      </c>
      <c r="D958" s="180" t="s">
        <v>156</v>
      </c>
      <c r="E958" s="181" t="s">
        <v>1279</v>
      </c>
      <c r="F958" s="182" t="s">
        <v>1280</v>
      </c>
      <c r="G958" s="183" t="s">
        <v>177</v>
      </c>
      <c r="H958" s="184">
        <v>5</v>
      </c>
      <c r="I958" s="185"/>
      <c r="J958" s="186">
        <f>ROUND(I958*H958,2)</f>
        <v>0</v>
      </c>
      <c r="K958" s="182" t="s">
        <v>160</v>
      </c>
      <c r="L958" s="41"/>
      <c r="M958" s="187" t="s">
        <v>19</v>
      </c>
      <c r="N958" s="188" t="s">
        <v>43</v>
      </c>
      <c r="O958" s="66"/>
      <c r="P958" s="189">
        <f>O958*H958</f>
        <v>0</v>
      </c>
      <c r="Q958" s="189">
        <v>0.00223</v>
      </c>
      <c r="R958" s="189">
        <f>Q958*H958</f>
        <v>0.01115</v>
      </c>
      <c r="S958" s="189">
        <v>0</v>
      </c>
      <c r="T958" s="190">
        <f>S958*H958</f>
        <v>0</v>
      </c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R958" s="191" t="s">
        <v>262</v>
      </c>
      <c r="AT958" s="191" t="s">
        <v>156</v>
      </c>
      <c r="AU958" s="191" t="s">
        <v>81</v>
      </c>
      <c r="AY958" s="19" t="s">
        <v>154</v>
      </c>
      <c r="BE958" s="192">
        <f>IF(N958="základní",J958,0)</f>
        <v>0</v>
      </c>
      <c r="BF958" s="192">
        <f>IF(N958="snížená",J958,0)</f>
        <v>0</v>
      </c>
      <c r="BG958" s="192">
        <f>IF(N958="zákl. přenesená",J958,0)</f>
        <v>0</v>
      </c>
      <c r="BH958" s="192">
        <f>IF(N958="sníž. přenesená",J958,0)</f>
        <v>0</v>
      </c>
      <c r="BI958" s="192">
        <f>IF(N958="nulová",J958,0)</f>
        <v>0</v>
      </c>
      <c r="BJ958" s="19" t="s">
        <v>79</v>
      </c>
      <c r="BK958" s="192">
        <f>ROUND(I958*H958,2)</f>
        <v>0</v>
      </c>
      <c r="BL958" s="19" t="s">
        <v>262</v>
      </c>
      <c r="BM958" s="191" t="s">
        <v>1281</v>
      </c>
    </row>
    <row r="959" spans="1:47" s="2" customFormat="1" ht="19.5">
      <c r="A959" s="36"/>
      <c r="B959" s="37"/>
      <c r="C959" s="38"/>
      <c r="D959" s="193" t="s">
        <v>163</v>
      </c>
      <c r="E959" s="38"/>
      <c r="F959" s="194" t="s">
        <v>1280</v>
      </c>
      <c r="G959" s="38"/>
      <c r="H959" s="38"/>
      <c r="I959" s="195"/>
      <c r="J959" s="38"/>
      <c r="K959" s="38"/>
      <c r="L959" s="41"/>
      <c r="M959" s="196"/>
      <c r="N959" s="197"/>
      <c r="O959" s="66"/>
      <c r="P959" s="66"/>
      <c r="Q959" s="66"/>
      <c r="R959" s="66"/>
      <c r="S959" s="66"/>
      <c r="T959" s="67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T959" s="19" t="s">
        <v>163</v>
      </c>
      <c r="AU959" s="19" t="s">
        <v>81</v>
      </c>
    </row>
    <row r="960" spans="1:47" s="2" customFormat="1" ht="11.25">
      <c r="A960" s="36"/>
      <c r="B960" s="37"/>
      <c r="C960" s="38"/>
      <c r="D960" s="198" t="s">
        <v>164</v>
      </c>
      <c r="E960" s="38"/>
      <c r="F960" s="199" t="s">
        <v>1282</v>
      </c>
      <c r="G960" s="38"/>
      <c r="H960" s="38"/>
      <c r="I960" s="195"/>
      <c r="J960" s="38"/>
      <c r="K960" s="38"/>
      <c r="L960" s="41"/>
      <c r="M960" s="196"/>
      <c r="N960" s="197"/>
      <c r="O960" s="66"/>
      <c r="P960" s="66"/>
      <c r="Q960" s="66"/>
      <c r="R960" s="66"/>
      <c r="S960" s="66"/>
      <c r="T960" s="67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T960" s="19" t="s">
        <v>164</v>
      </c>
      <c r="AU960" s="19" t="s">
        <v>81</v>
      </c>
    </row>
    <row r="961" spans="2:51" s="14" customFormat="1" ht="11.25">
      <c r="B961" s="210"/>
      <c r="C961" s="211"/>
      <c r="D961" s="193" t="s">
        <v>166</v>
      </c>
      <c r="E961" s="212" t="s">
        <v>19</v>
      </c>
      <c r="F961" s="213" t="s">
        <v>1283</v>
      </c>
      <c r="G961" s="211"/>
      <c r="H961" s="214">
        <v>5</v>
      </c>
      <c r="I961" s="215"/>
      <c r="J961" s="211"/>
      <c r="K961" s="211"/>
      <c r="L961" s="216"/>
      <c r="M961" s="217"/>
      <c r="N961" s="218"/>
      <c r="O961" s="218"/>
      <c r="P961" s="218"/>
      <c r="Q961" s="218"/>
      <c r="R961" s="218"/>
      <c r="S961" s="218"/>
      <c r="T961" s="219"/>
      <c r="AT961" s="220" t="s">
        <v>166</v>
      </c>
      <c r="AU961" s="220" t="s">
        <v>81</v>
      </c>
      <c r="AV961" s="14" t="s">
        <v>81</v>
      </c>
      <c r="AW961" s="14" t="s">
        <v>33</v>
      </c>
      <c r="AX961" s="14" t="s">
        <v>79</v>
      </c>
      <c r="AY961" s="220" t="s">
        <v>154</v>
      </c>
    </row>
    <row r="962" spans="1:65" s="2" customFormat="1" ht="44.25" customHeight="1">
      <c r="A962" s="36"/>
      <c r="B962" s="37"/>
      <c r="C962" s="180" t="s">
        <v>1284</v>
      </c>
      <c r="D962" s="180" t="s">
        <v>156</v>
      </c>
      <c r="E962" s="181" t="s">
        <v>1285</v>
      </c>
      <c r="F962" s="182" t="s">
        <v>1286</v>
      </c>
      <c r="G962" s="183" t="s">
        <v>258</v>
      </c>
      <c r="H962" s="184">
        <v>0.334</v>
      </c>
      <c r="I962" s="185"/>
      <c r="J962" s="186">
        <f>ROUND(I962*H962,2)</f>
        <v>0</v>
      </c>
      <c r="K962" s="182" t="s">
        <v>160</v>
      </c>
      <c r="L962" s="41"/>
      <c r="M962" s="187" t="s">
        <v>19</v>
      </c>
      <c r="N962" s="188" t="s">
        <v>43</v>
      </c>
      <c r="O962" s="66"/>
      <c r="P962" s="189">
        <f>O962*H962</f>
        <v>0</v>
      </c>
      <c r="Q962" s="189">
        <v>0</v>
      </c>
      <c r="R962" s="189">
        <f>Q962*H962</f>
        <v>0</v>
      </c>
      <c r="S962" s="189">
        <v>0</v>
      </c>
      <c r="T962" s="190">
        <f>S962*H962</f>
        <v>0</v>
      </c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R962" s="191" t="s">
        <v>262</v>
      </c>
      <c r="AT962" s="191" t="s">
        <v>156</v>
      </c>
      <c r="AU962" s="191" t="s">
        <v>81</v>
      </c>
      <c r="AY962" s="19" t="s">
        <v>154</v>
      </c>
      <c r="BE962" s="192">
        <f>IF(N962="základní",J962,0)</f>
        <v>0</v>
      </c>
      <c r="BF962" s="192">
        <f>IF(N962="snížená",J962,0)</f>
        <v>0</v>
      </c>
      <c r="BG962" s="192">
        <f>IF(N962="zákl. přenesená",J962,0)</f>
        <v>0</v>
      </c>
      <c r="BH962" s="192">
        <f>IF(N962="sníž. přenesená",J962,0)</f>
        <v>0</v>
      </c>
      <c r="BI962" s="192">
        <f>IF(N962="nulová",J962,0)</f>
        <v>0</v>
      </c>
      <c r="BJ962" s="19" t="s">
        <v>79</v>
      </c>
      <c r="BK962" s="192">
        <f>ROUND(I962*H962,2)</f>
        <v>0</v>
      </c>
      <c r="BL962" s="19" t="s">
        <v>262</v>
      </c>
      <c r="BM962" s="191" t="s">
        <v>1287</v>
      </c>
    </row>
    <row r="963" spans="1:47" s="2" customFormat="1" ht="29.25">
      <c r="A963" s="36"/>
      <c r="B963" s="37"/>
      <c r="C963" s="38"/>
      <c r="D963" s="193" t="s">
        <v>163</v>
      </c>
      <c r="E963" s="38"/>
      <c r="F963" s="194" t="s">
        <v>1286</v>
      </c>
      <c r="G963" s="38"/>
      <c r="H963" s="38"/>
      <c r="I963" s="195"/>
      <c r="J963" s="38"/>
      <c r="K963" s="38"/>
      <c r="L963" s="41"/>
      <c r="M963" s="196"/>
      <c r="N963" s="197"/>
      <c r="O963" s="66"/>
      <c r="P963" s="66"/>
      <c r="Q963" s="66"/>
      <c r="R963" s="66"/>
      <c r="S963" s="66"/>
      <c r="T963" s="67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T963" s="19" t="s">
        <v>163</v>
      </c>
      <c r="AU963" s="19" t="s">
        <v>81</v>
      </c>
    </row>
    <row r="964" spans="1:47" s="2" customFormat="1" ht="11.25">
      <c r="A964" s="36"/>
      <c r="B964" s="37"/>
      <c r="C964" s="38"/>
      <c r="D964" s="198" t="s">
        <v>164</v>
      </c>
      <c r="E964" s="38"/>
      <c r="F964" s="199" t="s">
        <v>1288</v>
      </c>
      <c r="G964" s="38"/>
      <c r="H964" s="38"/>
      <c r="I964" s="195"/>
      <c r="J964" s="38"/>
      <c r="K964" s="38"/>
      <c r="L964" s="41"/>
      <c r="M964" s="196"/>
      <c r="N964" s="197"/>
      <c r="O964" s="66"/>
      <c r="P964" s="66"/>
      <c r="Q964" s="66"/>
      <c r="R964" s="66"/>
      <c r="S964" s="66"/>
      <c r="T964" s="67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T964" s="19" t="s">
        <v>164</v>
      </c>
      <c r="AU964" s="19" t="s">
        <v>81</v>
      </c>
    </row>
    <row r="965" spans="2:63" s="12" customFormat="1" ht="22.9" customHeight="1">
      <c r="B965" s="164"/>
      <c r="C965" s="165"/>
      <c r="D965" s="166" t="s">
        <v>71</v>
      </c>
      <c r="E965" s="178" t="s">
        <v>1289</v>
      </c>
      <c r="F965" s="178" t="s">
        <v>1290</v>
      </c>
      <c r="G965" s="165"/>
      <c r="H965" s="165"/>
      <c r="I965" s="168"/>
      <c r="J965" s="179">
        <f>BK965</f>
        <v>0</v>
      </c>
      <c r="K965" s="165"/>
      <c r="L965" s="170"/>
      <c r="M965" s="171"/>
      <c r="N965" s="172"/>
      <c r="O965" s="172"/>
      <c r="P965" s="173">
        <f>SUM(P966:P1011)</f>
        <v>0</v>
      </c>
      <c r="Q965" s="172"/>
      <c r="R965" s="173">
        <f>SUM(R966:R1011)</f>
        <v>0.08715</v>
      </c>
      <c r="S965" s="172"/>
      <c r="T965" s="174">
        <f>SUM(T966:T1011)</f>
        <v>6.604334999999999</v>
      </c>
      <c r="AR965" s="175" t="s">
        <v>81</v>
      </c>
      <c r="AT965" s="176" t="s">
        <v>71</v>
      </c>
      <c r="AU965" s="176" t="s">
        <v>79</v>
      </c>
      <c r="AY965" s="175" t="s">
        <v>154</v>
      </c>
      <c r="BK965" s="177">
        <f>SUM(BK966:BK1011)</f>
        <v>0</v>
      </c>
    </row>
    <row r="966" spans="1:65" s="2" customFormat="1" ht="21.75" customHeight="1">
      <c r="A966" s="36"/>
      <c r="B966" s="37"/>
      <c r="C966" s="180" t="s">
        <v>1291</v>
      </c>
      <c r="D966" s="180" t="s">
        <v>156</v>
      </c>
      <c r="E966" s="181" t="s">
        <v>1292</v>
      </c>
      <c r="F966" s="182" t="s">
        <v>1293</v>
      </c>
      <c r="G966" s="183" t="s">
        <v>159</v>
      </c>
      <c r="H966" s="184">
        <v>183.9</v>
      </c>
      <c r="I966" s="185"/>
      <c r="J966" s="186">
        <f>ROUND(I966*H966,2)</f>
        <v>0</v>
      </c>
      <c r="K966" s="182" t="s">
        <v>160</v>
      </c>
      <c r="L966" s="41"/>
      <c r="M966" s="187" t="s">
        <v>19</v>
      </c>
      <c r="N966" s="188" t="s">
        <v>43</v>
      </c>
      <c r="O966" s="66"/>
      <c r="P966" s="189">
        <f>O966*H966</f>
        <v>0</v>
      </c>
      <c r="Q966" s="189">
        <v>0</v>
      </c>
      <c r="R966" s="189">
        <f>Q966*H966</f>
        <v>0</v>
      </c>
      <c r="S966" s="189">
        <v>0.02465</v>
      </c>
      <c r="T966" s="190">
        <f>S966*H966</f>
        <v>4.533135</v>
      </c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R966" s="191" t="s">
        <v>262</v>
      </c>
      <c r="AT966" s="191" t="s">
        <v>156</v>
      </c>
      <c r="AU966" s="191" t="s">
        <v>81</v>
      </c>
      <c r="AY966" s="19" t="s">
        <v>154</v>
      </c>
      <c r="BE966" s="192">
        <f>IF(N966="základní",J966,0)</f>
        <v>0</v>
      </c>
      <c r="BF966" s="192">
        <f>IF(N966="snížená",J966,0)</f>
        <v>0</v>
      </c>
      <c r="BG966" s="192">
        <f>IF(N966="zákl. přenesená",J966,0)</f>
        <v>0</v>
      </c>
      <c r="BH966" s="192">
        <f>IF(N966="sníž. přenesená",J966,0)</f>
        <v>0</v>
      </c>
      <c r="BI966" s="192">
        <f>IF(N966="nulová",J966,0)</f>
        <v>0</v>
      </c>
      <c r="BJ966" s="19" t="s">
        <v>79</v>
      </c>
      <c r="BK966" s="192">
        <f>ROUND(I966*H966,2)</f>
        <v>0</v>
      </c>
      <c r="BL966" s="19" t="s">
        <v>262</v>
      </c>
      <c r="BM966" s="191" t="s">
        <v>1294</v>
      </c>
    </row>
    <row r="967" spans="1:47" s="2" customFormat="1" ht="11.25">
      <c r="A967" s="36"/>
      <c r="B967" s="37"/>
      <c r="C967" s="38"/>
      <c r="D967" s="193" t="s">
        <v>163</v>
      </c>
      <c r="E967" s="38"/>
      <c r="F967" s="194" t="s">
        <v>1293</v>
      </c>
      <c r="G967" s="38"/>
      <c r="H967" s="38"/>
      <c r="I967" s="195"/>
      <c r="J967" s="38"/>
      <c r="K967" s="38"/>
      <c r="L967" s="41"/>
      <c r="M967" s="196"/>
      <c r="N967" s="197"/>
      <c r="O967" s="66"/>
      <c r="P967" s="66"/>
      <c r="Q967" s="66"/>
      <c r="R967" s="66"/>
      <c r="S967" s="66"/>
      <c r="T967" s="67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T967" s="19" t="s">
        <v>163</v>
      </c>
      <c r="AU967" s="19" t="s">
        <v>81</v>
      </c>
    </row>
    <row r="968" spans="1:47" s="2" customFormat="1" ht="11.25">
      <c r="A968" s="36"/>
      <c r="B968" s="37"/>
      <c r="C968" s="38"/>
      <c r="D968" s="198" t="s">
        <v>164</v>
      </c>
      <c r="E968" s="38"/>
      <c r="F968" s="199" t="s">
        <v>1295</v>
      </c>
      <c r="G968" s="38"/>
      <c r="H968" s="38"/>
      <c r="I968" s="195"/>
      <c r="J968" s="38"/>
      <c r="K968" s="38"/>
      <c r="L968" s="41"/>
      <c r="M968" s="196"/>
      <c r="N968" s="197"/>
      <c r="O968" s="66"/>
      <c r="P968" s="66"/>
      <c r="Q968" s="66"/>
      <c r="R968" s="66"/>
      <c r="S968" s="66"/>
      <c r="T968" s="67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T968" s="19" t="s">
        <v>164</v>
      </c>
      <c r="AU968" s="19" t="s">
        <v>81</v>
      </c>
    </row>
    <row r="969" spans="2:51" s="14" customFormat="1" ht="11.25">
      <c r="B969" s="210"/>
      <c r="C969" s="211"/>
      <c r="D969" s="193" t="s">
        <v>166</v>
      </c>
      <c r="E969" s="212" t="s">
        <v>19</v>
      </c>
      <c r="F969" s="213" t="s">
        <v>1296</v>
      </c>
      <c r="G969" s="211"/>
      <c r="H969" s="214">
        <v>142.5</v>
      </c>
      <c r="I969" s="215"/>
      <c r="J969" s="211"/>
      <c r="K969" s="211"/>
      <c r="L969" s="216"/>
      <c r="M969" s="217"/>
      <c r="N969" s="218"/>
      <c r="O969" s="218"/>
      <c r="P969" s="218"/>
      <c r="Q969" s="218"/>
      <c r="R969" s="218"/>
      <c r="S969" s="218"/>
      <c r="T969" s="219"/>
      <c r="AT969" s="220" t="s">
        <v>166</v>
      </c>
      <c r="AU969" s="220" t="s">
        <v>81</v>
      </c>
      <c r="AV969" s="14" t="s">
        <v>81</v>
      </c>
      <c r="AW969" s="14" t="s">
        <v>33</v>
      </c>
      <c r="AX969" s="14" t="s">
        <v>72</v>
      </c>
      <c r="AY969" s="220" t="s">
        <v>154</v>
      </c>
    </row>
    <row r="970" spans="2:51" s="14" customFormat="1" ht="11.25">
      <c r="B970" s="210"/>
      <c r="C970" s="211"/>
      <c r="D970" s="193" t="s">
        <v>166</v>
      </c>
      <c r="E970" s="212" t="s">
        <v>19</v>
      </c>
      <c r="F970" s="213" t="s">
        <v>1297</v>
      </c>
      <c r="G970" s="211"/>
      <c r="H970" s="214">
        <v>41.4</v>
      </c>
      <c r="I970" s="215"/>
      <c r="J970" s="211"/>
      <c r="K970" s="211"/>
      <c r="L970" s="216"/>
      <c r="M970" s="217"/>
      <c r="N970" s="218"/>
      <c r="O970" s="218"/>
      <c r="P970" s="218"/>
      <c r="Q970" s="218"/>
      <c r="R970" s="218"/>
      <c r="S970" s="218"/>
      <c r="T970" s="219"/>
      <c r="AT970" s="220" t="s">
        <v>166</v>
      </c>
      <c r="AU970" s="220" t="s">
        <v>81</v>
      </c>
      <c r="AV970" s="14" t="s">
        <v>81</v>
      </c>
      <c r="AW970" s="14" t="s">
        <v>33</v>
      </c>
      <c r="AX970" s="14" t="s">
        <v>72</v>
      </c>
      <c r="AY970" s="220" t="s">
        <v>154</v>
      </c>
    </row>
    <row r="971" spans="2:51" s="15" customFormat="1" ht="11.25">
      <c r="B971" s="221"/>
      <c r="C971" s="222"/>
      <c r="D971" s="193" t="s">
        <v>166</v>
      </c>
      <c r="E971" s="223" t="s">
        <v>19</v>
      </c>
      <c r="F971" s="224" t="s">
        <v>196</v>
      </c>
      <c r="G971" s="222"/>
      <c r="H971" s="225">
        <v>183.9</v>
      </c>
      <c r="I971" s="226"/>
      <c r="J971" s="222"/>
      <c r="K971" s="222"/>
      <c r="L971" s="227"/>
      <c r="M971" s="228"/>
      <c r="N971" s="229"/>
      <c r="O971" s="229"/>
      <c r="P971" s="229"/>
      <c r="Q971" s="229"/>
      <c r="R971" s="229"/>
      <c r="S971" s="229"/>
      <c r="T971" s="230"/>
      <c r="AT971" s="231" t="s">
        <v>166</v>
      </c>
      <c r="AU971" s="231" t="s">
        <v>81</v>
      </c>
      <c r="AV971" s="15" t="s">
        <v>161</v>
      </c>
      <c r="AW971" s="15" t="s">
        <v>33</v>
      </c>
      <c r="AX971" s="15" t="s">
        <v>79</v>
      </c>
      <c r="AY971" s="231" t="s">
        <v>154</v>
      </c>
    </row>
    <row r="972" spans="1:65" s="2" customFormat="1" ht="16.5" customHeight="1">
      <c r="A972" s="36"/>
      <c r="B972" s="37"/>
      <c r="C972" s="180" t="s">
        <v>1298</v>
      </c>
      <c r="D972" s="180" t="s">
        <v>156</v>
      </c>
      <c r="E972" s="181" t="s">
        <v>1299</v>
      </c>
      <c r="F972" s="182" t="s">
        <v>1300</v>
      </c>
      <c r="G972" s="183" t="s">
        <v>159</v>
      </c>
      <c r="H972" s="184">
        <v>183.9</v>
      </c>
      <c r="I972" s="185"/>
      <c r="J972" s="186">
        <f>ROUND(I972*H972,2)</f>
        <v>0</v>
      </c>
      <c r="K972" s="182" t="s">
        <v>160</v>
      </c>
      <c r="L972" s="41"/>
      <c r="M972" s="187" t="s">
        <v>19</v>
      </c>
      <c r="N972" s="188" t="s">
        <v>43</v>
      </c>
      <c r="O972" s="66"/>
      <c r="P972" s="189">
        <f>O972*H972</f>
        <v>0</v>
      </c>
      <c r="Q972" s="189">
        <v>0</v>
      </c>
      <c r="R972" s="189">
        <f>Q972*H972</f>
        <v>0</v>
      </c>
      <c r="S972" s="189">
        <v>0.008</v>
      </c>
      <c r="T972" s="190">
        <f>S972*H972</f>
        <v>1.4712</v>
      </c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R972" s="191" t="s">
        <v>262</v>
      </c>
      <c r="AT972" s="191" t="s">
        <v>156</v>
      </c>
      <c r="AU972" s="191" t="s">
        <v>81</v>
      </c>
      <c r="AY972" s="19" t="s">
        <v>154</v>
      </c>
      <c r="BE972" s="192">
        <f>IF(N972="základní",J972,0)</f>
        <v>0</v>
      </c>
      <c r="BF972" s="192">
        <f>IF(N972="snížená",J972,0)</f>
        <v>0</v>
      </c>
      <c r="BG972" s="192">
        <f>IF(N972="zákl. přenesená",J972,0)</f>
        <v>0</v>
      </c>
      <c r="BH972" s="192">
        <f>IF(N972="sníž. přenesená",J972,0)</f>
        <v>0</v>
      </c>
      <c r="BI972" s="192">
        <f>IF(N972="nulová",J972,0)</f>
        <v>0</v>
      </c>
      <c r="BJ972" s="19" t="s">
        <v>79</v>
      </c>
      <c r="BK972" s="192">
        <f>ROUND(I972*H972,2)</f>
        <v>0</v>
      </c>
      <c r="BL972" s="19" t="s">
        <v>262</v>
      </c>
      <c r="BM972" s="191" t="s">
        <v>1301</v>
      </c>
    </row>
    <row r="973" spans="1:47" s="2" customFormat="1" ht="11.25">
      <c r="A973" s="36"/>
      <c r="B973" s="37"/>
      <c r="C973" s="38"/>
      <c r="D973" s="193" t="s">
        <v>163</v>
      </c>
      <c r="E973" s="38"/>
      <c r="F973" s="194" t="s">
        <v>1300</v>
      </c>
      <c r="G973" s="38"/>
      <c r="H973" s="38"/>
      <c r="I973" s="195"/>
      <c r="J973" s="38"/>
      <c r="K973" s="38"/>
      <c r="L973" s="41"/>
      <c r="M973" s="196"/>
      <c r="N973" s="197"/>
      <c r="O973" s="66"/>
      <c r="P973" s="66"/>
      <c r="Q973" s="66"/>
      <c r="R973" s="66"/>
      <c r="S973" s="66"/>
      <c r="T973" s="67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T973" s="19" t="s">
        <v>163</v>
      </c>
      <c r="AU973" s="19" t="s">
        <v>81</v>
      </c>
    </row>
    <row r="974" spans="1:47" s="2" customFormat="1" ht="11.25">
      <c r="A974" s="36"/>
      <c r="B974" s="37"/>
      <c r="C974" s="38"/>
      <c r="D974" s="198" t="s">
        <v>164</v>
      </c>
      <c r="E974" s="38"/>
      <c r="F974" s="199" t="s">
        <v>1302</v>
      </c>
      <c r="G974" s="38"/>
      <c r="H974" s="38"/>
      <c r="I974" s="195"/>
      <c r="J974" s="38"/>
      <c r="K974" s="38"/>
      <c r="L974" s="41"/>
      <c r="M974" s="196"/>
      <c r="N974" s="197"/>
      <c r="O974" s="66"/>
      <c r="P974" s="66"/>
      <c r="Q974" s="66"/>
      <c r="R974" s="66"/>
      <c r="S974" s="66"/>
      <c r="T974" s="67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T974" s="19" t="s">
        <v>164</v>
      </c>
      <c r="AU974" s="19" t="s">
        <v>81</v>
      </c>
    </row>
    <row r="975" spans="1:65" s="2" customFormat="1" ht="24.2" customHeight="1">
      <c r="A975" s="36"/>
      <c r="B975" s="37"/>
      <c r="C975" s="180" t="s">
        <v>1303</v>
      </c>
      <c r="D975" s="180" t="s">
        <v>156</v>
      </c>
      <c r="E975" s="181" t="s">
        <v>1304</v>
      </c>
      <c r="F975" s="182" t="s">
        <v>1305</v>
      </c>
      <c r="G975" s="183" t="s">
        <v>444</v>
      </c>
      <c r="H975" s="184">
        <v>3</v>
      </c>
      <c r="I975" s="185"/>
      <c r="J975" s="186">
        <f>ROUND(I975*H975,2)</f>
        <v>0</v>
      </c>
      <c r="K975" s="182" t="s">
        <v>160</v>
      </c>
      <c r="L975" s="41"/>
      <c r="M975" s="187" t="s">
        <v>19</v>
      </c>
      <c r="N975" s="188" t="s">
        <v>43</v>
      </c>
      <c r="O975" s="66"/>
      <c r="P975" s="189">
        <f>O975*H975</f>
        <v>0</v>
      </c>
      <c r="Q975" s="189">
        <v>0.00027</v>
      </c>
      <c r="R975" s="189">
        <f>Q975*H975</f>
        <v>0.00081</v>
      </c>
      <c r="S975" s="189">
        <v>0</v>
      </c>
      <c r="T975" s="190">
        <f>S975*H975</f>
        <v>0</v>
      </c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R975" s="191" t="s">
        <v>262</v>
      </c>
      <c r="AT975" s="191" t="s">
        <v>156</v>
      </c>
      <c r="AU975" s="191" t="s">
        <v>81</v>
      </c>
      <c r="AY975" s="19" t="s">
        <v>154</v>
      </c>
      <c r="BE975" s="192">
        <f>IF(N975="základní",J975,0)</f>
        <v>0</v>
      </c>
      <c r="BF975" s="192">
        <f>IF(N975="snížená",J975,0)</f>
        <v>0</v>
      </c>
      <c r="BG975" s="192">
        <f>IF(N975="zákl. přenesená",J975,0)</f>
        <v>0</v>
      </c>
      <c r="BH975" s="192">
        <f>IF(N975="sníž. přenesená",J975,0)</f>
        <v>0</v>
      </c>
      <c r="BI975" s="192">
        <f>IF(N975="nulová",J975,0)</f>
        <v>0</v>
      </c>
      <c r="BJ975" s="19" t="s">
        <v>79</v>
      </c>
      <c r="BK975" s="192">
        <f>ROUND(I975*H975,2)</f>
        <v>0</v>
      </c>
      <c r="BL975" s="19" t="s">
        <v>262</v>
      </c>
      <c r="BM975" s="191" t="s">
        <v>1306</v>
      </c>
    </row>
    <row r="976" spans="1:47" s="2" customFormat="1" ht="19.5">
      <c r="A976" s="36"/>
      <c r="B976" s="37"/>
      <c r="C976" s="38"/>
      <c r="D976" s="193" t="s">
        <v>163</v>
      </c>
      <c r="E976" s="38"/>
      <c r="F976" s="194" t="s">
        <v>1305</v>
      </c>
      <c r="G976" s="38"/>
      <c r="H976" s="38"/>
      <c r="I976" s="195"/>
      <c r="J976" s="38"/>
      <c r="K976" s="38"/>
      <c r="L976" s="41"/>
      <c r="M976" s="196"/>
      <c r="N976" s="197"/>
      <c r="O976" s="66"/>
      <c r="P976" s="66"/>
      <c r="Q976" s="66"/>
      <c r="R976" s="66"/>
      <c r="S976" s="66"/>
      <c r="T976" s="67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T976" s="19" t="s">
        <v>163</v>
      </c>
      <c r="AU976" s="19" t="s">
        <v>81</v>
      </c>
    </row>
    <row r="977" spans="1:47" s="2" customFormat="1" ht="11.25">
      <c r="A977" s="36"/>
      <c r="B977" s="37"/>
      <c r="C977" s="38"/>
      <c r="D977" s="198" t="s">
        <v>164</v>
      </c>
      <c r="E977" s="38"/>
      <c r="F977" s="199" t="s">
        <v>1307</v>
      </c>
      <c r="G977" s="38"/>
      <c r="H977" s="38"/>
      <c r="I977" s="195"/>
      <c r="J977" s="38"/>
      <c r="K977" s="38"/>
      <c r="L977" s="41"/>
      <c r="M977" s="196"/>
      <c r="N977" s="197"/>
      <c r="O977" s="66"/>
      <c r="P977" s="66"/>
      <c r="Q977" s="66"/>
      <c r="R977" s="66"/>
      <c r="S977" s="66"/>
      <c r="T977" s="67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T977" s="19" t="s">
        <v>164</v>
      </c>
      <c r="AU977" s="19" t="s">
        <v>81</v>
      </c>
    </row>
    <row r="978" spans="2:51" s="14" customFormat="1" ht="11.25">
      <c r="B978" s="210"/>
      <c r="C978" s="211"/>
      <c r="D978" s="193" t="s">
        <v>166</v>
      </c>
      <c r="E978" s="212" t="s">
        <v>19</v>
      </c>
      <c r="F978" s="213" t="s">
        <v>1308</v>
      </c>
      <c r="G978" s="211"/>
      <c r="H978" s="214">
        <v>3</v>
      </c>
      <c r="I978" s="215"/>
      <c r="J978" s="211"/>
      <c r="K978" s="211"/>
      <c r="L978" s="216"/>
      <c r="M978" s="217"/>
      <c r="N978" s="218"/>
      <c r="O978" s="218"/>
      <c r="P978" s="218"/>
      <c r="Q978" s="218"/>
      <c r="R978" s="218"/>
      <c r="S978" s="218"/>
      <c r="T978" s="219"/>
      <c r="AT978" s="220" t="s">
        <v>166</v>
      </c>
      <c r="AU978" s="220" t="s">
        <v>81</v>
      </c>
      <c r="AV978" s="14" t="s">
        <v>81</v>
      </c>
      <c r="AW978" s="14" t="s">
        <v>33</v>
      </c>
      <c r="AX978" s="14" t="s">
        <v>79</v>
      </c>
      <c r="AY978" s="220" t="s">
        <v>154</v>
      </c>
    </row>
    <row r="979" spans="1:65" s="2" customFormat="1" ht="24.2" customHeight="1">
      <c r="A979" s="36"/>
      <c r="B979" s="37"/>
      <c r="C979" s="232" t="s">
        <v>1309</v>
      </c>
      <c r="D979" s="232" t="s">
        <v>275</v>
      </c>
      <c r="E979" s="233" t="s">
        <v>1310</v>
      </c>
      <c r="F979" s="234" t="s">
        <v>1311</v>
      </c>
      <c r="G979" s="235" t="s">
        <v>159</v>
      </c>
      <c r="H979" s="236">
        <v>1.25</v>
      </c>
      <c r="I979" s="237"/>
      <c r="J979" s="238">
        <f>ROUND(I979*H979,2)</f>
        <v>0</v>
      </c>
      <c r="K979" s="234" t="s">
        <v>160</v>
      </c>
      <c r="L979" s="239"/>
      <c r="M979" s="240" t="s">
        <v>19</v>
      </c>
      <c r="N979" s="241" t="s">
        <v>43</v>
      </c>
      <c r="O979" s="66"/>
      <c r="P979" s="189">
        <f>O979*H979</f>
        <v>0</v>
      </c>
      <c r="Q979" s="189">
        <v>0.03472</v>
      </c>
      <c r="R979" s="189">
        <f>Q979*H979</f>
        <v>0.0434</v>
      </c>
      <c r="S979" s="189">
        <v>0</v>
      </c>
      <c r="T979" s="190">
        <f>S979*H979</f>
        <v>0</v>
      </c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R979" s="191" t="s">
        <v>360</v>
      </c>
      <c r="AT979" s="191" t="s">
        <v>275</v>
      </c>
      <c r="AU979" s="191" t="s">
        <v>81</v>
      </c>
      <c r="AY979" s="19" t="s">
        <v>154</v>
      </c>
      <c r="BE979" s="192">
        <f>IF(N979="základní",J979,0)</f>
        <v>0</v>
      </c>
      <c r="BF979" s="192">
        <f>IF(N979="snížená",J979,0)</f>
        <v>0</v>
      </c>
      <c r="BG979" s="192">
        <f>IF(N979="zákl. přenesená",J979,0)</f>
        <v>0</v>
      </c>
      <c r="BH979" s="192">
        <f>IF(N979="sníž. přenesená",J979,0)</f>
        <v>0</v>
      </c>
      <c r="BI979" s="192">
        <f>IF(N979="nulová",J979,0)</f>
        <v>0</v>
      </c>
      <c r="BJ979" s="19" t="s">
        <v>79</v>
      </c>
      <c r="BK979" s="192">
        <f>ROUND(I979*H979,2)</f>
        <v>0</v>
      </c>
      <c r="BL979" s="19" t="s">
        <v>262</v>
      </c>
      <c r="BM979" s="191" t="s">
        <v>1312</v>
      </c>
    </row>
    <row r="980" spans="1:47" s="2" customFormat="1" ht="11.25">
      <c r="A980" s="36"/>
      <c r="B980" s="37"/>
      <c r="C980" s="38"/>
      <c r="D980" s="193" t="s">
        <v>163</v>
      </c>
      <c r="E980" s="38"/>
      <c r="F980" s="194" t="s">
        <v>1311</v>
      </c>
      <c r="G980" s="38"/>
      <c r="H980" s="38"/>
      <c r="I980" s="195"/>
      <c r="J980" s="38"/>
      <c r="K980" s="38"/>
      <c r="L980" s="41"/>
      <c r="M980" s="196"/>
      <c r="N980" s="197"/>
      <c r="O980" s="66"/>
      <c r="P980" s="66"/>
      <c r="Q980" s="66"/>
      <c r="R980" s="66"/>
      <c r="S980" s="66"/>
      <c r="T980" s="67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T980" s="19" t="s">
        <v>163</v>
      </c>
      <c r="AU980" s="19" t="s">
        <v>81</v>
      </c>
    </row>
    <row r="981" spans="2:51" s="14" customFormat="1" ht="11.25">
      <c r="B981" s="210"/>
      <c r="C981" s="211"/>
      <c r="D981" s="193" t="s">
        <v>166</v>
      </c>
      <c r="E981" s="212" t="s">
        <v>19</v>
      </c>
      <c r="F981" s="213" t="s">
        <v>1313</v>
      </c>
      <c r="G981" s="211"/>
      <c r="H981" s="214">
        <v>1.25</v>
      </c>
      <c r="I981" s="215"/>
      <c r="J981" s="211"/>
      <c r="K981" s="211"/>
      <c r="L981" s="216"/>
      <c r="M981" s="217"/>
      <c r="N981" s="218"/>
      <c r="O981" s="218"/>
      <c r="P981" s="218"/>
      <c r="Q981" s="218"/>
      <c r="R981" s="218"/>
      <c r="S981" s="218"/>
      <c r="T981" s="219"/>
      <c r="AT981" s="220" t="s">
        <v>166</v>
      </c>
      <c r="AU981" s="220" t="s">
        <v>81</v>
      </c>
      <c r="AV981" s="14" t="s">
        <v>81</v>
      </c>
      <c r="AW981" s="14" t="s">
        <v>33</v>
      </c>
      <c r="AX981" s="14" t="s">
        <v>79</v>
      </c>
      <c r="AY981" s="220" t="s">
        <v>154</v>
      </c>
    </row>
    <row r="982" spans="1:65" s="2" customFormat="1" ht="37.9" customHeight="1">
      <c r="A982" s="36"/>
      <c r="B982" s="37"/>
      <c r="C982" s="180" t="s">
        <v>1314</v>
      </c>
      <c r="D982" s="180" t="s">
        <v>156</v>
      </c>
      <c r="E982" s="181" t="s">
        <v>1315</v>
      </c>
      <c r="F982" s="182" t="s">
        <v>1316</v>
      </c>
      <c r="G982" s="183" t="s">
        <v>444</v>
      </c>
      <c r="H982" s="184">
        <v>2</v>
      </c>
      <c r="I982" s="185"/>
      <c r="J982" s="186">
        <f>ROUND(I982*H982,2)</f>
        <v>0</v>
      </c>
      <c r="K982" s="182" t="s">
        <v>160</v>
      </c>
      <c r="L982" s="41"/>
      <c r="M982" s="187" t="s">
        <v>19</v>
      </c>
      <c r="N982" s="188" t="s">
        <v>43</v>
      </c>
      <c r="O982" s="66"/>
      <c r="P982" s="189">
        <f>O982*H982</f>
        <v>0</v>
      </c>
      <c r="Q982" s="189">
        <v>0</v>
      </c>
      <c r="R982" s="189">
        <f>Q982*H982</f>
        <v>0</v>
      </c>
      <c r="S982" s="189">
        <v>0</v>
      </c>
      <c r="T982" s="190">
        <f>S982*H982</f>
        <v>0</v>
      </c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R982" s="191" t="s">
        <v>262</v>
      </c>
      <c r="AT982" s="191" t="s">
        <v>156</v>
      </c>
      <c r="AU982" s="191" t="s">
        <v>81</v>
      </c>
      <c r="AY982" s="19" t="s">
        <v>154</v>
      </c>
      <c r="BE982" s="192">
        <f>IF(N982="základní",J982,0)</f>
        <v>0</v>
      </c>
      <c r="BF982" s="192">
        <f>IF(N982="snížená",J982,0)</f>
        <v>0</v>
      </c>
      <c r="BG982" s="192">
        <f>IF(N982="zákl. přenesená",J982,0)</f>
        <v>0</v>
      </c>
      <c r="BH982" s="192">
        <f>IF(N982="sníž. přenesená",J982,0)</f>
        <v>0</v>
      </c>
      <c r="BI982" s="192">
        <f>IF(N982="nulová",J982,0)</f>
        <v>0</v>
      </c>
      <c r="BJ982" s="19" t="s">
        <v>79</v>
      </c>
      <c r="BK982" s="192">
        <f>ROUND(I982*H982,2)</f>
        <v>0</v>
      </c>
      <c r="BL982" s="19" t="s">
        <v>262</v>
      </c>
      <c r="BM982" s="191" t="s">
        <v>1317</v>
      </c>
    </row>
    <row r="983" spans="1:47" s="2" customFormat="1" ht="19.5">
      <c r="A983" s="36"/>
      <c r="B983" s="37"/>
      <c r="C983" s="38"/>
      <c r="D983" s="193" t="s">
        <v>163</v>
      </c>
      <c r="E983" s="38"/>
      <c r="F983" s="194" t="s">
        <v>1316</v>
      </c>
      <c r="G983" s="38"/>
      <c r="H983" s="38"/>
      <c r="I983" s="195"/>
      <c r="J983" s="38"/>
      <c r="K983" s="38"/>
      <c r="L983" s="41"/>
      <c r="M983" s="196"/>
      <c r="N983" s="197"/>
      <c r="O983" s="66"/>
      <c r="P983" s="66"/>
      <c r="Q983" s="66"/>
      <c r="R983" s="66"/>
      <c r="S983" s="66"/>
      <c r="T983" s="67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T983" s="19" t="s">
        <v>163</v>
      </c>
      <c r="AU983" s="19" t="s">
        <v>81</v>
      </c>
    </row>
    <row r="984" spans="1:47" s="2" customFormat="1" ht="11.25">
      <c r="A984" s="36"/>
      <c r="B984" s="37"/>
      <c r="C984" s="38"/>
      <c r="D984" s="198" t="s">
        <v>164</v>
      </c>
      <c r="E984" s="38"/>
      <c r="F984" s="199" t="s">
        <v>1318</v>
      </c>
      <c r="G984" s="38"/>
      <c r="H984" s="38"/>
      <c r="I984" s="195"/>
      <c r="J984" s="38"/>
      <c r="K984" s="38"/>
      <c r="L984" s="41"/>
      <c r="M984" s="196"/>
      <c r="N984" s="197"/>
      <c r="O984" s="66"/>
      <c r="P984" s="66"/>
      <c r="Q984" s="66"/>
      <c r="R984" s="66"/>
      <c r="S984" s="66"/>
      <c r="T984" s="67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T984" s="19" t="s">
        <v>164</v>
      </c>
      <c r="AU984" s="19" t="s">
        <v>81</v>
      </c>
    </row>
    <row r="985" spans="2:51" s="14" customFormat="1" ht="11.25">
      <c r="B985" s="210"/>
      <c r="C985" s="211"/>
      <c r="D985" s="193" t="s">
        <v>166</v>
      </c>
      <c r="E985" s="212" t="s">
        <v>19</v>
      </c>
      <c r="F985" s="213" t="s">
        <v>714</v>
      </c>
      <c r="G985" s="211"/>
      <c r="H985" s="214">
        <v>2</v>
      </c>
      <c r="I985" s="215"/>
      <c r="J985" s="211"/>
      <c r="K985" s="211"/>
      <c r="L985" s="216"/>
      <c r="M985" s="217"/>
      <c r="N985" s="218"/>
      <c r="O985" s="218"/>
      <c r="P985" s="218"/>
      <c r="Q985" s="218"/>
      <c r="R985" s="218"/>
      <c r="S985" s="218"/>
      <c r="T985" s="219"/>
      <c r="AT985" s="220" t="s">
        <v>166</v>
      </c>
      <c r="AU985" s="220" t="s">
        <v>81</v>
      </c>
      <c r="AV985" s="14" t="s">
        <v>81</v>
      </c>
      <c r="AW985" s="14" t="s">
        <v>33</v>
      </c>
      <c r="AX985" s="14" t="s">
        <v>79</v>
      </c>
      <c r="AY985" s="220" t="s">
        <v>154</v>
      </c>
    </row>
    <row r="986" spans="1:65" s="2" customFormat="1" ht="33" customHeight="1">
      <c r="A986" s="36"/>
      <c r="B986" s="37"/>
      <c r="C986" s="232" t="s">
        <v>1319</v>
      </c>
      <c r="D986" s="232" t="s">
        <v>275</v>
      </c>
      <c r="E986" s="233" t="s">
        <v>1320</v>
      </c>
      <c r="F986" s="234" t="s">
        <v>1321</v>
      </c>
      <c r="G986" s="235" t="s">
        <v>444</v>
      </c>
      <c r="H986" s="236">
        <v>2</v>
      </c>
      <c r="I986" s="237"/>
      <c r="J986" s="238">
        <f>ROUND(I986*H986,2)</f>
        <v>0</v>
      </c>
      <c r="K986" s="234" t="s">
        <v>160</v>
      </c>
      <c r="L986" s="239"/>
      <c r="M986" s="240" t="s">
        <v>19</v>
      </c>
      <c r="N986" s="241" t="s">
        <v>43</v>
      </c>
      <c r="O986" s="66"/>
      <c r="P986" s="189">
        <f>O986*H986</f>
        <v>0</v>
      </c>
      <c r="Q986" s="189">
        <v>0.0175</v>
      </c>
      <c r="R986" s="189">
        <f>Q986*H986</f>
        <v>0.035</v>
      </c>
      <c r="S986" s="189">
        <v>0</v>
      </c>
      <c r="T986" s="190">
        <f>S986*H986</f>
        <v>0</v>
      </c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R986" s="191" t="s">
        <v>360</v>
      </c>
      <c r="AT986" s="191" t="s">
        <v>275</v>
      </c>
      <c r="AU986" s="191" t="s">
        <v>81</v>
      </c>
      <c r="AY986" s="19" t="s">
        <v>154</v>
      </c>
      <c r="BE986" s="192">
        <f>IF(N986="základní",J986,0)</f>
        <v>0</v>
      </c>
      <c r="BF986" s="192">
        <f>IF(N986="snížená",J986,0)</f>
        <v>0</v>
      </c>
      <c r="BG986" s="192">
        <f>IF(N986="zákl. přenesená",J986,0)</f>
        <v>0</v>
      </c>
      <c r="BH986" s="192">
        <f>IF(N986="sníž. přenesená",J986,0)</f>
        <v>0</v>
      </c>
      <c r="BI986" s="192">
        <f>IF(N986="nulová",J986,0)</f>
        <v>0</v>
      </c>
      <c r="BJ986" s="19" t="s">
        <v>79</v>
      </c>
      <c r="BK986" s="192">
        <f>ROUND(I986*H986,2)</f>
        <v>0</v>
      </c>
      <c r="BL986" s="19" t="s">
        <v>262</v>
      </c>
      <c r="BM986" s="191" t="s">
        <v>1322</v>
      </c>
    </row>
    <row r="987" spans="1:47" s="2" customFormat="1" ht="19.5">
      <c r="A987" s="36"/>
      <c r="B987" s="37"/>
      <c r="C987" s="38"/>
      <c r="D987" s="193" t="s">
        <v>163</v>
      </c>
      <c r="E987" s="38"/>
      <c r="F987" s="194" t="s">
        <v>1321</v>
      </c>
      <c r="G987" s="38"/>
      <c r="H987" s="38"/>
      <c r="I987" s="195"/>
      <c r="J987" s="38"/>
      <c r="K987" s="38"/>
      <c r="L987" s="41"/>
      <c r="M987" s="196"/>
      <c r="N987" s="197"/>
      <c r="O987" s="66"/>
      <c r="P987" s="66"/>
      <c r="Q987" s="66"/>
      <c r="R987" s="66"/>
      <c r="S987" s="66"/>
      <c r="T987" s="67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T987" s="19" t="s">
        <v>163</v>
      </c>
      <c r="AU987" s="19" t="s">
        <v>81</v>
      </c>
    </row>
    <row r="988" spans="1:65" s="2" customFormat="1" ht="24.2" customHeight="1">
      <c r="A988" s="36"/>
      <c r="B988" s="37"/>
      <c r="C988" s="180" t="s">
        <v>1323</v>
      </c>
      <c r="D988" s="180" t="s">
        <v>156</v>
      </c>
      <c r="E988" s="181" t="s">
        <v>1324</v>
      </c>
      <c r="F988" s="182" t="s">
        <v>1325</v>
      </c>
      <c r="G988" s="183" t="s">
        <v>444</v>
      </c>
      <c r="H988" s="184">
        <v>2</v>
      </c>
      <c r="I988" s="185"/>
      <c r="J988" s="186">
        <f>ROUND(I988*H988,2)</f>
        <v>0</v>
      </c>
      <c r="K988" s="182" t="s">
        <v>160</v>
      </c>
      <c r="L988" s="41"/>
      <c r="M988" s="187" t="s">
        <v>19</v>
      </c>
      <c r="N988" s="188" t="s">
        <v>43</v>
      </c>
      <c r="O988" s="66"/>
      <c r="P988" s="189">
        <f>O988*H988</f>
        <v>0</v>
      </c>
      <c r="Q988" s="189">
        <v>0</v>
      </c>
      <c r="R988" s="189">
        <f>Q988*H988</f>
        <v>0</v>
      </c>
      <c r="S988" s="189">
        <v>0</v>
      </c>
      <c r="T988" s="190">
        <f>S988*H988</f>
        <v>0</v>
      </c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R988" s="191" t="s">
        <v>262</v>
      </c>
      <c r="AT988" s="191" t="s">
        <v>156</v>
      </c>
      <c r="AU988" s="191" t="s">
        <v>81</v>
      </c>
      <c r="AY988" s="19" t="s">
        <v>154</v>
      </c>
      <c r="BE988" s="192">
        <f>IF(N988="základní",J988,0)</f>
        <v>0</v>
      </c>
      <c r="BF988" s="192">
        <f>IF(N988="snížená",J988,0)</f>
        <v>0</v>
      </c>
      <c r="BG988" s="192">
        <f>IF(N988="zákl. přenesená",J988,0)</f>
        <v>0</v>
      </c>
      <c r="BH988" s="192">
        <f>IF(N988="sníž. přenesená",J988,0)</f>
        <v>0</v>
      </c>
      <c r="BI988" s="192">
        <f>IF(N988="nulová",J988,0)</f>
        <v>0</v>
      </c>
      <c r="BJ988" s="19" t="s">
        <v>79</v>
      </c>
      <c r="BK988" s="192">
        <f>ROUND(I988*H988,2)</f>
        <v>0</v>
      </c>
      <c r="BL988" s="19" t="s">
        <v>262</v>
      </c>
      <c r="BM988" s="191" t="s">
        <v>1326</v>
      </c>
    </row>
    <row r="989" spans="1:47" s="2" customFormat="1" ht="11.25">
      <c r="A989" s="36"/>
      <c r="B989" s="37"/>
      <c r="C989" s="38"/>
      <c r="D989" s="193" t="s">
        <v>163</v>
      </c>
      <c r="E989" s="38"/>
      <c r="F989" s="194" t="s">
        <v>1325</v>
      </c>
      <c r="G989" s="38"/>
      <c r="H989" s="38"/>
      <c r="I989" s="195"/>
      <c r="J989" s="38"/>
      <c r="K989" s="38"/>
      <c r="L989" s="41"/>
      <c r="M989" s="196"/>
      <c r="N989" s="197"/>
      <c r="O989" s="66"/>
      <c r="P989" s="66"/>
      <c r="Q989" s="66"/>
      <c r="R989" s="66"/>
      <c r="S989" s="66"/>
      <c r="T989" s="67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T989" s="19" t="s">
        <v>163</v>
      </c>
      <c r="AU989" s="19" t="s">
        <v>81</v>
      </c>
    </row>
    <row r="990" spans="1:47" s="2" customFormat="1" ht="11.25">
      <c r="A990" s="36"/>
      <c r="B990" s="37"/>
      <c r="C990" s="38"/>
      <c r="D990" s="198" t="s">
        <v>164</v>
      </c>
      <c r="E990" s="38"/>
      <c r="F990" s="199" t="s">
        <v>1327</v>
      </c>
      <c r="G990" s="38"/>
      <c r="H990" s="38"/>
      <c r="I990" s="195"/>
      <c r="J990" s="38"/>
      <c r="K990" s="38"/>
      <c r="L990" s="41"/>
      <c r="M990" s="196"/>
      <c r="N990" s="197"/>
      <c r="O990" s="66"/>
      <c r="P990" s="66"/>
      <c r="Q990" s="66"/>
      <c r="R990" s="66"/>
      <c r="S990" s="66"/>
      <c r="T990" s="67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T990" s="19" t="s">
        <v>164</v>
      </c>
      <c r="AU990" s="19" t="s">
        <v>81</v>
      </c>
    </row>
    <row r="991" spans="1:65" s="2" customFormat="1" ht="21.75" customHeight="1">
      <c r="A991" s="36"/>
      <c r="B991" s="37"/>
      <c r="C991" s="232" t="s">
        <v>1328</v>
      </c>
      <c r="D991" s="232" t="s">
        <v>275</v>
      </c>
      <c r="E991" s="233" t="s">
        <v>1329</v>
      </c>
      <c r="F991" s="234" t="s">
        <v>1330</v>
      </c>
      <c r="G991" s="235" t="s">
        <v>444</v>
      </c>
      <c r="H991" s="236">
        <v>2</v>
      </c>
      <c r="I991" s="237"/>
      <c r="J991" s="238">
        <f>ROUND(I991*H991,2)</f>
        <v>0</v>
      </c>
      <c r="K991" s="234" t="s">
        <v>160</v>
      </c>
      <c r="L991" s="239"/>
      <c r="M991" s="240" t="s">
        <v>19</v>
      </c>
      <c r="N991" s="241" t="s">
        <v>43</v>
      </c>
      <c r="O991" s="66"/>
      <c r="P991" s="189">
        <f>O991*H991</f>
        <v>0</v>
      </c>
      <c r="Q991" s="189">
        <v>0.00015</v>
      </c>
      <c r="R991" s="189">
        <f>Q991*H991</f>
        <v>0.0003</v>
      </c>
      <c r="S991" s="189">
        <v>0</v>
      </c>
      <c r="T991" s="190">
        <f>S991*H991</f>
        <v>0</v>
      </c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R991" s="191" t="s">
        <v>360</v>
      </c>
      <c r="AT991" s="191" t="s">
        <v>275</v>
      </c>
      <c r="AU991" s="191" t="s">
        <v>81</v>
      </c>
      <c r="AY991" s="19" t="s">
        <v>154</v>
      </c>
      <c r="BE991" s="192">
        <f>IF(N991="základní",J991,0)</f>
        <v>0</v>
      </c>
      <c r="BF991" s="192">
        <f>IF(N991="snížená",J991,0)</f>
        <v>0</v>
      </c>
      <c r="BG991" s="192">
        <f>IF(N991="zákl. přenesená",J991,0)</f>
        <v>0</v>
      </c>
      <c r="BH991" s="192">
        <f>IF(N991="sníž. přenesená",J991,0)</f>
        <v>0</v>
      </c>
      <c r="BI991" s="192">
        <f>IF(N991="nulová",J991,0)</f>
        <v>0</v>
      </c>
      <c r="BJ991" s="19" t="s">
        <v>79</v>
      </c>
      <c r="BK991" s="192">
        <f>ROUND(I991*H991,2)</f>
        <v>0</v>
      </c>
      <c r="BL991" s="19" t="s">
        <v>262</v>
      </c>
      <c r="BM991" s="191" t="s">
        <v>1331</v>
      </c>
    </row>
    <row r="992" spans="1:47" s="2" customFormat="1" ht="11.25">
      <c r="A992" s="36"/>
      <c r="B992" s="37"/>
      <c r="C992" s="38"/>
      <c r="D992" s="193" t="s">
        <v>163</v>
      </c>
      <c r="E992" s="38"/>
      <c r="F992" s="194" t="s">
        <v>1330</v>
      </c>
      <c r="G992" s="38"/>
      <c r="H992" s="38"/>
      <c r="I992" s="195"/>
      <c r="J992" s="38"/>
      <c r="K992" s="38"/>
      <c r="L992" s="41"/>
      <c r="M992" s="196"/>
      <c r="N992" s="197"/>
      <c r="O992" s="66"/>
      <c r="P992" s="66"/>
      <c r="Q992" s="66"/>
      <c r="R992" s="66"/>
      <c r="S992" s="66"/>
      <c r="T992" s="67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T992" s="19" t="s">
        <v>163</v>
      </c>
      <c r="AU992" s="19" t="s">
        <v>81</v>
      </c>
    </row>
    <row r="993" spans="1:65" s="2" customFormat="1" ht="24.2" customHeight="1">
      <c r="A993" s="36"/>
      <c r="B993" s="37"/>
      <c r="C993" s="180" t="s">
        <v>1332</v>
      </c>
      <c r="D993" s="180" t="s">
        <v>156</v>
      </c>
      <c r="E993" s="181" t="s">
        <v>1333</v>
      </c>
      <c r="F993" s="182" t="s">
        <v>1334</v>
      </c>
      <c r="G993" s="183" t="s">
        <v>444</v>
      </c>
      <c r="H993" s="184">
        <v>2</v>
      </c>
      <c r="I993" s="185"/>
      <c r="J993" s="186">
        <f>ROUND(I993*H993,2)</f>
        <v>0</v>
      </c>
      <c r="K993" s="182" t="s">
        <v>160</v>
      </c>
      <c r="L993" s="41"/>
      <c r="M993" s="187" t="s">
        <v>19</v>
      </c>
      <c r="N993" s="188" t="s">
        <v>43</v>
      </c>
      <c r="O993" s="66"/>
      <c r="P993" s="189">
        <f>O993*H993</f>
        <v>0</v>
      </c>
      <c r="Q993" s="189">
        <v>0</v>
      </c>
      <c r="R993" s="189">
        <f>Q993*H993</f>
        <v>0</v>
      </c>
      <c r="S993" s="189">
        <v>0</v>
      </c>
      <c r="T993" s="190">
        <f>S993*H993</f>
        <v>0</v>
      </c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R993" s="191" t="s">
        <v>262</v>
      </c>
      <c r="AT993" s="191" t="s">
        <v>156</v>
      </c>
      <c r="AU993" s="191" t="s">
        <v>81</v>
      </c>
      <c r="AY993" s="19" t="s">
        <v>154</v>
      </c>
      <c r="BE993" s="192">
        <f>IF(N993="základní",J993,0)</f>
        <v>0</v>
      </c>
      <c r="BF993" s="192">
        <f>IF(N993="snížená",J993,0)</f>
        <v>0</v>
      </c>
      <c r="BG993" s="192">
        <f>IF(N993="zákl. přenesená",J993,0)</f>
        <v>0</v>
      </c>
      <c r="BH993" s="192">
        <f>IF(N993="sníž. přenesená",J993,0)</f>
        <v>0</v>
      </c>
      <c r="BI993" s="192">
        <f>IF(N993="nulová",J993,0)</f>
        <v>0</v>
      </c>
      <c r="BJ993" s="19" t="s">
        <v>79</v>
      </c>
      <c r="BK993" s="192">
        <f>ROUND(I993*H993,2)</f>
        <v>0</v>
      </c>
      <c r="BL993" s="19" t="s">
        <v>262</v>
      </c>
      <c r="BM993" s="191" t="s">
        <v>1335</v>
      </c>
    </row>
    <row r="994" spans="1:47" s="2" customFormat="1" ht="19.5">
      <c r="A994" s="36"/>
      <c r="B994" s="37"/>
      <c r="C994" s="38"/>
      <c r="D994" s="193" t="s">
        <v>163</v>
      </c>
      <c r="E994" s="38"/>
      <c r="F994" s="194" t="s">
        <v>1334</v>
      </c>
      <c r="G994" s="38"/>
      <c r="H994" s="38"/>
      <c r="I994" s="195"/>
      <c r="J994" s="38"/>
      <c r="K994" s="38"/>
      <c r="L994" s="41"/>
      <c r="M994" s="196"/>
      <c r="N994" s="197"/>
      <c r="O994" s="66"/>
      <c r="P994" s="66"/>
      <c r="Q994" s="66"/>
      <c r="R994" s="66"/>
      <c r="S994" s="66"/>
      <c r="T994" s="67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T994" s="19" t="s">
        <v>163</v>
      </c>
      <c r="AU994" s="19" t="s">
        <v>81</v>
      </c>
    </row>
    <row r="995" spans="1:47" s="2" customFormat="1" ht="11.25">
      <c r="A995" s="36"/>
      <c r="B995" s="37"/>
      <c r="C995" s="38"/>
      <c r="D995" s="198" t="s">
        <v>164</v>
      </c>
      <c r="E995" s="38"/>
      <c r="F995" s="199" t="s">
        <v>1336</v>
      </c>
      <c r="G995" s="38"/>
      <c r="H995" s="38"/>
      <c r="I995" s="195"/>
      <c r="J995" s="38"/>
      <c r="K995" s="38"/>
      <c r="L995" s="41"/>
      <c r="M995" s="196"/>
      <c r="N995" s="197"/>
      <c r="O995" s="66"/>
      <c r="P995" s="66"/>
      <c r="Q995" s="66"/>
      <c r="R995" s="66"/>
      <c r="S995" s="66"/>
      <c r="T995" s="67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T995" s="19" t="s">
        <v>164</v>
      </c>
      <c r="AU995" s="19" t="s">
        <v>81</v>
      </c>
    </row>
    <row r="996" spans="1:65" s="2" customFormat="1" ht="16.5" customHeight="1">
      <c r="A996" s="36"/>
      <c r="B996" s="37"/>
      <c r="C996" s="232" t="s">
        <v>1337</v>
      </c>
      <c r="D996" s="232" t="s">
        <v>275</v>
      </c>
      <c r="E996" s="233" t="s">
        <v>1338</v>
      </c>
      <c r="F996" s="234" t="s">
        <v>1339</v>
      </c>
      <c r="G996" s="235" t="s">
        <v>444</v>
      </c>
      <c r="H996" s="236">
        <v>2</v>
      </c>
      <c r="I996" s="237"/>
      <c r="J996" s="238">
        <f>ROUND(I996*H996,2)</f>
        <v>0</v>
      </c>
      <c r="K996" s="234" t="s">
        <v>160</v>
      </c>
      <c r="L996" s="239"/>
      <c r="M996" s="240" t="s">
        <v>19</v>
      </c>
      <c r="N996" s="241" t="s">
        <v>43</v>
      </c>
      <c r="O996" s="66"/>
      <c r="P996" s="189">
        <f>O996*H996</f>
        <v>0</v>
      </c>
      <c r="Q996" s="189">
        <v>0.0022</v>
      </c>
      <c r="R996" s="189">
        <f>Q996*H996</f>
        <v>0.0044</v>
      </c>
      <c r="S996" s="189">
        <v>0</v>
      </c>
      <c r="T996" s="190">
        <f>S996*H996</f>
        <v>0</v>
      </c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R996" s="191" t="s">
        <v>360</v>
      </c>
      <c r="AT996" s="191" t="s">
        <v>275</v>
      </c>
      <c r="AU996" s="191" t="s">
        <v>81</v>
      </c>
      <c r="AY996" s="19" t="s">
        <v>154</v>
      </c>
      <c r="BE996" s="192">
        <f>IF(N996="základní",J996,0)</f>
        <v>0</v>
      </c>
      <c r="BF996" s="192">
        <f>IF(N996="snížená",J996,0)</f>
        <v>0</v>
      </c>
      <c r="BG996" s="192">
        <f>IF(N996="zákl. přenesená",J996,0)</f>
        <v>0</v>
      </c>
      <c r="BH996" s="192">
        <f>IF(N996="sníž. přenesená",J996,0)</f>
        <v>0</v>
      </c>
      <c r="BI996" s="192">
        <f>IF(N996="nulová",J996,0)</f>
        <v>0</v>
      </c>
      <c r="BJ996" s="19" t="s">
        <v>79</v>
      </c>
      <c r="BK996" s="192">
        <f>ROUND(I996*H996,2)</f>
        <v>0</v>
      </c>
      <c r="BL996" s="19" t="s">
        <v>262</v>
      </c>
      <c r="BM996" s="191" t="s">
        <v>1340</v>
      </c>
    </row>
    <row r="997" spans="1:47" s="2" customFormat="1" ht="11.25">
      <c r="A997" s="36"/>
      <c r="B997" s="37"/>
      <c r="C997" s="38"/>
      <c r="D997" s="193" t="s">
        <v>163</v>
      </c>
      <c r="E997" s="38"/>
      <c r="F997" s="194" t="s">
        <v>1339</v>
      </c>
      <c r="G997" s="38"/>
      <c r="H997" s="38"/>
      <c r="I997" s="195"/>
      <c r="J997" s="38"/>
      <c r="K997" s="38"/>
      <c r="L997" s="41"/>
      <c r="M997" s="196"/>
      <c r="N997" s="197"/>
      <c r="O997" s="66"/>
      <c r="P997" s="66"/>
      <c r="Q997" s="66"/>
      <c r="R997" s="66"/>
      <c r="S997" s="66"/>
      <c r="T997" s="67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T997" s="19" t="s">
        <v>163</v>
      </c>
      <c r="AU997" s="19" t="s">
        <v>81</v>
      </c>
    </row>
    <row r="998" spans="1:65" s="2" customFormat="1" ht="24.2" customHeight="1">
      <c r="A998" s="36"/>
      <c r="B998" s="37"/>
      <c r="C998" s="180" t="s">
        <v>1341</v>
      </c>
      <c r="D998" s="180" t="s">
        <v>156</v>
      </c>
      <c r="E998" s="181" t="s">
        <v>1342</v>
      </c>
      <c r="F998" s="182" t="s">
        <v>1343</v>
      </c>
      <c r="G998" s="183" t="s">
        <v>444</v>
      </c>
      <c r="H998" s="184">
        <v>25</v>
      </c>
      <c r="I998" s="185"/>
      <c r="J998" s="186">
        <f>ROUND(I998*H998,2)</f>
        <v>0</v>
      </c>
      <c r="K998" s="182" t="s">
        <v>160</v>
      </c>
      <c r="L998" s="41"/>
      <c r="M998" s="187" t="s">
        <v>19</v>
      </c>
      <c r="N998" s="188" t="s">
        <v>43</v>
      </c>
      <c r="O998" s="66"/>
      <c r="P998" s="189">
        <f>O998*H998</f>
        <v>0</v>
      </c>
      <c r="Q998" s="189">
        <v>0</v>
      </c>
      <c r="R998" s="189">
        <f>Q998*H998</f>
        <v>0</v>
      </c>
      <c r="S998" s="189">
        <v>0.024</v>
      </c>
      <c r="T998" s="190">
        <f>S998*H998</f>
        <v>0.6</v>
      </c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R998" s="191" t="s">
        <v>262</v>
      </c>
      <c r="AT998" s="191" t="s">
        <v>156</v>
      </c>
      <c r="AU998" s="191" t="s">
        <v>81</v>
      </c>
      <c r="AY998" s="19" t="s">
        <v>154</v>
      </c>
      <c r="BE998" s="192">
        <f>IF(N998="základní",J998,0)</f>
        <v>0</v>
      </c>
      <c r="BF998" s="192">
        <f>IF(N998="snížená",J998,0)</f>
        <v>0</v>
      </c>
      <c r="BG998" s="192">
        <f>IF(N998="zákl. přenesená",J998,0)</f>
        <v>0</v>
      </c>
      <c r="BH998" s="192">
        <f>IF(N998="sníž. přenesená",J998,0)</f>
        <v>0</v>
      </c>
      <c r="BI998" s="192">
        <f>IF(N998="nulová",J998,0)</f>
        <v>0</v>
      </c>
      <c r="BJ998" s="19" t="s">
        <v>79</v>
      </c>
      <c r="BK998" s="192">
        <f>ROUND(I998*H998,2)</f>
        <v>0</v>
      </c>
      <c r="BL998" s="19" t="s">
        <v>262</v>
      </c>
      <c r="BM998" s="191" t="s">
        <v>1344</v>
      </c>
    </row>
    <row r="999" spans="1:47" s="2" customFormat="1" ht="19.5">
      <c r="A999" s="36"/>
      <c r="B999" s="37"/>
      <c r="C999" s="38"/>
      <c r="D999" s="193" t="s">
        <v>163</v>
      </c>
      <c r="E999" s="38"/>
      <c r="F999" s="194" t="s">
        <v>1343</v>
      </c>
      <c r="G999" s="38"/>
      <c r="H999" s="38"/>
      <c r="I999" s="195"/>
      <c r="J999" s="38"/>
      <c r="K999" s="38"/>
      <c r="L999" s="41"/>
      <c r="M999" s="196"/>
      <c r="N999" s="197"/>
      <c r="O999" s="66"/>
      <c r="P999" s="66"/>
      <c r="Q999" s="66"/>
      <c r="R999" s="66"/>
      <c r="S999" s="66"/>
      <c r="T999" s="67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T999" s="19" t="s">
        <v>163</v>
      </c>
      <c r="AU999" s="19" t="s">
        <v>81</v>
      </c>
    </row>
    <row r="1000" spans="1:47" s="2" customFormat="1" ht="11.25">
      <c r="A1000" s="36"/>
      <c r="B1000" s="37"/>
      <c r="C1000" s="38"/>
      <c r="D1000" s="198" t="s">
        <v>164</v>
      </c>
      <c r="E1000" s="38"/>
      <c r="F1000" s="199" t="s">
        <v>1345</v>
      </c>
      <c r="G1000" s="38"/>
      <c r="H1000" s="38"/>
      <c r="I1000" s="195"/>
      <c r="J1000" s="38"/>
      <c r="K1000" s="38"/>
      <c r="L1000" s="41"/>
      <c r="M1000" s="196"/>
      <c r="N1000" s="197"/>
      <c r="O1000" s="66"/>
      <c r="P1000" s="66"/>
      <c r="Q1000" s="66"/>
      <c r="R1000" s="66"/>
      <c r="S1000" s="66"/>
      <c r="T1000" s="67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T1000" s="19" t="s">
        <v>164</v>
      </c>
      <c r="AU1000" s="19" t="s">
        <v>81</v>
      </c>
    </row>
    <row r="1001" spans="2:51" s="14" customFormat="1" ht="11.25">
      <c r="B1001" s="210"/>
      <c r="C1001" s="211"/>
      <c r="D1001" s="193" t="s">
        <v>166</v>
      </c>
      <c r="E1001" s="212" t="s">
        <v>19</v>
      </c>
      <c r="F1001" s="213" t="s">
        <v>1346</v>
      </c>
      <c r="G1001" s="211"/>
      <c r="H1001" s="214">
        <v>1</v>
      </c>
      <c r="I1001" s="215"/>
      <c r="J1001" s="211"/>
      <c r="K1001" s="211"/>
      <c r="L1001" s="216"/>
      <c r="M1001" s="217"/>
      <c r="N1001" s="218"/>
      <c r="O1001" s="218"/>
      <c r="P1001" s="218"/>
      <c r="Q1001" s="218"/>
      <c r="R1001" s="218"/>
      <c r="S1001" s="218"/>
      <c r="T1001" s="219"/>
      <c r="AT1001" s="220" t="s">
        <v>166</v>
      </c>
      <c r="AU1001" s="220" t="s">
        <v>81</v>
      </c>
      <c r="AV1001" s="14" t="s">
        <v>81</v>
      </c>
      <c r="AW1001" s="14" t="s">
        <v>33</v>
      </c>
      <c r="AX1001" s="14" t="s">
        <v>72</v>
      </c>
      <c r="AY1001" s="220" t="s">
        <v>154</v>
      </c>
    </row>
    <row r="1002" spans="2:51" s="14" customFormat="1" ht="11.25">
      <c r="B1002" s="210"/>
      <c r="C1002" s="211"/>
      <c r="D1002" s="193" t="s">
        <v>166</v>
      </c>
      <c r="E1002" s="212" t="s">
        <v>19</v>
      </c>
      <c r="F1002" s="213" t="s">
        <v>1347</v>
      </c>
      <c r="G1002" s="211"/>
      <c r="H1002" s="214">
        <v>24</v>
      </c>
      <c r="I1002" s="215"/>
      <c r="J1002" s="211"/>
      <c r="K1002" s="211"/>
      <c r="L1002" s="216"/>
      <c r="M1002" s="217"/>
      <c r="N1002" s="218"/>
      <c r="O1002" s="218"/>
      <c r="P1002" s="218"/>
      <c r="Q1002" s="218"/>
      <c r="R1002" s="218"/>
      <c r="S1002" s="218"/>
      <c r="T1002" s="219"/>
      <c r="AT1002" s="220" t="s">
        <v>166</v>
      </c>
      <c r="AU1002" s="220" t="s">
        <v>81</v>
      </c>
      <c r="AV1002" s="14" t="s">
        <v>81</v>
      </c>
      <c r="AW1002" s="14" t="s">
        <v>33</v>
      </c>
      <c r="AX1002" s="14" t="s">
        <v>72</v>
      </c>
      <c r="AY1002" s="220" t="s">
        <v>154</v>
      </c>
    </row>
    <row r="1003" spans="2:51" s="15" customFormat="1" ht="11.25">
      <c r="B1003" s="221"/>
      <c r="C1003" s="222"/>
      <c r="D1003" s="193" t="s">
        <v>166</v>
      </c>
      <c r="E1003" s="223" t="s">
        <v>19</v>
      </c>
      <c r="F1003" s="224" t="s">
        <v>196</v>
      </c>
      <c r="G1003" s="222"/>
      <c r="H1003" s="225">
        <v>25</v>
      </c>
      <c r="I1003" s="226"/>
      <c r="J1003" s="222"/>
      <c r="K1003" s="222"/>
      <c r="L1003" s="227"/>
      <c r="M1003" s="228"/>
      <c r="N1003" s="229"/>
      <c r="O1003" s="229"/>
      <c r="P1003" s="229"/>
      <c r="Q1003" s="229"/>
      <c r="R1003" s="229"/>
      <c r="S1003" s="229"/>
      <c r="T1003" s="230"/>
      <c r="AT1003" s="231" t="s">
        <v>166</v>
      </c>
      <c r="AU1003" s="231" t="s">
        <v>81</v>
      </c>
      <c r="AV1003" s="15" t="s">
        <v>161</v>
      </c>
      <c r="AW1003" s="15" t="s">
        <v>33</v>
      </c>
      <c r="AX1003" s="15" t="s">
        <v>79</v>
      </c>
      <c r="AY1003" s="231" t="s">
        <v>154</v>
      </c>
    </row>
    <row r="1004" spans="1:65" s="2" customFormat="1" ht="24.2" customHeight="1">
      <c r="A1004" s="36"/>
      <c r="B1004" s="37"/>
      <c r="C1004" s="180" t="s">
        <v>1348</v>
      </c>
      <c r="D1004" s="180" t="s">
        <v>156</v>
      </c>
      <c r="E1004" s="181" t="s">
        <v>1349</v>
      </c>
      <c r="F1004" s="182" t="s">
        <v>1350</v>
      </c>
      <c r="G1004" s="183" t="s">
        <v>444</v>
      </c>
      <c r="H1004" s="184">
        <v>2</v>
      </c>
      <c r="I1004" s="185"/>
      <c r="J1004" s="186">
        <f>ROUND(I1004*H1004,2)</f>
        <v>0</v>
      </c>
      <c r="K1004" s="182" t="s">
        <v>160</v>
      </c>
      <c r="L1004" s="41"/>
      <c r="M1004" s="187" t="s">
        <v>19</v>
      </c>
      <c r="N1004" s="188" t="s">
        <v>43</v>
      </c>
      <c r="O1004" s="66"/>
      <c r="P1004" s="189">
        <f>O1004*H1004</f>
        <v>0</v>
      </c>
      <c r="Q1004" s="189">
        <v>0</v>
      </c>
      <c r="R1004" s="189">
        <f>Q1004*H1004</f>
        <v>0</v>
      </c>
      <c r="S1004" s="189">
        <v>0</v>
      </c>
      <c r="T1004" s="190">
        <f>S1004*H1004</f>
        <v>0</v>
      </c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R1004" s="191" t="s">
        <v>262</v>
      </c>
      <c r="AT1004" s="191" t="s">
        <v>156</v>
      </c>
      <c r="AU1004" s="191" t="s">
        <v>81</v>
      </c>
      <c r="AY1004" s="19" t="s">
        <v>154</v>
      </c>
      <c r="BE1004" s="192">
        <f>IF(N1004="základní",J1004,0)</f>
        <v>0</v>
      </c>
      <c r="BF1004" s="192">
        <f>IF(N1004="snížená",J1004,0)</f>
        <v>0</v>
      </c>
      <c r="BG1004" s="192">
        <f>IF(N1004="zákl. přenesená",J1004,0)</f>
        <v>0</v>
      </c>
      <c r="BH1004" s="192">
        <f>IF(N1004="sníž. přenesená",J1004,0)</f>
        <v>0</v>
      </c>
      <c r="BI1004" s="192">
        <f>IF(N1004="nulová",J1004,0)</f>
        <v>0</v>
      </c>
      <c r="BJ1004" s="19" t="s">
        <v>79</v>
      </c>
      <c r="BK1004" s="192">
        <f>ROUND(I1004*H1004,2)</f>
        <v>0</v>
      </c>
      <c r="BL1004" s="19" t="s">
        <v>262</v>
      </c>
      <c r="BM1004" s="191" t="s">
        <v>1351</v>
      </c>
    </row>
    <row r="1005" spans="1:47" s="2" customFormat="1" ht="19.5">
      <c r="A1005" s="36"/>
      <c r="B1005" s="37"/>
      <c r="C1005" s="38"/>
      <c r="D1005" s="193" t="s">
        <v>163</v>
      </c>
      <c r="E1005" s="38"/>
      <c r="F1005" s="194" t="s">
        <v>1350</v>
      </c>
      <c r="G1005" s="38"/>
      <c r="H1005" s="38"/>
      <c r="I1005" s="195"/>
      <c r="J1005" s="38"/>
      <c r="K1005" s="38"/>
      <c r="L1005" s="41"/>
      <c r="M1005" s="196"/>
      <c r="N1005" s="197"/>
      <c r="O1005" s="66"/>
      <c r="P1005" s="66"/>
      <c r="Q1005" s="66"/>
      <c r="R1005" s="66"/>
      <c r="S1005" s="66"/>
      <c r="T1005" s="67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T1005" s="19" t="s">
        <v>163</v>
      </c>
      <c r="AU1005" s="19" t="s">
        <v>81</v>
      </c>
    </row>
    <row r="1006" spans="1:47" s="2" customFormat="1" ht="11.25">
      <c r="A1006" s="36"/>
      <c r="B1006" s="37"/>
      <c r="C1006" s="38"/>
      <c r="D1006" s="198" t="s">
        <v>164</v>
      </c>
      <c r="E1006" s="38"/>
      <c r="F1006" s="199" t="s">
        <v>1352</v>
      </c>
      <c r="G1006" s="38"/>
      <c r="H1006" s="38"/>
      <c r="I1006" s="195"/>
      <c r="J1006" s="38"/>
      <c r="K1006" s="38"/>
      <c r="L1006" s="41"/>
      <c r="M1006" s="196"/>
      <c r="N1006" s="197"/>
      <c r="O1006" s="66"/>
      <c r="P1006" s="66"/>
      <c r="Q1006" s="66"/>
      <c r="R1006" s="66"/>
      <c r="S1006" s="66"/>
      <c r="T1006" s="67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T1006" s="19" t="s">
        <v>164</v>
      </c>
      <c r="AU1006" s="19" t="s">
        <v>81</v>
      </c>
    </row>
    <row r="1007" spans="1:65" s="2" customFormat="1" ht="24.2" customHeight="1">
      <c r="A1007" s="36"/>
      <c r="B1007" s="37"/>
      <c r="C1007" s="232" t="s">
        <v>1353</v>
      </c>
      <c r="D1007" s="232" t="s">
        <v>275</v>
      </c>
      <c r="E1007" s="233" t="s">
        <v>1354</v>
      </c>
      <c r="F1007" s="234" t="s">
        <v>1355</v>
      </c>
      <c r="G1007" s="235" t="s">
        <v>444</v>
      </c>
      <c r="H1007" s="236">
        <v>2</v>
      </c>
      <c r="I1007" s="237"/>
      <c r="J1007" s="238">
        <f>ROUND(I1007*H1007,2)</f>
        <v>0</v>
      </c>
      <c r="K1007" s="234" t="s">
        <v>160</v>
      </c>
      <c r="L1007" s="239"/>
      <c r="M1007" s="240" t="s">
        <v>19</v>
      </c>
      <c r="N1007" s="241" t="s">
        <v>43</v>
      </c>
      <c r="O1007" s="66"/>
      <c r="P1007" s="189">
        <f>O1007*H1007</f>
        <v>0</v>
      </c>
      <c r="Q1007" s="189">
        <v>0.00162</v>
      </c>
      <c r="R1007" s="189">
        <f>Q1007*H1007</f>
        <v>0.00324</v>
      </c>
      <c r="S1007" s="189">
        <v>0</v>
      </c>
      <c r="T1007" s="190">
        <f>S1007*H1007</f>
        <v>0</v>
      </c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R1007" s="191" t="s">
        <v>360</v>
      </c>
      <c r="AT1007" s="191" t="s">
        <v>275</v>
      </c>
      <c r="AU1007" s="191" t="s">
        <v>81</v>
      </c>
      <c r="AY1007" s="19" t="s">
        <v>154</v>
      </c>
      <c r="BE1007" s="192">
        <f>IF(N1007="základní",J1007,0)</f>
        <v>0</v>
      </c>
      <c r="BF1007" s="192">
        <f>IF(N1007="snížená",J1007,0)</f>
        <v>0</v>
      </c>
      <c r="BG1007" s="192">
        <f>IF(N1007="zákl. přenesená",J1007,0)</f>
        <v>0</v>
      </c>
      <c r="BH1007" s="192">
        <f>IF(N1007="sníž. přenesená",J1007,0)</f>
        <v>0</v>
      </c>
      <c r="BI1007" s="192">
        <f>IF(N1007="nulová",J1007,0)</f>
        <v>0</v>
      </c>
      <c r="BJ1007" s="19" t="s">
        <v>79</v>
      </c>
      <c r="BK1007" s="192">
        <f>ROUND(I1007*H1007,2)</f>
        <v>0</v>
      </c>
      <c r="BL1007" s="19" t="s">
        <v>262</v>
      </c>
      <c r="BM1007" s="191" t="s">
        <v>1356</v>
      </c>
    </row>
    <row r="1008" spans="1:47" s="2" customFormat="1" ht="11.25">
      <c r="A1008" s="36"/>
      <c r="B1008" s="37"/>
      <c r="C1008" s="38"/>
      <c r="D1008" s="193" t="s">
        <v>163</v>
      </c>
      <c r="E1008" s="38"/>
      <c r="F1008" s="194" t="s">
        <v>1355</v>
      </c>
      <c r="G1008" s="38"/>
      <c r="H1008" s="38"/>
      <c r="I1008" s="195"/>
      <c r="J1008" s="38"/>
      <c r="K1008" s="38"/>
      <c r="L1008" s="41"/>
      <c r="M1008" s="196"/>
      <c r="N1008" s="197"/>
      <c r="O1008" s="66"/>
      <c r="P1008" s="66"/>
      <c r="Q1008" s="66"/>
      <c r="R1008" s="66"/>
      <c r="S1008" s="66"/>
      <c r="T1008" s="67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T1008" s="19" t="s">
        <v>163</v>
      </c>
      <c r="AU1008" s="19" t="s">
        <v>81</v>
      </c>
    </row>
    <row r="1009" spans="1:65" s="2" customFormat="1" ht="44.25" customHeight="1">
      <c r="A1009" s="36"/>
      <c r="B1009" s="37"/>
      <c r="C1009" s="180" t="s">
        <v>1357</v>
      </c>
      <c r="D1009" s="180" t="s">
        <v>156</v>
      </c>
      <c r="E1009" s="181" t="s">
        <v>1358</v>
      </c>
      <c r="F1009" s="182" t="s">
        <v>1359</v>
      </c>
      <c r="G1009" s="183" t="s">
        <v>258</v>
      </c>
      <c r="H1009" s="184">
        <v>0.087</v>
      </c>
      <c r="I1009" s="185"/>
      <c r="J1009" s="186">
        <f>ROUND(I1009*H1009,2)</f>
        <v>0</v>
      </c>
      <c r="K1009" s="182" t="s">
        <v>160</v>
      </c>
      <c r="L1009" s="41"/>
      <c r="M1009" s="187" t="s">
        <v>19</v>
      </c>
      <c r="N1009" s="188" t="s">
        <v>43</v>
      </c>
      <c r="O1009" s="66"/>
      <c r="P1009" s="189">
        <f>O1009*H1009</f>
        <v>0</v>
      </c>
      <c r="Q1009" s="189">
        <v>0</v>
      </c>
      <c r="R1009" s="189">
        <f>Q1009*H1009</f>
        <v>0</v>
      </c>
      <c r="S1009" s="189">
        <v>0</v>
      </c>
      <c r="T1009" s="190">
        <f>S1009*H1009</f>
        <v>0</v>
      </c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R1009" s="191" t="s">
        <v>262</v>
      </c>
      <c r="AT1009" s="191" t="s">
        <v>156</v>
      </c>
      <c r="AU1009" s="191" t="s">
        <v>81</v>
      </c>
      <c r="AY1009" s="19" t="s">
        <v>154</v>
      </c>
      <c r="BE1009" s="192">
        <f>IF(N1009="základní",J1009,0)</f>
        <v>0</v>
      </c>
      <c r="BF1009" s="192">
        <f>IF(N1009="snížená",J1009,0)</f>
        <v>0</v>
      </c>
      <c r="BG1009" s="192">
        <f>IF(N1009="zákl. přenesená",J1009,0)</f>
        <v>0</v>
      </c>
      <c r="BH1009" s="192">
        <f>IF(N1009="sníž. přenesená",J1009,0)</f>
        <v>0</v>
      </c>
      <c r="BI1009" s="192">
        <f>IF(N1009="nulová",J1009,0)</f>
        <v>0</v>
      </c>
      <c r="BJ1009" s="19" t="s">
        <v>79</v>
      </c>
      <c r="BK1009" s="192">
        <f>ROUND(I1009*H1009,2)</f>
        <v>0</v>
      </c>
      <c r="BL1009" s="19" t="s">
        <v>262</v>
      </c>
      <c r="BM1009" s="191" t="s">
        <v>1360</v>
      </c>
    </row>
    <row r="1010" spans="1:47" s="2" customFormat="1" ht="29.25">
      <c r="A1010" s="36"/>
      <c r="B1010" s="37"/>
      <c r="C1010" s="38"/>
      <c r="D1010" s="193" t="s">
        <v>163</v>
      </c>
      <c r="E1010" s="38"/>
      <c r="F1010" s="194" t="s">
        <v>1359</v>
      </c>
      <c r="G1010" s="38"/>
      <c r="H1010" s="38"/>
      <c r="I1010" s="195"/>
      <c r="J1010" s="38"/>
      <c r="K1010" s="38"/>
      <c r="L1010" s="41"/>
      <c r="M1010" s="196"/>
      <c r="N1010" s="197"/>
      <c r="O1010" s="66"/>
      <c r="P1010" s="66"/>
      <c r="Q1010" s="66"/>
      <c r="R1010" s="66"/>
      <c r="S1010" s="66"/>
      <c r="T1010" s="67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T1010" s="19" t="s">
        <v>163</v>
      </c>
      <c r="AU1010" s="19" t="s">
        <v>81</v>
      </c>
    </row>
    <row r="1011" spans="1:47" s="2" customFormat="1" ht="11.25">
      <c r="A1011" s="36"/>
      <c r="B1011" s="37"/>
      <c r="C1011" s="38"/>
      <c r="D1011" s="198" t="s">
        <v>164</v>
      </c>
      <c r="E1011" s="38"/>
      <c r="F1011" s="199" t="s">
        <v>1361</v>
      </c>
      <c r="G1011" s="38"/>
      <c r="H1011" s="38"/>
      <c r="I1011" s="195"/>
      <c r="J1011" s="38"/>
      <c r="K1011" s="38"/>
      <c r="L1011" s="41"/>
      <c r="M1011" s="196"/>
      <c r="N1011" s="197"/>
      <c r="O1011" s="66"/>
      <c r="P1011" s="66"/>
      <c r="Q1011" s="66"/>
      <c r="R1011" s="66"/>
      <c r="S1011" s="66"/>
      <c r="T1011" s="67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T1011" s="19" t="s">
        <v>164</v>
      </c>
      <c r="AU1011" s="19" t="s">
        <v>81</v>
      </c>
    </row>
    <row r="1012" spans="2:63" s="12" customFormat="1" ht="22.9" customHeight="1">
      <c r="B1012" s="164"/>
      <c r="C1012" s="165"/>
      <c r="D1012" s="166" t="s">
        <v>71</v>
      </c>
      <c r="E1012" s="178" t="s">
        <v>1362</v>
      </c>
      <c r="F1012" s="178" t="s">
        <v>1363</v>
      </c>
      <c r="G1012" s="165"/>
      <c r="H1012" s="165"/>
      <c r="I1012" s="168"/>
      <c r="J1012" s="179">
        <f>BK1012</f>
        <v>0</v>
      </c>
      <c r="K1012" s="165"/>
      <c r="L1012" s="170"/>
      <c r="M1012" s="171"/>
      <c r="N1012" s="172"/>
      <c r="O1012" s="172"/>
      <c r="P1012" s="173">
        <f>SUM(P1013:P1047)</f>
        <v>0</v>
      </c>
      <c r="Q1012" s="172"/>
      <c r="R1012" s="173">
        <f>SUM(R1013:R1047)</f>
        <v>0.6973845</v>
      </c>
      <c r="S1012" s="172"/>
      <c r="T1012" s="174">
        <f>SUM(T1013:T1047)</f>
        <v>2.3008800000000003</v>
      </c>
      <c r="AR1012" s="175" t="s">
        <v>81</v>
      </c>
      <c r="AT1012" s="176" t="s">
        <v>71</v>
      </c>
      <c r="AU1012" s="176" t="s">
        <v>79</v>
      </c>
      <c r="AY1012" s="175" t="s">
        <v>154</v>
      </c>
      <c r="BK1012" s="177">
        <f>SUM(BK1013:BK1047)</f>
        <v>0</v>
      </c>
    </row>
    <row r="1013" spans="1:65" s="2" customFormat="1" ht="16.5" customHeight="1">
      <c r="A1013" s="36"/>
      <c r="B1013" s="37"/>
      <c r="C1013" s="180" t="s">
        <v>1364</v>
      </c>
      <c r="D1013" s="180" t="s">
        <v>156</v>
      </c>
      <c r="E1013" s="181" t="s">
        <v>1365</v>
      </c>
      <c r="F1013" s="182" t="s">
        <v>1366</v>
      </c>
      <c r="G1013" s="183" t="s">
        <v>444</v>
      </c>
      <c r="H1013" s="184">
        <v>2</v>
      </c>
      <c r="I1013" s="185"/>
      <c r="J1013" s="186">
        <f>ROUND(I1013*H1013,2)</f>
        <v>0</v>
      </c>
      <c r="K1013" s="182" t="s">
        <v>458</v>
      </c>
      <c r="L1013" s="41"/>
      <c r="M1013" s="187" t="s">
        <v>19</v>
      </c>
      <c r="N1013" s="188" t="s">
        <v>43</v>
      </c>
      <c r="O1013" s="66"/>
      <c r="P1013" s="189">
        <f>O1013*H1013</f>
        <v>0</v>
      </c>
      <c r="Q1013" s="189">
        <v>0</v>
      </c>
      <c r="R1013" s="189">
        <f>Q1013*H1013</f>
        <v>0</v>
      </c>
      <c r="S1013" s="189">
        <v>0</v>
      </c>
      <c r="T1013" s="190">
        <f>S1013*H1013</f>
        <v>0</v>
      </c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R1013" s="191" t="s">
        <v>262</v>
      </c>
      <c r="AT1013" s="191" t="s">
        <v>156</v>
      </c>
      <c r="AU1013" s="191" t="s">
        <v>81</v>
      </c>
      <c r="AY1013" s="19" t="s">
        <v>154</v>
      </c>
      <c r="BE1013" s="192">
        <f>IF(N1013="základní",J1013,0)</f>
        <v>0</v>
      </c>
      <c r="BF1013" s="192">
        <f>IF(N1013="snížená",J1013,0)</f>
        <v>0</v>
      </c>
      <c r="BG1013" s="192">
        <f>IF(N1013="zákl. přenesená",J1013,0)</f>
        <v>0</v>
      </c>
      <c r="BH1013" s="192">
        <f>IF(N1013="sníž. přenesená",J1013,0)</f>
        <v>0</v>
      </c>
      <c r="BI1013" s="192">
        <f>IF(N1013="nulová",J1013,0)</f>
        <v>0</v>
      </c>
      <c r="BJ1013" s="19" t="s">
        <v>79</v>
      </c>
      <c r="BK1013" s="192">
        <f>ROUND(I1013*H1013,2)</f>
        <v>0</v>
      </c>
      <c r="BL1013" s="19" t="s">
        <v>262</v>
      </c>
      <c r="BM1013" s="191" t="s">
        <v>1367</v>
      </c>
    </row>
    <row r="1014" spans="1:47" s="2" customFormat="1" ht="11.25">
      <c r="A1014" s="36"/>
      <c r="B1014" s="37"/>
      <c r="C1014" s="38"/>
      <c r="D1014" s="193" t="s">
        <v>163</v>
      </c>
      <c r="E1014" s="38"/>
      <c r="F1014" s="194" t="s">
        <v>1366</v>
      </c>
      <c r="G1014" s="38"/>
      <c r="H1014" s="38"/>
      <c r="I1014" s="195"/>
      <c r="J1014" s="38"/>
      <c r="K1014" s="38"/>
      <c r="L1014" s="41"/>
      <c r="M1014" s="196"/>
      <c r="N1014" s="197"/>
      <c r="O1014" s="66"/>
      <c r="P1014" s="66"/>
      <c r="Q1014" s="66"/>
      <c r="R1014" s="66"/>
      <c r="S1014" s="66"/>
      <c r="T1014" s="67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T1014" s="19" t="s">
        <v>163</v>
      </c>
      <c r="AU1014" s="19" t="s">
        <v>81</v>
      </c>
    </row>
    <row r="1015" spans="1:65" s="2" customFormat="1" ht="16.5" customHeight="1">
      <c r="A1015" s="36"/>
      <c r="B1015" s="37"/>
      <c r="C1015" s="180" t="s">
        <v>1368</v>
      </c>
      <c r="D1015" s="180" t="s">
        <v>156</v>
      </c>
      <c r="E1015" s="181" t="s">
        <v>1369</v>
      </c>
      <c r="F1015" s="182" t="s">
        <v>1370</v>
      </c>
      <c r="G1015" s="183" t="s">
        <v>159</v>
      </c>
      <c r="H1015" s="184">
        <v>108.24</v>
      </c>
      <c r="I1015" s="185"/>
      <c r="J1015" s="186">
        <f>ROUND(I1015*H1015,2)</f>
        <v>0</v>
      </c>
      <c r="K1015" s="182" t="s">
        <v>160</v>
      </c>
      <c r="L1015" s="41"/>
      <c r="M1015" s="187" t="s">
        <v>19</v>
      </c>
      <c r="N1015" s="188" t="s">
        <v>43</v>
      </c>
      <c r="O1015" s="66"/>
      <c r="P1015" s="189">
        <f>O1015*H1015</f>
        <v>0</v>
      </c>
      <c r="Q1015" s="189">
        <v>0</v>
      </c>
      <c r="R1015" s="189">
        <f>Q1015*H1015</f>
        <v>0</v>
      </c>
      <c r="S1015" s="189">
        <v>0.02</v>
      </c>
      <c r="T1015" s="190">
        <f>S1015*H1015</f>
        <v>2.1648</v>
      </c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R1015" s="191" t="s">
        <v>262</v>
      </c>
      <c r="AT1015" s="191" t="s">
        <v>156</v>
      </c>
      <c r="AU1015" s="191" t="s">
        <v>81</v>
      </c>
      <c r="AY1015" s="19" t="s">
        <v>154</v>
      </c>
      <c r="BE1015" s="192">
        <f>IF(N1015="základní",J1015,0)</f>
        <v>0</v>
      </c>
      <c r="BF1015" s="192">
        <f>IF(N1015="snížená",J1015,0)</f>
        <v>0</v>
      </c>
      <c r="BG1015" s="192">
        <f>IF(N1015="zákl. přenesená",J1015,0)</f>
        <v>0</v>
      </c>
      <c r="BH1015" s="192">
        <f>IF(N1015="sníž. přenesená",J1015,0)</f>
        <v>0</v>
      </c>
      <c r="BI1015" s="192">
        <f>IF(N1015="nulová",J1015,0)</f>
        <v>0</v>
      </c>
      <c r="BJ1015" s="19" t="s">
        <v>79</v>
      </c>
      <c r="BK1015" s="192">
        <f>ROUND(I1015*H1015,2)</f>
        <v>0</v>
      </c>
      <c r="BL1015" s="19" t="s">
        <v>262</v>
      </c>
      <c r="BM1015" s="191" t="s">
        <v>1371</v>
      </c>
    </row>
    <row r="1016" spans="1:47" s="2" customFormat="1" ht="11.25">
      <c r="A1016" s="36"/>
      <c r="B1016" s="37"/>
      <c r="C1016" s="38"/>
      <c r="D1016" s="193" t="s">
        <v>163</v>
      </c>
      <c r="E1016" s="38"/>
      <c r="F1016" s="194" t="s">
        <v>1370</v>
      </c>
      <c r="G1016" s="38"/>
      <c r="H1016" s="38"/>
      <c r="I1016" s="195"/>
      <c r="J1016" s="38"/>
      <c r="K1016" s="38"/>
      <c r="L1016" s="41"/>
      <c r="M1016" s="196"/>
      <c r="N1016" s="197"/>
      <c r="O1016" s="66"/>
      <c r="P1016" s="66"/>
      <c r="Q1016" s="66"/>
      <c r="R1016" s="66"/>
      <c r="S1016" s="66"/>
      <c r="T1016" s="67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T1016" s="19" t="s">
        <v>163</v>
      </c>
      <c r="AU1016" s="19" t="s">
        <v>81</v>
      </c>
    </row>
    <row r="1017" spans="1:47" s="2" customFormat="1" ht="11.25">
      <c r="A1017" s="36"/>
      <c r="B1017" s="37"/>
      <c r="C1017" s="38"/>
      <c r="D1017" s="198" t="s">
        <v>164</v>
      </c>
      <c r="E1017" s="38"/>
      <c r="F1017" s="199" t="s">
        <v>1372</v>
      </c>
      <c r="G1017" s="38"/>
      <c r="H1017" s="38"/>
      <c r="I1017" s="195"/>
      <c r="J1017" s="38"/>
      <c r="K1017" s="38"/>
      <c r="L1017" s="41"/>
      <c r="M1017" s="196"/>
      <c r="N1017" s="197"/>
      <c r="O1017" s="66"/>
      <c r="P1017" s="66"/>
      <c r="Q1017" s="66"/>
      <c r="R1017" s="66"/>
      <c r="S1017" s="66"/>
      <c r="T1017" s="67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T1017" s="19" t="s">
        <v>164</v>
      </c>
      <c r="AU1017" s="19" t="s">
        <v>81</v>
      </c>
    </row>
    <row r="1018" spans="2:51" s="14" customFormat="1" ht="11.25">
      <c r="B1018" s="210"/>
      <c r="C1018" s="211"/>
      <c r="D1018" s="193" t="s">
        <v>166</v>
      </c>
      <c r="E1018" s="212" t="s">
        <v>19</v>
      </c>
      <c r="F1018" s="213" t="s">
        <v>1373</v>
      </c>
      <c r="G1018" s="211"/>
      <c r="H1018" s="214">
        <v>17.55</v>
      </c>
      <c r="I1018" s="215"/>
      <c r="J1018" s="211"/>
      <c r="K1018" s="211"/>
      <c r="L1018" s="216"/>
      <c r="M1018" s="217"/>
      <c r="N1018" s="218"/>
      <c r="O1018" s="218"/>
      <c r="P1018" s="218"/>
      <c r="Q1018" s="218"/>
      <c r="R1018" s="218"/>
      <c r="S1018" s="218"/>
      <c r="T1018" s="219"/>
      <c r="AT1018" s="220" t="s">
        <v>166</v>
      </c>
      <c r="AU1018" s="220" t="s">
        <v>81</v>
      </c>
      <c r="AV1018" s="14" t="s">
        <v>81</v>
      </c>
      <c r="AW1018" s="14" t="s">
        <v>33</v>
      </c>
      <c r="AX1018" s="14" t="s">
        <v>72</v>
      </c>
      <c r="AY1018" s="220" t="s">
        <v>154</v>
      </c>
    </row>
    <row r="1019" spans="2:51" s="14" customFormat="1" ht="11.25">
      <c r="B1019" s="210"/>
      <c r="C1019" s="211"/>
      <c r="D1019" s="193" t="s">
        <v>166</v>
      </c>
      <c r="E1019" s="212" t="s">
        <v>19</v>
      </c>
      <c r="F1019" s="213" t="s">
        <v>1374</v>
      </c>
      <c r="G1019" s="211"/>
      <c r="H1019" s="214">
        <v>90.69</v>
      </c>
      <c r="I1019" s="215"/>
      <c r="J1019" s="211"/>
      <c r="K1019" s="211"/>
      <c r="L1019" s="216"/>
      <c r="M1019" s="217"/>
      <c r="N1019" s="218"/>
      <c r="O1019" s="218"/>
      <c r="P1019" s="218"/>
      <c r="Q1019" s="218"/>
      <c r="R1019" s="218"/>
      <c r="S1019" s="218"/>
      <c r="T1019" s="219"/>
      <c r="AT1019" s="220" t="s">
        <v>166</v>
      </c>
      <c r="AU1019" s="220" t="s">
        <v>81</v>
      </c>
      <c r="AV1019" s="14" t="s">
        <v>81</v>
      </c>
      <c r="AW1019" s="14" t="s">
        <v>33</v>
      </c>
      <c r="AX1019" s="14" t="s">
        <v>72</v>
      </c>
      <c r="AY1019" s="220" t="s">
        <v>154</v>
      </c>
    </row>
    <row r="1020" spans="2:51" s="15" customFormat="1" ht="11.25">
      <c r="B1020" s="221"/>
      <c r="C1020" s="222"/>
      <c r="D1020" s="193" t="s">
        <v>166</v>
      </c>
      <c r="E1020" s="223" t="s">
        <v>19</v>
      </c>
      <c r="F1020" s="224" t="s">
        <v>196</v>
      </c>
      <c r="G1020" s="222"/>
      <c r="H1020" s="225">
        <v>108.24</v>
      </c>
      <c r="I1020" s="226"/>
      <c r="J1020" s="222"/>
      <c r="K1020" s="222"/>
      <c r="L1020" s="227"/>
      <c r="M1020" s="228"/>
      <c r="N1020" s="229"/>
      <c r="O1020" s="229"/>
      <c r="P1020" s="229"/>
      <c r="Q1020" s="229"/>
      <c r="R1020" s="229"/>
      <c r="S1020" s="229"/>
      <c r="T1020" s="230"/>
      <c r="AT1020" s="231" t="s">
        <v>166</v>
      </c>
      <c r="AU1020" s="231" t="s">
        <v>81</v>
      </c>
      <c r="AV1020" s="15" t="s">
        <v>161</v>
      </c>
      <c r="AW1020" s="15" t="s">
        <v>33</v>
      </c>
      <c r="AX1020" s="15" t="s">
        <v>79</v>
      </c>
      <c r="AY1020" s="231" t="s">
        <v>154</v>
      </c>
    </row>
    <row r="1021" spans="1:65" s="2" customFormat="1" ht="16.5" customHeight="1">
      <c r="A1021" s="36"/>
      <c r="B1021" s="37"/>
      <c r="C1021" s="180" t="s">
        <v>1375</v>
      </c>
      <c r="D1021" s="180" t="s">
        <v>156</v>
      </c>
      <c r="E1021" s="181" t="s">
        <v>1376</v>
      </c>
      <c r="F1021" s="182" t="s">
        <v>1377</v>
      </c>
      <c r="G1021" s="183" t="s">
        <v>159</v>
      </c>
      <c r="H1021" s="184">
        <v>17.55</v>
      </c>
      <c r="I1021" s="185"/>
      <c r="J1021" s="186">
        <f>ROUND(I1021*H1021,2)</f>
        <v>0</v>
      </c>
      <c r="K1021" s="182" t="s">
        <v>160</v>
      </c>
      <c r="L1021" s="41"/>
      <c r="M1021" s="187" t="s">
        <v>19</v>
      </c>
      <c r="N1021" s="188" t="s">
        <v>43</v>
      </c>
      <c r="O1021" s="66"/>
      <c r="P1021" s="189">
        <f>O1021*H1021</f>
        <v>0</v>
      </c>
      <c r="Q1021" s="189">
        <v>1E-05</v>
      </c>
      <c r="R1021" s="189">
        <f>Q1021*H1021</f>
        <v>0.0001755</v>
      </c>
      <c r="S1021" s="189">
        <v>0</v>
      </c>
      <c r="T1021" s="190">
        <f>S1021*H1021</f>
        <v>0</v>
      </c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R1021" s="191" t="s">
        <v>262</v>
      </c>
      <c r="AT1021" s="191" t="s">
        <v>156</v>
      </c>
      <c r="AU1021" s="191" t="s">
        <v>81</v>
      </c>
      <c r="AY1021" s="19" t="s">
        <v>154</v>
      </c>
      <c r="BE1021" s="192">
        <f>IF(N1021="základní",J1021,0)</f>
        <v>0</v>
      </c>
      <c r="BF1021" s="192">
        <f>IF(N1021="snížená",J1021,0)</f>
        <v>0</v>
      </c>
      <c r="BG1021" s="192">
        <f>IF(N1021="zákl. přenesená",J1021,0)</f>
        <v>0</v>
      </c>
      <c r="BH1021" s="192">
        <f>IF(N1021="sníž. přenesená",J1021,0)</f>
        <v>0</v>
      </c>
      <c r="BI1021" s="192">
        <f>IF(N1021="nulová",J1021,0)</f>
        <v>0</v>
      </c>
      <c r="BJ1021" s="19" t="s">
        <v>79</v>
      </c>
      <c r="BK1021" s="192">
        <f>ROUND(I1021*H1021,2)</f>
        <v>0</v>
      </c>
      <c r="BL1021" s="19" t="s">
        <v>262</v>
      </c>
      <c r="BM1021" s="191" t="s">
        <v>1378</v>
      </c>
    </row>
    <row r="1022" spans="1:47" s="2" customFormat="1" ht="11.25">
      <c r="A1022" s="36"/>
      <c r="B1022" s="37"/>
      <c r="C1022" s="38"/>
      <c r="D1022" s="193" t="s">
        <v>163</v>
      </c>
      <c r="E1022" s="38"/>
      <c r="F1022" s="194" t="s">
        <v>1377</v>
      </c>
      <c r="G1022" s="38"/>
      <c r="H1022" s="38"/>
      <c r="I1022" s="195"/>
      <c r="J1022" s="38"/>
      <c r="K1022" s="38"/>
      <c r="L1022" s="41"/>
      <c r="M1022" s="196"/>
      <c r="N1022" s="197"/>
      <c r="O1022" s="66"/>
      <c r="P1022" s="66"/>
      <c r="Q1022" s="66"/>
      <c r="R1022" s="66"/>
      <c r="S1022" s="66"/>
      <c r="T1022" s="67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T1022" s="19" t="s">
        <v>163</v>
      </c>
      <c r="AU1022" s="19" t="s">
        <v>81</v>
      </c>
    </row>
    <row r="1023" spans="1:47" s="2" customFormat="1" ht="11.25">
      <c r="A1023" s="36"/>
      <c r="B1023" s="37"/>
      <c r="C1023" s="38"/>
      <c r="D1023" s="198" t="s">
        <v>164</v>
      </c>
      <c r="E1023" s="38"/>
      <c r="F1023" s="199" t="s">
        <v>1379</v>
      </c>
      <c r="G1023" s="38"/>
      <c r="H1023" s="38"/>
      <c r="I1023" s="195"/>
      <c r="J1023" s="38"/>
      <c r="K1023" s="38"/>
      <c r="L1023" s="41"/>
      <c r="M1023" s="196"/>
      <c r="N1023" s="197"/>
      <c r="O1023" s="66"/>
      <c r="P1023" s="66"/>
      <c r="Q1023" s="66"/>
      <c r="R1023" s="66"/>
      <c r="S1023" s="66"/>
      <c r="T1023" s="67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T1023" s="19" t="s">
        <v>164</v>
      </c>
      <c r="AU1023" s="19" t="s">
        <v>81</v>
      </c>
    </row>
    <row r="1024" spans="2:51" s="14" customFormat="1" ht="11.25">
      <c r="B1024" s="210"/>
      <c r="C1024" s="211"/>
      <c r="D1024" s="193" t="s">
        <v>166</v>
      </c>
      <c r="E1024" s="212" t="s">
        <v>19</v>
      </c>
      <c r="F1024" s="213" t="s">
        <v>1380</v>
      </c>
      <c r="G1024" s="211"/>
      <c r="H1024" s="214">
        <v>17.55</v>
      </c>
      <c r="I1024" s="215"/>
      <c r="J1024" s="211"/>
      <c r="K1024" s="211"/>
      <c r="L1024" s="216"/>
      <c r="M1024" s="217"/>
      <c r="N1024" s="218"/>
      <c r="O1024" s="218"/>
      <c r="P1024" s="218"/>
      <c r="Q1024" s="218"/>
      <c r="R1024" s="218"/>
      <c r="S1024" s="218"/>
      <c r="T1024" s="219"/>
      <c r="AT1024" s="220" t="s">
        <v>166</v>
      </c>
      <c r="AU1024" s="220" t="s">
        <v>81</v>
      </c>
      <c r="AV1024" s="14" t="s">
        <v>81</v>
      </c>
      <c r="AW1024" s="14" t="s">
        <v>33</v>
      </c>
      <c r="AX1024" s="14" t="s">
        <v>79</v>
      </c>
      <c r="AY1024" s="220" t="s">
        <v>154</v>
      </c>
    </row>
    <row r="1025" spans="1:65" s="2" customFormat="1" ht="24.2" customHeight="1">
      <c r="A1025" s="36"/>
      <c r="B1025" s="37"/>
      <c r="C1025" s="180" t="s">
        <v>1381</v>
      </c>
      <c r="D1025" s="180" t="s">
        <v>156</v>
      </c>
      <c r="E1025" s="181" t="s">
        <v>1382</v>
      </c>
      <c r="F1025" s="182" t="s">
        <v>1383</v>
      </c>
      <c r="G1025" s="183" t="s">
        <v>444</v>
      </c>
      <c r="H1025" s="184">
        <v>1</v>
      </c>
      <c r="I1025" s="185"/>
      <c r="J1025" s="186">
        <f>ROUND(I1025*H1025,2)</f>
        <v>0</v>
      </c>
      <c r="K1025" s="182" t="s">
        <v>160</v>
      </c>
      <c r="L1025" s="41"/>
      <c r="M1025" s="187" t="s">
        <v>19</v>
      </c>
      <c r="N1025" s="188" t="s">
        <v>43</v>
      </c>
      <c r="O1025" s="66"/>
      <c r="P1025" s="189">
        <f>O1025*H1025</f>
        <v>0</v>
      </c>
      <c r="Q1025" s="189">
        <v>0</v>
      </c>
      <c r="R1025" s="189">
        <f>Q1025*H1025</f>
        <v>0</v>
      </c>
      <c r="S1025" s="189">
        <v>0</v>
      </c>
      <c r="T1025" s="190">
        <f>S1025*H1025</f>
        <v>0</v>
      </c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R1025" s="191" t="s">
        <v>262</v>
      </c>
      <c r="AT1025" s="191" t="s">
        <v>156</v>
      </c>
      <c r="AU1025" s="191" t="s">
        <v>81</v>
      </c>
      <c r="AY1025" s="19" t="s">
        <v>154</v>
      </c>
      <c r="BE1025" s="192">
        <f>IF(N1025="základní",J1025,0)</f>
        <v>0</v>
      </c>
      <c r="BF1025" s="192">
        <f>IF(N1025="snížená",J1025,0)</f>
        <v>0</v>
      </c>
      <c r="BG1025" s="192">
        <f>IF(N1025="zákl. přenesená",J1025,0)</f>
        <v>0</v>
      </c>
      <c r="BH1025" s="192">
        <f>IF(N1025="sníž. přenesená",J1025,0)</f>
        <v>0</v>
      </c>
      <c r="BI1025" s="192">
        <f>IF(N1025="nulová",J1025,0)</f>
        <v>0</v>
      </c>
      <c r="BJ1025" s="19" t="s">
        <v>79</v>
      </c>
      <c r="BK1025" s="192">
        <f>ROUND(I1025*H1025,2)</f>
        <v>0</v>
      </c>
      <c r="BL1025" s="19" t="s">
        <v>262</v>
      </c>
      <c r="BM1025" s="191" t="s">
        <v>1384</v>
      </c>
    </row>
    <row r="1026" spans="1:47" s="2" customFormat="1" ht="19.5">
      <c r="A1026" s="36"/>
      <c r="B1026" s="37"/>
      <c r="C1026" s="38"/>
      <c r="D1026" s="193" t="s">
        <v>163</v>
      </c>
      <c r="E1026" s="38"/>
      <c r="F1026" s="194" t="s">
        <v>1383</v>
      </c>
      <c r="G1026" s="38"/>
      <c r="H1026" s="38"/>
      <c r="I1026" s="195"/>
      <c r="J1026" s="38"/>
      <c r="K1026" s="38"/>
      <c r="L1026" s="41"/>
      <c r="M1026" s="196"/>
      <c r="N1026" s="197"/>
      <c r="O1026" s="66"/>
      <c r="P1026" s="66"/>
      <c r="Q1026" s="66"/>
      <c r="R1026" s="66"/>
      <c r="S1026" s="66"/>
      <c r="T1026" s="67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T1026" s="19" t="s">
        <v>163</v>
      </c>
      <c r="AU1026" s="19" t="s">
        <v>81</v>
      </c>
    </row>
    <row r="1027" spans="1:47" s="2" customFormat="1" ht="11.25">
      <c r="A1027" s="36"/>
      <c r="B1027" s="37"/>
      <c r="C1027" s="38"/>
      <c r="D1027" s="198" t="s">
        <v>164</v>
      </c>
      <c r="E1027" s="38"/>
      <c r="F1027" s="199" t="s">
        <v>1385</v>
      </c>
      <c r="G1027" s="38"/>
      <c r="H1027" s="38"/>
      <c r="I1027" s="195"/>
      <c r="J1027" s="38"/>
      <c r="K1027" s="38"/>
      <c r="L1027" s="41"/>
      <c r="M1027" s="196"/>
      <c r="N1027" s="197"/>
      <c r="O1027" s="66"/>
      <c r="P1027" s="66"/>
      <c r="Q1027" s="66"/>
      <c r="R1027" s="66"/>
      <c r="S1027" s="66"/>
      <c r="T1027" s="67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T1027" s="19" t="s">
        <v>164</v>
      </c>
      <c r="AU1027" s="19" t="s">
        <v>81</v>
      </c>
    </row>
    <row r="1028" spans="2:51" s="14" customFormat="1" ht="11.25">
      <c r="B1028" s="210"/>
      <c r="C1028" s="211"/>
      <c r="D1028" s="193" t="s">
        <v>166</v>
      </c>
      <c r="E1028" s="212" t="s">
        <v>19</v>
      </c>
      <c r="F1028" s="213" t="s">
        <v>1386</v>
      </c>
      <c r="G1028" s="211"/>
      <c r="H1028" s="214">
        <v>1</v>
      </c>
      <c r="I1028" s="215"/>
      <c r="J1028" s="211"/>
      <c r="K1028" s="211"/>
      <c r="L1028" s="216"/>
      <c r="M1028" s="217"/>
      <c r="N1028" s="218"/>
      <c r="O1028" s="218"/>
      <c r="P1028" s="218"/>
      <c r="Q1028" s="218"/>
      <c r="R1028" s="218"/>
      <c r="S1028" s="218"/>
      <c r="T1028" s="219"/>
      <c r="AT1028" s="220" t="s">
        <v>166</v>
      </c>
      <c r="AU1028" s="220" t="s">
        <v>81</v>
      </c>
      <c r="AV1028" s="14" t="s">
        <v>81</v>
      </c>
      <c r="AW1028" s="14" t="s">
        <v>33</v>
      </c>
      <c r="AX1028" s="14" t="s">
        <v>79</v>
      </c>
      <c r="AY1028" s="220" t="s">
        <v>154</v>
      </c>
    </row>
    <row r="1029" spans="1:65" s="2" customFormat="1" ht="16.5" customHeight="1">
      <c r="A1029" s="36"/>
      <c r="B1029" s="37"/>
      <c r="C1029" s="232" t="s">
        <v>1387</v>
      </c>
      <c r="D1029" s="232" t="s">
        <v>275</v>
      </c>
      <c r="E1029" s="233" t="s">
        <v>1388</v>
      </c>
      <c r="F1029" s="234" t="s">
        <v>1389</v>
      </c>
      <c r="G1029" s="235" t="s">
        <v>444</v>
      </c>
      <c r="H1029" s="236">
        <v>1</v>
      </c>
      <c r="I1029" s="237"/>
      <c r="J1029" s="238">
        <f>ROUND(I1029*H1029,2)</f>
        <v>0</v>
      </c>
      <c r="K1029" s="234" t="s">
        <v>160</v>
      </c>
      <c r="L1029" s="239"/>
      <c r="M1029" s="240" t="s">
        <v>19</v>
      </c>
      <c r="N1029" s="241" t="s">
        <v>43</v>
      </c>
      <c r="O1029" s="66"/>
      <c r="P1029" s="189">
        <f>O1029*H1029</f>
        <v>0</v>
      </c>
      <c r="Q1029" s="189">
        <v>0.00035</v>
      </c>
      <c r="R1029" s="189">
        <f>Q1029*H1029</f>
        <v>0.00035</v>
      </c>
      <c r="S1029" s="189">
        <v>0</v>
      </c>
      <c r="T1029" s="190">
        <f>S1029*H1029</f>
        <v>0</v>
      </c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R1029" s="191" t="s">
        <v>360</v>
      </c>
      <c r="AT1029" s="191" t="s">
        <v>275</v>
      </c>
      <c r="AU1029" s="191" t="s">
        <v>81</v>
      </c>
      <c r="AY1029" s="19" t="s">
        <v>154</v>
      </c>
      <c r="BE1029" s="192">
        <f>IF(N1029="základní",J1029,0)</f>
        <v>0</v>
      </c>
      <c r="BF1029" s="192">
        <f>IF(N1029="snížená",J1029,0)</f>
        <v>0</v>
      </c>
      <c r="BG1029" s="192">
        <f>IF(N1029="zákl. přenesená",J1029,0)</f>
        <v>0</v>
      </c>
      <c r="BH1029" s="192">
        <f>IF(N1029="sníž. přenesená",J1029,0)</f>
        <v>0</v>
      </c>
      <c r="BI1029" s="192">
        <f>IF(N1029="nulová",J1029,0)</f>
        <v>0</v>
      </c>
      <c r="BJ1029" s="19" t="s">
        <v>79</v>
      </c>
      <c r="BK1029" s="192">
        <f>ROUND(I1029*H1029,2)</f>
        <v>0</v>
      </c>
      <c r="BL1029" s="19" t="s">
        <v>262</v>
      </c>
      <c r="BM1029" s="191" t="s">
        <v>1390</v>
      </c>
    </row>
    <row r="1030" spans="1:47" s="2" customFormat="1" ht="11.25">
      <c r="A1030" s="36"/>
      <c r="B1030" s="37"/>
      <c r="C1030" s="38"/>
      <c r="D1030" s="193" t="s">
        <v>163</v>
      </c>
      <c r="E1030" s="38"/>
      <c r="F1030" s="194" t="s">
        <v>1389</v>
      </c>
      <c r="G1030" s="38"/>
      <c r="H1030" s="38"/>
      <c r="I1030" s="195"/>
      <c r="J1030" s="38"/>
      <c r="K1030" s="38"/>
      <c r="L1030" s="41"/>
      <c r="M1030" s="196"/>
      <c r="N1030" s="197"/>
      <c r="O1030" s="66"/>
      <c r="P1030" s="66"/>
      <c r="Q1030" s="66"/>
      <c r="R1030" s="66"/>
      <c r="S1030" s="66"/>
      <c r="T1030" s="67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T1030" s="19" t="s">
        <v>163</v>
      </c>
      <c r="AU1030" s="19" t="s">
        <v>81</v>
      </c>
    </row>
    <row r="1031" spans="1:65" s="2" customFormat="1" ht="62.65" customHeight="1">
      <c r="A1031" s="36"/>
      <c r="B1031" s="37"/>
      <c r="C1031" s="180" t="s">
        <v>1391</v>
      </c>
      <c r="D1031" s="180" t="s">
        <v>156</v>
      </c>
      <c r="E1031" s="181" t="s">
        <v>1392</v>
      </c>
      <c r="F1031" s="182" t="s">
        <v>1393</v>
      </c>
      <c r="G1031" s="183" t="s">
        <v>444</v>
      </c>
      <c r="H1031" s="184">
        <v>65</v>
      </c>
      <c r="I1031" s="185"/>
      <c r="J1031" s="186">
        <f>ROUND(I1031*H1031,2)</f>
        <v>0</v>
      </c>
      <c r="K1031" s="182" t="s">
        <v>458</v>
      </c>
      <c r="L1031" s="41"/>
      <c r="M1031" s="187" t="s">
        <v>19</v>
      </c>
      <c r="N1031" s="188" t="s">
        <v>43</v>
      </c>
      <c r="O1031" s="66"/>
      <c r="P1031" s="189">
        <f>O1031*H1031</f>
        <v>0</v>
      </c>
      <c r="Q1031" s="189">
        <v>0</v>
      </c>
      <c r="R1031" s="189">
        <f>Q1031*H1031</f>
        <v>0</v>
      </c>
      <c r="S1031" s="189">
        <v>0</v>
      </c>
      <c r="T1031" s="190">
        <f>S1031*H1031</f>
        <v>0</v>
      </c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R1031" s="191" t="s">
        <v>262</v>
      </c>
      <c r="AT1031" s="191" t="s">
        <v>156</v>
      </c>
      <c r="AU1031" s="191" t="s">
        <v>81</v>
      </c>
      <c r="AY1031" s="19" t="s">
        <v>154</v>
      </c>
      <c r="BE1031" s="192">
        <f>IF(N1031="základní",J1031,0)</f>
        <v>0</v>
      </c>
      <c r="BF1031" s="192">
        <f>IF(N1031="snížená",J1031,0)</f>
        <v>0</v>
      </c>
      <c r="BG1031" s="192">
        <f>IF(N1031="zákl. přenesená",J1031,0)</f>
        <v>0</v>
      </c>
      <c r="BH1031" s="192">
        <f>IF(N1031="sníž. přenesená",J1031,0)</f>
        <v>0</v>
      </c>
      <c r="BI1031" s="192">
        <f>IF(N1031="nulová",J1031,0)</f>
        <v>0</v>
      </c>
      <c r="BJ1031" s="19" t="s">
        <v>79</v>
      </c>
      <c r="BK1031" s="192">
        <f>ROUND(I1031*H1031,2)</f>
        <v>0</v>
      </c>
      <c r="BL1031" s="19" t="s">
        <v>262</v>
      </c>
      <c r="BM1031" s="191" t="s">
        <v>1394</v>
      </c>
    </row>
    <row r="1032" spans="1:47" s="2" customFormat="1" ht="39">
      <c r="A1032" s="36"/>
      <c r="B1032" s="37"/>
      <c r="C1032" s="38"/>
      <c r="D1032" s="193" t="s">
        <v>163</v>
      </c>
      <c r="E1032" s="38"/>
      <c r="F1032" s="194" t="s">
        <v>1393</v>
      </c>
      <c r="G1032" s="38"/>
      <c r="H1032" s="38"/>
      <c r="I1032" s="195"/>
      <c r="J1032" s="38"/>
      <c r="K1032" s="38"/>
      <c r="L1032" s="41"/>
      <c r="M1032" s="196"/>
      <c r="N1032" s="197"/>
      <c r="O1032" s="66"/>
      <c r="P1032" s="66"/>
      <c r="Q1032" s="66"/>
      <c r="R1032" s="66"/>
      <c r="S1032" s="66"/>
      <c r="T1032" s="67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T1032" s="19" t="s">
        <v>163</v>
      </c>
      <c r="AU1032" s="19" t="s">
        <v>81</v>
      </c>
    </row>
    <row r="1033" spans="1:65" s="2" customFormat="1" ht="66.75" customHeight="1">
      <c r="A1033" s="36"/>
      <c r="B1033" s="37"/>
      <c r="C1033" s="180" t="s">
        <v>1395</v>
      </c>
      <c r="D1033" s="180" t="s">
        <v>156</v>
      </c>
      <c r="E1033" s="181" t="s">
        <v>1396</v>
      </c>
      <c r="F1033" s="182" t="s">
        <v>1397</v>
      </c>
      <c r="G1033" s="183" t="s">
        <v>444</v>
      </c>
      <c r="H1033" s="184">
        <v>9</v>
      </c>
      <c r="I1033" s="185"/>
      <c r="J1033" s="186">
        <f>ROUND(I1033*H1033,2)</f>
        <v>0</v>
      </c>
      <c r="K1033" s="182" t="s">
        <v>458</v>
      </c>
      <c r="L1033" s="41"/>
      <c r="M1033" s="187" t="s">
        <v>19</v>
      </c>
      <c r="N1033" s="188" t="s">
        <v>43</v>
      </c>
      <c r="O1033" s="66"/>
      <c r="P1033" s="189">
        <f>O1033*H1033</f>
        <v>0</v>
      </c>
      <c r="Q1033" s="189">
        <v>0</v>
      </c>
      <c r="R1033" s="189">
        <f>Q1033*H1033</f>
        <v>0</v>
      </c>
      <c r="S1033" s="189">
        <v>0</v>
      </c>
      <c r="T1033" s="190">
        <f>S1033*H1033</f>
        <v>0</v>
      </c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R1033" s="191" t="s">
        <v>262</v>
      </c>
      <c r="AT1033" s="191" t="s">
        <v>156</v>
      </c>
      <c r="AU1033" s="191" t="s">
        <v>81</v>
      </c>
      <c r="AY1033" s="19" t="s">
        <v>154</v>
      </c>
      <c r="BE1033" s="192">
        <f>IF(N1033="základní",J1033,0)</f>
        <v>0</v>
      </c>
      <c r="BF1033" s="192">
        <f>IF(N1033="snížená",J1033,0)</f>
        <v>0</v>
      </c>
      <c r="BG1033" s="192">
        <f>IF(N1033="zákl. přenesená",J1033,0)</f>
        <v>0</v>
      </c>
      <c r="BH1033" s="192">
        <f>IF(N1033="sníž. přenesená",J1033,0)</f>
        <v>0</v>
      </c>
      <c r="BI1033" s="192">
        <f>IF(N1033="nulová",J1033,0)</f>
        <v>0</v>
      </c>
      <c r="BJ1033" s="19" t="s">
        <v>79</v>
      </c>
      <c r="BK1033" s="192">
        <f>ROUND(I1033*H1033,2)</f>
        <v>0</v>
      </c>
      <c r="BL1033" s="19" t="s">
        <v>262</v>
      </c>
      <c r="BM1033" s="191" t="s">
        <v>1398</v>
      </c>
    </row>
    <row r="1034" spans="1:47" s="2" customFormat="1" ht="39">
      <c r="A1034" s="36"/>
      <c r="B1034" s="37"/>
      <c r="C1034" s="38"/>
      <c r="D1034" s="193" t="s">
        <v>163</v>
      </c>
      <c r="E1034" s="38"/>
      <c r="F1034" s="194" t="s">
        <v>1397</v>
      </c>
      <c r="G1034" s="38"/>
      <c r="H1034" s="38"/>
      <c r="I1034" s="195"/>
      <c r="J1034" s="38"/>
      <c r="K1034" s="38"/>
      <c r="L1034" s="41"/>
      <c r="M1034" s="196"/>
      <c r="N1034" s="197"/>
      <c r="O1034" s="66"/>
      <c r="P1034" s="66"/>
      <c r="Q1034" s="66"/>
      <c r="R1034" s="66"/>
      <c r="S1034" s="66"/>
      <c r="T1034" s="67"/>
      <c r="U1034" s="36"/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T1034" s="19" t="s">
        <v>163</v>
      </c>
      <c r="AU1034" s="19" t="s">
        <v>81</v>
      </c>
    </row>
    <row r="1035" spans="1:65" s="2" customFormat="1" ht="49.15" customHeight="1">
      <c r="A1035" s="36"/>
      <c r="B1035" s="37"/>
      <c r="C1035" s="180" t="s">
        <v>1399</v>
      </c>
      <c r="D1035" s="180" t="s">
        <v>156</v>
      </c>
      <c r="E1035" s="181" t="s">
        <v>1400</v>
      </c>
      <c r="F1035" s="182" t="s">
        <v>1401</v>
      </c>
      <c r="G1035" s="183" t="s">
        <v>299</v>
      </c>
      <c r="H1035" s="184">
        <v>696.859</v>
      </c>
      <c r="I1035" s="185"/>
      <c r="J1035" s="186">
        <f>ROUND(I1035*H1035,2)</f>
        <v>0</v>
      </c>
      <c r="K1035" s="182" t="s">
        <v>458</v>
      </c>
      <c r="L1035" s="41"/>
      <c r="M1035" s="187" t="s">
        <v>19</v>
      </c>
      <c r="N1035" s="188" t="s">
        <v>43</v>
      </c>
      <c r="O1035" s="66"/>
      <c r="P1035" s="189">
        <f>O1035*H1035</f>
        <v>0</v>
      </c>
      <c r="Q1035" s="189">
        <v>0.001</v>
      </c>
      <c r="R1035" s="189">
        <f>Q1035*H1035</f>
        <v>0.696859</v>
      </c>
      <c r="S1035" s="189">
        <v>0</v>
      </c>
      <c r="T1035" s="190">
        <f>S1035*H1035</f>
        <v>0</v>
      </c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R1035" s="191" t="s">
        <v>262</v>
      </c>
      <c r="AT1035" s="191" t="s">
        <v>156</v>
      </c>
      <c r="AU1035" s="191" t="s">
        <v>81</v>
      </c>
      <c r="AY1035" s="19" t="s">
        <v>154</v>
      </c>
      <c r="BE1035" s="192">
        <f>IF(N1035="základní",J1035,0)</f>
        <v>0</v>
      </c>
      <c r="BF1035" s="192">
        <f>IF(N1035="snížená",J1035,0)</f>
        <v>0</v>
      </c>
      <c r="BG1035" s="192">
        <f>IF(N1035="zákl. přenesená",J1035,0)</f>
        <v>0</v>
      </c>
      <c r="BH1035" s="192">
        <f>IF(N1035="sníž. přenesená",J1035,0)</f>
        <v>0</v>
      </c>
      <c r="BI1035" s="192">
        <f>IF(N1035="nulová",J1035,0)</f>
        <v>0</v>
      </c>
      <c r="BJ1035" s="19" t="s">
        <v>79</v>
      </c>
      <c r="BK1035" s="192">
        <f>ROUND(I1035*H1035,2)</f>
        <v>0</v>
      </c>
      <c r="BL1035" s="19" t="s">
        <v>262</v>
      </c>
      <c r="BM1035" s="191" t="s">
        <v>1402</v>
      </c>
    </row>
    <row r="1036" spans="1:47" s="2" customFormat="1" ht="29.25">
      <c r="A1036" s="36"/>
      <c r="B1036" s="37"/>
      <c r="C1036" s="38"/>
      <c r="D1036" s="193" t="s">
        <v>163</v>
      </c>
      <c r="E1036" s="38"/>
      <c r="F1036" s="194" t="s">
        <v>1401</v>
      </c>
      <c r="G1036" s="38"/>
      <c r="H1036" s="38"/>
      <c r="I1036" s="195"/>
      <c r="J1036" s="38"/>
      <c r="K1036" s="38"/>
      <c r="L1036" s="41"/>
      <c r="M1036" s="196"/>
      <c r="N1036" s="197"/>
      <c r="O1036" s="66"/>
      <c r="P1036" s="66"/>
      <c r="Q1036" s="66"/>
      <c r="R1036" s="66"/>
      <c r="S1036" s="66"/>
      <c r="T1036" s="67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T1036" s="19" t="s">
        <v>163</v>
      </c>
      <c r="AU1036" s="19" t="s">
        <v>81</v>
      </c>
    </row>
    <row r="1037" spans="2:51" s="14" customFormat="1" ht="11.25">
      <c r="B1037" s="210"/>
      <c r="C1037" s="211"/>
      <c r="D1037" s="193" t="s">
        <v>166</v>
      </c>
      <c r="E1037" s="212" t="s">
        <v>19</v>
      </c>
      <c r="F1037" s="213" t="s">
        <v>1403</v>
      </c>
      <c r="G1037" s="211"/>
      <c r="H1037" s="214">
        <v>106.4</v>
      </c>
      <c r="I1037" s="215"/>
      <c r="J1037" s="211"/>
      <c r="K1037" s="211"/>
      <c r="L1037" s="216"/>
      <c r="M1037" s="217"/>
      <c r="N1037" s="218"/>
      <c r="O1037" s="218"/>
      <c r="P1037" s="218"/>
      <c r="Q1037" s="218"/>
      <c r="R1037" s="218"/>
      <c r="S1037" s="218"/>
      <c r="T1037" s="219"/>
      <c r="AT1037" s="220" t="s">
        <v>166</v>
      </c>
      <c r="AU1037" s="220" t="s">
        <v>81</v>
      </c>
      <c r="AV1037" s="14" t="s">
        <v>81</v>
      </c>
      <c r="AW1037" s="14" t="s">
        <v>33</v>
      </c>
      <c r="AX1037" s="14" t="s">
        <v>72</v>
      </c>
      <c r="AY1037" s="220" t="s">
        <v>154</v>
      </c>
    </row>
    <row r="1038" spans="2:51" s="14" customFormat="1" ht="11.25">
      <c r="B1038" s="210"/>
      <c r="C1038" s="211"/>
      <c r="D1038" s="193" t="s">
        <v>166</v>
      </c>
      <c r="E1038" s="212" t="s">
        <v>19</v>
      </c>
      <c r="F1038" s="213" t="s">
        <v>1404</v>
      </c>
      <c r="G1038" s="211"/>
      <c r="H1038" s="214">
        <v>538.84</v>
      </c>
      <c r="I1038" s="215"/>
      <c r="J1038" s="211"/>
      <c r="K1038" s="211"/>
      <c r="L1038" s="216"/>
      <c r="M1038" s="217"/>
      <c r="N1038" s="218"/>
      <c r="O1038" s="218"/>
      <c r="P1038" s="218"/>
      <c r="Q1038" s="218"/>
      <c r="R1038" s="218"/>
      <c r="S1038" s="218"/>
      <c r="T1038" s="219"/>
      <c r="AT1038" s="220" t="s">
        <v>166</v>
      </c>
      <c r="AU1038" s="220" t="s">
        <v>81</v>
      </c>
      <c r="AV1038" s="14" t="s">
        <v>81</v>
      </c>
      <c r="AW1038" s="14" t="s">
        <v>33</v>
      </c>
      <c r="AX1038" s="14" t="s">
        <v>72</v>
      </c>
      <c r="AY1038" s="220" t="s">
        <v>154</v>
      </c>
    </row>
    <row r="1039" spans="2:51" s="15" customFormat="1" ht="11.25">
      <c r="B1039" s="221"/>
      <c r="C1039" s="222"/>
      <c r="D1039" s="193" t="s">
        <v>166</v>
      </c>
      <c r="E1039" s="223" t="s">
        <v>19</v>
      </c>
      <c r="F1039" s="224" t="s">
        <v>196</v>
      </c>
      <c r="G1039" s="222"/>
      <c r="H1039" s="225">
        <v>645.24</v>
      </c>
      <c r="I1039" s="226"/>
      <c r="J1039" s="222"/>
      <c r="K1039" s="222"/>
      <c r="L1039" s="227"/>
      <c r="M1039" s="228"/>
      <c r="N1039" s="229"/>
      <c r="O1039" s="229"/>
      <c r="P1039" s="229"/>
      <c r="Q1039" s="229"/>
      <c r="R1039" s="229"/>
      <c r="S1039" s="229"/>
      <c r="T1039" s="230"/>
      <c r="AT1039" s="231" t="s">
        <v>166</v>
      </c>
      <c r="AU1039" s="231" t="s">
        <v>81</v>
      </c>
      <c r="AV1039" s="15" t="s">
        <v>161</v>
      </c>
      <c r="AW1039" s="15" t="s">
        <v>33</v>
      </c>
      <c r="AX1039" s="15" t="s">
        <v>72</v>
      </c>
      <c r="AY1039" s="231" t="s">
        <v>154</v>
      </c>
    </row>
    <row r="1040" spans="2:51" s="14" customFormat="1" ht="11.25">
      <c r="B1040" s="210"/>
      <c r="C1040" s="211"/>
      <c r="D1040" s="193" t="s">
        <v>166</v>
      </c>
      <c r="E1040" s="212" t="s">
        <v>19</v>
      </c>
      <c r="F1040" s="213" t="s">
        <v>1405</v>
      </c>
      <c r="G1040" s="211"/>
      <c r="H1040" s="214">
        <v>696.859</v>
      </c>
      <c r="I1040" s="215"/>
      <c r="J1040" s="211"/>
      <c r="K1040" s="211"/>
      <c r="L1040" s="216"/>
      <c r="M1040" s="217"/>
      <c r="N1040" s="218"/>
      <c r="O1040" s="218"/>
      <c r="P1040" s="218"/>
      <c r="Q1040" s="218"/>
      <c r="R1040" s="218"/>
      <c r="S1040" s="218"/>
      <c r="T1040" s="219"/>
      <c r="AT1040" s="220" t="s">
        <v>166</v>
      </c>
      <c r="AU1040" s="220" t="s">
        <v>81</v>
      </c>
      <c r="AV1040" s="14" t="s">
        <v>81</v>
      </c>
      <c r="AW1040" s="14" t="s">
        <v>33</v>
      </c>
      <c r="AX1040" s="14" t="s">
        <v>79</v>
      </c>
      <c r="AY1040" s="220" t="s">
        <v>154</v>
      </c>
    </row>
    <row r="1041" spans="1:65" s="2" customFormat="1" ht="24.2" customHeight="1">
      <c r="A1041" s="36"/>
      <c r="B1041" s="37"/>
      <c r="C1041" s="180" t="s">
        <v>1406</v>
      </c>
      <c r="D1041" s="180" t="s">
        <v>156</v>
      </c>
      <c r="E1041" s="181" t="s">
        <v>1407</v>
      </c>
      <c r="F1041" s="182" t="s">
        <v>1408</v>
      </c>
      <c r="G1041" s="183" t="s">
        <v>299</v>
      </c>
      <c r="H1041" s="184">
        <v>136.08</v>
      </c>
      <c r="I1041" s="185"/>
      <c r="J1041" s="186">
        <f>ROUND(I1041*H1041,2)</f>
        <v>0</v>
      </c>
      <c r="K1041" s="182" t="s">
        <v>458</v>
      </c>
      <c r="L1041" s="41"/>
      <c r="M1041" s="187" t="s">
        <v>19</v>
      </c>
      <c r="N1041" s="188" t="s">
        <v>43</v>
      </c>
      <c r="O1041" s="66"/>
      <c r="P1041" s="189">
        <f>O1041*H1041</f>
        <v>0</v>
      </c>
      <c r="Q1041" s="189">
        <v>0</v>
      </c>
      <c r="R1041" s="189">
        <f>Q1041*H1041</f>
        <v>0</v>
      </c>
      <c r="S1041" s="189">
        <v>0.001</v>
      </c>
      <c r="T1041" s="190">
        <f>S1041*H1041</f>
        <v>0.13608</v>
      </c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R1041" s="191" t="s">
        <v>262</v>
      </c>
      <c r="AT1041" s="191" t="s">
        <v>156</v>
      </c>
      <c r="AU1041" s="191" t="s">
        <v>81</v>
      </c>
      <c r="AY1041" s="19" t="s">
        <v>154</v>
      </c>
      <c r="BE1041" s="192">
        <f>IF(N1041="základní",J1041,0)</f>
        <v>0</v>
      </c>
      <c r="BF1041" s="192">
        <f>IF(N1041="snížená",J1041,0)</f>
        <v>0</v>
      </c>
      <c r="BG1041" s="192">
        <f>IF(N1041="zákl. přenesená",J1041,0)</f>
        <v>0</v>
      </c>
      <c r="BH1041" s="192">
        <f>IF(N1041="sníž. přenesená",J1041,0)</f>
        <v>0</v>
      </c>
      <c r="BI1041" s="192">
        <f>IF(N1041="nulová",J1041,0)</f>
        <v>0</v>
      </c>
      <c r="BJ1041" s="19" t="s">
        <v>79</v>
      </c>
      <c r="BK1041" s="192">
        <f>ROUND(I1041*H1041,2)</f>
        <v>0</v>
      </c>
      <c r="BL1041" s="19" t="s">
        <v>262</v>
      </c>
      <c r="BM1041" s="191" t="s">
        <v>1409</v>
      </c>
    </row>
    <row r="1042" spans="1:47" s="2" customFormat="1" ht="11.25">
      <c r="A1042" s="36"/>
      <c r="B1042" s="37"/>
      <c r="C1042" s="38"/>
      <c r="D1042" s="193" t="s">
        <v>163</v>
      </c>
      <c r="E1042" s="38"/>
      <c r="F1042" s="194" t="s">
        <v>1408</v>
      </c>
      <c r="G1042" s="38"/>
      <c r="H1042" s="38"/>
      <c r="I1042" s="195"/>
      <c r="J1042" s="38"/>
      <c r="K1042" s="38"/>
      <c r="L1042" s="41"/>
      <c r="M1042" s="196"/>
      <c r="N1042" s="197"/>
      <c r="O1042" s="66"/>
      <c r="P1042" s="66"/>
      <c r="Q1042" s="66"/>
      <c r="R1042" s="66"/>
      <c r="S1042" s="66"/>
      <c r="T1042" s="67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T1042" s="19" t="s">
        <v>163</v>
      </c>
      <c r="AU1042" s="19" t="s">
        <v>81</v>
      </c>
    </row>
    <row r="1043" spans="2:51" s="14" customFormat="1" ht="11.25">
      <c r="B1043" s="210"/>
      <c r="C1043" s="211"/>
      <c r="D1043" s="193" t="s">
        <v>166</v>
      </c>
      <c r="E1043" s="212" t="s">
        <v>19</v>
      </c>
      <c r="F1043" s="213" t="s">
        <v>1410</v>
      </c>
      <c r="G1043" s="211"/>
      <c r="H1043" s="214">
        <v>126</v>
      </c>
      <c r="I1043" s="215"/>
      <c r="J1043" s="211"/>
      <c r="K1043" s="211"/>
      <c r="L1043" s="216"/>
      <c r="M1043" s="217"/>
      <c r="N1043" s="218"/>
      <c r="O1043" s="218"/>
      <c r="P1043" s="218"/>
      <c r="Q1043" s="218"/>
      <c r="R1043" s="218"/>
      <c r="S1043" s="218"/>
      <c r="T1043" s="219"/>
      <c r="AT1043" s="220" t="s">
        <v>166</v>
      </c>
      <c r="AU1043" s="220" t="s">
        <v>81</v>
      </c>
      <c r="AV1043" s="14" t="s">
        <v>81</v>
      </c>
      <c r="AW1043" s="14" t="s">
        <v>33</v>
      </c>
      <c r="AX1043" s="14" t="s">
        <v>72</v>
      </c>
      <c r="AY1043" s="220" t="s">
        <v>154</v>
      </c>
    </row>
    <row r="1044" spans="2:51" s="14" customFormat="1" ht="11.25">
      <c r="B1044" s="210"/>
      <c r="C1044" s="211"/>
      <c r="D1044" s="193" t="s">
        <v>166</v>
      </c>
      <c r="E1044" s="212" t="s">
        <v>19</v>
      </c>
      <c r="F1044" s="213" t="s">
        <v>1411</v>
      </c>
      <c r="G1044" s="211"/>
      <c r="H1044" s="214">
        <v>136.08</v>
      </c>
      <c r="I1044" s="215"/>
      <c r="J1044" s="211"/>
      <c r="K1044" s="211"/>
      <c r="L1044" s="216"/>
      <c r="M1044" s="217"/>
      <c r="N1044" s="218"/>
      <c r="O1044" s="218"/>
      <c r="P1044" s="218"/>
      <c r="Q1044" s="218"/>
      <c r="R1044" s="218"/>
      <c r="S1044" s="218"/>
      <c r="T1044" s="219"/>
      <c r="AT1044" s="220" t="s">
        <v>166</v>
      </c>
      <c r="AU1044" s="220" t="s">
        <v>81</v>
      </c>
      <c r="AV1044" s="14" t="s">
        <v>81</v>
      </c>
      <c r="AW1044" s="14" t="s">
        <v>33</v>
      </c>
      <c r="AX1044" s="14" t="s">
        <v>79</v>
      </c>
      <c r="AY1044" s="220" t="s">
        <v>154</v>
      </c>
    </row>
    <row r="1045" spans="1:65" s="2" customFormat="1" ht="44.25" customHeight="1">
      <c r="A1045" s="36"/>
      <c r="B1045" s="37"/>
      <c r="C1045" s="180" t="s">
        <v>1412</v>
      </c>
      <c r="D1045" s="180" t="s">
        <v>156</v>
      </c>
      <c r="E1045" s="181" t="s">
        <v>1413</v>
      </c>
      <c r="F1045" s="182" t="s">
        <v>1414</v>
      </c>
      <c r="G1045" s="183" t="s">
        <v>258</v>
      </c>
      <c r="H1045" s="184">
        <v>0.697</v>
      </c>
      <c r="I1045" s="185"/>
      <c r="J1045" s="186">
        <f>ROUND(I1045*H1045,2)</f>
        <v>0</v>
      </c>
      <c r="K1045" s="182" t="s">
        <v>160</v>
      </c>
      <c r="L1045" s="41"/>
      <c r="M1045" s="187" t="s">
        <v>19</v>
      </c>
      <c r="N1045" s="188" t="s">
        <v>43</v>
      </c>
      <c r="O1045" s="66"/>
      <c r="P1045" s="189">
        <f>O1045*H1045</f>
        <v>0</v>
      </c>
      <c r="Q1045" s="189">
        <v>0</v>
      </c>
      <c r="R1045" s="189">
        <f>Q1045*H1045</f>
        <v>0</v>
      </c>
      <c r="S1045" s="189">
        <v>0</v>
      </c>
      <c r="T1045" s="190">
        <f>S1045*H1045</f>
        <v>0</v>
      </c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R1045" s="191" t="s">
        <v>262</v>
      </c>
      <c r="AT1045" s="191" t="s">
        <v>156</v>
      </c>
      <c r="AU1045" s="191" t="s">
        <v>81</v>
      </c>
      <c r="AY1045" s="19" t="s">
        <v>154</v>
      </c>
      <c r="BE1045" s="192">
        <f>IF(N1045="základní",J1045,0)</f>
        <v>0</v>
      </c>
      <c r="BF1045" s="192">
        <f>IF(N1045="snížená",J1045,0)</f>
        <v>0</v>
      </c>
      <c r="BG1045" s="192">
        <f>IF(N1045="zákl. přenesená",J1045,0)</f>
        <v>0</v>
      </c>
      <c r="BH1045" s="192">
        <f>IF(N1045="sníž. přenesená",J1045,0)</f>
        <v>0</v>
      </c>
      <c r="BI1045" s="192">
        <f>IF(N1045="nulová",J1045,0)</f>
        <v>0</v>
      </c>
      <c r="BJ1045" s="19" t="s">
        <v>79</v>
      </c>
      <c r="BK1045" s="192">
        <f>ROUND(I1045*H1045,2)</f>
        <v>0</v>
      </c>
      <c r="BL1045" s="19" t="s">
        <v>262</v>
      </c>
      <c r="BM1045" s="191" t="s">
        <v>1415</v>
      </c>
    </row>
    <row r="1046" spans="1:47" s="2" customFormat="1" ht="29.25">
      <c r="A1046" s="36"/>
      <c r="B1046" s="37"/>
      <c r="C1046" s="38"/>
      <c r="D1046" s="193" t="s">
        <v>163</v>
      </c>
      <c r="E1046" s="38"/>
      <c r="F1046" s="194" t="s">
        <v>1414</v>
      </c>
      <c r="G1046" s="38"/>
      <c r="H1046" s="38"/>
      <c r="I1046" s="195"/>
      <c r="J1046" s="38"/>
      <c r="K1046" s="38"/>
      <c r="L1046" s="41"/>
      <c r="M1046" s="196"/>
      <c r="N1046" s="197"/>
      <c r="O1046" s="66"/>
      <c r="P1046" s="66"/>
      <c r="Q1046" s="66"/>
      <c r="R1046" s="66"/>
      <c r="S1046" s="66"/>
      <c r="T1046" s="67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T1046" s="19" t="s">
        <v>163</v>
      </c>
      <c r="AU1046" s="19" t="s">
        <v>81</v>
      </c>
    </row>
    <row r="1047" spans="1:47" s="2" customFormat="1" ht="11.25">
      <c r="A1047" s="36"/>
      <c r="B1047" s="37"/>
      <c r="C1047" s="38"/>
      <c r="D1047" s="198" t="s">
        <v>164</v>
      </c>
      <c r="E1047" s="38"/>
      <c r="F1047" s="199" t="s">
        <v>1416</v>
      </c>
      <c r="G1047" s="38"/>
      <c r="H1047" s="38"/>
      <c r="I1047" s="195"/>
      <c r="J1047" s="38"/>
      <c r="K1047" s="38"/>
      <c r="L1047" s="41"/>
      <c r="M1047" s="196"/>
      <c r="N1047" s="197"/>
      <c r="O1047" s="66"/>
      <c r="P1047" s="66"/>
      <c r="Q1047" s="66"/>
      <c r="R1047" s="66"/>
      <c r="S1047" s="66"/>
      <c r="T1047" s="67"/>
      <c r="U1047" s="36"/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T1047" s="19" t="s">
        <v>164</v>
      </c>
      <c r="AU1047" s="19" t="s">
        <v>81</v>
      </c>
    </row>
    <row r="1048" spans="2:63" s="12" customFormat="1" ht="22.9" customHeight="1">
      <c r="B1048" s="164"/>
      <c r="C1048" s="165"/>
      <c r="D1048" s="166" t="s">
        <v>71</v>
      </c>
      <c r="E1048" s="178" t="s">
        <v>1417</v>
      </c>
      <c r="F1048" s="178" t="s">
        <v>1418</v>
      </c>
      <c r="G1048" s="165"/>
      <c r="H1048" s="165"/>
      <c r="I1048" s="168"/>
      <c r="J1048" s="179">
        <f>BK1048</f>
        <v>0</v>
      </c>
      <c r="K1048" s="165"/>
      <c r="L1048" s="170"/>
      <c r="M1048" s="171"/>
      <c r="N1048" s="172"/>
      <c r="O1048" s="172"/>
      <c r="P1048" s="173">
        <f>SUM(P1049:P1085)</f>
        <v>0</v>
      </c>
      <c r="Q1048" s="172"/>
      <c r="R1048" s="173">
        <f>SUM(R1049:R1085)</f>
        <v>12.9168332</v>
      </c>
      <c r="S1048" s="172"/>
      <c r="T1048" s="174">
        <f>SUM(T1049:T1085)</f>
        <v>0</v>
      </c>
      <c r="AR1048" s="175" t="s">
        <v>81</v>
      </c>
      <c r="AT1048" s="176" t="s">
        <v>71</v>
      </c>
      <c r="AU1048" s="176" t="s">
        <v>79</v>
      </c>
      <c r="AY1048" s="175" t="s">
        <v>154</v>
      </c>
      <c r="BK1048" s="177">
        <f>SUM(BK1049:BK1085)</f>
        <v>0</v>
      </c>
    </row>
    <row r="1049" spans="1:65" s="2" customFormat="1" ht="24.2" customHeight="1">
      <c r="A1049" s="36"/>
      <c r="B1049" s="37"/>
      <c r="C1049" s="180" t="s">
        <v>1419</v>
      </c>
      <c r="D1049" s="180" t="s">
        <v>156</v>
      </c>
      <c r="E1049" s="181" t="s">
        <v>1420</v>
      </c>
      <c r="F1049" s="182" t="s">
        <v>1421</v>
      </c>
      <c r="G1049" s="183" t="s">
        <v>159</v>
      </c>
      <c r="H1049" s="184">
        <v>415.05</v>
      </c>
      <c r="I1049" s="185"/>
      <c r="J1049" s="186">
        <f>ROUND(I1049*H1049,2)</f>
        <v>0</v>
      </c>
      <c r="K1049" s="182" t="s">
        <v>160</v>
      </c>
      <c r="L1049" s="41"/>
      <c r="M1049" s="187" t="s">
        <v>19</v>
      </c>
      <c r="N1049" s="188" t="s">
        <v>43</v>
      </c>
      <c r="O1049" s="66"/>
      <c r="P1049" s="189">
        <f>O1049*H1049</f>
        <v>0</v>
      </c>
      <c r="Q1049" s="189">
        <v>0.0003</v>
      </c>
      <c r="R1049" s="189">
        <f>Q1049*H1049</f>
        <v>0.12451499999999999</v>
      </c>
      <c r="S1049" s="189">
        <v>0</v>
      </c>
      <c r="T1049" s="190">
        <f>S1049*H1049</f>
        <v>0</v>
      </c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R1049" s="191" t="s">
        <v>262</v>
      </c>
      <c r="AT1049" s="191" t="s">
        <v>156</v>
      </c>
      <c r="AU1049" s="191" t="s">
        <v>81</v>
      </c>
      <c r="AY1049" s="19" t="s">
        <v>154</v>
      </c>
      <c r="BE1049" s="192">
        <f>IF(N1049="základní",J1049,0)</f>
        <v>0</v>
      </c>
      <c r="BF1049" s="192">
        <f>IF(N1049="snížená",J1049,0)</f>
        <v>0</v>
      </c>
      <c r="BG1049" s="192">
        <f>IF(N1049="zákl. přenesená",J1049,0)</f>
        <v>0</v>
      </c>
      <c r="BH1049" s="192">
        <f>IF(N1049="sníž. přenesená",J1049,0)</f>
        <v>0</v>
      </c>
      <c r="BI1049" s="192">
        <f>IF(N1049="nulová",J1049,0)</f>
        <v>0</v>
      </c>
      <c r="BJ1049" s="19" t="s">
        <v>79</v>
      </c>
      <c r="BK1049" s="192">
        <f>ROUND(I1049*H1049,2)</f>
        <v>0</v>
      </c>
      <c r="BL1049" s="19" t="s">
        <v>262</v>
      </c>
      <c r="BM1049" s="191" t="s">
        <v>1422</v>
      </c>
    </row>
    <row r="1050" spans="1:47" s="2" customFormat="1" ht="19.5">
      <c r="A1050" s="36"/>
      <c r="B1050" s="37"/>
      <c r="C1050" s="38"/>
      <c r="D1050" s="193" t="s">
        <v>163</v>
      </c>
      <c r="E1050" s="38"/>
      <c r="F1050" s="194" t="s">
        <v>1421</v>
      </c>
      <c r="G1050" s="38"/>
      <c r="H1050" s="38"/>
      <c r="I1050" s="195"/>
      <c r="J1050" s="38"/>
      <c r="K1050" s="38"/>
      <c r="L1050" s="41"/>
      <c r="M1050" s="196"/>
      <c r="N1050" s="197"/>
      <c r="O1050" s="66"/>
      <c r="P1050" s="66"/>
      <c r="Q1050" s="66"/>
      <c r="R1050" s="66"/>
      <c r="S1050" s="66"/>
      <c r="T1050" s="67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T1050" s="19" t="s">
        <v>163</v>
      </c>
      <c r="AU1050" s="19" t="s">
        <v>81</v>
      </c>
    </row>
    <row r="1051" spans="1:47" s="2" customFormat="1" ht="11.25">
      <c r="A1051" s="36"/>
      <c r="B1051" s="37"/>
      <c r="C1051" s="38"/>
      <c r="D1051" s="198" t="s">
        <v>164</v>
      </c>
      <c r="E1051" s="38"/>
      <c r="F1051" s="199" t="s">
        <v>1423</v>
      </c>
      <c r="G1051" s="38"/>
      <c r="H1051" s="38"/>
      <c r="I1051" s="195"/>
      <c r="J1051" s="38"/>
      <c r="K1051" s="38"/>
      <c r="L1051" s="41"/>
      <c r="M1051" s="196"/>
      <c r="N1051" s="197"/>
      <c r="O1051" s="66"/>
      <c r="P1051" s="66"/>
      <c r="Q1051" s="66"/>
      <c r="R1051" s="66"/>
      <c r="S1051" s="66"/>
      <c r="T1051" s="67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T1051" s="19" t="s">
        <v>164</v>
      </c>
      <c r="AU1051" s="19" t="s">
        <v>81</v>
      </c>
    </row>
    <row r="1052" spans="2:51" s="14" customFormat="1" ht="11.25">
      <c r="B1052" s="210"/>
      <c r="C1052" s="211"/>
      <c r="D1052" s="193" t="s">
        <v>166</v>
      </c>
      <c r="E1052" s="212" t="s">
        <v>19</v>
      </c>
      <c r="F1052" s="213" t="s">
        <v>1424</v>
      </c>
      <c r="G1052" s="211"/>
      <c r="H1052" s="214">
        <v>415.05</v>
      </c>
      <c r="I1052" s="215"/>
      <c r="J1052" s="211"/>
      <c r="K1052" s="211"/>
      <c r="L1052" s="216"/>
      <c r="M1052" s="217"/>
      <c r="N1052" s="218"/>
      <c r="O1052" s="218"/>
      <c r="P1052" s="218"/>
      <c r="Q1052" s="218"/>
      <c r="R1052" s="218"/>
      <c r="S1052" s="218"/>
      <c r="T1052" s="219"/>
      <c r="AT1052" s="220" t="s">
        <v>166</v>
      </c>
      <c r="AU1052" s="220" t="s">
        <v>81</v>
      </c>
      <c r="AV1052" s="14" t="s">
        <v>81</v>
      </c>
      <c r="AW1052" s="14" t="s">
        <v>33</v>
      </c>
      <c r="AX1052" s="14" t="s">
        <v>79</v>
      </c>
      <c r="AY1052" s="220" t="s">
        <v>154</v>
      </c>
    </row>
    <row r="1053" spans="1:65" s="2" customFormat="1" ht="24.2" customHeight="1">
      <c r="A1053" s="36"/>
      <c r="B1053" s="37"/>
      <c r="C1053" s="180" t="s">
        <v>1425</v>
      </c>
      <c r="D1053" s="180" t="s">
        <v>156</v>
      </c>
      <c r="E1053" s="181" t="s">
        <v>1426</v>
      </c>
      <c r="F1053" s="182" t="s">
        <v>1427</v>
      </c>
      <c r="G1053" s="183" t="s">
        <v>159</v>
      </c>
      <c r="H1053" s="184">
        <v>40.35</v>
      </c>
      <c r="I1053" s="185"/>
      <c r="J1053" s="186">
        <f>ROUND(I1053*H1053,2)</f>
        <v>0</v>
      </c>
      <c r="K1053" s="182" t="s">
        <v>160</v>
      </c>
      <c r="L1053" s="41"/>
      <c r="M1053" s="187" t="s">
        <v>19</v>
      </c>
      <c r="N1053" s="188" t="s">
        <v>43</v>
      </c>
      <c r="O1053" s="66"/>
      <c r="P1053" s="189">
        <f>O1053*H1053</f>
        <v>0</v>
      </c>
      <c r="Q1053" s="189">
        <v>0.0005</v>
      </c>
      <c r="R1053" s="189">
        <f>Q1053*H1053</f>
        <v>0.020175000000000002</v>
      </c>
      <c r="S1053" s="189">
        <v>0</v>
      </c>
      <c r="T1053" s="190">
        <f>S1053*H1053</f>
        <v>0</v>
      </c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R1053" s="191" t="s">
        <v>262</v>
      </c>
      <c r="AT1053" s="191" t="s">
        <v>156</v>
      </c>
      <c r="AU1053" s="191" t="s">
        <v>81</v>
      </c>
      <c r="AY1053" s="19" t="s">
        <v>154</v>
      </c>
      <c r="BE1053" s="192">
        <f>IF(N1053="základní",J1053,0)</f>
        <v>0</v>
      </c>
      <c r="BF1053" s="192">
        <f>IF(N1053="snížená",J1053,0)</f>
        <v>0</v>
      </c>
      <c r="BG1053" s="192">
        <f>IF(N1053="zákl. přenesená",J1053,0)</f>
        <v>0</v>
      </c>
      <c r="BH1053" s="192">
        <f>IF(N1053="sníž. přenesená",J1053,0)</f>
        <v>0</v>
      </c>
      <c r="BI1053" s="192">
        <f>IF(N1053="nulová",J1053,0)</f>
        <v>0</v>
      </c>
      <c r="BJ1053" s="19" t="s">
        <v>79</v>
      </c>
      <c r="BK1053" s="192">
        <f>ROUND(I1053*H1053,2)</f>
        <v>0</v>
      </c>
      <c r="BL1053" s="19" t="s">
        <v>262</v>
      </c>
      <c r="BM1053" s="191" t="s">
        <v>1428</v>
      </c>
    </row>
    <row r="1054" spans="1:47" s="2" customFormat="1" ht="19.5">
      <c r="A1054" s="36"/>
      <c r="B1054" s="37"/>
      <c r="C1054" s="38"/>
      <c r="D1054" s="193" t="s">
        <v>163</v>
      </c>
      <c r="E1054" s="38"/>
      <c r="F1054" s="194" t="s">
        <v>1427</v>
      </c>
      <c r="G1054" s="38"/>
      <c r="H1054" s="38"/>
      <c r="I1054" s="195"/>
      <c r="J1054" s="38"/>
      <c r="K1054" s="38"/>
      <c r="L1054" s="41"/>
      <c r="M1054" s="196"/>
      <c r="N1054" s="197"/>
      <c r="O1054" s="66"/>
      <c r="P1054" s="66"/>
      <c r="Q1054" s="66"/>
      <c r="R1054" s="66"/>
      <c r="S1054" s="66"/>
      <c r="T1054" s="67"/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T1054" s="19" t="s">
        <v>163</v>
      </c>
      <c r="AU1054" s="19" t="s">
        <v>81</v>
      </c>
    </row>
    <row r="1055" spans="1:47" s="2" customFormat="1" ht="11.25">
      <c r="A1055" s="36"/>
      <c r="B1055" s="37"/>
      <c r="C1055" s="38"/>
      <c r="D1055" s="198" t="s">
        <v>164</v>
      </c>
      <c r="E1055" s="38"/>
      <c r="F1055" s="199" t="s">
        <v>1429</v>
      </c>
      <c r="G1055" s="38"/>
      <c r="H1055" s="38"/>
      <c r="I1055" s="195"/>
      <c r="J1055" s="38"/>
      <c r="K1055" s="38"/>
      <c r="L1055" s="41"/>
      <c r="M1055" s="196"/>
      <c r="N1055" s="197"/>
      <c r="O1055" s="66"/>
      <c r="P1055" s="66"/>
      <c r="Q1055" s="66"/>
      <c r="R1055" s="66"/>
      <c r="S1055" s="66"/>
      <c r="T1055" s="67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T1055" s="19" t="s">
        <v>164</v>
      </c>
      <c r="AU1055" s="19" t="s">
        <v>81</v>
      </c>
    </row>
    <row r="1056" spans="2:51" s="14" customFormat="1" ht="11.25">
      <c r="B1056" s="210"/>
      <c r="C1056" s="211"/>
      <c r="D1056" s="193" t="s">
        <v>166</v>
      </c>
      <c r="E1056" s="212" t="s">
        <v>19</v>
      </c>
      <c r="F1056" s="213" t="s">
        <v>1069</v>
      </c>
      <c r="G1056" s="211"/>
      <c r="H1056" s="214">
        <v>29.35</v>
      </c>
      <c r="I1056" s="215"/>
      <c r="J1056" s="211"/>
      <c r="K1056" s="211"/>
      <c r="L1056" s="216"/>
      <c r="M1056" s="217"/>
      <c r="N1056" s="218"/>
      <c r="O1056" s="218"/>
      <c r="P1056" s="218"/>
      <c r="Q1056" s="218"/>
      <c r="R1056" s="218"/>
      <c r="S1056" s="218"/>
      <c r="T1056" s="219"/>
      <c r="AT1056" s="220" t="s">
        <v>166</v>
      </c>
      <c r="AU1056" s="220" t="s">
        <v>81</v>
      </c>
      <c r="AV1056" s="14" t="s">
        <v>81</v>
      </c>
      <c r="AW1056" s="14" t="s">
        <v>33</v>
      </c>
      <c r="AX1056" s="14" t="s">
        <v>72</v>
      </c>
      <c r="AY1056" s="220" t="s">
        <v>154</v>
      </c>
    </row>
    <row r="1057" spans="2:51" s="14" customFormat="1" ht="11.25">
      <c r="B1057" s="210"/>
      <c r="C1057" s="211"/>
      <c r="D1057" s="193" t="s">
        <v>166</v>
      </c>
      <c r="E1057" s="212" t="s">
        <v>19</v>
      </c>
      <c r="F1057" s="213" t="s">
        <v>1430</v>
      </c>
      <c r="G1057" s="211"/>
      <c r="H1057" s="214">
        <v>11</v>
      </c>
      <c r="I1057" s="215"/>
      <c r="J1057" s="211"/>
      <c r="K1057" s="211"/>
      <c r="L1057" s="216"/>
      <c r="M1057" s="217"/>
      <c r="N1057" s="218"/>
      <c r="O1057" s="218"/>
      <c r="P1057" s="218"/>
      <c r="Q1057" s="218"/>
      <c r="R1057" s="218"/>
      <c r="S1057" s="218"/>
      <c r="T1057" s="219"/>
      <c r="AT1057" s="220" t="s">
        <v>166</v>
      </c>
      <c r="AU1057" s="220" t="s">
        <v>81</v>
      </c>
      <c r="AV1057" s="14" t="s">
        <v>81</v>
      </c>
      <c r="AW1057" s="14" t="s">
        <v>33</v>
      </c>
      <c r="AX1057" s="14" t="s">
        <v>72</v>
      </c>
      <c r="AY1057" s="220" t="s">
        <v>154</v>
      </c>
    </row>
    <row r="1058" spans="2:51" s="15" customFormat="1" ht="11.25">
      <c r="B1058" s="221"/>
      <c r="C1058" s="222"/>
      <c r="D1058" s="193" t="s">
        <v>166</v>
      </c>
      <c r="E1058" s="223" t="s">
        <v>19</v>
      </c>
      <c r="F1058" s="224" t="s">
        <v>196</v>
      </c>
      <c r="G1058" s="222"/>
      <c r="H1058" s="225">
        <v>40.35</v>
      </c>
      <c r="I1058" s="226"/>
      <c r="J1058" s="222"/>
      <c r="K1058" s="222"/>
      <c r="L1058" s="227"/>
      <c r="M1058" s="228"/>
      <c r="N1058" s="229"/>
      <c r="O1058" s="229"/>
      <c r="P1058" s="229"/>
      <c r="Q1058" s="229"/>
      <c r="R1058" s="229"/>
      <c r="S1058" s="229"/>
      <c r="T1058" s="230"/>
      <c r="AT1058" s="231" t="s">
        <v>166</v>
      </c>
      <c r="AU1058" s="231" t="s">
        <v>81</v>
      </c>
      <c r="AV1058" s="15" t="s">
        <v>161</v>
      </c>
      <c r="AW1058" s="15" t="s">
        <v>33</v>
      </c>
      <c r="AX1058" s="15" t="s">
        <v>79</v>
      </c>
      <c r="AY1058" s="231" t="s">
        <v>154</v>
      </c>
    </row>
    <row r="1059" spans="1:65" s="2" customFormat="1" ht="37.9" customHeight="1">
      <c r="A1059" s="36"/>
      <c r="B1059" s="37"/>
      <c r="C1059" s="180" t="s">
        <v>1431</v>
      </c>
      <c r="D1059" s="180" t="s">
        <v>156</v>
      </c>
      <c r="E1059" s="181" t="s">
        <v>1432</v>
      </c>
      <c r="F1059" s="182" t="s">
        <v>1433</v>
      </c>
      <c r="G1059" s="183" t="s">
        <v>159</v>
      </c>
      <c r="H1059" s="184">
        <v>29.35</v>
      </c>
      <c r="I1059" s="185"/>
      <c r="J1059" s="186">
        <f>ROUND(I1059*H1059,2)</f>
        <v>0</v>
      </c>
      <c r="K1059" s="182" t="s">
        <v>160</v>
      </c>
      <c r="L1059" s="41"/>
      <c r="M1059" s="187" t="s">
        <v>19</v>
      </c>
      <c r="N1059" s="188" t="s">
        <v>43</v>
      </c>
      <c r="O1059" s="66"/>
      <c r="P1059" s="189">
        <f>O1059*H1059</f>
        <v>0</v>
      </c>
      <c r="Q1059" s="189">
        <v>0.00758</v>
      </c>
      <c r="R1059" s="189">
        <f>Q1059*H1059</f>
        <v>0.222473</v>
      </c>
      <c r="S1059" s="189">
        <v>0</v>
      </c>
      <c r="T1059" s="190">
        <f>S1059*H1059</f>
        <v>0</v>
      </c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R1059" s="191" t="s">
        <v>262</v>
      </c>
      <c r="AT1059" s="191" t="s">
        <v>156</v>
      </c>
      <c r="AU1059" s="191" t="s">
        <v>81</v>
      </c>
      <c r="AY1059" s="19" t="s">
        <v>154</v>
      </c>
      <c r="BE1059" s="192">
        <f>IF(N1059="základní",J1059,0)</f>
        <v>0</v>
      </c>
      <c r="BF1059" s="192">
        <f>IF(N1059="snížená",J1059,0)</f>
        <v>0</v>
      </c>
      <c r="BG1059" s="192">
        <f>IF(N1059="zákl. přenesená",J1059,0)</f>
        <v>0</v>
      </c>
      <c r="BH1059" s="192">
        <f>IF(N1059="sníž. přenesená",J1059,0)</f>
        <v>0</v>
      </c>
      <c r="BI1059" s="192">
        <f>IF(N1059="nulová",J1059,0)</f>
        <v>0</v>
      </c>
      <c r="BJ1059" s="19" t="s">
        <v>79</v>
      </c>
      <c r="BK1059" s="192">
        <f>ROUND(I1059*H1059,2)</f>
        <v>0</v>
      </c>
      <c r="BL1059" s="19" t="s">
        <v>262</v>
      </c>
      <c r="BM1059" s="191" t="s">
        <v>1434</v>
      </c>
    </row>
    <row r="1060" spans="1:47" s="2" customFormat="1" ht="19.5">
      <c r="A1060" s="36"/>
      <c r="B1060" s="37"/>
      <c r="C1060" s="38"/>
      <c r="D1060" s="193" t="s">
        <v>163</v>
      </c>
      <c r="E1060" s="38"/>
      <c r="F1060" s="194" t="s">
        <v>1433</v>
      </c>
      <c r="G1060" s="38"/>
      <c r="H1060" s="38"/>
      <c r="I1060" s="195"/>
      <c r="J1060" s="38"/>
      <c r="K1060" s="38"/>
      <c r="L1060" s="41"/>
      <c r="M1060" s="196"/>
      <c r="N1060" s="197"/>
      <c r="O1060" s="66"/>
      <c r="P1060" s="66"/>
      <c r="Q1060" s="66"/>
      <c r="R1060" s="66"/>
      <c r="S1060" s="66"/>
      <c r="T1060" s="67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T1060" s="19" t="s">
        <v>163</v>
      </c>
      <c r="AU1060" s="19" t="s">
        <v>81</v>
      </c>
    </row>
    <row r="1061" spans="1:47" s="2" customFormat="1" ht="11.25">
      <c r="A1061" s="36"/>
      <c r="B1061" s="37"/>
      <c r="C1061" s="38"/>
      <c r="D1061" s="198" t="s">
        <v>164</v>
      </c>
      <c r="E1061" s="38"/>
      <c r="F1061" s="199" t="s">
        <v>1435</v>
      </c>
      <c r="G1061" s="38"/>
      <c r="H1061" s="38"/>
      <c r="I1061" s="195"/>
      <c r="J1061" s="38"/>
      <c r="K1061" s="38"/>
      <c r="L1061" s="41"/>
      <c r="M1061" s="196"/>
      <c r="N1061" s="197"/>
      <c r="O1061" s="66"/>
      <c r="P1061" s="66"/>
      <c r="Q1061" s="66"/>
      <c r="R1061" s="66"/>
      <c r="S1061" s="66"/>
      <c r="T1061" s="67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T1061" s="19" t="s">
        <v>164</v>
      </c>
      <c r="AU1061" s="19" t="s">
        <v>81</v>
      </c>
    </row>
    <row r="1062" spans="2:51" s="14" customFormat="1" ht="11.25">
      <c r="B1062" s="210"/>
      <c r="C1062" s="211"/>
      <c r="D1062" s="193" t="s">
        <v>166</v>
      </c>
      <c r="E1062" s="212" t="s">
        <v>19</v>
      </c>
      <c r="F1062" s="213" t="s">
        <v>1069</v>
      </c>
      <c r="G1062" s="211"/>
      <c r="H1062" s="214">
        <v>29.35</v>
      </c>
      <c r="I1062" s="215"/>
      <c r="J1062" s="211"/>
      <c r="K1062" s="211"/>
      <c r="L1062" s="216"/>
      <c r="M1062" s="217"/>
      <c r="N1062" s="218"/>
      <c r="O1062" s="218"/>
      <c r="P1062" s="218"/>
      <c r="Q1062" s="218"/>
      <c r="R1062" s="218"/>
      <c r="S1062" s="218"/>
      <c r="T1062" s="219"/>
      <c r="AT1062" s="220" t="s">
        <v>166</v>
      </c>
      <c r="AU1062" s="220" t="s">
        <v>81</v>
      </c>
      <c r="AV1062" s="14" t="s">
        <v>81</v>
      </c>
      <c r="AW1062" s="14" t="s">
        <v>33</v>
      </c>
      <c r="AX1062" s="14" t="s">
        <v>79</v>
      </c>
      <c r="AY1062" s="220" t="s">
        <v>154</v>
      </c>
    </row>
    <row r="1063" spans="1:65" s="2" customFormat="1" ht="33" customHeight="1">
      <c r="A1063" s="36"/>
      <c r="B1063" s="37"/>
      <c r="C1063" s="180" t="s">
        <v>1436</v>
      </c>
      <c r="D1063" s="180" t="s">
        <v>156</v>
      </c>
      <c r="E1063" s="181" t="s">
        <v>1437</v>
      </c>
      <c r="F1063" s="182" t="s">
        <v>1438</v>
      </c>
      <c r="G1063" s="183" t="s">
        <v>177</v>
      </c>
      <c r="H1063" s="184">
        <v>364.6</v>
      </c>
      <c r="I1063" s="185"/>
      <c r="J1063" s="186">
        <f>ROUND(I1063*H1063,2)</f>
        <v>0</v>
      </c>
      <c r="K1063" s="182" t="s">
        <v>160</v>
      </c>
      <c r="L1063" s="41"/>
      <c r="M1063" s="187" t="s">
        <v>19</v>
      </c>
      <c r="N1063" s="188" t="s">
        <v>43</v>
      </c>
      <c r="O1063" s="66"/>
      <c r="P1063" s="189">
        <f>O1063*H1063</f>
        <v>0</v>
      </c>
      <c r="Q1063" s="189">
        <v>0.00058</v>
      </c>
      <c r="R1063" s="189">
        <f>Q1063*H1063</f>
        <v>0.21146800000000002</v>
      </c>
      <c r="S1063" s="189">
        <v>0</v>
      </c>
      <c r="T1063" s="190">
        <f>S1063*H1063</f>
        <v>0</v>
      </c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R1063" s="191" t="s">
        <v>262</v>
      </c>
      <c r="AT1063" s="191" t="s">
        <v>156</v>
      </c>
      <c r="AU1063" s="191" t="s">
        <v>81</v>
      </c>
      <c r="AY1063" s="19" t="s">
        <v>154</v>
      </c>
      <c r="BE1063" s="192">
        <f>IF(N1063="základní",J1063,0)</f>
        <v>0</v>
      </c>
      <c r="BF1063" s="192">
        <f>IF(N1063="snížená",J1063,0)</f>
        <v>0</v>
      </c>
      <c r="BG1063" s="192">
        <f>IF(N1063="zákl. přenesená",J1063,0)</f>
        <v>0</v>
      </c>
      <c r="BH1063" s="192">
        <f>IF(N1063="sníž. přenesená",J1063,0)</f>
        <v>0</v>
      </c>
      <c r="BI1063" s="192">
        <f>IF(N1063="nulová",J1063,0)</f>
        <v>0</v>
      </c>
      <c r="BJ1063" s="19" t="s">
        <v>79</v>
      </c>
      <c r="BK1063" s="192">
        <f>ROUND(I1063*H1063,2)</f>
        <v>0</v>
      </c>
      <c r="BL1063" s="19" t="s">
        <v>262</v>
      </c>
      <c r="BM1063" s="191" t="s">
        <v>1439</v>
      </c>
    </row>
    <row r="1064" spans="1:47" s="2" customFormat="1" ht="19.5">
      <c r="A1064" s="36"/>
      <c r="B1064" s="37"/>
      <c r="C1064" s="38"/>
      <c r="D1064" s="193" t="s">
        <v>163</v>
      </c>
      <c r="E1064" s="38"/>
      <c r="F1064" s="194" t="s">
        <v>1438</v>
      </c>
      <c r="G1064" s="38"/>
      <c r="H1064" s="38"/>
      <c r="I1064" s="195"/>
      <c r="J1064" s="38"/>
      <c r="K1064" s="38"/>
      <c r="L1064" s="41"/>
      <c r="M1064" s="196"/>
      <c r="N1064" s="197"/>
      <c r="O1064" s="66"/>
      <c r="P1064" s="66"/>
      <c r="Q1064" s="66"/>
      <c r="R1064" s="66"/>
      <c r="S1064" s="66"/>
      <c r="T1064" s="67"/>
      <c r="U1064" s="36"/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T1064" s="19" t="s">
        <v>163</v>
      </c>
      <c r="AU1064" s="19" t="s">
        <v>81</v>
      </c>
    </row>
    <row r="1065" spans="1:47" s="2" customFormat="1" ht="11.25">
      <c r="A1065" s="36"/>
      <c r="B1065" s="37"/>
      <c r="C1065" s="38"/>
      <c r="D1065" s="198" t="s">
        <v>164</v>
      </c>
      <c r="E1065" s="38"/>
      <c r="F1065" s="199" t="s">
        <v>1440</v>
      </c>
      <c r="G1065" s="38"/>
      <c r="H1065" s="38"/>
      <c r="I1065" s="195"/>
      <c r="J1065" s="38"/>
      <c r="K1065" s="38"/>
      <c r="L1065" s="41"/>
      <c r="M1065" s="196"/>
      <c r="N1065" s="197"/>
      <c r="O1065" s="66"/>
      <c r="P1065" s="66"/>
      <c r="Q1065" s="66"/>
      <c r="R1065" s="66"/>
      <c r="S1065" s="66"/>
      <c r="T1065" s="67"/>
      <c r="U1065" s="36"/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T1065" s="19" t="s">
        <v>164</v>
      </c>
      <c r="AU1065" s="19" t="s">
        <v>81</v>
      </c>
    </row>
    <row r="1066" spans="2:51" s="14" customFormat="1" ht="11.25">
      <c r="B1066" s="210"/>
      <c r="C1066" s="211"/>
      <c r="D1066" s="193" t="s">
        <v>166</v>
      </c>
      <c r="E1066" s="212" t="s">
        <v>19</v>
      </c>
      <c r="F1066" s="213" t="s">
        <v>1441</v>
      </c>
      <c r="G1066" s="211"/>
      <c r="H1066" s="214">
        <v>30</v>
      </c>
      <c r="I1066" s="215"/>
      <c r="J1066" s="211"/>
      <c r="K1066" s="211"/>
      <c r="L1066" s="216"/>
      <c r="M1066" s="217"/>
      <c r="N1066" s="218"/>
      <c r="O1066" s="218"/>
      <c r="P1066" s="218"/>
      <c r="Q1066" s="218"/>
      <c r="R1066" s="218"/>
      <c r="S1066" s="218"/>
      <c r="T1066" s="219"/>
      <c r="AT1066" s="220" t="s">
        <v>166</v>
      </c>
      <c r="AU1066" s="220" t="s">
        <v>81</v>
      </c>
      <c r="AV1066" s="14" t="s">
        <v>81</v>
      </c>
      <c r="AW1066" s="14" t="s">
        <v>33</v>
      </c>
      <c r="AX1066" s="14" t="s">
        <v>72</v>
      </c>
      <c r="AY1066" s="220" t="s">
        <v>154</v>
      </c>
    </row>
    <row r="1067" spans="2:51" s="14" customFormat="1" ht="11.25">
      <c r="B1067" s="210"/>
      <c r="C1067" s="211"/>
      <c r="D1067" s="193" t="s">
        <v>166</v>
      </c>
      <c r="E1067" s="212" t="s">
        <v>19</v>
      </c>
      <c r="F1067" s="213" t="s">
        <v>1430</v>
      </c>
      <c r="G1067" s="211"/>
      <c r="H1067" s="214">
        <v>11</v>
      </c>
      <c r="I1067" s="215"/>
      <c r="J1067" s="211"/>
      <c r="K1067" s="211"/>
      <c r="L1067" s="216"/>
      <c r="M1067" s="217"/>
      <c r="N1067" s="218"/>
      <c r="O1067" s="218"/>
      <c r="P1067" s="218"/>
      <c r="Q1067" s="218"/>
      <c r="R1067" s="218"/>
      <c r="S1067" s="218"/>
      <c r="T1067" s="219"/>
      <c r="AT1067" s="220" t="s">
        <v>166</v>
      </c>
      <c r="AU1067" s="220" t="s">
        <v>81</v>
      </c>
      <c r="AV1067" s="14" t="s">
        <v>81</v>
      </c>
      <c r="AW1067" s="14" t="s">
        <v>33</v>
      </c>
      <c r="AX1067" s="14" t="s">
        <v>72</v>
      </c>
      <c r="AY1067" s="220" t="s">
        <v>154</v>
      </c>
    </row>
    <row r="1068" spans="2:51" s="14" customFormat="1" ht="11.25">
      <c r="B1068" s="210"/>
      <c r="C1068" s="211"/>
      <c r="D1068" s="193" t="s">
        <v>166</v>
      </c>
      <c r="E1068" s="212" t="s">
        <v>19</v>
      </c>
      <c r="F1068" s="213" t="s">
        <v>1442</v>
      </c>
      <c r="G1068" s="211"/>
      <c r="H1068" s="214">
        <v>323.6</v>
      </c>
      <c r="I1068" s="215"/>
      <c r="J1068" s="211"/>
      <c r="K1068" s="211"/>
      <c r="L1068" s="216"/>
      <c r="M1068" s="217"/>
      <c r="N1068" s="218"/>
      <c r="O1068" s="218"/>
      <c r="P1068" s="218"/>
      <c r="Q1068" s="218"/>
      <c r="R1068" s="218"/>
      <c r="S1068" s="218"/>
      <c r="T1068" s="219"/>
      <c r="AT1068" s="220" t="s">
        <v>166</v>
      </c>
      <c r="AU1068" s="220" t="s">
        <v>81</v>
      </c>
      <c r="AV1068" s="14" t="s">
        <v>81</v>
      </c>
      <c r="AW1068" s="14" t="s">
        <v>33</v>
      </c>
      <c r="AX1068" s="14" t="s">
        <v>72</v>
      </c>
      <c r="AY1068" s="220" t="s">
        <v>154</v>
      </c>
    </row>
    <row r="1069" spans="2:51" s="15" customFormat="1" ht="11.25">
      <c r="B1069" s="221"/>
      <c r="C1069" s="222"/>
      <c r="D1069" s="193" t="s">
        <v>166</v>
      </c>
      <c r="E1069" s="223" t="s">
        <v>19</v>
      </c>
      <c r="F1069" s="224" t="s">
        <v>196</v>
      </c>
      <c r="G1069" s="222"/>
      <c r="H1069" s="225">
        <v>364.6</v>
      </c>
      <c r="I1069" s="226"/>
      <c r="J1069" s="222"/>
      <c r="K1069" s="222"/>
      <c r="L1069" s="227"/>
      <c r="M1069" s="228"/>
      <c r="N1069" s="229"/>
      <c r="O1069" s="229"/>
      <c r="P1069" s="229"/>
      <c r="Q1069" s="229"/>
      <c r="R1069" s="229"/>
      <c r="S1069" s="229"/>
      <c r="T1069" s="230"/>
      <c r="AT1069" s="231" t="s">
        <v>166</v>
      </c>
      <c r="AU1069" s="231" t="s">
        <v>81</v>
      </c>
      <c r="AV1069" s="15" t="s">
        <v>161</v>
      </c>
      <c r="AW1069" s="15" t="s">
        <v>33</v>
      </c>
      <c r="AX1069" s="15" t="s">
        <v>79</v>
      </c>
      <c r="AY1069" s="231" t="s">
        <v>154</v>
      </c>
    </row>
    <row r="1070" spans="1:65" s="2" customFormat="1" ht="49.15" customHeight="1">
      <c r="A1070" s="36"/>
      <c r="B1070" s="37"/>
      <c r="C1070" s="180" t="s">
        <v>1443</v>
      </c>
      <c r="D1070" s="180" t="s">
        <v>156</v>
      </c>
      <c r="E1070" s="181" t="s">
        <v>1444</v>
      </c>
      <c r="F1070" s="182" t="s">
        <v>1445</v>
      </c>
      <c r="G1070" s="183" t="s">
        <v>159</v>
      </c>
      <c r="H1070" s="184">
        <v>455.4</v>
      </c>
      <c r="I1070" s="185"/>
      <c r="J1070" s="186">
        <f>ROUND(I1070*H1070,2)</f>
        <v>0</v>
      </c>
      <c r="K1070" s="182" t="s">
        <v>160</v>
      </c>
      <c r="L1070" s="41"/>
      <c r="M1070" s="187" t="s">
        <v>19</v>
      </c>
      <c r="N1070" s="188" t="s">
        <v>43</v>
      </c>
      <c r="O1070" s="66"/>
      <c r="P1070" s="189">
        <f>O1070*H1070</f>
        <v>0</v>
      </c>
      <c r="Q1070" s="189">
        <v>0.00633</v>
      </c>
      <c r="R1070" s="189">
        <f>Q1070*H1070</f>
        <v>2.8826819999999995</v>
      </c>
      <c r="S1070" s="189">
        <v>0</v>
      </c>
      <c r="T1070" s="190">
        <f>S1070*H1070</f>
        <v>0</v>
      </c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R1070" s="191" t="s">
        <v>262</v>
      </c>
      <c r="AT1070" s="191" t="s">
        <v>156</v>
      </c>
      <c r="AU1070" s="191" t="s">
        <v>81</v>
      </c>
      <c r="AY1070" s="19" t="s">
        <v>154</v>
      </c>
      <c r="BE1070" s="192">
        <f>IF(N1070="základní",J1070,0)</f>
        <v>0</v>
      </c>
      <c r="BF1070" s="192">
        <f>IF(N1070="snížená",J1070,0)</f>
        <v>0</v>
      </c>
      <c r="BG1070" s="192">
        <f>IF(N1070="zákl. přenesená",J1070,0)</f>
        <v>0</v>
      </c>
      <c r="BH1070" s="192">
        <f>IF(N1070="sníž. přenesená",J1070,0)</f>
        <v>0</v>
      </c>
      <c r="BI1070" s="192">
        <f>IF(N1070="nulová",J1070,0)</f>
        <v>0</v>
      </c>
      <c r="BJ1070" s="19" t="s">
        <v>79</v>
      </c>
      <c r="BK1070" s="192">
        <f>ROUND(I1070*H1070,2)</f>
        <v>0</v>
      </c>
      <c r="BL1070" s="19" t="s">
        <v>262</v>
      </c>
      <c r="BM1070" s="191" t="s">
        <v>1446</v>
      </c>
    </row>
    <row r="1071" spans="1:47" s="2" customFormat="1" ht="29.25">
      <c r="A1071" s="36"/>
      <c r="B1071" s="37"/>
      <c r="C1071" s="38"/>
      <c r="D1071" s="193" t="s">
        <v>163</v>
      </c>
      <c r="E1071" s="38"/>
      <c r="F1071" s="194" t="s">
        <v>1445</v>
      </c>
      <c r="G1071" s="38"/>
      <c r="H1071" s="38"/>
      <c r="I1071" s="195"/>
      <c r="J1071" s="38"/>
      <c r="K1071" s="38"/>
      <c r="L1071" s="41"/>
      <c r="M1071" s="196"/>
      <c r="N1071" s="197"/>
      <c r="O1071" s="66"/>
      <c r="P1071" s="66"/>
      <c r="Q1071" s="66"/>
      <c r="R1071" s="66"/>
      <c r="S1071" s="66"/>
      <c r="T1071" s="67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T1071" s="19" t="s">
        <v>163</v>
      </c>
      <c r="AU1071" s="19" t="s">
        <v>81</v>
      </c>
    </row>
    <row r="1072" spans="1:47" s="2" customFormat="1" ht="11.25">
      <c r="A1072" s="36"/>
      <c r="B1072" s="37"/>
      <c r="C1072" s="38"/>
      <c r="D1072" s="198" t="s">
        <v>164</v>
      </c>
      <c r="E1072" s="38"/>
      <c r="F1072" s="199" t="s">
        <v>1447</v>
      </c>
      <c r="G1072" s="38"/>
      <c r="H1072" s="38"/>
      <c r="I1072" s="195"/>
      <c r="J1072" s="38"/>
      <c r="K1072" s="38"/>
      <c r="L1072" s="41"/>
      <c r="M1072" s="196"/>
      <c r="N1072" s="197"/>
      <c r="O1072" s="66"/>
      <c r="P1072" s="66"/>
      <c r="Q1072" s="66"/>
      <c r="R1072" s="66"/>
      <c r="S1072" s="66"/>
      <c r="T1072" s="67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T1072" s="19" t="s">
        <v>164</v>
      </c>
      <c r="AU1072" s="19" t="s">
        <v>81</v>
      </c>
    </row>
    <row r="1073" spans="2:51" s="14" customFormat="1" ht="11.25">
      <c r="B1073" s="210"/>
      <c r="C1073" s="211"/>
      <c r="D1073" s="193" t="s">
        <v>166</v>
      </c>
      <c r="E1073" s="212" t="s">
        <v>19</v>
      </c>
      <c r="F1073" s="213" t="s">
        <v>1069</v>
      </c>
      <c r="G1073" s="211"/>
      <c r="H1073" s="214">
        <v>29.35</v>
      </c>
      <c r="I1073" s="215"/>
      <c r="J1073" s="211"/>
      <c r="K1073" s="211"/>
      <c r="L1073" s="216"/>
      <c r="M1073" s="217"/>
      <c r="N1073" s="218"/>
      <c r="O1073" s="218"/>
      <c r="P1073" s="218"/>
      <c r="Q1073" s="218"/>
      <c r="R1073" s="218"/>
      <c r="S1073" s="218"/>
      <c r="T1073" s="219"/>
      <c r="AT1073" s="220" t="s">
        <v>166</v>
      </c>
      <c r="AU1073" s="220" t="s">
        <v>81</v>
      </c>
      <c r="AV1073" s="14" t="s">
        <v>81</v>
      </c>
      <c r="AW1073" s="14" t="s">
        <v>33</v>
      </c>
      <c r="AX1073" s="14" t="s">
        <v>72</v>
      </c>
      <c r="AY1073" s="220" t="s">
        <v>154</v>
      </c>
    </row>
    <row r="1074" spans="2:51" s="14" customFormat="1" ht="11.25">
      <c r="B1074" s="210"/>
      <c r="C1074" s="211"/>
      <c r="D1074" s="193" t="s">
        <v>166</v>
      </c>
      <c r="E1074" s="212" t="s">
        <v>19</v>
      </c>
      <c r="F1074" s="213" t="s">
        <v>1430</v>
      </c>
      <c r="G1074" s="211"/>
      <c r="H1074" s="214">
        <v>11</v>
      </c>
      <c r="I1074" s="215"/>
      <c r="J1074" s="211"/>
      <c r="K1074" s="211"/>
      <c r="L1074" s="216"/>
      <c r="M1074" s="217"/>
      <c r="N1074" s="218"/>
      <c r="O1074" s="218"/>
      <c r="P1074" s="218"/>
      <c r="Q1074" s="218"/>
      <c r="R1074" s="218"/>
      <c r="S1074" s="218"/>
      <c r="T1074" s="219"/>
      <c r="AT1074" s="220" t="s">
        <v>166</v>
      </c>
      <c r="AU1074" s="220" t="s">
        <v>81</v>
      </c>
      <c r="AV1074" s="14" t="s">
        <v>81</v>
      </c>
      <c r="AW1074" s="14" t="s">
        <v>33</v>
      </c>
      <c r="AX1074" s="14" t="s">
        <v>72</v>
      </c>
      <c r="AY1074" s="220" t="s">
        <v>154</v>
      </c>
    </row>
    <row r="1075" spans="2:51" s="14" customFormat="1" ht="11.25">
      <c r="B1075" s="210"/>
      <c r="C1075" s="211"/>
      <c r="D1075" s="193" t="s">
        <v>166</v>
      </c>
      <c r="E1075" s="212" t="s">
        <v>19</v>
      </c>
      <c r="F1075" s="213" t="s">
        <v>1424</v>
      </c>
      <c r="G1075" s="211"/>
      <c r="H1075" s="214">
        <v>415.05</v>
      </c>
      <c r="I1075" s="215"/>
      <c r="J1075" s="211"/>
      <c r="K1075" s="211"/>
      <c r="L1075" s="216"/>
      <c r="M1075" s="217"/>
      <c r="N1075" s="218"/>
      <c r="O1075" s="218"/>
      <c r="P1075" s="218"/>
      <c r="Q1075" s="218"/>
      <c r="R1075" s="218"/>
      <c r="S1075" s="218"/>
      <c r="T1075" s="219"/>
      <c r="AT1075" s="220" t="s">
        <v>166</v>
      </c>
      <c r="AU1075" s="220" t="s">
        <v>81</v>
      </c>
      <c r="AV1075" s="14" t="s">
        <v>81</v>
      </c>
      <c r="AW1075" s="14" t="s">
        <v>33</v>
      </c>
      <c r="AX1075" s="14" t="s">
        <v>72</v>
      </c>
      <c r="AY1075" s="220" t="s">
        <v>154</v>
      </c>
    </row>
    <row r="1076" spans="2:51" s="15" customFormat="1" ht="11.25">
      <c r="B1076" s="221"/>
      <c r="C1076" s="222"/>
      <c r="D1076" s="193" t="s">
        <v>166</v>
      </c>
      <c r="E1076" s="223" t="s">
        <v>19</v>
      </c>
      <c r="F1076" s="224" t="s">
        <v>196</v>
      </c>
      <c r="G1076" s="222"/>
      <c r="H1076" s="225">
        <v>455.4</v>
      </c>
      <c r="I1076" s="226"/>
      <c r="J1076" s="222"/>
      <c r="K1076" s="222"/>
      <c r="L1076" s="227"/>
      <c r="M1076" s="228"/>
      <c r="N1076" s="229"/>
      <c r="O1076" s="229"/>
      <c r="P1076" s="229"/>
      <c r="Q1076" s="229"/>
      <c r="R1076" s="229"/>
      <c r="S1076" s="229"/>
      <c r="T1076" s="230"/>
      <c r="AT1076" s="231" t="s">
        <v>166</v>
      </c>
      <c r="AU1076" s="231" t="s">
        <v>81</v>
      </c>
      <c r="AV1076" s="15" t="s">
        <v>161</v>
      </c>
      <c r="AW1076" s="15" t="s">
        <v>33</v>
      </c>
      <c r="AX1076" s="15" t="s">
        <v>79</v>
      </c>
      <c r="AY1076" s="231" t="s">
        <v>154</v>
      </c>
    </row>
    <row r="1077" spans="1:65" s="2" customFormat="1" ht="37.9" customHeight="1">
      <c r="A1077" s="36"/>
      <c r="B1077" s="37"/>
      <c r="C1077" s="232" t="s">
        <v>1448</v>
      </c>
      <c r="D1077" s="232" t="s">
        <v>275</v>
      </c>
      <c r="E1077" s="233" t="s">
        <v>1449</v>
      </c>
      <c r="F1077" s="234" t="s">
        <v>1450</v>
      </c>
      <c r="G1077" s="235" t="s">
        <v>159</v>
      </c>
      <c r="H1077" s="236">
        <v>531.209</v>
      </c>
      <c r="I1077" s="237"/>
      <c r="J1077" s="238">
        <f>ROUND(I1077*H1077,2)</f>
        <v>0</v>
      </c>
      <c r="K1077" s="234" t="s">
        <v>160</v>
      </c>
      <c r="L1077" s="239"/>
      <c r="M1077" s="240" t="s">
        <v>19</v>
      </c>
      <c r="N1077" s="241" t="s">
        <v>43</v>
      </c>
      <c r="O1077" s="66"/>
      <c r="P1077" s="189">
        <f>O1077*H1077</f>
        <v>0</v>
      </c>
      <c r="Q1077" s="189">
        <v>0.0178</v>
      </c>
      <c r="R1077" s="189">
        <f>Q1077*H1077</f>
        <v>9.455520199999999</v>
      </c>
      <c r="S1077" s="189">
        <v>0</v>
      </c>
      <c r="T1077" s="190">
        <f>S1077*H1077</f>
        <v>0</v>
      </c>
      <c r="U1077" s="36"/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R1077" s="191" t="s">
        <v>360</v>
      </c>
      <c r="AT1077" s="191" t="s">
        <v>275</v>
      </c>
      <c r="AU1077" s="191" t="s">
        <v>81</v>
      </c>
      <c r="AY1077" s="19" t="s">
        <v>154</v>
      </c>
      <c r="BE1077" s="192">
        <f>IF(N1077="základní",J1077,0)</f>
        <v>0</v>
      </c>
      <c r="BF1077" s="192">
        <f>IF(N1077="snížená",J1077,0)</f>
        <v>0</v>
      </c>
      <c r="BG1077" s="192">
        <f>IF(N1077="zákl. přenesená",J1077,0)</f>
        <v>0</v>
      </c>
      <c r="BH1077" s="192">
        <f>IF(N1077="sníž. přenesená",J1077,0)</f>
        <v>0</v>
      </c>
      <c r="BI1077" s="192">
        <f>IF(N1077="nulová",J1077,0)</f>
        <v>0</v>
      </c>
      <c r="BJ1077" s="19" t="s">
        <v>79</v>
      </c>
      <c r="BK1077" s="192">
        <f>ROUND(I1077*H1077,2)</f>
        <v>0</v>
      </c>
      <c r="BL1077" s="19" t="s">
        <v>262</v>
      </c>
      <c r="BM1077" s="191" t="s">
        <v>1451</v>
      </c>
    </row>
    <row r="1078" spans="1:47" s="2" customFormat="1" ht="19.5">
      <c r="A1078" s="36"/>
      <c r="B1078" s="37"/>
      <c r="C1078" s="38"/>
      <c r="D1078" s="193" t="s">
        <v>163</v>
      </c>
      <c r="E1078" s="38"/>
      <c r="F1078" s="194" t="s">
        <v>1450</v>
      </c>
      <c r="G1078" s="38"/>
      <c r="H1078" s="38"/>
      <c r="I1078" s="195"/>
      <c r="J1078" s="38"/>
      <c r="K1078" s="38"/>
      <c r="L1078" s="41"/>
      <c r="M1078" s="196"/>
      <c r="N1078" s="197"/>
      <c r="O1078" s="66"/>
      <c r="P1078" s="66"/>
      <c r="Q1078" s="66"/>
      <c r="R1078" s="66"/>
      <c r="S1078" s="66"/>
      <c r="T1078" s="67"/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T1078" s="19" t="s">
        <v>163</v>
      </c>
      <c r="AU1078" s="19" t="s">
        <v>81</v>
      </c>
    </row>
    <row r="1079" spans="2:51" s="14" customFormat="1" ht="11.25">
      <c r="B1079" s="210"/>
      <c r="C1079" s="211"/>
      <c r="D1079" s="193" t="s">
        <v>166</v>
      </c>
      <c r="E1079" s="212" t="s">
        <v>19</v>
      </c>
      <c r="F1079" s="213" t="s">
        <v>1452</v>
      </c>
      <c r="G1079" s="211"/>
      <c r="H1079" s="214">
        <v>455.4</v>
      </c>
      <c r="I1079" s="215"/>
      <c r="J1079" s="211"/>
      <c r="K1079" s="211"/>
      <c r="L1079" s="216"/>
      <c r="M1079" s="217"/>
      <c r="N1079" s="218"/>
      <c r="O1079" s="218"/>
      <c r="P1079" s="218"/>
      <c r="Q1079" s="218"/>
      <c r="R1079" s="218"/>
      <c r="S1079" s="218"/>
      <c r="T1079" s="219"/>
      <c r="AT1079" s="220" t="s">
        <v>166</v>
      </c>
      <c r="AU1079" s="220" t="s">
        <v>81</v>
      </c>
      <c r="AV1079" s="14" t="s">
        <v>81</v>
      </c>
      <c r="AW1079" s="14" t="s">
        <v>33</v>
      </c>
      <c r="AX1079" s="14" t="s">
        <v>72</v>
      </c>
      <c r="AY1079" s="220" t="s">
        <v>154</v>
      </c>
    </row>
    <row r="1080" spans="2:51" s="14" customFormat="1" ht="11.25">
      <c r="B1080" s="210"/>
      <c r="C1080" s="211"/>
      <c r="D1080" s="193" t="s">
        <v>166</v>
      </c>
      <c r="E1080" s="212" t="s">
        <v>19</v>
      </c>
      <c r="F1080" s="213" t="s">
        <v>1453</v>
      </c>
      <c r="G1080" s="211"/>
      <c r="H1080" s="214">
        <v>36.46</v>
      </c>
      <c r="I1080" s="215"/>
      <c r="J1080" s="211"/>
      <c r="K1080" s="211"/>
      <c r="L1080" s="216"/>
      <c r="M1080" s="217"/>
      <c r="N1080" s="218"/>
      <c r="O1080" s="218"/>
      <c r="P1080" s="218"/>
      <c r="Q1080" s="218"/>
      <c r="R1080" s="218"/>
      <c r="S1080" s="218"/>
      <c r="T1080" s="219"/>
      <c r="AT1080" s="220" t="s">
        <v>166</v>
      </c>
      <c r="AU1080" s="220" t="s">
        <v>81</v>
      </c>
      <c r="AV1080" s="14" t="s">
        <v>81</v>
      </c>
      <c r="AW1080" s="14" t="s">
        <v>33</v>
      </c>
      <c r="AX1080" s="14" t="s">
        <v>72</v>
      </c>
      <c r="AY1080" s="220" t="s">
        <v>154</v>
      </c>
    </row>
    <row r="1081" spans="2:51" s="15" customFormat="1" ht="11.25">
      <c r="B1081" s="221"/>
      <c r="C1081" s="222"/>
      <c r="D1081" s="193" t="s">
        <v>166</v>
      </c>
      <c r="E1081" s="223" t="s">
        <v>19</v>
      </c>
      <c r="F1081" s="224" t="s">
        <v>196</v>
      </c>
      <c r="G1081" s="222"/>
      <c r="H1081" s="225">
        <v>491.86</v>
      </c>
      <c r="I1081" s="226"/>
      <c r="J1081" s="222"/>
      <c r="K1081" s="222"/>
      <c r="L1081" s="227"/>
      <c r="M1081" s="228"/>
      <c r="N1081" s="229"/>
      <c r="O1081" s="229"/>
      <c r="P1081" s="229"/>
      <c r="Q1081" s="229"/>
      <c r="R1081" s="229"/>
      <c r="S1081" s="229"/>
      <c r="T1081" s="230"/>
      <c r="AT1081" s="231" t="s">
        <v>166</v>
      </c>
      <c r="AU1081" s="231" t="s">
        <v>81</v>
      </c>
      <c r="AV1081" s="15" t="s">
        <v>161</v>
      </c>
      <c r="AW1081" s="15" t="s">
        <v>33</v>
      </c>
      <c r="AX1081" s="15" t="s">
        <v>72</v>
      </c>
      <c r="AY1081" s="231" t="s">
        <v>154</v>
      </c>
    </row>
    <row r="1082" spans="2:51" s="14" customFormat="1" ht="11.25">
      <c r="B1082" s="210"/>
      <c r="C1082" s="211"/>
      <c r="D1082" s="193" t="s">
        <v>166</v>
      </c>
      <c r="E1082" s="212" t="s">
        <v>19</v>
      </c>
      <c r="F1082" s="213" t="s">
        <v>1454</v>
      </c>
      <c r="G1082" s="211"/>
      <c r="H1082" s="214">
        <v>531.209</v>
      </c>
      <c r="I1082" s="215"/>
      <c r="J1082" s="211"/>
      <c r="K1082" s="211"/>
      <c r="L1082" s="216"/>
      <c r="M1082" s="217"/>
      <c r="N1082" s="218"/>
      <c r="O1082" s="218"/>
      <c r="P1082" s="218"/>
      <c r="Q1082" s="218"/>
      <c r="R1082" s="218"/>
      <c r="S1082" s="218"/>
      <c r="T1082" s="219"/>
      <c r="AT1082" s="220" t="s">
        <v>166</v>
      </c>
      <c r="AU1082" s="220" t="s">
        <v>81</v>
      </c>
      <c r="AV1082" s="14" t="s">
        <v>81</v>
      </c>
      <c r="AW1082" s="14" t="s">
        <v>33</v>
      </c>
      <c r="AX1082" s="14" t="s">
        <v>79</v>
      </c>
      <c r="AY1082" s="220" t="s">
        <v>154</v>
      </c>
    </row>
    <row r="1083" spans="1:65" s="2" customFormat="1" ht="44.25" customHeight="1">
      <c r="A1083" s="36"/>
      <c r="B1083" s="37"/>
      <c r="C1083" s="180" t="s">
        <v>1455</v>
      </c>
      <c r="D1083" s="180" t="s">
        <v>156</v>
      </c>
      <c r="E1083" s="181" t="s">
        <v>1456</v>
      </c>
      <c r="F1083" s="182" t="s">
        <v>1457</v>
      </c>
      <c r="G1083" s="183" t="s">
        <v>258</v>
      </c>
      <c r="H1083" s="184">
        <v>12.917</v>
      </c>
      <c r="I1083" s="185"/>
      <c r="J1083" s="186">
        <f>ROUND(I1083*H1083,2)</f>
        <v>0</v>
      </c>
      <c r="K1083" s="182" t="s">
        <v>160</v>
      </c>
      <c r="L1083" s="41"/>
      <c r="M1083" s="187" t="s">
        <v>19</v>
      </c>
      <c r="N1083" s="188" t="s">
        <v>43</v>
      </c>
      <c r="O1083" s="66"/>
      <c r="P1083" s="189">
        <f>O1083*H1083</f>
        <v>0</v>
      </c>
      <c r="Q1083" s="189">
        <v>0</v>
      </c>
      <c r="R1083" s="189">
        <f>Q1083*H1083</f>
        <v>0</v>
      </c>
      <c r="S1083" s="189">
        <v>0</v>
      </c>
      <c r="T1083" s="190">
        <f>S1083*H1083</f>
        <v>0</v>
      </c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R1083" s="191" t="s">
        <v>262</v>
      </c>
      <c r="AT1083" s="191" t="s">
        <v>156</v>
      </c>
      <c r="AU1083" s="191" t="s">
        <v>81</v>
      </c>
      <c r="AY1083" s="19" t="s">
        <v>154</v>
      </c>
      <c r="BE1083" s="192">
        <f>IF(N1083="základní",J1083,0)</f>
        <v>0</v>
      </c>
      <c r="BF1083" s="192">
        <f>IF(N1083="snížená",J1083,0)</f>
        <v>0</v>
      </c>
      <c r="BG1083" s="192">
        <f>IF(N1083="zákl. přenesená",J1083,0)</f>
        <v>0</v>
      </c>
      <c r="BH1083" s="192">
        <f>IF(N1083="sníž. přenesená",J1083,0)</f>
        <v>0</v>
      </c>
      <c r="BI1083" s="192">
        <f>IF(N1083="nulová",J1083,0)</f>
        <v>0</v>
      </c>
      <c r="BJ1083" s="19" t="s">
        <v>79</v>
      </c>
      <c r="BK1083" s="192">
        <f>ROUND(I1083*H1083,2)</f>
        <v>0</v>
      </c>
      <c r="BL1083" s="19" t="s">
        <v>262</v>
      </c>
      <c r="BM1083" s="191" t="s">
        <v>1458</v>
      </c>
    </row>
    <row r="1084" spans="1:47" s="2" customFormat="1" ht="29.25">
      <c r="A1084" s="36"/>
      <c r="B1084" s="37"/>
      <c r="C1084" s="38"/>
      <c r="D1084" s="193" t="s">
        <v>163</v>
      </c>
      <c r="E1084" s="38"/>
      <c r="F1084" s="194" t="s">
        <v>1457</v>
      </c>
      <c r="G1084" s="38"/>
      <c r="H1084" s="38"/>
      <c r="I1084" s="195"/>
      <c r="J1084" s="38"/>
      <c r="K1084" s="38"/>
      <c r="L1084" s="41"/>
      <c r="M1084" s="196"/>
      <c r="N1084" s="197"/>
      <c r="O1084" s="66"/>
      <c r="P1084" s="66"/>
      <c r="Q1084" s="66"/>
      <c r="R1084" s="66"/>
      <c r="S1084" s="66"/>
      <c r="T1084" s="67"/>
      <c r="U1084" s="36"/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T1084" s="19" t="s">
        <v>163</v>
      </c>
      <c r="AU1084" s="19" t="s">
        <v>81</v>
      </c>
    </row>
    <row r="1085" spans="1:47" s="2" customFormat="1" ht="11.25">
      <c r="A1085" s="36"/>
      <c r="B1085" s="37"/>
      <c r="C1085" s="38"/>
      <c r="D1085" s="198" t="s">
        <v>164</v>
      </c>
      <c r="E1085" s="38"/>
      <c r="F1085" s="199" t="s">
        <v>1459</v>
      </c>
      <c r="G1085" s="38"/>
      <c r="H1085" s="38"/>
      <c r="I1085" s="195"/>
      <c r="J1085" s="38"/>
      <c r="K1085" s="38"/>
      <c r="L1085" s="41"/>
      <c r="M1085" s="196"/>
      <c r="N1085" s="197"/>
      <c r="O1085" s="66"/>
      <c r="P1085" s="66"/>
      <c r="Q1085" s="66"/>
      <c r="R1085" s="66"/>
      <c r="S1085" s="66"/>
      <c r="T1085" s="67"/>
      <c r="U1085" s="36"/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T1085" s="19" t="s">
        <v>164</v>
      </c>
      <c r="AU1085" s="19" t="s">
        <v>81</v>
      </c>
    </row>
    <row r="1086" spans="2:63" s="12" customFormat="1" ht="22.9" customHeight="1">
      <c r="B1086" s="164"/>
      <c r="C1086" s="165"/>
      <c r="D1086" s="166" t="s">
        <v>71</v>
      </c>
      <c r="E1086" s="178" t="s">
        <v>1460</v>
      </c>
      <c r="F1086" s="178" t="s">
        <v>1461</v>
      </c>
      <c r="G1086" s="165"/>
      <c r="H1086" s="165"/>
      <c r="I1086" s="168"/>
      <c r="J1086" s="179">
        <f>BK1086</f>
        <v>0</v>
      </c>
      <c r="K1086" s="165"/>
      <c r="L1086" s="170"/>
      <c r="M1086" s="171"/>
      <c r="N1086" s="172"/>
      <c r="O1086" s="172"/>
      <c r="P1086" s="173">
        <f>SUM(P1087:P1125)</f>
        <v>0</v>
      </c>
      <c r="Q1086" s="172"/>
      <c r="R1086" s="173">
        <f>SUM(R1087:R1125)</f>
        <v>0.1935096</v>
      </c>
      <c r="S1086" s="172"/>
      <c r="T1086" s="174">
        <f>SUM(T1087:T1125)</f>
        <v>0</v>
      </c>
      <c r="AR1086" s="175" t="s">
        <v>81</v>
      </c>
      <c r="AT1086" s="176" t="s">
        <v>71</v>
      </c>
      <c r="AU1086" s="176" t="s">
        <v>79</v>
      </c>
      <c r="AY1086" s="175" t="s">
        <v>154</v>
      </c>
      <c r="BK1086" s="177">
        <f>SUM(BK1087:BK1125)</f>
        <v>0</v>
      </c>
    </row>
    <row r="1087" spans="1:65" s="2" customFormat="1" ht="37.9" customHeight="1">
      <c r="A1087" s="36"/>
      <c r="B1087" s="37"/>
      <c r="C1087" s="180" t="s">
        <v>1462</v>
      </c>
      <c r="D1087" s="180" t="s">
        <v>156</v>
      </c>
      <c r="E1087" s="181" t="s">
        <v>1463</v>
      </c>
      <c r="F1087" s="182" t="s">
        <v>1464</v>
      </c>
      <c r="G1087" s="183" t="s">
        <v>159</v>
      </c>
      <c r="H1087" s="184">
        <v>11.52</v>
      </c>
      <c r="I1087" s="185"/>
      <c r="J1087" s="186">
        <f>ROUND(I1087*H1087,2)</f>
        <v>0</v>
      </c>
      <c r="K1087" s="182" t="s">
        <v>160</v>
      </c>
      <c r="L1087" s="41"/>
      <c r="M1087" s="187" t="s">
        <v>19</v>
      </c>
      <c r="N1087" s="188" t="s">
        <v>43</v>
      </c>
      <c r="O1087" s="66"/>
      <c r="P1087" s="189">
        <f>O1087*H1087</f>
        <v>0</v>
      </c>
      <c r="Q1087" s="189">
        <v>8E-05</v>
      </c>
      <c r="R1087" s="189">
        <f>Q1087*H1087</f>
        <v>0.0009216000000000001</v>
      </c>
      <c r="S1087" s="189">
        <v>0</v>
      </c>
      <c r="T1087" s="190">
        <f>S1087*H1087</f>
        <v>0</v>
      </c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R1087" s="191" t="s">
        <v>262</v>
      </c>
      <c r="AT1087" s="191" t="s">
        <v>156</v>
      </c>
      <c r="AU1087" s="191" t="s">
        <v>81</v>
      </c>
      <c r="AY1087" s="19" t="s">
        <v>154</v>
      </c>
      <c r="BE1087" s="192">
        <f>IF(N1087="základní",J1087,0)</f>
        <v>0</v>
      </c>
      <c r="BF1087" s="192">
        <f>IF(N1087="snížená",J1087,0)</f>
        <v>0</v>
      </c>
      <c r="BG1087" s="192">
        <f>IF(N1087="zákl. přenesená",J1087,0)</f>
        <v>0</v>
      </c>
      <c r="BH1087" s="192">
        <f>IF(N1087="sníž. přenesená",J1087,0)</f>
        <v>0</v>
      </c>
      <c r="BI1087" s="192">
        <f>IF(N1087="nulová",J1087,0)</f>
        <v>0</v>
      </c>
      <c r="BJ1087" s="19" t="s">
        <v>79</v>
      </c>
      <c r="BK1087" s="192">
        <f>ROUND(I1087*H1087,2)</f>
        <v>0</v>
      </c>
      <c r="BL1087" s="19" t="s">
        <v>262</v>
      </c>
      <c r="BM1087" s="191" t="s">
        <v>1465</v>
      </c>
    </row>
    <row r="1088" spans="1:47" s="2" customFormat="1" ht="19.5">
      <c r="A1088" s="36"/>
      <c r="B1088" s="37"/>
      <c r="C1088" s="38"/>
      <c r="D1088" s="193" t="s">
        <v>163</v>
      </c>
      <c r="E1088" s="38"/>
      <c r="F1088" s="194" t="s">
        <v>1464</v>
      </c>
      <c r="G1088" s="38"/>
      <c r="H1088" s="38"/>
      <c r="I1088" s="195"/>
      <c r="J1088" s="38"/>
      <c r="K1088" s="38"/>
      <c r="L1088" s="41"/>
      <c r="M1088" s="196"/>
      <c r="N1088" s="197"/>
      <c r="O1088" s="66"/>
      <c r="P1088" s="66"/>
      <c r="Q1088" s="66"/>
      <c r="R1088" s="66"/>
      <c r="S1088" s="66"/>
      <c r="T1088" s="67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T1088" s="19" t="s">
        <v>163</v>
      </c>
      <c r="AU1088" s="19" t="s">
        <v>81</v>
      </c>
    </row>
    <row r="1089" spans="1:47" s="2" customFormat="1" ht="11.25">
      <c r="A1089" s="36"/>
      <c r="B1089" s="37"/>
      <c r="C1089" s="38"/>
      <c r="D1089" s="198" t="s">
        <v>164</v>
      </c>
      <c r="E1089" s="38"/>
      <c r="F1089" s="199" t="s">
        <v>1466</v>
      </c>
      <c r="G1089" s="38"/>
      <c r="H1089" s="38"/>
      <c r="I1089" s="195"/>
      <c r="J1089" s="38"/>
      <c r="K1089" s="38"/>
      <c r="L1089" s="41"/>
      <c r="M1089" s="196"/>
      <c r="N1089" s="197"/>
      <c r="O1089" s="66"/>
      <c r="P1089" s="66"/>
      <c r="Q1089" s="66"/>
      <c r="R1089" s="66"/>
      <c r="S1089" s="66"/>
      <c r="T1089" s="67"/>
      <c r="U1089" s="36"/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T1089" s="19" t="s">
        <v>164</v>
      </c>
      <c r="AU1089" s="19" t="s">
        <v>81</v>
      </c>
    </row>
    <row r="1090" spans="2:51" s="14" customFormat="1" ht="11.25">
      <c r="B1090" s="210"/>
      <c r="C1090" s="211"/>
      <c r="D1090" s="193" t="s">
        <v>166</v>
      </c>
      <c r="E1090" s="212" t="s">
        <v>19</v>
      </c>
      <c r="F1090" s="213" t="s">
        <v>1467</v>
      </c>
      <c r="G1090" s="211"/>
      <c r="H1090" s="214">
        <v>11.52</v>
      </c>
      <c r="I1090" s="215"/>
      <c r="J1090" s="211"/>
      <c r="K1090" s="211"/>
      <c r="L1090" s="216"/>
      <c r="M1090" s="217"/>
      <c r="N1090" s="218"/>
      <c r="O1090" s="218"/>
      <c r="P1090" s="218"/>
      <c r="Q1090" s="218"/>
      <c r="R1090" s="218"/>
      <c r="S1090" s="218"/>
      <c r="T1090" s="219"/>
      <c r="AT1090" s="220" t="s">
        <v>166</v>
      </c>
      <c r="AU1090" s="220" t="s">
        <v>81</v>
      </c>
      <c r="AV1090" s="14" t="s">
        <v>81</v>
      </c>
      <c r="AW1090" s="14" t="s">
        <v>33</v>
      </c>
      <c r="AX1090" s="14" t="s">
        <v>79</v>
      </c>
      <c r="AY1090" s="220" t="s">
        <v>154</v>
      </c>
    </row>
    <row r="1091" spans="1:65" s="2" customFormat="1" ht="24.2" customHeight="1">
      <c r="A1091" s="36"/>
      <c r="B1091" s="37"/>
      <c r="C1091" s="180" t="s">
        <v>1468</v>
      </c>
      <c r="D1091" s="180" t="s">
        <v>156</v>
      </c>
      <c r="E1091" s="181" t="s">
        <v>1469</v>
      </c>
      <c r="F1091" s="182" t="s">
        <v>1470</v>
      </c>
      <c r="G1091" s="183" t="s">
        <v>159</v>
      </c>
      <c r="H1091" s="184">
        <v>19</v>
      </c>
      <c r="I1091" s="185"/>
      <c r="J1091" s="186">
        <f>ROUND(I1091*H1091,2)</f>
        <v>0</v>
      </c>
      <c r="K1091" s="182" t="s">
        <v>160</v>
      </c>
      <c r="L1091" s="41"/>
      <c r="M1091" s="187" t="s">
        <v>19</v>
      </c>
      <c r="N1091" s="188" t="s">
        <v>43</v>
      </c>
      <c r="O1091" s="66"/>
      <c r="P1091" s="189">
        <f>O1091*H1091</f>
        <v>0</v>
      </c>
      <c r="Q1091" s="189">
        <v>0.00014</v>
      </c>
      <c r="R1091" s="189">
        <f>Q1091*H1091</f>
        <v>0.0026599999999999996</v>
      </c>
      <c r="S1091" s="189">
        <v>0</v>
      </c>
      <c r="T1091" s="190">
        <f>S1091*H1091</f>
        <v>0</v>
      </c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R1091" s="191" t="s">
        <v>262</v>
      </c>
      <c r="AT1091" s="191" t="s">
        <v>156</v>
      </c>
      <c r="AU1091" s="191" t="s">
        <v>81</v>
      </c>
      <c r="AY1091" s="19" t="s">
        <v>154</v>
      </c>
      <c r="BE1091" s="192">
        <f>IF(N1091="základní",J1091,0)</f>
        <v>0</v>
      </c>
      <c r="BF1091" s="192">
        <f>IF(N1091="snížená",J1091,0)</f>
        <v>0</v>
      </c>
      <c r="BG1091" s="192">
        <f>IF(N1091="zákl. přenesená",J1091,0)</f>
        <v>0</v>
      </c>
      <c r="BH1091" s="192">
        <f>IF(N1091="sníž. přenesená",J1091,0)</f>
        <v>0</v>
      </c>
      <c r="BI1091" s="192">
        <f>IF(N1091="nulová",J1091,0)</f>
        <v>0</v>
      </c>
      <c r="BJ1091" s="19" t="s">
        <v>79</v>
      </c>
      <c r="BK1091" s="192">
        <f>ROUND(I1091*H1091,2)</f>
        <v>0</v>
      </c>
      <c r="BL1091" s="19" t="s">
        <v>262</v>
      </c>
      <c r="BM1091" s="191" t="s">
        <v>1471</v>
      </c>
    </row>
    <row r="1092" spans="1:47" s="2" customFormat="1" ht="11.25">
      <c r="A1092" s="36"/>
      <c r="B1092" s="37"/>
      <c r="C1092" s="38"/>
      <c r="D1092" s="193" t="s">
        <v>163</v>
      </c>
      <c r="E1092" s="38"/>
      <c r="F1092" s="194" t="s">
        <v>1470</v>
      </c>
      <c r="G1092" s="38"/>
      <c r="H1092" s="38"/>
      <c r="I1092" s="195"/>
      <c r="J1092" s="38"/>
      <c r="K1092" s="38"/>
      <c r="L1092" s="41"/>
      <c r="M1092" s="196"/>
      <c r="N1092" s="197"/>
      <c r="O1092" s="66"/>
      <c r="P1092" s="66"/>
      <c r="Q1092" s="66"/>
      <c r="R1092" s="66"/>
      <c r="S1092" s="66"/>
      <c r="T1092" s="67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T1092" s="19" t="s">
        <v>163</v>
      </c>
      <c r="AU1092" s="19" t="s">
        <v>81</v>
      </c>
    </row>
    <row r="1093" spans="1:47" s="2" customFormat="1" ht="11.25">
      <c r="A1093" s="36"/>
      <c r="B1093" s="37"/>
      <c r="C1093" s="38"/>
      <c r="D1093" s="198" t="s">
        <v>164</v>
      </c>
      <c r="E1093" s="38"/>
      <c r="F1093" s="199" t="s">
        <v>1472</v>
      </c>
      <c r="G1093" s="38"/>
      <c r="H1093" s="38"/>
      <c r="I1093" s="195"/>
      <c r="J1093" s="38"/>
      <c r="K1093" s="38"/>
      <c r="L1093" s="41"/>
      <c r="M1093" s="196"/>
      <c r="N1093" s="197"/>
      <c r="O1093" s="66"/>
      <c r="P1093" s="66"/>
      <c r="Q1093" s="66"/>
      <c r="R1093" s="66"/>
      <c r="S1093" s="66"/>
      <c r="T1093" s="67"/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T1093" s="19" t="s">
        <v>164</v>
      </c>
      <c r="AU1093" s="19" t="s">
        <v>81</v>
      </c>
    </row>
    <row r="1094" spans="2:51" s="14" customFormat="1" ht="11.25">
      <c r="B1094" s="210"/>
      <c r="C1094" s="211"/>
      <c r="D1094" s="193" t="s">
        <v>166</v>
      </c>
      <c r="E1094" s="212" t="s">
        <v>19</v>
      </c>
      <c r="F1094" s="213" t="s">
        <v>1473</v>
      </c>
      <c r="G1094" s="211"/>
      <c r="H1094" s="214">
        <v>1.88</v>
      </c>
      <c r="I1094" s="215"/>
      <c r="J1094" s="211"/>
      <c r="K1094" s="211"/>
      <c r="L1094" s="216"/>
      <c r="M1094" s="217"/>
      <c r="N1094" s="218"/>
      <c r="O1094" s="218"/>
      <c r="P1094" s="218"/>
      <c r="Q1094" s="218"/>
      <c r="R1094" s="218"/>
      <c r="S1094" s="218"/>
      <c r="T1094" s="219"/>
      <c r="AT1094" s="220" t="s">
        <v>166</v>
      </c>
      <c r="AU1094" s="220" t="s">
        <v>81</v>
      </c>
      <c r="AV1094" s="14" t="s">
        <v>81</v>
      </c>
      <c r="AW1094" s="14" t="s">
        <v>33</v>
      </c>
      <c r="AX1094" s="14" t="s">
        <v>72</v>
      </c>
      <c r="AY1094" s="220" t="s">
        <v>154</v>
      </c>
    </row>
    <row r="1095" spans="2:51" s="14" customFormat="1" ht="11.25">
      <c r="B1095" s="210"/>
      <c r="C1095" s="211"/>
      <c r="D1095" s="193" t="s">
        <v>166</v>
      </c>
      <c r="E1095" s="212" t="s">
        <v>19</v>
      </c>
      <c r="F1095" s="213" t="s">
        <v>1474</v>
      </c>
      <c r="G1095" s="211"/>
      <c r="H1095" s="214">
        <v>5.6</v>
      </c>
      <c r="I1095" s="215"/>
      <c r="J1095" s="211"/>
      <c r="K1095" s="211"/>
      <c r="L1095" s="216"/>
      <c r="M1095" s="217"/>
      <c r="N1095" s="218"/>
      <c r="O1095" s="218"/>
      <c r="P1095" s="218"/>
      <c r="Q1095" s="218"/>
      <c r="R1095" s="218"/>
      <c r="S1095" s="218"/>
      <c r="T1095" s="219"/>
      <c r="AT1095" s="220" t="s">
        <v>166</v>
      </c>
      <c r="AU1095" s="220" t="s">
        <v>81</v>
      </c>
      <c r="AV1095" s="14" t="s">
        <v>81</v>
      </c>
      <c r="AW1095" s="14" t="s">
        <v>33</v>
      </c>
      <c r="AX1095" s="14" t="s">
        <v>72</v>
      </c>
      <c r="AY1095" s="220" t="s">
        <v>154</v>
      </c>
    </row>
    <row r="1096" spans="2:51" s="14" customFormat="1" ht="11.25">
      <c r="B1096" s="210"/>
      <c r="C1096" s="211"/>
      <c r="D1096" s="193" t="s">
        <v>166</v>
      </c>
      <c r="E1096" s="212" t="s">
        <v>19</v>
      </c>
      <c r="F1096" s="213" t="s">
        <v>1467</v>
      </c>
      <c r="G1096" s="211"/>
      <c r="H1096" s="214">
        <v>11.52</v>
      </c>
      <c r="I1096" s="215"/>
      <c r="J1096" s="211"/>
      <c r="K1096" s="211"/>
      <c r="L1096" s="216"/>
      <c r="M1096" s="217"/>
      <c r="N1096" s="218"/>
      <c r="O1096" s="218"/>
      <c r="P1096" s="218"/>
      <c r="Q1096" s="218"/>
      <c r="R1096" s="218"/>
      <c r="S1096" s="218"/>
      <c r="T1096" s="219"/>
      <c r="AT1096" s="220" t="s">
        <v>166</v>
      </c>
      <c r="AU1096" s="220" t="s">
        <v>81</v>
      </c>
      <c r="AV1096" s="14" t="s">
        <v>81</v>
      </c>
      <c r="AW1096" s="14" t="s">
        <v>33</v>
      </c>
      <c r="AX1096" s="14" t="s">
        <v>72</v>
      </c>
      <c r="AY1096" s="220" t="s">
        <v>154</v>
      </c>
    </row>
    <row r="1097" spans="2:51" s="15" customFormat="1" ht="11.25">
      <c r="B1097" s="221"/>
      <c r="C1097" s="222"/>
      <c r="D1097" s="193" t="s">
        <v>166</v>
      </c>
      <c r="E1097" s="223" t="s">
        <v>19</v>
      </c>
      <c r="F1097" s="224" t="s">
        <v>196</v>
      </c>
      <c r="G1097" s="222"/>
      <c r="H1097" s="225">
        <v>19</v>
      </c>
      <c r="I1097" s="226"/>
      <c r="J1097" s="222"/>
      <c r="K1097" s="222"/>
      <c r="L1097" s="227"/>
      <c r="M1097" s="228"/>
      <c r="N1097" s="229"/>
      <c r="O1097" s="229"/>
      <c r="P1097" s="229"/>
      <c r="Q1097" s="229"/>
      <c r="R1097" s="229"/>
      <c r="S1097" s="229"/>
      <c r="T1097" s="230"/>
      <c r="AT1097" s="231" t="s">
        <v>166</v>
      </c>
      <c r="AU1097" s="231" t="s">
        <v>81</v>
      </c>
      <c r="AV1097" s="15" t="s">
        <v>161</v>
      </c>
      <c r="AW1097" s="15" t="s">
        <v>33</v>
      </c>
      <c r="AX1097" s="15" t="s">
        <v>79</v>
      </c>
      <c r="AY1097" s="231" t="s">
        <v>154</v>
      </c>
    </row>
    <row r="1098" spans="1:65" s="2" customFormat="1" ht="24.2" customHeight="1">
      <c r="A1098" s="36"/>
      <c r="B1098" s="37"/>
      <c r="C1098" s="180" t="s">
        <v>1475</v>
      </c>
      <c r="D1098" s="180" t="s">
        <v>156</v>
      </c>
      <c r="E1098" s="181" t="s">
        <v>1476</v>
      </c>
      <c r="F1098" s="182" t="s">
        <v>1477</v>
      </c>
      <c r="G1098" s="183" t="s">
        <v>159</v>
      </c>
      <c r="H1098" s="184">
        <v>26.8</v>
      </c>
      <c r="I1098" s="185"/>
      <c r="J1098" s="186">
        <f>ROUND(I1098*H1098,2)</f>
        <v>0</v>
      </c>
      <c r="K1098" s="182" t="s">
        <v>160</v>
      </c>
      <c r="L1098" s="41"/>
      <c r="M1098" s="187" t="s">
        <v>19</v>
      </c>
      <c r="N1098" s="188" t="s">
        <v>43</v>
      </c>
      <c r="O1098" s="66"/>
      <c r="P1098" s="189">
        <f>O1098*H1098</f>
        <v>0</v>
      </c>
      <c r="Q1098" s="189">
        <v>0.00012</v>
      </c>
      <c r="R1098" s="189">
        <f>Q1098*H1098</f>
        <v>0.003216</v>
      </c>
      <c r="S1098" s="189">
        <v>0</v>
      </c>
      <c r="T1098" s="190">
        <f>S1098*H1098</f>
        <v>0</v>
      </c>
      <c r="U1098" s="36"/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R1098" s="191" t="s">
        <v>262</v>
      </c>
      <c r="AT1098" s="191" t="s">
        <v>156</v>
      </c>
      <c r="AU1098" s="191" t="s">
        <v>81</v>
      </c>
      <c r="AY1098" s="19" t="s">
        <v>154</v>
      </c>
      <c r="BE1098" s="192">
        <f>IF(N1098="základní",J1098,0)</f>
        <v>0</v>
      </c>
      <c r="BF1098" s="192">
        <f>IF(N1098="snížená",J1098,0)</f>
        <v>0</v>
      </c>
      <c r="BG1098" s="192">
        <f>IF(N1098="zákl. přenesená",J1098,0)</f>
        <v>0</v>
      </c>
      <c r="BH1098" s="192">
        <f>IF(N1098="sníž. přenesená",J1098,0)</f>
        <v>0</v>
      </c>
      <c r="BI1098" s="192">
        <f>IF(N1098="nulová",J1098,0)</f>
        <v>0</v>
      </c>
      <c r="BJ1098" s="19" t="s">
        <v>79</v>
      </c>
      <c r="BK1098" s="192">
        <f>ROUND(I1098*H1098,2)</f>
        <v>0</v>
      </c>
      <c r="BL1098" s="19" t="s">
        <v>262</v>
      </c>
      <c r="BM1098" s="191" t="s">
        <v>1478</v>
      </c>
    </row>
    <row r="1099" spans="1:47" s="2" customFormat="1" ht="19.5">
      <c r="A1099" s="36"/>
      <c r="B1099" s="37"/>
      <c r="C1099" s="38"/>
      <c r="D1099" s="193" t="s">
        <v>163</v>
      </c>
      <c r="E1099" s="38"/>
      <c r="F1099" s="194" t="s">
        <v>1477</v>
      </c>
      <c r="G1099" s="38"/>
      <c r="H1099" s="38"/>
      <c r="I1099" s="195"/>
      <c r="J1099" s="38"/>
      <c r="K1099" s="38"/>
      <c r="L1099" s="41"/>
      <c r="M1099" s="196"/>
      <c r="N1099" s="197"/>
      <c r="O1099" s="66"/>
      <c r="P1099" s="66"/>
      <c r="Q1099" s="66"/>
      <c r="R1099" s="66"/>
      <c r="S1099" s="66"/>
      <c r="T1099" s="67"/>
      <c r="U1099" s="36"/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T1099" s="19" t="s">
        <v>163</v>
      </c>
      <c r="AU1099" s="19" t="s">
        <v>81</v>
      </c>
    </row>
    <row r="1100" spans="1:47" s="2" customFormat="1" ht="11.25">
      <c r="A1100" s="36"/>
      <c r="B1100" s="37"/>
      <c r="C1100" s="38"/>
      <c r="D1100" s="198" t="s">
        <v>164</v>
      </c>
      <c r="E1100" s="38"/>
      <c r="F1100" s="199" t="s">
        <v>1479</v>
      </c>
      <c r="G1100" s="38"/>
      <c r="H1100" s="38"/>
      <c r="I1100" s="195"/>
      <c r="J1100" s="38"/>
      <c r="K1100" s="38"/>
      <c r="L1100" s="41"/>
      <c r="M1100" s="196"/>
      <c r="N1100" s="197"/>
      <c r="O1100" s="66"/>
      <c r="P1100" s="66"/>
      <c r="Q1100" s="66"/>
      <c r="R1100" s="66"/>
      <c r="S1100" s="66"/>
      <c r="T1100" s="67"/>
      <c r="U1100" s="36"/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T1100" s="19" t="s">
        <v>164</v>
      </c>
      <c r="AU1100" s="19" t="s">
        <v>81</v>
      </c>
    </row>
    <row r="1101" spans="2:51" s="14" customFormat="1" ht="11.25">
      <c r="B1101" s="210"/>
      <c r="C1101" s="211"/>
      <c r="D1101" s="193" t="s">
        <v>166</v>
      </c>
      <c r="E1101" s="212" t="s">
        <v>19</v>
      </c>
      <c r="F1101" s="213" t="s">
        <v>1480</v>
      </c>
      <c r="G1101" s="211"/>
      <c r="H1101" s="214">
        <v>3.76</v>
      </c>
      <c r="I1101" s="215"/>
      <c r="J1101" s="211"/>
      <c r="K1101" s="211"/>
      <c r="L1101" s="216"/>
      <c r="M1101" s="217"/>
      <c r="N1101" s="218"/>
      <c r="O1101" s="218"/>
      <c r="P1101" s="218"/>
      <c r="Q1101" s="218"/>
      <c r="R1101" s="218"/>
      <c r="S1101" s="218"/>
      <c r="T1101" s="219"/>
      <c r="AT1101" s="220" t="s">
        <v>166</v>
      </c>
      <c r="AU1101" s="220" t="s">
        <v>81</v>
      </c>
      <c r="AV1101" s="14" t="s">
        <v>81</v>
      </c>
      <c r="AW1101" s="14" t="s">
        <v>33</v>
      </c>
      <c r="AX1101" s="14" t="s">
        <v>72</v>
      </c>
      <c r="AY1101" s="220" t="s">
        <v>154</v>
      </c>
    </row>
    <row r="1102" spans="2:51" s="14" customFormat="1" ht="11.25">
      <c r="B1102" s="210"/>
      <c r="C1102" s="211"/>
      <c r="D1102" s="193" t="s">
        <v>166</v>
      </c>
      <c r="E1102" s="212" t="s">
        <v>19</v>
      </c>
      <c r="F1102" s="213" t="s">
        <v>1481</v>
      </c>
      <c r="G1102" s="211"/>
      <c r="H1102" s="214">
        <v>23.04</v>
      </c>
      <c r="I1102" s="215"/>
      <c r="J1102" s="211"/>
      <c r="K1102" s="211"/>
      <c r="L1102" s="216"/>
      <c r="M1102" s="217"/>
      <c r="N1102" s="218"/>
      <c r="O1102" s="218"/>
      <c r="P1102" s="218"/>
      <c r="Q1102" s="218"/>
      <c r="R1102" s="218"/>
      <c r="S1102" s="218"/>
      <c r="T1102" s="219"/>
      <c r="AT1102" s="220" t="s">
        <v>166</v>
      </c>
      <c r="AU1102" s="220" t="s">
        <v>81</v>
      </c>
      <c r="AV1102" s="14" t="s">
        <v>81</v>
      </c>
      <c r="AW1102" s="14" t="s">
        <v>33</v>
      </c>
      <c r="AX1102" s="14" t="s">
        <v>72</v>
      </c>
      <c r="AY1102" s="220" t="s">
        <v>154</v>
      </c>
    </row>
    <row r="1103" spans="2:51" s="15" customFormat="1" ht="11.25">
      <c r="B1103" s="221"/>
      <c r="C1103" s="222"/>
      <c r="D1103" s="193" t="s">
        <v>166</v>
      </c>
      <c r="E1103" s="223" t="s">
        <v>19</v>
      </c>
      <c r="F1103" s="224" t="s">
        <v>196</v>
      </c>
      <c r="G1103" s="222"/>
      <c r="H1103" s="225">
        <v>26.8</v>
      </c>
      <c r="I1103" s="226"/>
      <c r="J1103" s="222"/>
      <c r="K1103" s="222"/>
      <c r="L1103" s="227"/>
      <c r="M1103" s="228"/>
      <c r="N1103" s="229"/>
      <c r="O1103" s="229"/>
      <c r="P1103" s="229"/>
      <c r="Q1103" s="229"/>
      <c r="R1103" s="229"/>
      <c r="S1103" s="229"/>
      <c r="T1103" s="230"/>
      <c r="AT1103" s="231" t="s">
        <v>166</v>
      </c>
      <c r="AU1103" s="231" t="s">
        <v>81</v>
      </c>
      <c r="AV1103" s="15" t="s">
        <v>161</v>
      </c>
      <c r="AW1103" s="15" t="s">
        <v>33</v>
      </c>
      <c r="AX1103" s="15" t="s">
        <v>79</v>
      </c>
      <c r="AY1103" s="231" t="s">
        <v>154</v>
      </c>
    </row>
    <row r="1104" spans="1:65" s="2" customFormat="1" ht="37.9" customHeight="1">
      <c r="A1104" s="36"/>
      <c r="B1104" s="37"/>
      <c r="C1104" s="180" t="s">
        <v>1482</v>
      </c>
      <c r="D1104" s="180" t="s">
        <v>156</v>
      </c>
      <c r="E1104" s="181" t="s">
        <v>1483</v>
      </c>
      <c r="F1104" s="182" t="s">
        <v>1484</v>
      </c>
      <c r="G1104" s="183" t="s">
        <v>159</v>
      </c>
      <c r="H1104" s="184">
        <v>249.76</v>
      </c>
      <c r="I1104" s="185"/>
      <c r="J1104" s="186">
        <f>ROUND(I1104*H1104,2)</f>
        <v>0</v>
      </c>
      <c r="K1104" s="182" t="s">
        <v>160</v>
      </c>
      <c r="L1104" s="41"/>
      <c r="M1104" s="187" t="s">
        <v>19</v>
      </c>
      <c r="N1104" s="188" t="s">
        <v>43</v>
      </c>
      <c r="O1104" s="66"/>
      <c r="P1104" s="189">
        <f>O1104*H1104</f>
        <v>0</v>
      </c>
      <c r="Q1104" s="189">
        <v>0.00014</v>
      </c>
      <c r="R1104" s="189">
        <f>Q1104*H1104</f>
        <v>0.034966399999999995</v>
      </c>
      <c r="S1104" s="189">
        <v>0</v>
      </c>
      <c r="T1104" s="190">
        <f>S1104*H1104</f>
        <v>0</v>
      </c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R1104" s="191" t="s">
        <v>262</v>
      </c>
      <c r="AT1104" s="191" t="s">
        <v>156</v>
      </c>
      <c r="AU1104" s="191" t="s">
        <v>81</v>
      </c>
      <c r="AY1104" s="19" t="s">
        <v>154</v>
      </c>
      <c r="BE1104" s="192">
        <f>IF(N1104="základní",J1104,0)</f>
        <v>0</v>
      </c>
      <c r="BF1104" s="192">
        <f>IF(N1104="snížená",J1104,0)</f>
        <v>0</v>
      </c>
      <c r="BG1104" s="192">
        <f>IF(N1104="zákl. přenesená",J1104,0)</f>
        <v>0</v>
      </c>
      <c r="BH1104" s="192">
        <f>IF(N1104="sníž. přenesená",J1104,0)</f>
        <v>0</v>
      </c>
      <c r="BI1104" s="192">
        <f>IF(N1104="nulová",J1104,0)</f>
        <v>0</v>
      </c>
      <c r="BJ1104" s="19" t="s">
        <v>79</v>
      </c>
      <c r="BK1104" s="192">
        <f>ROUND(I1104*H1104,2)</f>
        <v>0</v>
      </c>
      <c r="BL1104" s="19" t="s">
        <v>262</v>
      </c>
      <c r="BM1104" s="191" t="s">
        <v>1485</v>
      </c>
    </row>
    <row r="1105" spans="1:47" s="2" customFormat="1" ht="19.5">
      <c r="A1105" s="36"/>
      <c r="B1105" s="37"/>
      <c r="C1105" s="38"/>
      <c r="D1105" s="193" t="s">
        <v>163</v>
      </c>
      <c r="E1105" s="38"/>
      <c r="F1105" s="194" t="s">
        <v>1484</v>
      </c>
      <c r="G1105" s="38"/>
      <c r="H1105" s="38"/>
      <c r="I1105" s="195"/>
      <c r="J1105" s="38"/>
      <c r="K1105" s="38"/>
      <c r="L1105" s="41"/>
      <c r="M1105" s="196"/>
      <c r="N1105" s="197"/>
      <c r="O1105" s="66"/>
      <c r="P1105" s="66"/>
      <c r="Q1105" s="66"/>
      <c r="R1105" s="66"/>
      <c r="S1105" s="66"/>
      <c r="T1105" s="67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T1105" s="19" t="s">
        <v>163</v>
      </c>
      <c r="AU1105" s="19" t="s">
        <v>81</v>
      </c>
    </row>
    <row r="1106" spans="1:47" s="2" customFormat="1" ht="11.25">
      <c r="A1106" s="36"/>
      <c r="B1106" s="37"/>
      <c r="C1106" s="38"/>
      <c r="D1106" s="198" t="s">
        <v>164</v>
      </c>
      <c r="E1106" s="38"/>
      <c r="F1106" s="199" t="s">
        <v>1486</v>
      </c>
      <c r="G1106" s="38"/>
      <c r="H1106" s="38"/>
      <c r="I1106" s="195"/>
      <c r="J1106" s="38"/>
      <c r="K1106" s="38"/>
      <c r="L1106" s="41"/>
      <c r="M1106" s="196"/>
      <c r="N1106" s="197"/>
      <c r="O1106" s="66"/>
      <c r="P1106" s="66"/>
      <c r="Q1106" s="66"/>
      <c r="R1106" s="66"/>
      <c r="S1106" s="66"/>
      <c r="T1106" s="67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T1106" s="19" t="s">
        <v>164</v>
      </c>
      <c r="AU1106" s="19" t="s">
        <v>81</v>
      </c>
    </row>
    <row r="1107" spans="2:51" s="14" customFormat="1" ht="11.25">
      <c r="B1107" s="210"/>
      <c r="C1107" s="211"/>
      <c r="D1107" s="193" t="s">
        <v>166</v>
      </c>
      <c r="E1107" s="212" t="s">
        <v>19</v>
      </c>
      <c r="F1107" s="213" t="s">
        <v>644</v>
      </c>
      <c r="G1107" s="211"/>
      <c r="H1107" s="214">
        <v>142</v>
      </c>
      <c r="I1107" s="215"/>
      <c r="J1107" s="211"/>
      <c r="K1107" s="211"/>
      <c r="L1107" s="216"/>
      <c r="M1107" s="217"/>
      <c r="N1107" s="218"/>
      <c r="O1107" s="218"/>
      <c r="P1107" s="218"/>
      <c r="Q1107" s="218"/>
      <c r="R1107" s="218"/>
      <c r="S1107" s="218"/>
      <c r="T1107" s="219"/>
      <c r="AT1107" s="220" t="s">
        <v>166</v>
      </c>
      <c r="AU1107" s="220" t="s">
        <v>81</v>
      </c>
      <c r="AV1107" s="14" t="s">
        <v>81</v>
      </c>
      <c r="AW1107" s="14" t="s">
        <v>33</v>
      </c>
      <c r="AX1107" s="14" t="s">
        <v>72</v>
      </c>
      <c r="AY1107" s="220" t="s">
        <v>154</v>
      </c>
    </row>
    <row r="1108" spans="2:51" s="14" customFormat="1" ht="11.25">
      <c r="B1108" s="210"/>
      <c r="C1108" s="211"/>
      <c r="D1108" s="193" t="s">
        <v>166</v>
      </c>
      <c r="E1108" s="212" t="s">
        <v>19</v>
      </c>
      <c r="F1108" s="213" t="s">
        <v>638</v>
      </c>
      <c r="G1108" s="211"/>
      <c r="H1108" s="214">
        <v>107.76</v>
      </c>
      <c r="I1108" s="215"/>
      <c r="J1108" s="211"/>
      <c r="K1108" s="211"/>
      <c r="L1108" s="216"/>
      <c r="M1108" s="217"/>
      <c r="N1108" s="218"/>
      <c r="O1108" s="218"/>
      <c r="P1108" s="218"/>
      <c r="Q1108" s="218"/>
      <c r="R1108" s="218"/>
      <c r="S1108" s="218"/>
      <c r="T1108" s="219"/>
      <c r="AT1108" s="220" t="s">
        <v>166</v>
      </c>
      <c r="AU1108" s="220" t="s">
        <v>81</v>
      </c>
      <c r="AV1108" s="14" t="s">
        <v>81</v>
      </c>
      <c r="AW1108" s="14" t="s">
        <v>33</v>
      </c>
      <c r="AX1108" s="14" t="s">
        <v>72</v>
      </c>
      <c r="AY1108" s="220" t="s">
        <v>154</v>
      </c>
    </row>
    <row r="1109" spans="2:51" s="15" customFormat="1" ht="11.25">
      <c r="B1109" s="221"/>
      <c r="C1109" s="222"/>
      <c r="D1109" s="193" t="s">
        <v>166</v>
      </c>
      <c r="E1109" s="223" t="s">
        <v>19</v>
      </c>
      <c r="F1109" s="224" t="s">
        <v>196</v>
      </c>
      <c r="G1109" s="222"/>
      <c r="H1109" s="225">
        <v>249.76</v>
      </c>
      <c r="I1109" s="226"/>
      <c r="J1109" s="222"/>
      <c r="K1109" s="222"/>
      <c r="L1109" s="227"/>
      <c r="M1109" s="228"/>
      <c r="N1109" s="229"/>
      <c r="O1109" s="229"/>
      <c r="P1109" s="229"/>
      <c r="Q1109" s="229"/>
      <c r="R1109" s="229"/>
      <c r="S1109" s="229"/>
      <c r="T1109" s="230"/>
      <c r="AT1109" s="231" t="s">
        <v>166</v>
      </c>
      <c r="AU1109" s="231" t="s">
        <v>81</v>
      </c>
      <c r="AV1109" s="15" t="s">
        <v>161</v>
      </c>
      <c r="AW1109" s="15" t="s">
        <v>33</v>
      </c>
      <c r="AX1109" s="15" t="s">
        <v>79</v>
      </c>
      <c r="AY1109" s="231" t="s">
        <v>154</v>
      </c>
    </row>
    <row r="1110" spans="1:65" s="2" customFormat="1" ht="44.25" customHeight="1">
      <c r="A1110" s="36"/>
      <c r="B1110" s="37"/>
      <c r="C1110" s="180" t="s">
        <v>1487</v>
      </c>
      <c r="D1110" s="180" t="s">
        <v>156</v>
      </c>
      <c r="E1110" s="181" t="s">
        <v>1488</v>
      </c>
      <c r="F1110" s="182" t="s">
        <v>1489</v>
      </c>
      <c r="G1110" s="183" t="s">
        <v>159</v>
      </c>
      <c r="H1110" s="184">
        <v>249.76</v>
      </c>
      <c r="I1110" s="185"/>
      <c r="J1110" s="186">
        <f>ROUND(I1110*H1110,2)</f>
        <v>0</v>
      </c>
      <c r="K1110" s="182" t="s">
        <v>160</v>
      </c>
      <c r="L1110" s="41"/>
      <c r="M1110" s="187" t="s">
        <v>19</v>
      </c>
      <c r="N1110" s="188" t="s">
        <v>43</v>
      </c>
      <c r="O1110" s="66"/>
      <c r="P1110" s="189">
        <f>O1110*H1110</f>
        <v>0</v>
      </c>
      <c r="Q1110" s="189">
        <v>0.0002</v>
      </c>
      <c r="R1110" s="189">
        <f>Q1110*H1110</f>
        <v>0.049952</v>
      </c>
      <c r="S1110" s="189">
        <v>0</v>
      </c>
      <c r="T1110" s="190">
        <f>S1110*H1110</f>
        <v>0</v>
      </c>
      <c r="U1110" s="36"/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R1110" s="191" t="s">
        <v>262</v>
      </c>
      <c r="AT1110" s="191" t="s">
        <v>156</v>
      </c>
      <c r="AU1110" s="191" t="s">
        <v>81</v>
      </c>
      <c r="AY1110" s="19" t="s">
        <v>154</v>
      </c>
      <c r="BE1110" s="192">
        <f>IF(N1110="základní",J1110,0)</f>
        <v>0</v>
      </c>
      <c r="BF1110" s="192">
        <f>IF(N1110="snížená",J1110,0)</f>
        <v>0</v>
      </c>
      <c r="BG1110" s="192">
        <f>IF(N1110="zákl. přenesená",J1110,0)</f>
        <v>0</v>
      </c>
      <c r="BH1110" s="192">
        <f>IF(N1110="sníž. přenesená",J1110,0)</f>
        <v>0</v>
      </c>
      <c r="BI1110" s="192">
        <f>IF(N1110="nulová",J1110,0)</f>
        <v>0</v>
      </c>
      <c r="BJ1110" s="19" t="s">
        <v>79</v>
      </c>
      <c r="BK1110" s="192">
        <f>ROUND(I1110*H1110,2)</f>
        <v>0</v>
      </c>
      <c r="BL1110" s="19" t="s">
        <v>262</v>
      </c>
      <c r="BM1110" s="191" t="s">
        <v>1490</v>
      </c>
    </row>
    <row r="1111" spans="1:47" s="2" customFormat="1" ht="29.25">
      <c r="A1111" s="36"/>
      <c r="B1111" s="37"/>
      <c r="C1111" s="38"/>
      <c r="D1111" s="193" t="s">
        <v>163</v>
      </c>
      <c r="E1111" s="38"/>
      <c r="F1111" s="194" t="s">
        <v>1489</v>
      </c>
      <c r="G1111" s="38"/>
      <c r="H1111" s="38"/>
      <c r="I1111" s="195"/>
      <c r="J1111" s="38"/>
      <c r="K1111" s="38"/>
      <c r="L1111" s="41"/>
      <c r="M1111" s="196"/>
      <c r="N1111" s="197"/>
      <c r="O1111" s="66"/>
      <c r="P1111" s="66"/>
      <c r="Q1111" s="66"/>
      <c r="R1111" s="66"/>
      <c r="S1111" s="66"/>
      <c r="T1111" s="67"/>
      <c r="U1111" s="36"/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T1111" s="19" t="s">
        <v>163</v>
      </c>
      <c r="AU1111" s="19" t="s">
        <v>81</v>
      </c>
    </row>
    <row r="1112" spans="1:47" s="2" customFormat="1" ht="11.25">
      <c r="A1112" s="36"/>
      <c r="B1112" s="37"/>
      <c r="C1112" s="38"/>
      <c r="D1112" s="198" t="s">
        <v>164</v>
      </c>
      <c r="E1112" s="38"/>
      <c r="F1112" s="199" t="s">
        <v>1491</v>
      </c>
      <c r="G1112" s="38"/>
      <c r="H1112" s="38"/>
      <c r="I1112" s="195"/>
      <c r="J1112" s="38"/>
      <c r="K1112" s="38"/>
      <c r="L1112" s="41"/>
      <c r="M1112" s="196"/>
      <c r="N1112" s="197"/>
      <c r="O1112" s="66"/>
      <c r="P1112" s="66"/>
      <c r="Q1112" s="66"/>
      <c r="R1112" s="66"/>
      <c r="S1112" s="66"/>
      <c r="T1112" s="67"/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T1112" s="19" t="s">
        <v>164</v>
      </c>
      <c r="AU1112" s="19" t="s">
        <v>81</v>
      </c>
    </row>
    <row r="1113" spans="2:51" s="14" customFormat="1" ht="11.25">
      <c r="B1113" s="210"/>
      <c r="C1113" s="211"/>
      <c r="D1113" s="193" t="s">
        <v>166</v>
      </c>
      <c r="E1113" s="212" t="s">
        <v>19</v>
      </c>
      <c r="F1113" s="213" t="s">
        <v>644</v>
      </c>
      <c r="G1113" s="211"/>
      <c r="H1113" s="214">
        <v>142</v>
      </c>
      <c r="I1113" s="215"/>
      <c r="J1113" s="211"/>
      <c r="K1113" s="211"/>
      <c r="L1113" s="216"/>
      <c r="M1113" s="217"/>
      <c r="N1113" s="218"/>
      <c r="O1113" s="218"/>
      <c r="P1113" s="218"/>
      <c r="Q1113" s="218"/>
      <c r="R1113" s="218"/>
      <c r="S1113" s="218"/>
      <c r="T1113" s="219"/>
      <c r="AT1113" s="220" t="s">
        <v>166</v>
      </c>
      <c r="AU1113" s="220" t="s">
        <v>81</v>
      </c>
      <c r="AV1113" s="14" t="s">
        <v>81</v>
      </c>
      <c r="AW1113" s="14" t="s">
        <v>33</v>
      </c>
      <c r="AX1113" s="14" t="s">
        <v>72</v>
      </c>
      <c r="AY1113" s="220" t="s">
        <v>154</v>
      </c>
    </row>
    <row r="1114" spans="2:51" s="14" customFormat="1" ht="11.25">
      <c r="B1114" s="210"/>
      <c r="C1114" s="211"/>
      <c r="D1114" s="193" t="s">
        <v>166</v>
      </c>
      <c r="E1114" s="212" t="s">
        <v>19</v>
      </c>
      <c r="F1114" s="213" t="s">
        <v>638</v>
      </c>
      <c r="G1114" s="211"/>
      <c r="H1114" s="214">
        <v>107.76</v>
      </c>
      <c r="I1114" s="215"/>
      <c r="J1114" s="211"/>
      <c r="K1114" s="211"/>
      <c r="L1114" s="216"/>
      <c r="M1114" s="217"/>
      <c r="N1114" s="218"/>
      <c r="O1114" s="218"/>
      <c r="P1114" s="218"/>
      <c r="Q1114" s="218"/>
      <c r="R1114" s="218"/>
      <c r="S1114" s="218"/>
      <c r="T1114" s="219"/>
      <c r="AT1114" s="220" t="s">
        <v>166</v>
      </c>
      <c r="AU1114" s="220" t="s">
        <v>81</v>
      </c>
      <c r="AV1114" s="14" t="s">
        <v>81</v>
      </c>
      <c r="AW1114" s="14" t="s">
        <v>33</v>
      </c>
      <c r="AX1114" s="14" t="s">
        <v>72</v>
      </c>
      <c r="AY1114" s="220" t="s">
        <v>154</v>
      </c>
    </row>
    <row r="1115" spans="2:51" s="15" customFormat="1" ht="11.25">
      <c r="B1115" s="221"/>
      <c r="C1115" s="222"/>
      <c r="D1115" s="193" t="s">
        <v>166</v>
      </c>
      <c r="E1115" s="223" t="s">
        <v>19</v>
      </c>
      <c r="F1115" s="224" t="s">
        <v>196</v>
      </c>
      <c r="G1115" s="222"/>
      <c r="H1115" s="225">
        <v>249.76</v>
      </c>
      <c r="I1115" s="226"/>
      <c r="J1115" s="222"/>
      <c r="K1115" s="222"/>
      <c r="L1115" s="227"/>
      <c r="M1115" s="228"/>
      <c r="N1115" s="229"/>
      <c r="O1115" s="229"/>
      <c r="P1115" s="229"/>
      <c r="Q1115" s="229"/>
      <c r="R1115" s="229"/>
      <c r="S1115" s="229"/>
      <c r="T1115" s="230"/>
      <c r="AT1115" s="231" t="s">
        <v>166</v>
      </c>
      <c r="AU1115" s="231" t="s">
        <v>81</v>
      </c>
      <c r="AV1115" s="15" t="s">
        <v>161</v>
      </c>
      <c r="AW1115" s="15" t="s">
        <v>33</v>
      </c>
      <c r="AX1115" s="15" t="s">
        <v>79</v>
      </c>
      <c r="AY1115" s="231" t="s">
        <v>154</v>
      </c>
    </row>
    <row r="1116" spans="1:65" s="2" customFormat="1" ht="49.15" customHeight="1">
      <c r="A1116" s="36"/>
      <c r="B1116" s="37"/>
      <c r="C1116" s="180" t="s">
        <v>1492</v>
      </c>
      <c r="D1116" s="180" t="s">
        <v>156</v>
      </c>
      <c r="E1116" s="181" t="s">
        <v>1493</v>
      </c>
      <c r="F1116" s="182" t="s">
        <v>1494</v>
      </c>
      <c r="G1116" s="183" t="s">
        <v>159</v>
      </c>
      <c r="H1116" s="184">
        <v>79.2</v>
      </c>
      <c r="I1116" s="185"/>
      <c r="J1116" s="186">
        <f>ROUND(I1116*H1116,2)</f>
        <v>0</v>
      </c>
      <c r="K1116" s="182" t="s">
        <v>160</v>
      </c>
      <c r="L1116" s="41"/>
      <c r="M1116" s="187" t="s">
        <v>19</v>
      </c>
      <c r="N1116" s="188" t="s">
        <v>43</v>
      </c>
      <c r="O1116" s="66"/>
      <c r="P1116" s="189">
        <f>O1116*H1116</f>
        <v>0</v>
      </c>
      <c r="Q1116" s="189">
        <v>0.00015</v>
      </c>
      <c r="R1116" s="189">
        <f>Q1116*H1116</f>
        <v>0.01188</v>
      </c>
      <c r="S1116" s="189">
        <v>0</v>
      </c>
      <c r="T1116" s="190">
        <f>S1116*H1116</f>
        <v>0</v>
      </c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R1116" s="191" t="s">
        <v>262</v>
      </c>
      <c r="AT1116" s="191" t="s">
        <v>156</v>
      </c>
      <c r="AU1116" s="191" t="s">
        <v>81</v>
      </c>
      <c r="AY1116" s="19" t="s">
        <v>154</v>
      </c>
      <c r="BE1116" s="192">
        <f>IF(N1116="základní",J1116,0)</f>
        <v>0</v>
      </c>
      <c r="BF1116" s="192">
        <f>IF(N1116="snížená",J1116,0)</f>
        <v>0</v>
      </c>
      <c r="BG1116" s="192">
        <f>IF(N1116="zákl. přenesená",J1116,0)</f>
        <v>0</v>
      </c>
      <c r="BH1116" s="192">
        <f>IF(N1116="sníž. přenesená",J1116,0)</f>
        <v>0</v>
      </c>
      <c r="BI1116" s="192">
        <f>IF(N1116="nulová",J1116,0)</f>
        <v>0</v>
      </c>
      <c r="BJ1116" s="19" t="s">
        <v>79</v>
      </c>
      <c r="BK1116" s="192">
        <f>ROUND(I1116*H1116,2)</f>
        <v>0</v>
      </c>
      <c r="BL1116" s="19" t="s">
        <v>262</v>
      </c>
      <c r="BM1116" s="191" t="s">
        <v>1495</v>
      </c>
    </row>
    <row r="1117" spans="1:47" s="2" customFormat="1" ht="29.25">
      <c r="A1117" s="36"/>
      <c r="B1117" s="37"/>
      <c r="C1117" s="38"/>
      <c r="D1117" s="193" t="s">
        <v>163</v>
      </c>
      <c r="E1117" s="38"/>
      <c r="F1117" s="194" t="s">
        <v>1494</v>
      </c>
      <c r="G1117" s="38"/>
      <c r="H1117" s="38"/>
      <c r="I1117" s="195"/>
      <c r="J1117" s="38"/>
      <c r="K1117" s="38"/>
      <c r="L1117" s="41"/>
      <c r="M1117" s="196"/>
      <c r="N1117" s="197"/>
      <c r="O1117" s="66"/>
      <c r="P1117" s="66"/>
      <c r="Q1117" s="66"/>
      <c r="R1117" s="66"/>
      <c r="S1117" s="66"/>
      <c r="T1117" s="67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T1117" s="19" t="s">
        <v>163</v>
      </c>
      <c r="AU1117" s="19" t="s">
        <v>81</v>
      </c>
    </row>
    <row r="1118" spans="1:47" s="2" customFormat="1" ht="11.25">
      <c r="A1118" s="36"/>
      <c r="B1118" s="37"/>
      <c r="C1118" s="38"/>
      <c r="D1118" s="198" t="s">
        <v>164</v>
      </c>
      <c r="E1118" s="38"/>
      <c r="F1118" s="199" t="s">
        <v>1496</v>
      </c>
      <c r="G1118" s="38"/>
      <c r="H1118" s="38"/>
      <c r="I1118" s="195"/>
      <c r="J1118" s="38"/>
      <c r="K1118" s="38"/>
      <c r="L1118" s="41"/>
      <c r="M1118" s="196"/>
      <c r="N1118" s="197"/>
      <c r="O1118" s="66"/>
      <c r="P1118" s="66"/>
      <c r="Q1118" s="66"/>
      <c r="R1118" s="66"/>
      <c r="S1118" s="66"/>
      <c r="T1118" s="67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T1118" s="19" t="s">
        <v>164</v>
      </c>
      <c r="AU1118" s="19" t="s">
        <v>81</v>
      </c>
    </row>
    <row r="1119" spans="2:51" s="14" customFormat="1" ht="11.25">
      <c r="B1119" s="210"/>
      <c r="C1119" s="211"/>
      <c r="D1119" s="193" t="s">
        <v>166</v>
      </c>
      <c r="E1119" s="212" t="s">
        <v>19</v>
      </c>
      <c r="F1119" s="213" t="s">
        <v>1497</v>
      </c>
      <c r="G1119" s="211"/>
      <c r="H1119" s="214">
        <v>79.2</v>
      </c>
      <c r="I1119" s="215"/>
      <c r="J1119" s="211"/>
      <c r="K1119" s="211"/>
      <c r="L1119" s="216"/>
      <c r="M1119" s="217"/>
      <c r="N1119" s="218"/>
      <c r="O1119" s="218"/>
      <c r="P1119" s="218"/>
      <c r="Q1119" s="218"/>
      <c r="R1119" s="218"/>
      <c r="S1119" s="218"/>
      <c r="T1119" s="219"/>
      <c r="AT1119" s="220" t="s">
        <v>166</v>
      </c>
      <c r="AU1119" s="220" t="s">
        <v>81</v>
      </c>
      <c r="AV1119" s="14" t="s">
        <v>81</v>
      </c>
      <c r="AW1119" s="14" t="s">
        <v>33</v>
      </c>
      <c r="AX1119" s="14" t="s">
        <v>79</v>
      </c>
      <c r="AY1119" s="220" t="s">
        <v>154</v>
      </c>
    </row>
    <row r="1120" spans="1:65" s="2" customFormat="1" ht="44.25" customHeight="1">
      <c r="A1120" s="36"/>
      <c r="B1120" s="37"/>
      <c r="C1120" s="180" t="s">
        <v>1498</v>
      </c>
      <c r="D1120" s="180" t="s">
        <v>156</v>
      </c>
      <c r="E1120" s="181" t="s">
        <v>1499</v>
      </c>
      <c r="F1120" s="182" t="s">
        <v>1500</v>
      </c>
      <c r="G1120" s="183" t="s">
        <v>159</v>
      </c>
      <c r="H1120" s="184">
        <v>249.76</v>
      </c>
      <c r="I1120" s="185"/>
      <c r="J1120" s="186">
        <f>ROUND(I1120*H1120,2)</f>
        <v>0</v>
      </c>
      <c r="K1120" s="182" t="s">
        <v>160</v>
      </c>
      <c r="L1120" s="41"/>
      <c r="M1120" s="187" t="s">
        <v>19</v>
      </c>
      <c r="N1120" s="188" t="s">
        <v>43</v>
      </c>
      <c r="O1120" s="66"/>
      <c r="P1120" s="189">
        <f>O1120*H1120</f>
        <v>0</v>
      </c>
      <c r="Q1120" s="189">
        <v>0.00036</v>
      </c>
      <c r="R1120" s="189">
        <f>Q1120*H1120</f>
        <v>0.0899136</v>
      </c>
      <c r="S1120" s="189">
        <v>0</v>
      </c>
      <c r="T1120" s="190">
        <f>S1120*H1120</f>
        <v>0</v>
      </c>
      <c r="U1120" s="36"/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R1120" s="191" t="s">
        <v>262</v>
      </c>
      <c r="AT1120" s="191" t="s">
        <v>156</v>
      </c>
      <c r="AU1120" s="191" t="s">
        <v>81</v>
      </c>
      <c r="AY1120" s="19" t="s">
        <v>154</v>
      </c>
      <c r="BE1120" s="192">
        <f>IF(N1120="základní",J1120,0)</f>
        <v>0</v>
      </c>
      <c r="BF1120" s="192">
        <f>IF(N1120="snížená",J1120,0)</f>
        <v>0</v>
      </c>
      <c r="BG1120" s="192">
        <f>IF(N1120="zákl. přenesená",J1120,0)</f>
        <v>0</v>
      </c>
      <c r="BH1120" s="192">
        <f>IF(N1120="sníž. přenesená",J1120,0)</f>
        <v>0</v>
      </c>
      <c r="BI1120" s="192">
        <f>IF(N1120="nulová",J1120,0)</f>
        <v>0</v>
      </c>
      <c r="BJ1120" s="19" t="s">
        <v>79</v>
      </c>
      <c r="BK1120" s="192">
        <f>ROUND(I1120*H1120,2)</f>
        <v>0</v>
      </c>
      <c r="BL1120" s="19" t="s">
        <v>262</v>
      </c>
      <c r="BM1120" s="191" t="s">
        <v>1501</v>
      </c>
    </row>
    <row r="1121" spans="1:47" s="2" customFormat="1" ht="29.25">
      <c r="A1121" s="36"/>
      <c r="B1121" s="37"/>
      <c r="C1121" s="38"/>
      <c r="D1121" s="193" t="s">
        <v>163</v>
      </c>
      <c r="E1121" s="38"/>
      <c r="F1121" s="194" t="s">
        <v>1500</v>
      </c>
      <c r="G1121" s="38"/>
      <c r="H1121" s="38"/>
      <c r="I1121" s="195"/>
      <c r="J1121" s="38"/>
      <c r="K1121" s="38"/>
      <c r="L1121" s="41"/>
      <c r="M1121" s="196"/>
      <c r="N1121" s="197"/>
      <c r="O1121" s="66"/>
      <c r="P1121" s="66"/>
      <c r="Q1121" s="66"/>
      <c r="R1121" s="66"/>
      <c r="S1121" s="66"/>
      <c r="T1121" s="67"/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T1121" s="19" t="s">
        <v>163</v>
      </c>
      <c r="AU1121" s="19" t="s">
        <v>81</v>
      </c>
    </row>
    <row r="1122" spans="1:47" s="2" customFormat="1" ht="11.25">
      <c r="A1122" s="36"/>
      <c r="B1122" s="37"/>
      <c r="C1122" s="38"/>
      <c r="D1122" s="198" t="s">
        <v>164</v>
      </c>
      <c r="E1122" s="38"/>
      <c r="F1122" s="199" t="s">
        <v>1502</v>
      </c>
      <c r="G1122" s="38"/>
      <c r="H1122" s="38"/>
      <c r="I1122" s="195"/>
      <c r="J1122" s="38"/>
      <c r="K1122" s="38"/>
      <c r="L1122" s="41"/>
      <c r="M1122" s="196"/>
      <c r="N1122" s="197"/>
      <c r="O1122" s="66"/>
      <c r="P1122" s="66"/>
      <c r="Q1122" s="66"/>
      <c r="R1122" s="66"/>
      <c r="S1122" s="66"/>
      <c r="T1122" s="67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T1122" s="19" t="s">
        <v>164</v>
      </c>
      <c r="AU1122" s="19" t="s">
        <v>81</v>
      </c>
    </row>
    <row r="1123" spans="2:51" s="14" customFormat="1" ht="11.25">
      <c r="B1123" s="210"/>
      <c r="C1123" s="211"/>
      <c r="D1123" s="193" t="s">
        <v>166</v>
      </c>
      <c r="E1123" s="212" t="s">
        <v>19</v>
      </c>
      <c r="F1123" s="213" t="s">
        <v>644</v>
      </c>
      <c r="G1123" s="211"/>
      <c r="H1123" s="214">
        <v>142</v>
      </c>
      <c r="I1123" s="215"/>
      <c r="J1123" s="211"/>
      <c r="K1123" s="211"/>
      <c r="L1123" s="216"/>
      <c r="M1123" s="217"/>
      <c r="N1123" s="218"/>
      <c r="O1123" s="218"/>
      <c r="P1123" s="218"/>
      <c r="Q1123" s="218"/>
      <c r="R1123" s="218"/>
      <c r="S1123" s="218"/>
      <c r="T1123" s="219"/>
      <c r="AT1123" s="220" t="s">
        <v>166</v>
      </c>
      <c r="AU1123" s="220" t="s">
        <v>81</v>
      </c>
      <c r="AV1123" s="14" t="s">
        <v>81</v>
      </c>
      <c r="AW1123" s="14" t="s">
        <v>33</v>
      </c>
      <c r="AX1123" s="14" t="s">
        <v>72</v>
      </c>
      <c r="AY1123" s="220" t="s">
        <v>154</v>
      </c>
    </row>
    <row r="1124" spans="2:51" s="14" customFormat="1" ht="11.25">
      <c r="B1124" s="210"/>
      <c r="C1124" s="211"/>
      <c r="D1124" s="193" t="s">
        <v>166</v>
      </c>
      <c r="E1124" s="212" t="s">
        <v>19</v>
      </c>
      <c r="F1124" s="213" t="s">
        <v>638</v>
      </c>
      <c r="G1124" s="211"/>
      <c r="H1124" s="214">
        <v>107.76</v>
      </c>
      <c r="I1124" s="215"/>
      <c r="J1124" s="211"/>
      <c r="K1124" s="211"/>
      <c r="L1124" s="216"/>
      <c r="M1124" s="217"/>
      <c r="N1124" s="218"/>
      <c r="O1124" s="218"/>
      <c r="P1124" s="218"/>
      <c r="Q1124" s="218"/>
      <c r="R1124" s="218"/>
      <c r="S1124" s="218"/>
      <c r="T1124" s="219"/>
      <c r="AT1124" s="220" t="s">
        <v>166</v>
      </c>
      <c r="AU1124" s="220" t="s">
        <v>81</v>
      </c>
      <c r="AV1124" s="14" t="s">
        <v>81</v>
      </c>
      <c r="AW1124" s="14" t="s">
        <v>33</v>
      </c>
      <c r="AX1124" s="14" t="s">
        <v>72</v>
      </c>
      <c r="AY1124" s="220" t="s">
        <v>154</v>
      </c>
    </row>
    <row r="1125" spans="2:51" s="15" customFormat="1" ht="11.25">
      <c r="B1125" s="221"/>
      <c r="C1125" s="222"/>
      <c r="D1125" s="193" t="s">
        <v>166</v>
      </c>
      <c r="E1125" s="223" t="s">
        <v>19</v>
      </c>
      <c r="F1125" s="224" t="s">
        <v>196</v>
      </c>
      <c r="G1125" s="222"/>
      <c r="H1125" s="225">
        <v>249.76</v>
      </c>
      <c r="I1125" s="226"/>
      <c r="J1125" s="222"/>
      <c r="K1125" s="222"/>
      <c r="L1125" s="227"/>
      <c r="M1125" s="228"/>
      <c r="N1125" s="229"/>
      <c r="O1125" s="229"/>
      <c r="P1125" s="229"/>
      <c r="Q1125" s="229"/>
      <c r="R1125" s="229"/>
      <c r="S1125" s="229"/>
      <c r="T1125" s="230"/>
      <c r="AT1125" s="231" t="s">
        <v>166</v>
      </c>
      <c r="AU1125" s="231" t="s">
        <v>81</v>
      </c>
      <c r="AV1125" s="15" t="s">
        <v>161</v>
      </c>
      <c r="AW1125" s="15" t="s">
        <v>33</v>
      </c>
      <c r="AX1125" s="15" t="s">
        <v>79</v>
      </c>
      <c r="AY1125" s="231" t="s">
        <v>154</v>
      </c>
    </row>
    <row r="1126" spans="2:63" s="12" customFormat="1" ht="22.9" customHeight="1">
      <c r="B1126" s="164"/>
      <c r="C1126" s="165"/>
      <c r="D1126" s="166" t="s">
        <v>71</v>
      </c>
      <c r="E1126" s="178" t="s">
        <v>1503</v>
      </c>
      <c r="F1126" s="178" t="s">
        <v>1504</v>
      </c>
      <c r="G1126" s="165"/>
      <c r="H1126" s="165"/>
      <c r="I1126" s="168"/>
      <c r="J1126" s="179">
        <f>BK1126</f>
        <v>0</v>
      </c>
      <c r="K1126" s="165"/>
      <c r="L1126" s="170"/>
      <c r="M1126" s="171"/>
      <c r="N1126" s="172"/>
      <c r="O1126" s="172"/>
      <c r="P1126" s="173">
        <f>SUM(P1127:P1172)</f>
        <v>0</v>
      </c>
      <c r="Q1126" s="172"/>
      <c r="R1126" s="173">
        <f>SUM(R1127:R1172)</f>
        <v>2.3439965799999998</v>
      </c>
      <c r="S1126" s="172"/>
      <c r="T1126" s="174">
        <f>SUM(T1127:T1172)</f>
        <v>0.2731875</v>
      </c>
      <c r="AR1126" s="175" t="s">
        <v>81</v>
      </c>
      <c r="AT1126" s="176" t="s">
        <v>71</v>
      </c>
      <c r="AU1126" s="176" t="s">
        <v>79</v>
      </c>
      <c r="AY1126" s="175" t="s">
        <v>154</v>
      </c>
      <c r="BK1126" s="177">
        <f>SUM(BK1127:BK1172)</f>
        <v>0</v>
      </c>
    </row>
    <row r="1127" spans="1:65" s="2" customFormat="1" ht="16.5" customHeight="1">
      <c r="A1127" s="36"/>
      <c r="B1127" s="37"/>
      <c r="C1127" s="180" t="s">
        <v>1505</v>
      </c>
      <c r="D1127" s="180" t="s">
        <v>156</v>
      </c>
      <c r="E1127" s="181" t="s">
        <v>1506</v>
      </c>
      <c r="F1127" s="182" t="s">
        <v>1507</v>
      </c>
      <c r="G1127" s="183" t="s">
        <v>159</v>
      </c>
      <c r="H1127" s="184">
        <v>881.25</v>
      </c>
      <c r="I1127" s="185"/>
      <c r="J1127" s="186">
        <f>ROUND(I1127*H1127,2)</f>
        <v>0</v>
      </c>
      <c r="K1127" s="182" t="s">
        <v>160</v>
      </c>
      <c r="L1127" s="41"/>
      <c r="M1127" s="187" t="s">
        <v>19</v>
      </c>
      <c r="N1127" s="188" t="s">
        <v>43</v>
      </c>
      <c r="O1127" s="66"/>
      <c r="P1127" s="189">
        <f>O1127*H1127</f>
        <v>0</v>
      </c>
      <c r="Q1127" s="189">
        <v>0.001</v>
      </c>
      <c r="R1127" s="189">
        <f>Q1127*H1127</f>
        <v>0.88125</v>
      </c>
      <c r="S1127" s="189">
        <v>0.00031</v>
      </c>
      <c r="T1127" s="190">
        <f>S1127*H1127</f>
        <v>0.2731875</v>
      </c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R1127" s="191" t="s">
        <v>262</v>
      </c>
      <c r="AT1127" s="191" t="s">
        <v>156</v>
      </c>
      <c r="AU1127" s="191" t="s">
        <v>81</v>
      </c>
      <c r="AY1127" s="19" t="s">
        <v>154</v>
      </c>
      <c r="BE1127" s="192">
        <f>IF(N1127="základní",J1127,0)</f>
        <v>0</v>
      </c>
      <c r="BF1127" s="192">
        <f>IF(N1127="snížená",J1127,0)</f>
        <v>0</v>
      </c>
      <c r="BG1127" s="192">
        <f>IF(N1127="zákl. přenesená",J1127,0)</f>
        <v>0</v>
      </c>
      <c r="BH1127" s="192">
        <f>IF(N1127="sníž. přenesená",J1127,0)</f>
        <v>0</v>
      </c>
      <c r="BI1127" s="192">
        <f>IF(N1127="nulová",J1127,0)</f>
        <v>0</v>
      </c>
      <c r="BJ1127" s="19" t="s">
        <v>79</v>
      </c>
      <c r="BK1127" s="192">
        <f>ROUND(I1127*H1127,2)</f>
        <v>0</v>
      </c>
      <c r="BL1127" s="19" t="s">
        <v>262</v>
      </c>
      <c r="BM1127" s="191" t="s">
        <v>1508</v>
      </c>
    </row>
    <row r="1128" spans="1:47" s="2" customFormat="1" ht="11.25">
      <c r="A1128" s="36"/>
      <c r="B1128" s="37"/>
      <c r="C1128" s="38"/>
      <c r="D1128" s="193" t="s">
        <v>163</v>
      </c>
      <c r="E1128" s="38"/>
      <c r="F1128" s="194" t="s">
        <v>1507</v>
      </c>
      <c r="G1128" s="38"/>
      <c r="H1128" s="38"/>
      <c r="I1128" s="195"/>
      <c r="J1128" s="38"/>
      <c r="K1128" s="38"/>
      <c r="L1128" s="41"/>
      <c r="M1128" s="196"/>
      <c r="N1128" s="197"/>
      <c r="O1128" s="66"/>
      <c r="P1128" s="66"/>
      <c r="Q1128" s="66"/>
      <c r="R1128" s="66"/>
      <c r="S1128" s="66"/>
      <c r="T1128" s="67"/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T1128" s="19" t="s">
        <v>163</v>
      </c>
      <c r="AU1128" s="19" t="s">
        <v>81</v>
      </c>
    </row>
    <row r="1129" spans="1:47" s="2" customFormat="1" ht="11.25">
      <c r="A1129" s="36"/>
      <c r="B1129" s="37"/>
      <c r="C1129" s="38"/>
      <c r="D1129" s="198" t="s">
        <v>164</v>
      </c>
      <c r="E1129" s="38"/>
      <c r="F1129" s="199" t="s">
        <v>1509</v>
      </c>
      <c r="G1129" s="38"/>
      <c r="H1129" s="38"/>
      <c r="I1129" s="195"/>
      <c r="J1129" s="38"/>
      <c r="K1129" s="38"/>
      <c r="L1129" s="41"/>
      <c r="M1129" s="196"/>
      <c r="N1129" s="197"/>
      <c r="O1129" s="66"/>
      <c r="P1129" s="66"/>
      <c r="Q1129" s="66"/>
      <c r="R1129" s="66"/>
      <c r="S1129" s="66"/>
      <c r="T1129" s="67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T1129" s="19" t="s">
        <v>164</v>
      </c>
      <c r="AU1129" s="19" t="s">
        <v>81</v>
      </c>
    </row>
    <row r="1130" spans="2:51" s="14" customFormat="1" ht="11.25">
      <c r="B1130" s="210"/>
      <c r="C1130" s="211"/>
      <c r="D1130" s="193" t="s">
        <v>166</v>
      </c>
      <c r="E1130" s="212" t="s">
        <v>19</v>
      </c>
      <c r="F1130" s="213" t="s">
        <v>1510</v>
      </c>
      <c r="G1130" s="211"/>
      <c r="H1130" s="214">
        <v>25</v>
      </c>
      <c r="I1130" s="215"/>
      <c r="J1130" s="211"/>
      <c r="K1130" s="211"/>
      <c r="L1130" s="216"/>
      <c r="M1130" s="217"/>
      <c r="N1130" s="218"/>
      <c r="O1130" s="218"/>
      <c r="P1130" s="218"/>
      <c r="Q1130" s="218"/>
      <c r="R1130" s="218"/>
      <c r="S1130" s="218"/>
      <c r="T1130" s="219"/>
      <c r="AT1130" s="220" t="s">
        <v>166</v>
      </c>
      <c r="AU1130" s="220" t="s">
        <v>81</v>
      </c>
      <c r="AV1130" s="14" t="s">
        <v>81</v>
      </c>
      <c r="AW1130" s="14" t="s">
        <v>33</v>
      </c>
      <c r="AX1130" s="14" t="s">
        <v>72</v>
      </c>
      <c r="AY1130" s="220" t="s">
        <v>154</v>
      </c>
    </row>
    <row r="1131" spans="2:51" s="14" customFormat="1" ht="11.25">
      <c r="B1131" s="210"/>
      <c r="C1131" s="211"/>
      <c r="D1131" s="193" t="s">
        <v>166</v>
      </c>
      <c r="E1131" s="212" t="s">
        <v>19</v>
      </c>
      <c r="F1131" s="213" t="s">
        <v>1511</v>
      </c>
      <c r="G1131" s="211"/>
      <c r="H1131" s="214">
        <v>535.5</v>
      </c>
      <c r="I1131" s="215"/>
      <c r="J1131" s="211"/>
      <c r="K1131" s="211"/>
      <c r="L1131" s="216"/>
      <c r="M1131" s="217"/>
      <c r="N1131" s="218"/>
      <c r="O1131" s="218"/>
      <c r="P1131" s="218"/>
      <c r="Q1131" s="218"/>
      <c r="R1131" s="218"/>
      <c r="S1131" s="218"/>
      <c r="T1131" s="219"/>
      <c r="AT1131" s="220" t="s">
        <v>166</v>
      </c>
      <c r="AU1131" s="220" t="s">
        <v>81</v>
      </c>
      <c r="AV1131" s="14" t="s">
        <v>81</v>
      </c>
      <c r="AW1131" s="14" t="s">
        <v>33</v>
      </c>
      <c r="AX1131" s="14" t="s">
        <v>72</v>
      </c>
      <c r="AY1131" s="220" t="s">
        <v>154</v>
      </c>
    </row>
    <row r="1132" spans="2:51" s="14" customFormat="1" ht="11.25">
      <c r="B1132" s="210"/>
      <c r="C1132" s="211"/>
      <c r="D1132" s="193" t="s">
        <v>166</v>
      </c>
      <c r="E1132" s="212" t="s">
        <v>19</v>
      </c>
      <c r="F1132" s="213" t="s">
        <v>1512</v>
      </c>
      <c r="G1132" s="211"/>
      <c r="H1132" s="214">
        <v>70.75</v>
      </c>
      <c r="I1132" s="215"/>
      <c r="J1132" s="211"/>
      <c r="K1132" s="211"/>
      <c r="L1132" s="216"/>
      <c r="M1132" s="217"/>
      <c r="N1132" s="218"/>
      <c r="O1132" s="218"/>
      <c r="P1132" s="218"/>
      <c r="Q1132" s="218"/>
      <c r="R1132" s="218"/>
      <c r="S1132" s="218"/>
      <c r="T1132" s="219"/>
      <c r="AT1132" s="220" t="s">
        <v>166</v>
      </c>
      <c r="AU1132" s="220" t="s">
        <v>81</v>
      </c>
      <c r="AV1132" s="14" t="s">
        <v>81</v>
      </c>
      <c r="AW1132" s="14" t="s">
        <v>33</v>
      </c>
      <c r="AX1132" s="14" t="s">
        <v>72</v>
      </c>
      <c r="AY1132" s="220" t="s">
        <v>154</v>
      </c>
    </row>
    <row r="1133" spans="2:51" s="14" customFormat="1" ht="11.25">
      <c r="B1133" s="210"/>
      <c r="C1133" s="211"/>
      <c r="D1133" s="193" t="s">
        <v>166</v>
      </c>
      <c r="E1133" s="212" t="s">
        <v>19</v>
      </c>
      <c r="F1133" s="213" t="s">
        <v>1513</v>
      </c>
      <c r="G1133" s="211"/>
      <c r="H1133" s="214">
        <v>250</v>
      </c>
      <c r="I1133" s="215"/>
      <c r="J1133" s="211"/>
      <c r="K1133" s="211"/>
      <c r="L1133" s="216"/>
      <c r="M1133" s="217"/>
      <c r="N1133" s="218"/>
      <c r="O1133" s="218"/>
      <c r="P1133" s="218"/>
      <c r="Q1133" s="218"/>
      <c r="R1133" s="218"/>
      <c r="S1133" s="218"/>
      <c r="T1133" s="219"/>
      <c r="AT1133" s="220" t="s">
        <v>166</v>
      </c>
      <c r="AU1133" s="220" t="s">
        <v>81</v>
      </c>
      <c r="AV1133" s="14" t="s">
        <v>81</v>
      </c>
      <c r="AW1133" s="14" t="s">
        <v>33</v>
      </c>
      <c r="AX1133" s="14" t="s">
        <v>72</v>
      </c>
      <c r="AY1133" s="220" t="s">
        <v>154</v>
      </c>
    </row>
    <row r="1134" spans="2:51" s="15" customFormat="1" ht="11.25">
      <c r="B1134" s="221"/>
      <c r="C1134" s="222"/>
      <c r="D1134" s="193" t="s">
        <v>166</v>
      </c>
      <c r="E1134" s="223" t="s">
        <v>19</v>
      </c>
      <c r="F1134" s="224" t="s">
        <v>196</v>
      </c>
      <c r="G1134" s="222"/>
      <c r="H1134" s="225">
        <v>881.25</v>
      </c>
      <c r="I1134" s="226"/>
      <c r="J1134" s="222"/>
      <c r="K1134" s="222"/>
      <c r="L1134" s="227"/>
      <c r="M1134" s="228"/>
      <c r="N1134" s="229"/>
      <c r="O1134" s="229"/>
      <c r="P1134" s="229"/>
      <c r="Q1134" s="229"/>
      <c r="R1134" s="229"/>
      <c r="S1134" s="229"/>
      <c r="T1134" s="230"/>
      <c r="AT1134" s="231" t="s">
        <v>166</v>
      </c>
      <c r="AU1134" s="231" t="s">
        <v>81</v>
      </c>
      <c r="AV1134" s="15" t="s">
        <v>161</v>
      </c>
      <c r="AW1134" s="15" t="s">
        <v>33</v>
      </c>
      <c r="AX1134" s="15" t="s">
        <v>79</v>
      </c>
      <c r="AY1134" s="231" t="s">
        <v>154</v>
      </c>
    </row>
    <row r="1135" spans="1:65" s="2" customFormat="1" ht="21.75" customHeight="1">
      <c r="A1135" s="36"/>
      <c r="B1135" s="37"/>
      <c r="C1135" s="180" t="s">
        <v>1514</v>
      </c>
      <c r="D1135" s="180" t="s">
        <v>156</v>
      </c>
      <c r="E1135" s="181" t="s">
        <v>1515</v>
      </c>
      <c r="F1135" s="182" t="s">
        <v>1516</v>
      </c>
      <c r="G1135" s="183" t="s">
        <v>159</v>
      </c>
      <c r="H1135" s="184">
        <v>39.6</v>
      </c>
      <c r="I1135" s="185"/>
      <c r="J1135" s="186">
        <f>ROUND(I1135*H1135,2)</f>
        <v>0</v>
      </c>
      <c r="K1135" s="182" t="s">
        <v>160</v>
      </c>
      <c r="L1135" s="41"/>
      <c r="M1135" s="187" t="s">
        <v>19</v>
      </c>
      <c r="N1135" s="188" t="s">
        <v>43</v>
      </c>
      <c r="O1135" s="66"/>
      <c r="P1135" s="189">
        <f>O1135*H1135</f>
        <v>0</v>
      </c>
      <c r="Q1135" s="189">
        <v>0</v>
      </c>
      <c r="R1135" s="189">
        <f>Q1135*H1135</f>
        <v>0</v>
      </c>
      <c r="S1135" s="189">
        <v>0</v>
      </c>
      <c r="T1135" s="190">
        <f>S1135*H1135</f>
        <v>0</v>
      </c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R1135" s="191" t="s">
        <v>262</v>
      </c>
      <c r="AT1135" s="191" t="s">
        <v>156</v>
      </c>
      <c r="AU1135" s="191" t="s">
        <v>81</v>
      </c>
      <c r="AY1135" s="19" t="s">
        <v>154</v>
      </c>
      <c r="BE1135" s="192">
        <f>IF(N1135="základní",J1135,0)</f>
        <v>0</v>
      </c>
      <c r="BF1135" s="192">
        <f>IF(N1135="snížená",J1135,0)</f>
        <v>0</v>
      </c>
      <c r="BG1135" s="192">
        <f>IF(N1135="zákl. přenesená",J1135,0)</f>
        <v>0</v>
      </c>
      <c r="BH1135" s="192">
        <f>IF(N1135="sníž. přenesená",J1135,0)</f>
        <v>0</v>
      </c>
      <c r="BI1135" s="192">
        <f>IF(N1135="nulová",J1135,0)</f>
        <v>0</v>
      </c>
      <c r="BJ1135" s="19" t="s">
        <v>79</v>
      </c>
      <c r="BK1135" s="192">
        <f>ROUND(I1135*H1135,2)</f>
        <v>0</v>
      </c>
      <c r="BL1135" s="19" t="s">
        <v>262</v>
      </c>
      <c r="BM1135" s="191" t="s">
        <v>1517</v>
      </c>
    </row>
    <row r="1136" spans="1:47" s="2" customFormat="1" ht="11.25">
      <c r="A1136" s="36"/>
      <c r="B1136" s="37"/>
      <c r="C1136" s="38"/>
      <c r="D1136" s="193" t="s">
        <v>163</v>
      </c>
      <c r="E1136" s="38"/>
      <c r="F1136" s="194" t="s">
        <v>1516</v>
      </c>
      <c r="G1136" s="38"/>
      <c r="H1136" s="38"/>
      <c r="I1136" s="195"/>
      <c r="J1136" s="38"/>
      <c r="K1136" s="38"/>
      <c r="L1136" s="41"/>
      <c r="M1136" s="196"/>
      <c r="N1136" s="197"/>
      <c r="O1136" s="66"/>
      <c r="P1136" s="66"/>
      <c r="Q1136" s="66"/>
      <c r="R1136" s="66"/>
      <c r="S1136" s="66"/>
      <c r="T1136" s="67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T1136" s="19" t="s">
        <v>163</v>
      </c>
      <c r="AU1136" s="19" t="s">
        <v>81</v>
      </c>
    </row>
    <row r="1137" spans="1:47" s="2" customFormat="1" ht="11.25">
      <c r="A1137" s="36"/>
      <c r="B1137" s="37"/>
      <c r="C1137" s="38"/>
      <c r="D1137" s="198" t="s">
        <v>164</v>
      </c>
      <c r="E1137" s="38"/>
      <c r="F1137" s="199" t="s">
        <v>1518</v>
      </c>
      <c r="G1137" s="38"/>
      <c r="H1137" s="38"/>
      <c r="I1137" s="195"/>
      <c r="J1137" s="38"/>
      <c r="K1137" s="38"/>
      <c r="L1137" s="41"/>
      <c r="M1137" s="196"/>
      <c r="N1137" s="197"/>
      <c r="O1137" s="66"/>
      <c r="P1137" s="66"/>
      <c r="Q1137" s="66"/>
      <c r="R1137" s="66"/>
      <c r="S1137" s="66"/>
      <c r="T1137" s="67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T1137" s="19" t="s">
        <v>164</v>
      </c>
      <c r="AU1137" s="19" t="s">
        <v>81</v>
      </c>
    </row>
    <row r="1138" spans="2:51" s="14" customFormat="1" ht="11.25">
      <c r="B1138" s="210"/>
      <c r="C1138" s="211"/>
      <c r="D1138" s="193" t="s">
        <v>166</v>
      </c>
      <c r="E1138" s="212" t="s">
        <v>19</v>
      </c>
      <c r="F1138" s="213" t="s">
        <v>1519</v>
      </c>
      <c r="G1138" s="211"/>
      <c r="H1138" s="214">
        <v>39.6</v>
      </c>
      <c r="I1138" s="215"/>
      <c r="J1138" s="211"/>
      <c r="K1138" s="211"/>
      <c r="L1138" s="216"/>
      <c r="M1138" s="217"/>
      <c r="N1138" s="218"/>
      <c r="O1138" s="218"/>
      <c r="P1138" s="218"/>
      <c r="Q1138" s="218"/>
      <c r="R1138" s="218"/>
      <c r="S1138" s="218"/>
      <c r="T1138" s="219"/>
      <c r="AT1138" s="220" t="s">
        <v>166</v>
      </c>
      <c r="AU1138" s="220" t="s">
        <v>81</v>
      </c>
      <c r="AV1138" s="14" t="s">
        <v>81</v>
      </c>
      <c r="AW1138" s="14" t="s">
        <v>33</v>
      </c>
      <c r="AX1138" s="14" t="s">
        <v>79</v>
      </c>
      <c r="AY1138" s="220" t="s">
        <v>154</v>
      </c>
    </row>
    <row r="1139" spans="1:65" s="2" customFormat="1" ht="33" customHeight="1">
      <c r="A1139" s="36"/>
      <c r="B1139" s="37"/>
      <c r="C1139" s="180" t="s">
        <v>1520</v>
      </c>
      <c r="D1139" s="180" t="s">
        <v>156</v>
      </c>
      <c r="E1139" s="181" t="s">
        <v>1521</v>
      </c>
      <c r="F1139" s="182" t="s">
        <v>1522</v>
      </c>
      <c r="G1139" s="183" t="s">
        <v>159</v>
      </c>
      <c r="H1139" s="184">
        <v>2426.623</v>
      </c>
      <c r="I1139" s="185"/>
      <c r="J1139" s="186">
        <f>ROUND(I1139*H1139,2)</f>
        <v>0</v>
      </c>
      <c r="K1139" s="182" t="s">
        <v>160</v>
      </c>
      <c r="L1139" s="41"/>
      <c r="M1139" s="187" t="s">
        <v>19</v>
      </c>
      <c r="N1139" s="188" t="s">
        <v>43</v>
      </c>
      <c r="O1139" s="66"/>
      <c r="P1139" s="189">
        <f>O1139*H1139</f>
        <v>0</v>
      </c>
      <c r="Q1139" s="189">
        <v>0.0002</v>
      </c>
      <c r="R1139" s="189">
        <f>Q1139*H1139</f>
        <v>0.48532460000000005</v>
      </c>
      <c r="S1139" s="189">
        <v>0</v>
      </c>
      <c r="T1139" s="190">
        <f>S1139*H1139</f>
        <v>0</v>
      </c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R1139" s="191" t="s">
        <v>262</v>
      </c>
      <c r="AT1139" s="191" t="s">
        <v>156</v>
      </c>
      <c r="AU1139" s="191" t="s">
        <v>81</v>
      </c>
      <c r="AY1139" s="19" t="s">
        <v>154</v>
      </c>
      <c r="BE1139" s="192">
        <f>IF(N1139="základní",J1139,0)</f>
        <v>0</v>
      </c>
      <c r="BF1139" s="192">
        <f>IF(N1139="snížená",J1139,0)</f>
        <v>0</v>
      </c>
      <c r="BG1139" s="192">
        <f>IF(N1139="zákl. přenesená",J1139,0)</f>
        <v>0</v>
      </c>
      <c r="BH1139" s="192">
        <f>IF(N1139="sníž. přenesená",J1139,0)</f>
        <v>0</v>
      </c>
      <c r="BI1139" s="192">
        <f>IF(N1139="nulová",J1139,0)</f>
        <v>0</v>
      </c>
      <c r="BJ1139" s="19" t="s">
        <v>79</v>
      </c>
      <c r="BK1139" s="192">
        <f>ROUND(I1139*H1139,2)</f>
        <v>0</v>
      </c>
      <c r="BL1139" s="19" t="s">
        <v>262</v>
      </c>
      <c r="BM1139" s="191" t="s">
        <v>1523</v>
      </c>
    </row>
    <row r="1140" spans="1:47" s="2" customFormat="1" ht="19.5">
      <c r="A1140" s="36"/>
      <c r="B1140" s="37"/>
      <c r="C1140" s="38"/>
      <c r="D1140" s="193" t="s">
        <v>163</v>
      </c>
      <c r="E1140" s="38"/>
      <c r="F1140" s="194" t="s">
        <v>1522</v>
      </c>
      <c r="G1140" s="38"/>
      <c r="H1140" s="38"/>
      <c r="I1140" s="195"/>
      <c r="J1140" s="38"/>
      <c r="K1140" s="38"/>
      <c r="L1140" s="41"/>
      <c r="M1140" s="196"/>
      <c r="N1140" s="197"/>
      <c r="O1140" s="66"/>
      <c r="P1140" s="66"/>
      <c r="Q1140" s="66"/>
      <c r="R1140" s="66"/>
      <c r="S1140" s="66"/>
      <c r="T1140" s="67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T1140" s="19" t="s">
        <v>163</v>
      </c>
      <c r="AU1140" s="19" t="s">
        <v>81</v>
      </c>
    </row>
    <row r="1141" spans="1:47" s="2" customFormat="1" ht="11.25">
      <c r="A1141" s="36"/>
      <c r="B1141" s="37"/>
      <c r="C1141" s="38"/>
      <c r="D1141" s="198" t="s">
        <v>164</v>
      </c>
      <c r="E1141" s="38"/>
      <c r="F1141" s="199" t="s">
        <v>1524</v>
      </c>
      <c r="G1141" s="38"/>
      <c r="H1141" s="38"/>
      <c r="I1141" s="195"/>
      <c r="J1141" s="38"/>
      <c r="K1141" s="38"/>
      <c r="L1141" s="41"/>
      <c r="M1141" s="196"/>
      <c r="N1141" s="197"/>
      <c r="O1141" s="66"/>
      <c r="P1141" s="66"/>
      <c r="Q1141" s="66"/>
      <c r="R1141" s="66"/>
      <c r="S1141" s="66"/>
      <c r="T1141" s="67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T1141" s="19" t="s">
        <v>164</v>
      </c>
      <c r="AU1141" s="19" t="s">
        <v>81</v>
      </c>
    </row>
    <row r="1142" spans="2:51" s="14" customFormat="1" ht="11.25">
      <c r="B1142" s="210"/>
      <c r="C1142" s="211"/>
      <c r="D1142" s="193" t="s">
        <v>166</v>
      </c>
      <c r="E1142" s="212" t="s">
        <v>19</v>
      </c>
      <c r="F1142" s="213" t="s">
        <v>1525</v>
      </c>
      <c r="G1142" s="211"/>
      <c r="H1142" s="214">
        <v>45.53</v>
      </c>
      <c r="I1142" s="215"/>
      <c r="J1142" s="211"/>
      <c r="K1142" s="211"/>
      <c r="L1142" s="216"/>
      <c r="M1142" s="217"/>
      <c r="N1142" s="218"/>
      <c r="O1142" s="218"/>
      <c r="P1142" s="218"/>
      <c r="Q1142" s="218"/>
      <c r="R1142" s="218"/>
      <c r="S1142" s="218"/>
      <c r="T1142" s="219"/>
      <c r="AT1142" s="220" t="s">
        <v>166</v>
      </c>
      <c r="AU1142" s="220" t="s">
        <v>81</v>
      </c>
      <c r="AV1142" s="14" t="s">
        <v>81</v>
      </c>
      <c r="AW1142" s="14" t="s">
        <v>33</v>
      </c>
      <c r="AX1142" s="14" t="s">
        <v>72</v>
      </c>
      <c r="AY1142" s="220" t="s">
        <v>154</v>
      </c>
    </row>
    <row r="1143" spans="2:51" s="14" customFormat="1" ht="11.25">
      <c r="B1143" s="210"/>
      <c r="C1143" s="211"/>
      <c r="D1143" s="193" t="s">
        <v>166</v>
      </c>
      <c r="E1143" s="212" t="s">
        <v>19</v>
      </c>
      <c r="F1143" s="213" t="s">
        <v>1510</v>
      </c>
      <c r="G1143" s="211"/>
      <c r="H1143" s="214">
        <v>25</v>
      </c>
      <c r="I1143" s="215"/>
      <c r="J1143" s="211"/>
      <c r="K1143" s="211"/>
      <c r="L1143" s="216"/>
      <c r="M1143" s="217"/>
      <c r="N1143" s="218"/>
      <c r="O1143" s="218"/>
      <c r="P1143" s="218"/>
      <c r="Q1143" s="218"/>
      <c r="R1143" s="218"/>
      <c r="S1143" s="218"/>
      <c r="T1143" s="219"/>
      <c r="AT1143" s="220" t="s">
        <v>166</v>
      </c>
      <c r="AU1143" s="220" t="s">
        <v>81</v>
      </c>
      <c r="AV1143" s="14" t="s">
        <v>81</v>
      </c>
      <c r="AW1143" s="14" t="s">
        <v>33</v>
      </c>
      <c r="AX1143" s="14" t="s">
        <v>72</v>
      </c>
      <c r="AY1143" s="220" t="s">
        <v>154</v>
      </c>
    </row>
    <row r="1144" spans="2:51" s="14" customFormat="1" ht="11.25">
      <c r="B1144" s="210"/>
      <c r="C1144" s="211"/>
      <c r="D1144" s="193" t="s">
        <v>166</v>
      </c>
      <c r="E1144" s="212" t="s">
        <v>19</v>
      </c>
      <c r="F1144" s="213" t="s">
        <v>1511</v>
      </c>
      <c r="G1144" s="211"/>
      <c r="H1144" s="214">
        <v>535.5</v>
      </c>
      <c r="I1144" s="215"/>
      <c r="J1144" s="211"/>
      <c r="K1144" s="211"/>
      <c r="L1144" s="216"/>
      <c r="M1144" s="217"/>
      <c r="N1144" s="218"/>
      <c r="O1144" s="218"/>
      <c r="P1144" s="218"/>
      <c r="Q1144" s="218"/>
      <c r="R1144" s="218"/>
      <c r="S1144" s="218"/>
      <c r="T1144" s="219"/>
      <c r="AT1144" s="220" t="s">
        <v>166</v>
      </c>
      <c r="AU1144" s="220" t="s">
        <v>81</v>
      </c>
      <c r="AV1144" s="14" t="s">
        <v>81</v>
      </c>
      <c r="AW1144" s="14" t="s">
        <v>33</v>
      </c>
      <c r="AX1144" s="14" t="s">
        <v>72</v>
      </c>
      <c r="AY1144" s="220" t="s">
        <v>154</v>
      </c>
    </row>
    <row r="1145" spans="2:51" s="14" customFormat="1" ht="11.25">
      <c r="B1145" s="210"/>
      <c r="C1145" s="211"/>
      <c r="D1145" s="193" t="s">
        <v>166</v>
      </c>
      <c r="E1145" s="212" t="s">
        <v>19</v>
      </c>
      <c r="F1145" s="213" t="s">
        <v>1512</v>
      </c>
      <c r="G1145" s="211"/>
      <c r="H1145" s="214">
        <v>70.75</v>
      </c>
      <c r="I1145" s="215"/>
      <c r="J1145" s="211"/>
      <c r="K1145" s="211"/>
      <c r="L1145" s="216"/>
      <c r="M1145" s="217"/>
      <c r="N1145" s="218"/>
      <c r="O1145" s="218"/>
      <c r="P1145" s="218"/>
      <c r="Q1145" s="218"/>
      <c r="R1145" s="218"/>
      <c r="S1145" s="218"/>
      <c r="T1145" s="219"/>
      <c r="AT1145" s="220" t="s">
        <v>166</v>
      </c>
      <c r="AU1145" s="220" t="s">
        <v>81</v>
      </c>
      <c r="AV1145" s="14" t="s">
        <v>81</v>
      </c>
      <c r="AW1145" s="14" t="s">
        <v>33</v>
      </c>
      <c r="AX1145" s="14" t="s">
        <v>72</v>
      </c>
      <c r="AY1145" s="220" t="s">
        <v>154</v>
      </c>
    </row>
    <row r="1146" spans="2:51" s="14" customFormat="1" ht="22.5">
      <c r="B1146" s="210"/>
      <c r="C1146" s="211"/>
      <c r="D1146" s="193" t="s">
        <v>166</v>
      </c>
      <c r="E1146" s="212" t="s">
        <v>19</v>
      </c>
      <c r="F1146" s="213" t="s">
        <v>566</v>
      </c>
      <c r="G1146" s="211"/>
      <c r="H1146" s="214">
        <v>161.8</v>
      </c>
      <c r="I1146" s="215"/>
      <c r="J1146" s="211"/>
      <c r="K1146" s="211"/>
      <c r="L1146" s="216"/>
      <c r="M1146" s="217"/>
      <c r="N1146" s="218"/>
      <c r="O1146" s="218"/>
      <c r="P1146" s="218"/>
      <c r="Q1146" s="218"/>
      <c r="R1146" s="218"/>
      <c r="S1146" s="218"/>
      <c r="T1146" s="219"/>
      <c r="AT1146" s="220" t="s">
        <v>166</v>
      </c>
      <c r="AU1146" s="220" t="s">
        <v>81</v>
      </c>
      <c r="AV1146" s="14" t="s">
        <v>81</v>
      </c>
      <c r="AW1146" s="14" t="s">
        <v>33</v>
      </c>
      <c r="AX1146" s="14" t="s">
        <v>72</v>
      </c>
      <c r="AY1146" s="220" t="s">
        <v>154</v>
      </c>
    </row>
    <row r="1147" spans="2:51" s="14" customFormat="1" ht="11.25">
      <c r="B1147" s="210"/>
      <c r="C1147" s="211"/>
      <c r="D1147" s="193" t="s">
        <v>166</v>
      </c>
      <c r="E1147" s="212" t="s">
        <v>19</v>
      </c>
      <c r="F1147" s="213" t="s">
        <v>567</v>
      </c>
      <c r="G1147" s="211"/>
      <c r="H1147" s="214">
        <v>307.395</v>
      </c>
      <c r="I1147" s="215"/>
      <c r="J1147" s="211"/>
      <c r="K1147" s="211"/>
      <c r="L1147" s="216"/>
      <c r="M1147" s="217"/>
      <c r="N1147" s="218"/>
      <c r="O1147" s="218"/>
      <c r="P1147" s="218"/>
      <c r="Q1147" s="218"/>
      <c r="R1147" s="218"/>
      <c r="S1147" s="218"/>
      <c r="T1147" s="219"/>
      <c r="AT1147" s="220" t="s">
        <v>166</v>
      </c>
      <c r="AU1147" s="220" t="s">
        <v>81</v>
      </c>
      <c r="AV1147" s="14" t="s">
        <v>81</v>
      </c>
      <c r="AW1147" s="14" t="s">
        <v>33</v>
      </c>
      <c r="AX1147" s="14" t="s">
        <v>72</v>
      </c>
      <c r="AY1147" s="220" t="s">
        <v>154</v>
      </c>
    </row>
    <row r="1148" spans="2:51" s="14" customFormat="1" ht="11.25">
      <c r="B1148" s="210"/>
      <c r="C1148" s="211"/>
      <c r="D1148" s="193" t="s">
        <v>166</v>
      </c>
      <c r="E1148" s="212" t="s">
        <v>19</v>
      </c>
      <c r="F1148" s="213" t="s">
        <v>597</v>
      </c>
      <c r="G1148" s="211"/>
      <c r="H1148" s="214">
        <v>51.63</v>
      </c>
      <c r="I1148" s="215"/>
      <c r="J1148" s="211"/>
      <c r="K1148" s="211"/>
      <c r="L1148" s="216"/>
      <c r="M1148" s="217"/>
      <c r="N1148" s="218"/>
      <c r="O1148" s="218"/>
      <c r="P1148" s="218"/>
      <c r="Q1148" s="218"/>
      <c r="R1148" s="218"/>
      <c r="S1148" s="218"/>
      <c r="T1148" s="219"/>
      <c r="AT1148" s="220" t="s">
        <v>166</v>
      </c>
      <c r="AU1148" s="220" t="s">
        <v>81</v>
      </c>
      <c r="AV1148" s="14" t="s">
        <v>81</v>
      </c>
      <c r="AW1148" s="14" t="s">
        <v>33</v>
      </c>
      <c r="AX1148" s="14" t="s">
        <v>72</v>
      </c>
      <c r="AY1148" s="220" t="s">
        <v>154</v>
      </c>
    </row>
    <row r="1149" spans="2:51" s="14" customFormat="1" ht="11.25">
      <c r="B1149" s="210"/>
      <c r="C1149" s="211"/>
      <c r="D1149" s="193" t="s">
        <v>166</v>
      </c>
      <c r="E1149" s="212" t="s">
        <v>19</v>
      </c>
      <c r="F1149" s="213" t="s">
        <v>598</v>
      </c>
      <c r="G1149" s="211"/>
      <c r="H1149" s="214">
        <v>931.425</v>
      </c>
      <c r="I1149" s="215"/>
      <c r="J1149" s="211"/>
      <c r="K1149" s="211"/>
      <c r="L1149" s="216"/>
      <c r="M1149" s="217"/>
      <c r="N1149" s="218"/>
      <c r="O1149" s="218"/>
      <c r="P1149" s="218"/>
      <c r="Q1149" s="218"/>
      <c r="R1149" s="218"/>
      <c r="S1149" s="218"/>
      <c r="T1149" s="219"/>
      <c r="AT1149" s="220" t="s">
        <v>166</v>
      </c>
      <c r="AU1149" s="220" t="s">
        <v>81</v>
      </c>
      <c r="AV1149" s="14" t="s">
        <v>81</v>
      </c>
      <c r="AW1149" s="14" t="s">
        <v>33</v>
      </c>
      <c r="AX1149" s="14" t="s">
        <v>72</v>
      </c>
      <c r="AY1149" s="220" t="s">
        <v>154</v>
      </c>
    </row>
    <row r="1150" spans="2:51" s="14" customFormat="1" ht="11.25">
      <c r="B1150" s="210"/>
      <c r="C1150" s="211"/>
      <c r="D1150" s="193" t="s">
        <v>166</v>
      </c>
      <c r="E1150" s="212" t="s">
        <v>19</v>
      </c>
      <c r="F1150" s="213" t="s">
        <v>599</v>
      </c>
      <c r="G1150" s="211"/>
      <c r="H1150" s="214">
        <v>41.213</v>
      </c>
      <c r="I1150" s="215"/>
      <c r="J1150" s="211"/>
      <c r="K1150" s="211"/>
      <c r="L1150" s="216"/>
      <c r="M1150" s="217"/>
      <c r="N1150" s="218"/>
      <c r="O1150" s="218"/>
      <c r="P1150" s="218"/>
      <c r="Q1150" s="218"/>
      <c r="R1150" s="218"/>
      <c r="S1150" s="218"/>
      <c r="T1150" s="219"/>
      <c r="AT1150" s="220" t="s">
        <v>166</v>
      </c>
      <c r="AU1150" s="220" t="s">
        <v>81</v>
      </c>
      <c r="AV1150" s="14" t="s">
        <v>81</v>
      </c>
      <c r="AW1150" s="14" t="s">
        <v>33</v>
      </c>
      <c r="AX1150" s="14" t="s">
        <v>72</v>
      </c>
      <c r="AY1150" s="220" t="s">
        <v>154</v>
      </c>
    </row>
    <row r="1151" spans="2:51" s="14" customFormat="1" ht="11.25">
      <c r="B1151" s="210"/>
      <c r="C1151" s="211"/>
      <c r="D1151" s="193" t="s">
        <v>166</v>
      </c>
      <c r="E1151" s="212" t="s">
        <v>19</v>
      </c>
      <c r="F1151" s="213" t="s">
        <v>600</v>
      </c>
      <c r="G1151" s="211"/>
      <c r="H1151" s="214">
        <v>6.38</v>
      </c>
      <c r="I1151" s="215"/>
      <c r="J1151" s="211"/>
      <c r="K1151" s="211"/>
      <c r="L1151" s="216"/>
      <c r="M1151" s="217"/>
      <c r="N1151" s="218"/>
      <c r="O1151" s="218"/>
      <c r="P1151" s="218"/>
      <c r="Q1151" s="218"/>
      <c r="R1151" s="218"/>
      <c r="S1151" s="218"/>
      <c r="T1151" s="219"/>
      <c r="AT1151" s="220" t="s">
        <v>166</v>
      </c>
      <c r="AU1151" s="220" t="s">
        <v>81</v>
      </c>
      <c r="AV1151" s="14" t="s">
        <v>81</v>
      </c>
      <c r="AW1151" s="14" t="s">
        <v>33</v>
      </c>
      <c r="AX1151" s="14" t="s">
        <v>72</v>
      </c>
      <c r="AY1151" s="220" t="s">
        <v>154</v>
      </c>
    </row>
    <row r="1152" spans="2:51" s="14" customFormat="1" ht="11.25">
      <c r="B1152" s="210"/>
      <c r="C1152" s="211"/>
      <c r="D1152" s="193" t="s">
        <v>166</v>
      </c>
      <c r="E1152" s="212" t="s">
        <v>19</v>
      </c>
      <c r="F1152" s="213" t="s">
        <v>1513</v>
      </c>
      <c r="G1152" s="211"/>
      <c r="H1152" s="214">
        <v>250</v>
      </c>
      <c r="I1152" s="215"/>
      <c r="J1152" s="211"/>
      <c r="K1152" s="211"/>
      <c r="L1152" s="216"/>
      <c r="M1152" s="217"/>
      <c r="N1152" s="218"/>
      <c r="O1152" s="218"/>
      <c r="P1152" s="218"/>
      <c r="Q1152" s="218"/>
      <c r="R1152" s="218"/>
      <c r="S1152" s="218"/>
      <c r="T1152" s="219"/>
      <c r="AT1152" s="220" t="s">
        <v>166</v>
      </c>
      <c r="AU1152" s="220" t="s">
        <v>81</v>
      </c>
      <c r="AV1152" s="14" t="s">
        <v>81</v>
      </c>
      <c r="AW1152" s="14" t="s">
        <v>33</v>
      </c>
      <c r="AX1152" s="14" t="s">
        <v>72</v>
      </c>
      <c r="AY1152" s="220" t="s">
        <v>154</v>
      </c>
    </row>
    <row r="1153" spans="2:51" s="15" customFormat="1" ht="11.25">
      <c r="B1153" s="221"/>
      <c r="C1153" s="222"/>
      <c r="D1153" s="193" t="s">
        <v>166</v>
      </c>
      <c r="E1153" s="223" t="s">
        <v>19</v>
      </c>
      <c r="F1153" s="224" t="s">
        <v>196</v>
      </c>
      <c r="G1153" s="222"/>
      <c r="H1153" s="225">
        <v>2426.623</v>
      </c>
      <c r="I1153" s="226"/>
      <c r="J1153" s="222"/>
      <c r="K1153" s="222"/>
      <c r="L1153" s="227"/>
      <c r="M1153" s="228"/>
      <c r="N1153" s="229"/>
      <c r="O1153" s="229"/>
      <c r="P1153" s="229"/>
      <c r="Q1153" s="229"/>
      <c r="R1153" s="229"/>
      <c r="S1153" s="229"/>
      <c r="T1153" s="230"/>
      <c r="AT1153" s="231" t="s">
        <v>166</v>
      </c>
      <c r="AU1153" s="231" t="s">
        <v>81</v>
      </c>
      <c r="AV1153" s="15" t="s">
        <v>161</v>
      </c>
      <c r="AW1153" s="15" t="s">
        <v>33</v>
      </c>
      <c r="AX1153" s="15" t="s">
        <v>79</v>
      </c>
      <c r="AY1153" s="231" t="s">
        <v>154</v>
      </c>
    </row>
    <row r="1154" spans="1:65" s="2" customFormat="1" ht="37.9" customHeight="1">
      <c r="A1154" s="36"/>
      <c r="B1154" s="37"/>
      <c r="C1154" s="180" t="s">
        <v>1526</v>
      </c>
      <c r="D1154" s="180" t="s">
        <v>156</v>
      </c>
      <c r="E1154" s="181" t="s">
        <v>1527</v>
      </c>
      <c r="F1154" s="182" t="s">
        <v>1528</v>
      </c>
      <c r="G1154" s="183" t="s">
        <v>159</v>
      </c>
      <c r="H1154" s="184">
        <v>2426.623</v>
      </c>
      <c r="I1154" s="185"/>
      <c r="J1154" s="186">
        <f>ROUND(I1154*H1154,2)</f>
        <v>0</v>
      </c>
      <c r="K1154" s="182" t="s">
        <v>160</v>
      </c>
      <c r="L1154" s="41"/>
      <c r="M1154" s="187" t="s">
        <v>19</v>
      </c>
      <c r="N1154" s="188" t="s">
        <v>43</v>
      </c>
      <c r="O1154" s="66"/>
      <c r="P1154" s="189">
        <f>O1154*H1154</f>
        <v>0</v>
      </c>
      <c r="Q1154" s="189">
        <v>0.00026</v>
      </c>
      <c r="R1154" s="189">
        <f>Q1154*H1154</f>
        <v>0.63092198</v>
      </c>
      <c r="S1154" s="189">
        <v>0</v>
      </c>
      <c r="T1154" s="190">
        <f>S1154*H1154</f>
        <v>0</v>
      </c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R1154" s="191" t="s">
        <v>262</v>
      </c>
      <c r="AT1154" s="191" t="s">
        <v>156</v>
      </c>
      <c r="AU1154" s="191" t="s">
        <v>81</v>
      </c>
      <c r="AY1154" s="19" t="s">
        <v>154</v>
      </c>
      <c r="BE1154" s="192">
        <f>IF(N1154="základní",J1154,0)</f>
        <v>0</v>
      </c>
      <c r="BF1154" s="192">
        <f>IF(N1154="snížená",J1154,0)</f>
        <v>0</v>
      </c>
      <c r="BG1154" s="192">
        <f>IF(N1154="zákl. přenesená",J1154,0)</f>
        <v>0</v>
      </c>
      <c r="BH1154" s="192">
        <f>IF(N1154="sníž. přenesená",J1154,0)</f>
        <v>0</v>
      </c>
      <c r="BI1154" s="192">
        <f>IF(N1154="nulová",J1154,0)</f>
        <v>0</v>
      </c>
      <c r="BJ1154" s="19" t="s">
        <v>79</v>
      </c>
      <c r="BK1154" s="192">
        <f>ROUND(I1154*H1154,2)</f>
        <v>0</v>
      </c>
      <c r="BL1154" s="19" t="s">
        <v>262</v>
      </c>
      <c r="BM1154" s="191" t="s">
        <v>1529</v>
      </c>
    </row>
    <row r="1155" spans="1:47" s="2" customFormat="1" ht="29.25">
      <c r="A1155" s="36"/>
      <c r="B1155" s="37"/>
      <c r="C1155" s="38"/>
      <c r="D1155" s="193" t="s">
        <v>163</v>
      </c>
      <c r="E1155" s="38"/>
      <c r="F1155" s="194" t="s">
        <v>1528</v>
      </c>
      <c r="G1155" s="38"/>
      <c r="H1155" s="38"/>
      <c r="I1155" s="195"/>
      <c r="J1155" s="38"/>
      <c r="K1155" s="38"/>
      <c r="L1155" s="41"/>
      <c r="M1155" s="196"/>
      <c r="N1155" s="197"/>
      <c r="O1155" s="66"/>
      <c r="P1155" s="66"/>
      <c r="Q1155" s="66"/>
      <c r="R1155" s="66"/>
      <c r="S1155" s="66"/>
      <c r="T1155" s="67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T1155" s="19" t="s">
        <v>163</v>
      </c>
      <c r="AU1155" s="19" t="s">
        <v>81</v>
      </c>
    </row>
    <row r="1156" spans="1:47" s="2" customFormat="1" ht="11.25">
      <c r="A1156" s="36"/>
      <c r="B1156" s="37"/>
      <c r="C1156" s="38"/>
      <c r="D1156" s="198" t="s">
        <v>164</v>
      </c>
      <c r="E1156" s="38"/>
      <c r="F1156" s="199" t="s">
        <v>1530</v>
      </c>
      <c r="G1156" s="38"/>
      <c r="H1156" s="38"/>
      <c r="I1156" s="195"/>
      <c r="J1156" s="38"/>
      <c r="K1156" s="38"/>
      <c r="L1156" s="41"/>
      <c r="M1156" s="196"/>
      <c r="N1156" s="197"/>
      <c r="O1156" s="66"/>
      <c r="P1156" s="66"/>
      <c r="Q1156" s="66"/>
      <c r="R1156" s="66"/>
      <c r="S1156" s="66"/>
      <c r="T1156" s="67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T1156" s="19" t="s">
        <v>164</v>
      </c>
      <c r="AU1156" s="19" t="s">
        <v>81</v>
      </c>
    </row>
    <row r="1157" spans="2:51" s="14" customFormat="1" ht="11.25">
      <c r="B1157" s="210"/>
      <c r="C1157" s="211"/>
      <c r="D1157" s="193" t="s">
        <v>166</v>
      </c>
      <c r="E1157" s="212" t="s">
        <v>19</v>
      </c>
      <c r="F1157" s="213" t="s">
        <v>1525</v>
      </c>
      <c r="G1157" s="211"/>
      <c r="H1157" s="214">
        <v>45.53</v>
      </c>
      <c r="I1157" s="215"/>
      <c r="J1157" s="211"/>
      <c r="K1157" s="211"/>
      <c r="L1157" s="216"/>
      <c r="M1157" s="217"/>
      <c r="N1157" s="218"/>
      <c r="O1157" s="218"/>
      <c r="P1157" s="218"/>
      <c r="Q1157" s="218"/>
      <c r="R1157" s="218"/>
      <c r="S1157" s="218"/>
      <c r="T1157" s="219"/>
      <c r="AT1157" s="220" t="s">
        <v>166</v>
      </c>
      <c r="AU1157" s="220" t="s">
        <v>81</v>
      </c>
      <c r="AV1157" s="14" t="s">
        <v>81</v>
      </c>
      <c r="AW1157" s="14" t="s">
        <v>33</v>
      </c>
      <c r="AX1157" s="14" t="s">
        <v>72</v>
      </c>
      <c r="AY1157" s="220" t="s">
        <v>154</v>
      </c>
    </row>
    <row r="1158" spans="2:51" s="14" customFormat="1" ht="11.25">
      <c r="B1158" s="210"/>
      <c r="C1158" s="211"/>
      <c r="D1158" s="193" t="s">
        <v>166</v>
      </c>
      <c r="E1158" s="212" t="s">
        <v>19</v>
      </c>
      <c r="F1158" s="213" t="s">
        <v>1510</v>
      </c>
      <c r="G1158" s="211"/>
      <c r="H1158" s="214">
        <v>25</v>
      </c>
      <c r="I1158" s="215"/>
      <c r="J1158" s="211"/>
      <c r="K1158" s="211"/>
      <c r="L1158" s="216"/>
      <c r="M1158" s="217"/>
      <c r="N1158" s="218"/>
      <c r="O1158" s="218"/>
      <c r="P1158" s="218"/>
      <c r="Q1158" s="218"/>
      <c r="R1158" s="218"/>
      <c r="S1158" s="218"/>
      <c r="T1158" s="219"/>
      <c r="AT1158" s="220" t="s">
        <v>166</v>
      </c>
      <c r="AU1158" s="220" t="s">
        <v>81</v>
      </c>
      <c r="AV1158" s="14" t="s">
        <v>81</v>
      </c>
      <c r="AW1158" s="14" t="s">
        <v>33</v>
      </c>
      <c r="AX1158" s="14" t="s">
        <v>72</v>
      </c>
      <c r="AY1158" s="220" t="s">
        <v>154</v>
      </c>
    </row>
    <row r="1159" spans="2:51" s="14" customFormat="1" ht="11.25">
      <c r="B1159" s="210"/>
      <c r="C1159" s="211"/>
      <c r="D1159" s="193" t="s">
        <v>166</v>
      </c>
      <c r="E1159" s="212" t="s">
        <v>19</v>
      </c>
      <c r="F1159" s="213" t="s">
        <v>1511</v>
      </c>
      <c r="G1159" s="211"/>
      <c r="H1159" s="214">
        <v>535.5</v>
      </c>
      <c r="I1159" s="215"/>
      <c r="J1159" s="211"/>
      <c r="K1159" s="211"/>
      <c r="L1159" s="216"/>
      <c r="M1159" s="217"/>
      <c r="N1159" s="218"/>
      <c r="O1159" s="218"/>
      <c r="P1159" s="218"/>
      <c r="Q1159" s="218"/>
      <c r="R1159" s="218"/>
      <c r="S1159" s="218"/>
      <c r="T1159" s="219"/>
      <c r="AT1159" s="220" t="s">
        <v>166</v>
      </c>
      <c r="AU1159" s="220" t="s">
        <v>81</v>
      </c>
      <c r="AV1159" s="14" t="s">
        <v>81</v>
      </c>
      <c r="AW1159" s="14" t="s">
        <v>33</v>
      </c>
      <c r="AX1159" s="14" t="s">
        <v>72</v>
      </c>
      <c r="AY1159" s="220" t="s">
        <v>154</v>
      </c>
    </row>
    <row r="1160" spans="2:51" s="14" customFormat="1" ht="11.25">
      <c r="B1160" s="210"/>
      <c r="C1160" s="211"/>
      <c r="D1160" s="193" t="s">
        <v>166</v>
      </c>
      <c r="E1160" s="212" t="s">
        <v>19</v>
      </c>
      <c r="F1160" s="213" t="s">
        <v>1512</v>
      </c>
      <c r="G1160" s="211"/>
      <c r="H1160" s="214">
        <v>70.75</v>
      </c>
      <c r="I1160" s="215"/>
      <c r="J1160" s="211"/>
      <c r="K1160" s="211"/>
      <c r="L1160" s="216"/>
      <c r="M1160" s="217"/>
      <c r="N1160" s="218"/>
      <c r="O1160" s="218"/>
      <c r="P1160" s="218"/>
      <c r="Q1160" s="218"/>
      <c r="R1160" s="218"/>
      <c r="S1160" s="218"/>
      <c r="T1160" s="219"/>
      <c r="AT1160" s="220" t="s">
        <v>166</v>
      </c>
      <c r="AU1160" s="220" t="s">
        <v>81</v>
      </c>
      <c r="AV1160" s="14" t="s">
        <v>81</v>
      </c>
      <c r="AW1160" s="14" t="s">
        <v>33</v>
      </c>
      <c r="AX1160" s="14" t="s">
        <v>72</v>
      </c>
      <c r="AY1160" s="220" t="s">
        <v>154</v>
      </c>
    </row>
    <row r="1161" spans="2:51" s="14" customFormat="1" ht="22.5">
      <c r="B1161" s="210"/>
      <c r="C1161" s="211"/>
      <c r="D1161" s="193" t="s">
        <v>166</v>
      </c>
      <c r="E1161" s="212" t="s">
        <v>19</v>
      </c>
      <c r="F1161" s="213" t="s">
        <v>566</v>
      </c>
      <c r="G1161" s="211"/>
      <c r="H1161" s="214">
        <v>161.8</v>
      </c>
      <c r="I1161" s="215"/>
      <c r="J1161" s="211"/>
      <c r="K1161" s="211"/>
      <c r="L1161" s="216"/>
      <c r="M1161" s="217"/>
      <c r="N1161" s="218"/>
      <c r="O1161" s="218"/>
      <c r="P1161" s="218"/>
      <c r="Q1161" s="218"/>
      <c r="R1161" s="218"/>
      <c r="S1161" s="218"/>
      <c r="T1161" s="219"/>
      <c r="AT1161" s="220" t="s">
        <v>166</v>
      </c>
      <c r="AU1161" s="220" t="s">
        <v>81</v>
      </c>
      <c r="AV1161" s="14" t="s">
        <v>81</v>
      </c>
      <c r="AW1161" s="14" t="s">
        <v>33</v>
      </c>
      <c r="AX1161" s="14" t="s">
        <v>72</v>
      </c>
      <c r="AY1161" s="220" t="s">
        <v>154</v>
      </c>
    </row>
    <row r="1162" spans="2:51" s="14" customFormat="1" ht="11.25">
      <c r="B1162" s="210"/>
      <c r="C1162" s="211"/>
      <c r="D1162" s="193" t="s">
        <v>166</v>
      </c>
      <c r="E1162" s="212" t="s">
        <v>19</v>
      </c>
      <c r="F1162" s="213" t="s">
        <v>567</v>
      </c>
      <c r="G1162" s="211"/>
      <c r="H1162" s="214">
        <v>307.395</v>
      </c>
      <c r="I1162" s="215"/>
      <c r="J1162" s="211"/>
      <c r="K1162" s="211"/>
      <c r="L1162" s="216"/>
      <c r="M1162" s="217"/>
      <c r="N1162" s="218"/>
      <c r="O1162" s="218"/>
      <c r="P1162" s="218"/>
      <c r="Q1162" s="218"/>
      <c r="R1162" s="218"/>
      <c r="S1162" s="218"/>
      <c r="T1162" s="219"/>
      <c r="AT1162" s="220" t="s">
        <v>166</v>
      </c>
      <c r="AU1162" s="220" t="s">
        <v>81</v>
      </c>
      <c r="AV1162" s="14" t="s">
        <v>81</v>
      </c>
      <c r="AW1162" s="14" t="s">
        <v>33</v>
      </c>
      <c r="AX1162" s="14" t="s">
        <v>72</v>
      </c>
      <c r="AY1162" s="220" t="s">
        <v>154</v>
      </c>
    </row>
    <row r="1163" spans="2:51" s="14" customFormat="1" ht="11.25">
      <c r="B1163" s="210"/>
      <c r="C1163" s="211"/>
      <c r="D1163" s="193" t="s">
        <v>166</v>
      </c>
      <c r="E1163" s="212" t="s">
        <v>19</v>
      </c>
      <c r="F1163" s="213" t="s">
        <v>597</v>
      </c>
      <c r="G1163" s="211"/>
      <c r="H1163" s="214">
        <v>51.63</v>
      </c>
      <c r="I1163" s="215"/>
      <c r="J1163" s="211"/>
      <c r="K1163" s="211"/>
      <c r="L1163" s="216"/>
      <c r="M1163" s="217"/>
      <c r="N1163" s="218"/>
      <c r="O1163" s="218"/>
      <c r="P1163" s="218"/>
      <c r="Q1163" s="218"/>
      <c r="R1163" s="218"/>
      <c r="S1163" s="218"/>
      <c r="T1163" s="219"/>
      <c r="AT1163" s="220" t="s">
        <v>166</v>
      </c>
      <c r="AU1163" s="220" t="s">
        <v>81</v>
      </c>
      <c r="AV1163" s="14" t="s">
        <v>81</v>
      </c>
      <c r="AW1163" s="14" t="s">
        <v>33</v>
      </c>
      <c r="AX1163" s="14" t="s">
        <v>72</v>
      </c>
      <c r="AY1163" s="220" t="s">
        <v>154</v>
      </c>
    </row>
    <row r="1164" spans="2:51" s="14" customFormat="1" ht="11.25">
      <c r="B1164" s="210"/>
      <c r="C1164" s="211"/>
      <c r="D1164" s="193" t="s">
        <v>166</v>
      </c>
      <c r="E1164" s="212" t="s">
        <v>19</v>
      </c>
      <c r="F1164" s="213" t="s">
        <v>598</v>
      </c>
      <c r="G1164" s="211"/>
      <c r="H1164" s="214">
        <v>931.425</v>
      </c>
      <c r="I1164" s="215"/>
      <c r="J1164" s="211"/>
      <c r="K1164" s="211"/>
      <c r="L1164" s="216"/>
      <c r="M1164" s="217"/>
      <c r="N1164" s="218"/>
      <c r="O1164" s="218"/>
      <c r="P1164" s="218"/>
      <c r="Q1164" s="218"/>
      <c r="R1164" s="218"/>
      <c r="S1164" s="218"/>
      <c r="T1164" s="219"/>
      <c r="AT1164" s="220" t="s">
        <v>166</v>
      </c>
      <c r="AU1164" s="220" t="s">
        <v>81</v>
      </c>
      <c r="AV1164" s="14" t="s">
        <v>81</v>
      </c>
      <c r="AW1164" s="14" t="s">
        <v>33</v>
      </c>
      <c r="AX1164" s="14" t="s">
        <v>72</v>
      </c>
      <c r="AY1164" s="220" t="s">
        <v>154</v>
      </c>
    </row>
    <row r="1165" spans="2:51" s="14" customFormat="1" ht="11.25">
      <c r="B1165" s="210"/>
      <c r="C1165" s="211"/>
      <c r="D1165" s="193" t="s">
        <v>166</v>
      </c>
      <c r="E1165" s="212" t="s">
        <v>19</v>
      </c>
      <c r="F1165" s="213" t="s">
        <v>599</v>
      </c>
      <c r="G1165" s="211"/>
      <c r="H1165" s="214">
        <v>41.213</v>
      </c>
      <c r="I1165" s="215"/>
      <c r="J1165" s="211"/>
      <c r="K1165" s="211"/>
      <c r="L1165" s="216"/>
      <c r="M1165" s="217"/>
      <c r="N1165" s="218"/>
      <c r="O1165" s="218"/>
      <c r="P1165" s="218"/>
      <c r="Q1165" s="218"/>
      <c r="R1165" s="218"/>
      <c r="S1165" s="218"/>
      <c r="T1165" s="219"/>
      <c r="AT1165" s="220" t="s">
        <v>166</v>
      </c>
      <c r="AU1165" s="220" t="s">
        <v>81</v>
      </c>
      <c r="AV1165" s="14" t="s">
        <v>81</v>
      </c>
      <c r="AW1165" s="14" t="s">
        <v>33</v>
      </c>
      <c r="AX1165" s="14" t="s">
        <v>72</v>
      </c>
      <c r="AY1165" s="220" t="s">
        <v>154</v>
      </c>
    </row>
    <row r="1166" spans="2:51" s="14" customFormat="1" ht="11.25">
      <c r="B1166" s="210"/>
      <c r="C1166" s="211"/>
      <c r="D1166" s="193" t="s">
        <v>166</v>
      </c>
      <c r="E1166" s="212" t="s">
        <v>19</v>
      </c>
      <c r="F1166" s="213" t="s">
        <v>600</v>
      </c>
      <c r="G1166" s="211"/>
      <c r="H1166" s="214">
        <v>6.38</v>
      </c>
      <c r="I1166" s="215"/>
      <c r="J1166" s="211"/>
      <c r="K1166" s="211"/>
      <c r="L1166" s="216"/>
      <c r="M1166" s="217"/>
      <c r="N1166" s="218"/>
      <c r="O1166" s="218"/>
      <c r="P1166" s="218"/>
      <c r="Q1166" s="218"/>
      <c r="R1166" s="218"/>
      <c r="S1166" s="218"/>
      <c r="T1166" s="219"/>
      <c r="AT1166" s="220" t="s">
        <v>166</v>
      </c>
      <c r="AU1166" s="220" t="s">
        <v>81</v>
      </c>
      <c r="AV1166" s="14" t="s">
        <v>81</v>
      </c>
      <c r="AW1166" s="14" t="s">
        <v>33</v>
      </c>
      <c r="AX1166" s="14" t="s">
        <v>72</v>
      </c>
      <c r="AY1166" s="220" t="s">
        <v>154</v>
      </c>
    </row>
    <row r="1167" spans="2:51" s="14" customFormat="1" ht="11.25">
      <c r="B1167" s="210"/>
      <c r="C1167" s="211"/>
      <c r="D1167" s="193" t="s">
        <v>166</v>
      </c>
      <c r="E1167" s="212" t="s">
        <v>19</v>
      </c>
      <c r="F1167" s="213" t="s">
        <v>1513</v>
      </c>
      <c r="G1167" s="211"/>
      <c r="H1167" s="214">
        <v>250</v>
      </c>
      <c r="I1167" s="215"/>
      <c r="J1167" s="211"/>
      <c r="K1167" s="211"/>
      <c r="L1167" s="216"/>
      <c r="M1167" s="217"/>
      <c r="N1167" s="218"/>
      <c r="O1167" s="218"/>
      <c r="P1167" s="218"/>
      <c r="Q1167" s="218"/>
      <c r="R1167" s="218"/>
      <c r="S1167" s="218"/>
      <c r="T1167" s="219"/>
      <c r="AT1167" s="220" t="s">
        <v>166</v>
      </c>
      <c r="AU1167" s="220" t="s">
        <v>81</v>
      </c>
      <c r="AV1167" s="14" t="s">
        <v>81</v>
      </c>
      <c r="AW1167" s="14" t="s">
        <v>33</v>
      </c>
      <c r="AX1167" s="14" t="s">
        <v>72</v>
      </c>
      <c r="AY1167" s="220" t="s">
        <v>154</v>
      </c>
    </row>
    <row r="1168" spans="2:51" s="15" customFormat="1" ht="11.25">
      <c r="B1168" s="221"/>
      <c r="C1168" s="222"/>
      <c r="D1168" s="193" t="s">
        <v>166</v>
      </c>
      <c r="E1168" s="223" t="s">
        <v>19</v>
      </c>
      <c r="F1168" s="224" t="s">
        <v>196</v>
      </c>
      <c r="G1168" s="222"/>
      <c r="H1168" s="225">
        <v>2426.623</v>
      </c>
      <c r="I1168" s="226"/>
      <c r="J1168" s="222"/>
      <c r="K1168" s="222"/>
      <c r="L1168" s="227"/>
      <c r="M1168" s="228"/>
      <c r="N1168" s="229"/>
      <c r="O1168" s="229"/>
      <c r="P1168" s="229"/>
      <c r="Q1168" s="229"/>
      <c r="R1168" s="229"/>
      <c r="S1168" s="229"/>
      <c r="T1168" s="230"/>
      <c r="AT1168" s="231" t="s">
        <v>166</v>
      </c>
      <c r="AU1168" s="231" t="s">
        <v>81</v>
      </c>
      <c r="AV1168" s="15" t="s">
        <v>161</v>
      </c>
      <c r="AW1168" s="15" t="s">
        <v>33</v>
      </c>
      <c r="AX1168" s="15" t="s">
        <v>79</v>
      </c>
      <c r="AY1168" s="231" t="s">
        <v>154</v>
      </c>
    </row>
    <row r="1169" spans="1:65" s="2" customFormat="1" ht="24.2" customHeight="1">
      <c r="A1169" s="36"/>
      <c r="B1169" s="37"/>
      <c r="C1169" s="180" t="s">
        <v>1531</v>
      </c>
      <c r="D1169" s="180" t="s">
        <v>156</v>
      </c>
      <c r="E1169" s="181" t="s">
        <v>1532</v>
      </c>
      <c r="F1169" s="182" t="s">
        <v>1533</v>
      </c>
      <c r="G1169" s="183" t="s">
        <v>159</v>
      </c>
      <c r="H1169" s="184">
        <v>39.6</v>
      </c>
      <c r="I1169" s="185"/>
      <c r="J1169" s="186">
        <f>ROUND(I1169*H1169,2)</f>
        <v>0</v>
      </c>
      <c r="K1169" s="182" t="s">
        <v>160</v>
      </c>
      <c r="L1169" s="41"/>
      <c r="M1169" s="187" t="s">
        <v>19</v>
      </c>
      <c r="N1169" s="188" t="s">
        <v>43</v>
      </c>
      <c r="O1169" s="66"/>
      <c r="P1169" s="189">
        <f>O1169*H1169</f>
        <v>0</v>
      </c>
      <c r="Q1169" s="189">
        <v>0.00875</v>
      </c>
      <c r="R1169" s="189">
        <f>Q1169*H1169</f>
        <v>0.34650000000000003</v>
      </c>
      <c r="S1169" s="189">
        <v>0</v>
      </c>
      <c r="T1169" s="190">
        <f>S1169*H1169</f>
        <v>0</v>
      </c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R1169" s="191" t="s">
        <v>262</v>
      </c>
      <c r="AT1169" s="191" t="s">
        <v>156</v>
      </c>
      <c r="AU1169" s="191" t="s">
        <v>81</v>
      </c>
      <c r="AY1169" s="19" t="s">
        <v>154</v>
      </c>
      <c r="BE1169" s="192">
        <f>IF(N1169="základní",J1169,0)</f>
        <v>0</v>
      </c>
      <c r="BF1169" s="192">
        <f>IF(N1169="snížená",J1169,0)</f>
        <v>0</v>
      </c>
      <c r="BG1169" s="192">
        <f>IF(N1169="zákl. přenesená",J1169,0)</f>
        <v>0</v>
      </c>
      <c r="BH1169" s="192">
        <f>IF(N1169="sníž. přenesená",J1169,0)</f>
        <v>0</v>
      </c>
      <c r="BI1169" s="192">
        <f>IF(N1169="nulová",J1169,0)</f>
        <v>0</v>
      </c>
      <c r="BJ1169" s="19" t="s">
        <v>79</v>
      </c>
      <c r="BK1169" s="192">
        <f>ROUND(I1169*H1169,2)</f>
        <v>0</v>
      </c>
      <c r="BL1169" s="19" t="s">
        <v>262</v>
      </c>
      <c r="BM1169" s="191" t="s">
        <v>1534</v>
      </c>
    </row>
    <row r="1170" spans="1:47" s="2" customFormat="1" ht="19.5">
      <c r="A1170" s="36"/>
      <c r="B1170" s="37"/>
      <c r="C1170" s="38"/>
      <c r="D1170" s="193" t="s">
        <v>163</v>
      </c>
      <c r="E1170" s="38"/>
      <c r="F1170" s="194" t="s">
        <v>1533</v>
      </c>
      <c r="G1170" s="38"/>
      <c r="H1170" s="38"/>
      <c r="I1170" s="195"/>
      <c r="J1170" s="38"/>
      <c r="K1170" s="38"/>
      <c r="L1170" s="41"/>
      <c r="M1170" s="196"/>
      <c r="N1170" s="197"/>
      <c r="O1170" s="66"/>
      <c r="P1170" s="66"/>
      <c r="Q1170" s="66"/>
      <c r="R1170" s="66"/>
      <c r="S1170" s="66"/>
      <c r="T1170" s="67"/>
      <c r="U1170" s="36"/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T1170" s="19" t="s">
        <v>163</v>
      </c>
      <c r="AU1170" s="19" t="s">
        <v>81</v>
      </c>
    </row>
    <row r="1171" spans="1:47" s="2" customFormat="1" ht="11.25">
      <c r="A1171" s="36"/>
      <c r="B1171" s="37"/>
      <c r="C1171" s="38"/>
      <c r="D1171" s="198" t="s">
        <v>164</v>
      </c>
      <c r="E1171" s="38"/>
      <c r="F1171" s="199" t="s">
        <v>1535</v>
      </c>
      <c r="G1171" s="38"/>
      <c r="H1171" s="38"/>
      <c r="I1171" s="195"/>
      <c r="J1171" s="38"/>
      <c r="K1171" s="38"/>
      <c r="L1171" s="41"/>
      <c r="M1171" s="196"/>
      <c r="N1171" s="197"/>
      <c r="O1171" s="66"/>
      <c r="P1171" s="66"/>
      <c r="Q1171" s="66"/>
      <c r="R1171" s="66"/>
      <c r="S1171" s="66"/>
      <c r="T1171" s="67"/>
      <c r="U1171" s="36"/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T1171" s="19" t="s">
        <v>164</v>
      </c>
      <c r="AU1171" s="19" t="s">
        <v>81</v>
      </c>
    </row>
    <row r="1172" spans="2:51" s="14" customFormat="1" ht="11.25">
      <c r="B1172" s="210"/>
      <c r="C1172" s="211"/>
      <c r="D1172" s="193" t="s">
        <v>166</v>
      </c>
      <c r="E1172" s="212" t="s">
        <v>19</v>
      </c>
      <c r="F1172" s="213" t="s">
        <v>1519</v>
      </c>
      <c r="G1172" s="211"/>
      <c r="H1172" s="214">
        <v>39.6</v>
      </c>
      <c r="I1172" s="215"/>
      <c r="J1172" s="211"/>
      <c r="K1172" s="211"/>
      <c r="L1172" s="216"/>
      <c r="M1172" s="242"/>
      <c r="N1172" s="243"/>
      <c r="O1172" s="243"/>
      <c r="P1172" s="243"/>
      <c r="Q1172" s="243"/>
      <c r="R1172" s="243"/>
      <c r="S1172" s="243"/>
      <c r="T1172" s="244"/>
      <c r="AT1172" s="220" t="s">
        <v>166</v>
      </c>
      <c r="AU1172" s="220" t="s">
        <v>81</v>
      </c>
      <c r="AV1172" s="14" t="s">
        <v>81</v>
      </c>
      <c r="AW1172" s="14" t="s">
        <v>33</v>
      </c>
      <c r="AX1172" s="14" t="s">
        <v>79</v>
      </c>
      <c r="AY1172" s="220" t="s">
        <v>154</v>
      </c>
    </row>
    <row r="1173" spans="1:31" s="2" customFormat="1" ht="6.95" customHeight="1">
      <c r="A1173" s="36"/>
      <c r="B1173" s="49"/>
      <c r="C1173" s="50"/>
      <c r="D1173" s="50"/>
      <c r="E1173" s="50"/>
      <c r="F1173" s="50"/>
      <c r="G1173" s="50"/>
      <c r="H1173" s="50"/>
      <c r="I1173" s="50"/>
      <c r="J1173" s="50"/>
      <c r="K1173" s="50"/>
      <c r="L1173" s="41"/>
      <c r="M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</row>
  </sheetData>
  <sheetProtection algorithmName="SHA-512" hashValue="qpubuHmim0ksm7C2Gc7yS83Xsi27OQ4iMgynGaA7+5T7Jll+LvsNGM8m8l6HEIrY9m5UNiMV/uJtkZS7D+aXpQ==" saltValue="NLi1Ui9AQ71RNZesAg/cAXdbUPlpFklp10VZ+T0BCKykcnAgJogXJkb/JLLIB6wS4ENDZ4tNyShN8sv+m5TYDQ==" spinCount="100000" sheet="1" objects="1" scenarios="1" formatColumns="0" formatRows="0" autoFilter="0"/>
  <autoFilter ref="C111:K1172"/>
  <mergeCells count="12">
    <mergeCell ref="E104:H104"/>
    <mergeCell ref="L2:V2"/>
    <mergeCell ref="E50:H50"/>
    <mergeCell ref="E52:H52"/>
    <mergeCell ref="E54:H54"/>
    <mergeCell ref="E100:H100"/>
    <mergeCell ref="E102:H102"/>
    <mergeCell ref="E7:H7"/>
    <mergeCell ref="E9:H9"/>
    <mergeCell ref="E11:H11"/>
    <mergeCell ref="E20:H20"/>
    <mergeCell ref="E29:H29"/>
  </mergeCells>
  <hyperlinks>
    <hyperlink ref="F117" r:id="rId1" display="https://podminky.urs.cz/item/CS_URS_2023_01/113106123"/>
    <hyperlink ref="F122" r:id="rId2" display="https://podminky.urs.cz/item/CS_URS_2023_01/113107121"/>
    <hyperlink ref="F127" r:id="rId3" display="https://podminky.urs.cz/item/CS_URS_2023_01/113204111"/>
    <hyperlink ref="F131" r:id="rId4" display="https://podminky.urs.cz/item/CS_URS_2023_01/132211401"/>
    <hyperlink ref="F135" r:id="rId5" display="https://podminky.urs.cz/item/CS_URS_2023_01/132212131"/>
    <hyperlink ref="F143" r:id="rId6" display="https://podminky.urs.cz/item/CS_URS_2023_01/132212221"/>
    <hyperlink ref="F151" r:id="rId7" display="https://podminky.urs.cz/item/CS_URS_2023_01/139001101"/>
    <hyperlink ref="F155" r:id="rId8" display="https://podminky.urs.cz/item/CS_URS_2023_01/139711111"/>
    <hyperlink ref="F162" r:id="rId9" display="https://podminky.urs.cz/item/CS_URS_2023_01/151101102"/>
    <hyperlink ref="F166" r:id="rId10" display="https://podminky.urs.cz/item/CS_URS_2023_01/151101112"/>
    <hyperlink ref="F169" r:id="rId11" display="https://podminky.urs.cz/item/CS_URS_2023_01/162251102"/>
    <hyperlink ref="F173" r:id="rId12" display="https://podminky.urs.cz/item/CS_URS_2023_01/162751117"/>
    <hyperlink ref="F177" r:id="rId13" display="https://podminky.urs.cz/item/CS_URS_2023_01/162751119"/>
    <hyperlink ref="F181" r:id="rId14" display="https://podminky.urs.cz/item/CS_URS_2023_01/167151101"/>
    <hyperlink ref="F185" r:id="rId15" display="https://podminky.urs.cz/item/CS_URS_2023_01/171201231"/>
    <hyperlink ref="F189" r:id="rId16" display="https://podminky.urs.cz/item/CS_URS_2023_01/171251201"/>
    <hyperlink ref="F193" r:id="rId17" display="https://podminky.urs.cz/item/CS_URS_2023_01/174111101"/>
    <hyperlink ref="F203" r:id="rId18" display="https://podminky.urs.cz/item/CS_URS_2023_01/181351003"/>
    <hyperlink ref="F210" r:id="rId19" display="https://podminky.urs.cz/item/CS_URS_2023_01/181411131"/>
    <hyperlink ref="F217" r:id="rId20" display="https://podminky.urs.cz/item/CS_URS_2023_01/181912112"/>
    <hyperlink ref="F223" r:id="rId21" display="https://podminky.urs.cz/item/CS_URS_2023_01/181951111"/>
    <hyperlink ref="F227" r:id="rId22" display="https://podminky.urs.cz/item/CS_URS_2023_01/181951112"/>
    <hyperlink ref="F234" r:id="rId23" display="https://podminky.urs.cz/item/CS_URS_2023_01/182251101"/>
    <hyperlink ref="F239" r:id="rId24" display="https://podminky.urs.cz/item/CS_URS_2023_01/211571112"/>
    <hyperlink ref="F245" r:id="rId25" display="https://podminky.urs.cz/item/CS_URS_2023_01/211971110"/>
    <hyperlink ref="F254" r:id="rId26" display="https://podminky.urs.cz/item/CS_URS_2023_01/212312111"/>
    <hyperlink ref="F260" r:id="rId27" display="https://podminky.urs.cz/item/CS_URS_2023_01/212755214"/>
    <hyperlink ref="F266" r:id="rId28" display="https://podminky.urs.cz/item/CS_URS_2023_01/271572211"/>
    <hyperlink ref="F272" r:id="rId29" display="https://podminky.urs.cz/item/CS_URS_2023_01/273321411"/>
    <hyperlink ref="F279" r:id="rId30" display="https://podminky.urs.cz/item/CS_URS_2023_01/273351121"/>
    <hyperlink ref="F283" r:id="rId31" display="https://podminky.urs.cz/item/CS_URS_2023_01/273351122"/>
    <hyperlink ref="F286" r:id="rId32" display="https://podminky.urs.cz/item/CS_URS_2023_01/273362021"/>
    <hyperlink ref="F292" r:id="rId33" display="https://podminky.urs.cz/item/CS_URS_2023_01/274313711"/>
    <hyperlink ref="F296" r:id="rId34" display="https://podminky.urs.cz/item/CS_URS_2023_01/274351121"/>
    <hyperlink ref="F300" r:id="rId35" display="https://podminky.urs.cz/item/CS_URS_2023_01/274351122"/>
    <hyperlink ref="F303" r:id="rId36" display="https://podminky.urs.cz/item/CS_URS_2023_01/275313511"/>
    <hyperlink ref="F307" r:id="rId37" display="https://podminky.urs.cz/item/CS_URS_2023_01/275313711"/>
    <hyperlink ref="F311" r:id="rId38" display="https://podminky.urs.cz/item/CS_URS_2023_01/279113143"/>
    <hyperlink ref="F318" r:id="rId39" display="https://podminky.urs.cz/item/CS_URS_2023_01/279311115"/>
    <hyperlink ref="F322" r:id="rId40" display="https://podminky.urs.cz/item/CS_URS_2023_01/279361821"/>
    <hyperlink ref="F329" r:id="rId41" display="https://podminky.urs.cz/item/CS_URS_2023_01/310237241"/>
    <hyperlink ref="F333" r:id="rId42" display="https://podminky.urs.cz/item/CS_URS_2023_01/310321111"/>
    <hyperlink ref="F340" r:id="rId43" display="https://podminky.urs.cz/item/CS_URS_2023_01/317234410"/>
    <hyperlink ref="F344" r:id="rId44" display="https://podminky.urs.cz/item/CS_URS_2023_01/317944321"/>
    <hyperlink ref="F348" r:id="rId45" display="https://podminky.urs.cz/item/CS_URS_2023_01/342272215"/>
    <hyperlink ref="F352" r:id="rId46" display="https://podminky.urs.cz/item/CS_URS_2023_01/342272235"/>
    <hyperlink ref="F356" r:id="rId47" display="https://podminky.urs.cz/item/CS_URS_2023_01/342291121"/>
    <hyperlink ref="F360" r:id="rId48" display="https://podminky.urs.cz/item/CS_URS_2023_01/346244381"/>
    <hyperlink ref="F365" r:id="rId49" display="https://podminky.urs.cz/item/CS_URS_2023_01/413232211"/>
    <hyperlink ref="F369" r:id="rId50" display="https://podminky.urs.cz/item/CS_URS_2023_01/413941123"/>
    <hyperlink ref="F384" r:id="rId51" display="https://podminky.urs.cz/item/CS_URS_2023_01/417321616"/>
    <hyperlink ref="F388" r:id="rId52" display="https://podminky.urs.cz/item/CS_URS_2023_01/417351115"/>
    <hyperlink ref="F392" r:id="rId53" display="https://podminky.urs.cz/item/CS_URS_2023_01/417351116"/>
    <hyperlink ref="F395" r:id="rId54" display="https://podminky.urs.cz/item/CS_URS_2023_01/417361821"/>
    <hyperlink ref="F400" r:id="rId55" display="https://podminky.urs.cz/item/CS_URS_2023_01/564231011"/>
    <hyperlink ref="F405" r:id="rId56" display="https://podminky.urs.cz/item/CS_URS_2023_01/596211121"/>
    <hyperlink ref="F416" r:id="rId57" display="https://podminky.urs.cz/item/CS_URS_2023_01/612142001"/>
    <hyperlink ref="F429" r:id="rId58" display="https://podminky.urs.cz/item/CS_URS_2023_01/612321131"/>
    <hyperlink ref="F438" r:id="rId59" display="https://podminky.urs.cz/item/CS_URS_2023_01/612324111"/>
    <hyperlink ref="F448" r:id="rId60" display="https://podminky.urs.cz/item/CS_URS_2023_01/612325131"/>
    <hyperlink ref="F458" r:id="rId61" display="https://podminky.urs.cz/item/CS_URS_2023_01/612325191"/>
    <hyperlink ref="F468" r:id="rId62" display="https://podminky.urs.cz/item/CS_URS_2023_01/612328131"/>
    <hyperlink ref="F478" r:id="rId63" display="https://podminky.urs.cz/item/CS_URS_2023_01/619991001"/>
    <hyperlink ref="F482" r:id="rId64" display="https://podminky.urs.cz/item/CS_URS_2023_01/619991011"/>
    <hyperlink ref="F492" r:id="rId65" display="https://podminky.urs.cz/item/CS_URS_2023_01/622326252"/>
    <hyperlink ref="F496" r:id="rId66" display="https://podminky.urs.cz/item/CS_URS_2023_01/629991011"/>
    <hyperlink ref="F500" r:id="rId67" display="https://podminky.urs.cz/item/CS_URS_2023_01/631311114"/>
    <hyperlink ref="F504" r:id="rId68" display="https://podminky.urs.cz/item/CS_URS_2023_01/631311127"/>
    <hyperlink ref="F510" r:id="rId69" display="https://podminky.urs.cz/item/CS_URS_2023_01/631319171"/>
    <hyperlink ref="F514" r:id="rId70" display="https://podminky.urs.cz/item/CS_URS_2023_01/631319183"/>
    <hyperlink ref="F518" r:id="rId71" display="https://podminky.urs.cz/item/CS_URS_2023_01/631319196"/>
    <hyperlink ref="F522" r:id="rId72" display="https://podminky.urs.cz/item/CS_URS_2023_01/631362021"/>
    <hyperlink ref="F526" r:id="rId73" display="https://podminky.urs.cz/item/CS_URS_2023_01/632451103"/>
    <hyperlink ref="F530" r:id="rId74" display="https://podminky.urs.cz/item/CS_URS_2023_01/632481215"/>
    <hyperlink ref="F534" r:id="rId75" display="https://podminky.urs.cz/item/CS_URS_2023_01/637111111"/>
    <hyperlink ref="F540" r:id="rId76" display="https://podminky.urs.cz/item/CS_URS_2023_01/637211321"/>
    <hyperlink ref="F544" r:id="rId77" display="https://podminky.urs.cz/item/CS_URS_2023_01/642945111"/>
    <hyperlink ref="F551" r:id="rId78" display="https://podminky.urs.cz/item/CS_URS_2023_01/871315211"/>
    <hyperlink ref="F557" r:id="rId79" display="https://podminky.urs.cz/item/CS_URS_2023_01/899102112"/>
    <hyperlink ref="F564" r:id="rId80" display="https://podminky.urs.cz/item/CS_URS_2023_01/899103211"/>
    <hyperlink ref="F569" r:id="rId81" display="https://podminky.urs.cz/item/CS_URS_2023_01/914111111"/>
    <hyperlink ref="F574" r:id="rId82" display="https://podminky.urs.cz/item/CS_URS_2023_01/914511111"/>
    <hyperlink ref="F579" r:id="rId83" display="https://podminky.urs.cz/item/CS_URS_2023_01/916331112"/>
    <hyperlink ref="F584" r:id="rId84" display="https://podminky.urs.cz/item/CS_URS_2023_01/919726122"/>
    <hyperlink ref="F592" r:id="rId85" display="https://podminky.urs.cz/item/CS_URS_2023_01/935111211"/>
    <hyperlink ref="F598" r:id="rId86" display="https://podminky.urs.cz/item/CS_URS_2023_01/941111121"/>
    <hyperlink ref="F602" r:id="rId87" display="https://podminky.urs.cz/item/CS_URS_2023_01/941111221"/>
    <hyperlink ref="F606" r:id="rId88" display="https://podminky.urs.cz/item/CS_URS_2023_01/941111821"/>
    <hyperlink ref="F609" r:id="rId89" display="https://podminky.urs.cz/item/CS_URS_2023_01/949101111"/>
    <hyperlink ref="F620" r:id="rId90" display="https://podminky.urs.cz/item/CS_URS_2023_01/952901111"/>
    <hyperlink ref="F629" r:id="rId91" display="https://podminky.urs.cz/item/CS_URS_2023_01/953961114"/>
    <hyperlink ref="F635" r:id="rId92" display="https://podminky.urs.cz/item/CS_URS_2023_01/961055111"/>
    <hyperlink ref="F642" r:id="rId93" display="https://podminky.urs.cz/item/CS_URS_2023_01/962031132"/>
    <hyperlink ref="F649" r:id="rId94" display="https://podminky.urs.cz/item/CS_URS_2023_01/963012510"/>
    <hyperlink ref="F653" r:id="rId95" display="https://podminky.urs.cz/item/CS_URS_2023_01/965042141"/>
    <hyperlink ref="F659" r:id="rId96" display="https://podminky.urs.cz/item/CS_URS_2023_01/965042241"/>
    <hyperlink ref="F665" r:id="rId97" display="https://podminky.urs.cz/item/CS_URS_2023_01/965081223"/>
    <hyperlink ref="F669" r:id="rId98" display="https://podminky.urs.cz/item/CS_URS_2023_01/965082941"/>
    <hyperlink ref="F673" r:id="rId99" display="https://podminky.urs.cz/item/CS_URS_2023_01/966008212"/>
    <hyperlink ref="F676" r:id="rId100" display="https://podminky.urs.cz/item/CS_URS_2023_01/967031732"/>
    <hyperlink ref="F680" r:id="rId101" display="https://podminky.urs.cz/item/CS_URS_2023_01/967031733"/>
    <hyperlink ref="F684" r:id="rId102" display="https://podminky.urs.cz/item/CS_URS_2023_01/967031734"/>
    <hyperlink ref="F688" r:id="rId103" display="https://podminky.urs.cz/item/CS_URS_2023_01/968072455"/>
    <hyperlink ref="F692" r:id="rId104" display="https://podminky.urs.cz/item/CS_URS_2023_01/968082015"/>
    <hyperlink ref="F696" r:id="rId105" display="https://podminky.urs.cz/item/CS_URS_2023_01/971033441"/>
    <hyperlink ref="F700" r:id="rId106" display="https://podminky.urs.cz/item/CS_URS_2023_01/971033471"/>
    <hyperlink ref="F704" r:id="rId107" display="https://podminky.urs.cz/item/CS_URS_2023_01/971033641"/>
    <hyperlink ref="F708" r:id="rId108" display="https://podminky.urs.cz/item/CS_URS_2023_01/971033651"/>
    <hyperlink ref="F712" r:id="rId109" display="https://podminky.urs.cz/item/CS_URS_2023_01/973031324"/>
    <hyperlink ref="F716" r:id="rId110" display="https://podminky.urs.cz/item/CS_URS_2023_01/974031664"/>
    <hyperlink ref="F720" r:id="rId111" display="https://podminky.urs.cz/item/CS_URS_2023_01/975011221"/>
    <hyperlink ref="F724" r:id="rId112" display="https://podminky.urs.cz/item/CS_URS_2023_01/975011421"/>
    <hyperlink ref="F728" r:id="rId113" display="https://podminky.urs.cz/item/CS_URS_2023_01/977131110"/>
    <hyperlink ref="F732" r:id="rId114" display="https://podminky.urs.cz/item/CS_URS_2023_01/977151124"/>
    <hyperlink ref="F736" r:id="rId115" display="https://podminky.urs.cz/item/CS_URS_2023_01/978013191"/>
    <hyperlink ref="F746" r:id="rId116" display="https://podminky.urs.cz/item/CS_URS_2023_01/978015341"/>
    <hyperlink ref="F750" r:id="rId117" display="https://podminky.urs.cz/item/CS_URS_2023_01/978015391"/>
    <hyperlink ref="F754" r:id="rId118" display="https://podminky.urs.cz/item/CS_URS_2023_01/985311112"/>
    <hyperlink ref="F758" r:id="rId119" display="https://podminky.urs.cz/item/CS_URS_2023_01/985311912"/>
    <hyperlink ref="F762" r:id="rId120" display="https://podminky.urs.cz/item/CS_URS_2023_01/985311913"/>
    <hyperlink ref="F767" r:id="rId121" display="https://podminky.urs.cz/item/CS_URS_2023_01/997013001"/>
    <hyperlink ref="F771" r:id="rId122" display="https://podminky.urs.cz/item/CS_URS_2023_01/997013011"/>
    <hyperlink ref="F777" r:id="rId123" display="https://podminky.urs.cz/item/CS_URS_2023_01/997013111"/>
    <hyperlink ref="F780" r:id="rId124" display="https://podminky.urs.cz/item/CS_URS_2023_01/997013501"/>
    <hyperlink ref="F783" r:id="rId125" display="https://podminky.urs.cz/item/CS_URS_2023_01/997013509"/>
    <hyperlink ref="F787" r:id="rId126" display="https://podminky.urs.cz/item/CS_URS_2023_01/997013631"/>
    <hyperlink ref="F791" r:id="rId127" display="https://podminky.urs.cz/item/CS_URS_2023_01/998011001"/>
    <hyperlink ref="F796" r:id="rId128" display="https://podminky.urs.cz/item/CS_URS_2023_01/711113111"/>
    <hyperlink ref="F803" r:id="rId129" display="https://podminky.urs.cz/item/CS_URS_2023_01/711113127"/>
    <hyperlink ref="F812" r:id="rId130" display="https://podminky.urs.cz/item/CS_URS_2023_01/711161212"/>
    <hyperlink ref="F816" r:id="rId131" display="https://podminky.urs.cz/item/CS_URS_2023_01/711161383"/>
    <hyperlink ref="F823" r:id="rId132" display="https://podminky.urs.cz/item/CS_URS_2023_01/711491272"/>
    <hyperlink ref="F860" r:id="rId133" display="https://podminky.urs.cz/item/CS_URS_2023_01/998711101"/>
    <hyperlink ref="F864" r:id="rId134" display="https://podminky.urs.cz/item/CS_URS_2023_01/713411111"/>
    <hyperlink ref="F873" r:id="rId135" display="https://podminky.urs.cz/item/CS_URS_2023_01/998713101"/>
    <hyperlink ref="F877" r:id="rId136" display="https://podminky.urs.cz/item/CS_URS_2023_01/721140806"/>
    <hyperlink ref="F882" r:id="rId137" display="https://podminky.urs.cz/item/CS_URS_2023_01/722130801"/>
    <hyperlink ref="F886" r:id="rId138" display="https://podminky.urs.cz/item/CS_URS_2023_01/722130802"/>
    <hyperlink ref="F891" r:id="rId139" display="https://podminky.urs.cz/item/CS_URS_2023_01/733110808"/>
    <hyperlink ref="F905" r:id="rId140" display="https://podminky.urs.cz/item/CS_URS_2023_01/763135611"/>
    <hyperlink ref="F909" r:id="rId141" display="https://podminky.urs.cz/item/CS_URS_2023_01/763135881"/>
    <hyperlink ref="F913" r:id="rId142" display="https://podminky.urs.cz/item/CS_URS_2023_01/998763301"/>
    <hyperlink ref="F917" r:id="rId143" display="https://podminky.urs.cz/item/CS_URS_2023_01/764002851"/>
    <hyperlink ref="F921" r:id="rId144" display="https://podminky.urs.cz/item/CS_URS_2023_01/764226404"/>
    <hyperlink ref="F927" r:id="rId145" display="https://podminky.urs.cz/item/CS_URS_2023_01/764244304"/>
    <hyperlink ref="F931" r:id="rId146" display="https://podminky.urs.cz/item/CS_URS_2023_01/764246303"/>
    <hyperlink ref="F937" r:id="rId147" display="https://podminky.urs.cz/item/CS_URS_2023_01/764246406"/>
    <hyperlink ref="F943" r:id="rId148" display="https://podminky.urs.cz/item/CS_URS_2023_01/764246407"/>
    <hyperlink ref="F950" r:id="rId149" display="https://podminky.urs.cz/item/CS_URS_2023_01/764246408"/>
    <hyperlink ref="F956" r:id="rId150" display="https://podminky.urs.cz/item/CS_URS_2023_01/764346323"/>
    <hyperlink ref="F960" r:id="rId151" display="https://podminky.urs.cz/item/CS_URS_2023_01/764548323"/>
    <hyperlink ref="F964" r:id="rId152" display="https://podminky.urs.cz/item/CS_URS_2023_01/998764101"/>
    <hyperlink ref="F968" r:id="rId153" display="https://podminky.urs.cz/item/CS_URS_2023_01/766411811"/>
    <hyperlink ref="F974" r:id="rId154" display="https://podminky.urs.cz/item/CS_URS_2023_01/766411822"/>
    <hyperlink ref="F977" r:id="rId155" display="https://podminky.urs.cz/item/CS_URS_2023_01/766622216"/>
    <hyperlink ref="F984" r:id="rId156" display="https://podminky.urs.cz/item/CS_URS_2023_01/766660021"/>
    <hyperlink ref="F990" r:id="rId157" display="https://podminky.urs.cz/item/CS_URS_2023_01/766660728"/>
    <hyperlink ref="F995" r:id="rId158" display="https://podminky.urs.cz/item/CS_URS_2023_01/766660729"/>
    <hyperlink ref="F1000" r:id="rId159" display="https://podminky.urs.cz/item/CS_URS_2023_01/766691914"/>
    <hyperlink ref="F1006" r:id="rId160" display="https://podminky.urs.cz/item/CS_URS_2023_01/766695213"/>
    <hyperlink ref="F1011" r:id="rId161" display="https://podminky.urs.cz/item/CS_URS_2023_01/998766101"/>
    <hyperlink ref="F1017" r:id="rId162" display="https://podminky.urs.cz/item/CS_URS_2023_01/767661811"/>
    <hyperlink ref="F1023" r:id="rId163" display="https://podminky.urs.cz/item/CS_URS_2023_01/767662110"/>
    <hyperlink ref="F1027" r:id="rId164" display="https://podminky.urs.cz/item/CS_URS_2023_01/767810112"/>
    <hyperlink ref="F1047" r:id="rId165" display="https://podminky.urs.cz/item/CS_URS_2023_01/998767101"/>
    <hyperlink ref="F1051" r:id="rId166" display="https://podminky.urs.cz/item/CS_URS_2023_01/771121011"/>
    <hyperlink ref="F1055" r:id="rId167" display="https://podminky.urs.cz/item/CS_URS_2023_01/771121015"/>
    <hyperlink ref="F1061" r:id="rId168" display="https://podminky.urs.cz/item/CS_URS_2023_01/771151012"/>
    <hyperlink ref="F1065" r:id="rId169" display="https://podminky.urs.cz/item/CS_URS_2023_01/771474113"/>
    <hyperlink ref="F1072" r:id="rId170" display="https://podminky.urs.cz/item/CS_URS_2023_01/771574265"/>
    <hyperlink ref="F1085" r:id="rId171" display="https://podminky.urs.cz/item/CS_URS_2023_01/998771101"/>
    <hyperlink ref="F1089" r:id="rId172" display="https://podminky.urs.cz/item/CS_URS_2023_01/783301311"/>
    <hyperlink ref="F1093" r:id="rId173" display="https://podminky.urs.cz/item/CS_URS_2023_01/783314101"/>
    <hyperlink ref="F1100" r:id="rId174" display="https://podminky.urs.cz/item/CS_URS_2023_01/783317101"/>
    <hyperlink ref="F1106" r:id="rId175" display="https://podminky.urs.cz/item/CS_URS_2023_01/783823135"/>
    <hyperlink ref="F1112" r:id="rId176" display="https://podminky.urs.cz/item/CS_URS_2023_01/783826615"/>
    <hyperlink ref="F1118" r:id="rId177" display="https://podminky.urs.cz/item/CS_URS_2023_01/783826675"/>
    <hyperlink ref="F1122" r:id="rId178" display="https://podminky.urs.cz/item/CS_URS_2023_01/783827125"/>
    <hyperlink ref="F1129" r:id="rId179" display="https://podminky.urs.cz/item/CS_URS_2023_01/784121001"/>
    <hyperlink ref="F1137" r:id="rId180" display="https://podminky.urs.cz/item/CS_URS_2023_01/784131101"/>
    <hyperlink ref="F1141" r:id="rId181" display="https://podminky.urs.cz/item/CS_URS_2023_01/784181121"/>
    <hyperlink ref="F1156" r:id="rId182" display="https://podminky.urs.cz/item/CS_URS_2023_01/784211101"/>
    <hyperlink ref="F1171" r:id="rId183" display="https://podminky.urs.cz/item/CS_URS_2023_01/784660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19" t="s">
        <v>89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5" customHeight="1">
      <c r="B4" s="22"/>
      <c r="D4" s="112" t="s">
        <v>101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26.25" customHeight="1">
      <c r="B7" s="22"/>
      <c r="E7" s="390" t="str">
        <f>'Rekapitulace stavby'!K6</f>
        <v>Sanace, zabezpečení a stavební úpravy objektu Komenského 759, Sokolov</v>
      </c>
      <c r="F7" s="391"/>
      <c r="G7" s="391"/>
      <c r="H7" s="391"/>
      <c r="L7" s="22"/>
    </row>
    <row r="8" spans="2:12" s="1" customFormat="1" ht="12" customHeight="1">
      <c r="B8" s="22"/>
      <c r="D8" s="114" t="s">
        <v>102</v>
      </c>
      <c r="L8" s="22"/>
    </row>
    <row r="9" spans="1:31" s="2" customFormat="1" ht="16.5" customHeight="1">
      <c r="A9" s="36"/>
      <c r="B9" s="41"/>
      <c r="C9" s="36"/>
      <c r="D9" s="36"/>
      <c r="E9" s="390" t="s">
        <v>103</v>
      </c>
      <c r="F9" s="392"/>
      <c r="G9" s="392"/>
      <c r="H9" s="39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3" t="s">
        <v>1536</v>
      </c>
      <c r="F11" s="392"/>
      <c r="G11" s="392"/>
      <c r="H11" s="39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28. 6. 2023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4" t="str">
        <f>'Rekapitulace stavby'!E14</f>
        <v>Vyplň údaj</v>
      </c>
      <c r="F20" s="395"/>
      <c r="G20" s="395"/>
      <c r="H20" s="395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106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107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6" t="s">
        <v>19</v>
      </c>
      <c r="F29" s="396"/>
      <c r="G29" s="396"/>
      <c r="H29" s="396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ROUND(J95,2)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ROUND((SUM(BE95:BE975)),2)</f>
        <v>0</v>
      </c>
      <c r="G35" s="36"/>
      <c r="H35" s="36"/>
      <c r="I35" s="126">
        <v>0.21</v>
      </c>
      <c r="J35" s="125">
        <f>ROUND(((SUM(BE95:BE975))*I35),2)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ROUND((SUM(BF95:BF975)),2)</f>
        <v>0</v>
      </c>
      <c r="G36" s="36"/>
      <c r="H36" s="36"/>
      <c r="I36" s="126">
        <v>0.15</v>
      </c>
      <c r="J36" s="125">
        <f>ROUND(((SUM(BF95:BF975))*I36),2)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ROUND((SUM(BG95:BG975)),2)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ROUND((SUM(BH95:BH975)),2)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ROUND((SUM(BI95:BI975)),2)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108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6.25" customHeight="1">
      <c r="A50" s="36"/>
      <c r="B50" s="37"/>
      <c r="C50" s="38"/>
      <c r="D50" s="38"/>
      <c r="E50" s="397" t="str">
        <f>E7</f>
        <v>Sanace, zabezpečení a stavební úpravy objektu Komenského 759, Sokolov</v>
      </c>
      <c r="F50" s="398"/>
      <c r="G50" s="398"/>
      <c r="H50" s="39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7" t="s">
        <v>103</v>
      </c>
      <c r="F52" s="399"/>
      <c r="G52" s="399"/>
      <c r="H52" s="399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6" t="str">
        <f>E11</f>
        <v>01.02 - Zdravotně-technické instalace</v>
      </c>
      <c r="F54" s="399"/>
      <c r="G54" s="399"/>
      <c r="H54" s="399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Komenského 759, Sokolov</v>
      </c>
      <c r="G56" s="38"/>
      <c r="H56" s="38"/>
      <c r="I56" s="31" t="s">
        <v>23</v>
      </c>
      <c r="J56" s="61" t="str">
        <f>IF(J14="","",J14)</f>
        <v>28. 6. 2023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25</v>
      </c>
      <c r="D58" s="38"/>
      <c r="E58" s="38"/>
      <c r="F58" s="29" t="str">
        <f>E17</f>
        <v>Karlovarský kraj</v>
      </c>
      <c r="G58" s="38"/>
      <c r="H58" s="38"/>
      <c r="I58" s="31" t="s">
        <v>31</v>
      </c>
      <c r="J58" s="34" t="str">
        <f>E23</f>
        <v>Ing. Rod Petr, Mezirolí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7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Šimková Dita, Karlovy Vary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109</v>
      </c>
      <c r="D61" s="139"/>
      <c r="E61" s="139"/>
      <c r="F61" s="139"/>
      <c r="G61" s="139"/>
      <c r="H61" s="139"/>
      <c r="I61" s="139"/>
      <c r="J61" s="140" t="s">
        <v>110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J95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111</v>
      </c>
    </row>
    <row r="64" spans="2:12" s="9" customFormat="1" ht="24.95" customHeight="1">
      <c r="B64" s="142"/>
      <c r="C64" s="143"/>
      <c r="D64" s="144" t="s">
        <v>112</v>
      </c>
      <c r="E64" s="145"/>
      <c r="F64" s="145"/>
      <c r="G64" s="145"/>
      <c r="H64" s="145"/>
      <c r="I64" s="145"/>
      <c r="J64" s="146">
        <f>J96</f>
        <v>0</v>
      </c>
      <c r="K64" s="143"/>
      <c r="L64" s="147"/>
    </row>
    <row r="65" spans="2:12" s="10" customFormat="1" ht="19.9" customHeight="1">
      <c r="B65" s="148"/>
      <c r="C65" s="99"/>
      <c r="D65" s="149" t="s">
        <v>113</v>
      </c>
      <c r="E65" s="150"/>
      <c r="F65" s="150"/>
      <c r="G65" s="150"/>
      <c r="H65" s="150"/>
      <c r="I65" s="150"/>
      <c r="J65" s="151">
        <f>J97</f>
        <v>0</v>
      </c>
      <c r="K65" s="99"/>
      <c r="L65" s="152"/>
    </row>
    <row r="66" spans="2:12" s="10" customFormat="1" ht="19.9" customHeight="1">
      <c r="B66" s="148"/>
      <c r="C66" s="99"/>
      <c r="D66" s="149" t="s">
        <v>116</v>
      </c>
      <c r="E66" s="150"/>
      <c r="F66" s="150"/>
      <c r="G66" s="150"/>
      <c r="H66" s="150"/>
      <c r="I66" s="150"/>
      <c r="J66" s="151">
        <f>J389</f>
        <v>0</v>
      </c>
      <c r="K66" s="99"/>
      <c r="L66" s="152"/>
    </row>
    <row r="67" spans="2:12" s="10" customFormat="1" ht="19.9" customHeight="1">
      <c r="B67" s="148"/>
      <c r="C67" s="99"/>
      <c r="D67" s="149" t="s">
        <v>117</v>
      </c>
      <c r="E67" s="150"/>
      <c r="F67" s="150"/>
      <c r="G67" s="150"/>
      <c r="H67" s="150"/>
      <c r="I67" s="150"/>
      <c r="J67" s="151">
        <f>J520</f>
        <v>0</v>
      </c>
      <c r="K67" s="99"/>
      <c r="L67" s="152"/>
    </row>
    <row r="68" spans="2:12" s="10" customFormat="1" ht="19.9" customHeight="1">
      <c r="B68" s="148"/>
      <c r="C68" s="99"/>
      <c r="D68" s="149" t="s">
        <v>119</v>
      </c>
      <c r="E68" s="150"/>
      <c r="F68" s="150"/>
      <c r="G68" s="150"/>
      <c r="H68" s="150"/>
      <c r="I68" s="150"/>
      <c r="J68" s="151">
        <f>J539</f>
        <v>0</v>
      </c>
      <c r="K68" s="99"/>
      <c r="L68" s="152"/>
    </row>
    <row r="69" spans="2:12" s="10" customFormat="1" ht="19.9" customHeight="1">
      <c r="B69" s="148"/>
      <c r="C69" s="99"/>
      <c r="D69" s="149" t="s">
        <v>120</v>
      </c>
      <c r="E69" s="150"/>
      <c r="F69" s="150"/>
      <c r="G69" s="150"/>
      <c r="H69" s="150"/>
      <c r="I69" s="150"/>
      <c r="J69" s="151">
        <f>J872</f>
        <v>0</v>
      </c>
      <c r="K69" s="99"/>
      <c r="L69" s="152"/>
    </row>
    <row r="70" spans="2:12" s="10" customFormat="1" ht="19.9" customHeight="1">
      <c r="B70" s="148"/>
      <c r="C70" s="99"/>
      <c r="D70" s="149" t="s">
        <v>121</v>
      </c>
      <c r="E70" s="150"/>
      <c r="F70" s="150"/>
      <c r="G70" s="150"/>
      <c r="H70" s="150"/>
      <c r="I70" s="150"/>
      <c r="J70" s="151">
        <f>J923</f>
        <v>0</v>
      </c>
      <c r="K70" s="99"/>
      <c r="L70" s="152"/>
    </row>
    <row r="71" spans="2:12" s="10" customFormat="1" ht="19.9" customHeight="1">
      <c r="B71" s="148"/>
      <c r="C71" s="99"/>
      <c r="D71" s="149" t="s">
        <v>122</v>
      </c>
      <c r="E71" s="150"/>
      <c r="F71" s="150"/>
      <c r="G71" s="150"/>
      <c r="H71" s="150"/>
      <c r="I71" s="150"/>
      <c r="J71" s="151">
        <f>J945</f>
        <v>0</v>
      </c>
      <c r="K71" s="99"/>
      <c r="L71" s="152"/>
    </row>
    <row r="72" spans="2:12" s="9" customFormat="1" ht="24.95" customHeight="1">
      <c r="B72" s="142"/>
      <c r="C72" s="143"/>
      <c r="D72" s="144" t="s">
        <v>123</v>
      </c>
      <c r="E72" s="145"/>
      <c r="F72" s="145"/>
      <c r="G72" s="145"/>
      <c r="H72" s="145"/>
      <c r="I72" s="145"/>
      <c r="J72" s="146">
        <f>J952</f>
        <v>0</v>
      </c>
      <c r="K72" s="143"/>
      <c r="L72" s="147"/>
    </row>
    <row r="73" spans="2:12" s="10" customFormat="1" ht="19.9" customHeight="1">
      <c r="B73" s="148"/>
      <c r="C73" s="99"/>
      <c r="D73" s="149" t="s">
        <v>126</v>
      </c>
      <c r="E73" s="150"/>
      <c r="F73" s="150"/>
      <c r="G73" s="150"/>
      <c r="H73" s="150"/>
      <c r="I73" s="150"/>
      <c r="J73" s="151">
        <f>J953</f>
        <v>0</v>
      </c>
      <c r="K73" s="99"/>
      <c r="L73" s="152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139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6.25" customHeight="1">
      <c r="A83" s="36"/>
      <c r="B83" s="37"/>
      <c r="C83" s="38"/>
      <c r="D83" s="38"/>
      <c r="E83" s="397" t="str">
        <f>E7</f>
        <v>Sanace, zabezpečení a stavební úpravy objektu Komenského 759, Sokolov</v>
      </c>
      <c r="F83" s="398"/>
      <c r="G83" s="398"/>
      <c r="H83" s="39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102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36"/>
      <c r="B85" s="37"/>
      <c r="C85" s="38"/>
      <c r="D85" s="38"/>
      <c r="E85" s="397" t="s">
        <v>103</v>
      </c>
      <c r="F85" s="399"/>
      <c r="G85" s="399"/>
      <c r="H85" s="399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104</v>
      </c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46" t="str">
        <f>E11</f>
        <v>01.02 - Zdravotně-technické instalace</v>
      </c>
      <c r="F87" s="399"/>
      <c r="G87" s="399"/>
      <c r="H87" s="399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21</v>
      </c>
      <c r="D89" s="38"/>
      <c r="E89" s="38"/>
      <c r="F89" s="29" t="str">
        <f>F14</f>
        <v>Komenského 759, Sokolov</v>
      </c>
      <c r="G89" s="38"/>
      <c r="H89" s="38"/>
      <c r="I89" s="31" t="s">
        <v>23</v>
      </c>
      <c r="J89" s="61" t="str">
        <f>IF(J14="","",J14)</f>
        <v>28. 6. 2023</v>
      </c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7" customHeight="1">
      <c r="A91" s="36"/>
      <c r="B91" s="37"/>
      <c r="C91" s="31" t="s">
        <v>25</v>
      </c>
      <c r="D91" s="38"/>
      <c r="E91" s="38"/>
      <c r="F91" s="29" t="str">
        <f>E17</f>
        <v>Karlovarský kraj</v>
      </c>
      <c r="G91" s="38"/>
      <c r="H91" s="38"/>
      <c r="I91" s="31" t="s">
        <v>31</v>
      </c>
      <c r="J91" s="34" t="str">
        <f>E23</f>
        <v>Ing. Rod Petr, Mezirolí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5.7" customHeight="1">
      <c r="A92" s="36"/>
      <c r="B92" s="37"/>
      <c r="C92" s="31" t="s">
        <v>29</v>
      </c>
      <c r="D92" s="38"/>
      <c r="E92" s="38"/>
      <c r="F92" s="29" t="str">
        <f>IF(E20="","",E20)</f>
        <v>Vyplň údaj</v>
      </c>
      <c r="G92" s="38"/>
      <c r="H92" s="38"/>
      <c r="I92" s="31" t="s">
        <v>34</v>
      </c>
      <c r="J92" s="34" t="str">
        <f>E26</f>
        <v>Šimková Dita, Karlovy Vary</v>
      </c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11" customFormat="1" ht="29.25" customHeight="1">
      <c r="A94" s="153"/>
      <c r="B94" s="154"/>
      <c r="C94" s="155" t="s">
        <v>140</v>
      </c>
      <c r="D94" s="156" t="s">
        <v>57</v>
      </c>
      <c r="E94" s="156" t="s">
        <v>53</v>
      </c>
      <c r="F94" s="156" t="s">
        <v>54</v>
      </c>
      <c r="G94" s="156" t="s">
        <v>141</v>
      </c>
      <c r="H94" s="156" t="s">
        <v>142</v>
      </c>
      <c r="I94" s="156" t="s">
        <v>143</v>
      </c>
      <c r="J94" s="156" t="s">
        <v>110</v>
      </c>
      <c r="K94" s="157" t="s">
        <v>144</v>
      </c>
      <c r="L94" s="158"/>
      <c r="M94" s="70" t="s">
        <v>19</v>
      </c>
      <c r="N94" s="71" t="s">
        <v>42</v>
      </c>
      <c r="O94" s="71" t="s">
        <v>145</v>
      </c>
      <c r="P94" s="71" t="s">
        <v>146</v>
      </c>
      <c r="Q94" s="71" t="s">
        <v>147</v>
      </c>
      <c r="R94" s="71" t="s">
        <v>148</v>
      </c>
      <c r="S94" s="71" t="s">
        <v>149</v>
      </c>
      <c r="T94" s="72" t="s">
        <v>150</v>
      </c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</row>
    <row r="95" spans="1:63" s="2" customFormat="1" ht="22.9" customHeight="1">
      <c r="A95" s="36"/>
      <c r="B95" s="37"/>
      <c r="C95" s="77" t="s">
        <v>151</v>
      </c>
      <c r="D95" s="38"/>
      <c r="E95" s="38"/>
      <c r="F95" s="38"/>
      <c r="G95" s="38"/>
      <c r="H95" s="38"/>
      <c r="I95" s="38"/>
      <c r="J95" s="159">
        <f>BK95</f>
        <v>0</v>
      </c>
      <c r="K95" s="38"/>
      <c r="L95" s="41"/>
      <c r="M95" s="73"/>
      <c r="N95" s="160"/>
      <c r="O95" s="74"/>
      <c r="P95" s="161">
        <f>P96+P952</f>
        <v>0</v>
      </c>
      <c r="Q95" s="74"/>
      <c r="R95" s="161">
        <f>R96+R952</f>
        <v>580.4576091800001</v>
      </c>
      <c r="S95" s="74"/>
      <c r="T95" s="162">
        <f>T96+T952</f>
        <v>39.51452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71</v>
      </c>
      <c r="AU95" s="19" t="s">
        <v>111</v>
      </c>
      <c r="BK95" s="163">
        <f>BK96+BK952</f>
        <v>0</v>
      </c>
    </row>
    <row r="96" spans="2:63" s="12" customFormat="1" ht="25.9" customHeight="1">
      <c r="B96" s="164"/>
      <c r="C96" s="165"/>
      <c r="D96" s="166" t="s">
        <v>71</v>
      </c>
      <c r="E96" s="167" t="s">
        <v>152</v>
      </c>
      <c r="F96" s="167" t="s">
        <v>153</v>
      </c>
      <c r="G96" s="165"/>
      <c r="H96" s="165"/>
      <c r="I96" s="168"/>
      <c r="J96" s="169">
        <f>BK96</f>
        <v>0</v>
      </c>
      <c r="K96" s="165"/>
      <c r="L96" s="170"/>
      <c r="M96" s="171"/>
      <c r="N96" s="172"/>
      <c r="O96" s="172"/>
      <c r="P96" s="173">
        <f>P97+P389+P520+P539+P872+P923+P945</f>
        <v>0</v>
      </c>
      <c r="Q96" s="172"/>
      <c r="R96" s="173">
        <f>R97+R389+R520+R539+R872+R923+R945</f>
        <v>580.23459918</v>
      </c>
      <c r="S96" s="172"/>
      <c r="T96" s="174">
        <f>T97+T389+T520+T539+T872+T923+T945</f>
        <v>38.341049999999996</v>
      </c>
      <c r="AR96" s="175" t="s">
        <v>79</v>
      </c>
      <c r="AT96" s="176" t="s">
        <v>71</v>
      </c>
      <c r="AU96" s="176" t="s">
        <v>72</v>
      </c>
      <c r="AY96" s="175" t="s">
        <v>154</v>
      </c>
      <c r="BK96" s="177">
        <f>BK97+BK389+BK520+BK539+BK872+BK923+BK945</f>
        <v>0</v>
      </c>
    </row>
    <row r="97" spans="2:63" s="12" customFormat="1" ht="22.9" customHeight="1">
      <c r="B97" s="164"/>
      <c r="C97" s="165"/>
      <c r="D97" s="166" t="s">
        <v>71</v>
      </c>
      <c r="E97" s="178" t="s">
        <v>79</v>
      </c>
      <c r="F97" s="178" t="s">
        <v>155</v>
      </c>
      <c r="G97" s="165"/>
      <c r="H97" s="165"/>
      <c r="I97" s="168"/>
      <c r="J97" s="179">
        <f>BK97</f>
        <v>0</v>
      </c>
      <c r="K97" s="165"/>
      <c r="L97" s="170"/>
      <c r="M97" s="171"/>
      <c r="N97" s="172"/>
      <c r="O97" s="172"/>
      <c r="P97" s="173">
        <f>SUM(P98:P388)</f>
        <v>0</v>
      </c>
      <c r="Q97" s="172"/>
      <c r="R97" s="173">
        <f>SUM(R98:R388)</f>
        <v>416.68446488000006</v>
      </c>
      <c r="S97" s="172"/>
      <c r="T97" s="174">
        <f>SUM(T98:T388)</f>
        <v>13.282499999999999</v>
      </c>
      <c r="AR97" s="175" t="s">
        <v>79</v>
      </c>
      <c r="AT97" s="176" t="s">
        <v>71</v>
      </c>
      <c r="AU97" s="176" t="s">
        <v>79</v>
      </c>
      <c r="AY97" s="175" t="s">
        <v>154</v>
      </c>
      <c r="BK97" s="177">
        <f>SUM(BK98:BK388)</f>
        <v>0</v>
      </c>
    </row>
    <row r="98" spans="1:65" s="2" customFormat="1" ht="66.75" customHeight="1">
      <c r="A98" s="36"/>
      <c r="B98" s="37"/>
      <c r="C98" s="180" t="s">
        <v>79</v>
      </c>
      <c r="D98" s="180" t="s">
        <v>156</v>
      </c>
      <c r="E98" s="181" t="s">
        <v>1537</v>
      </c>
      <c r="F98" s="182" t="s">
        <v>1538</v>
      </c>
      <c r="G98" s="183" t="s">
        <v>159</v>
      </c>
      <c r="H98" s="184">
        <v>15</v>
      </c>
      <c r="I98" s="185"/>
      <c r="J98" s="186">
        <f>ROUND(I98*H98,2)</f>
        <v>0</v>
      </c>
      <c r="K98" s="182" t="s">
        <v>160</v>
      </c>
      <c r="L98" s="41"/>
      <c r="M98" s="187" t="s">
        <v>19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0.26</v>
      </c>
      <c r="T98" s="190">
        <f>S98*H98</f>
        <v>3.9000000000000004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161</v>
      </c>
      <c r="AT98" s="191" t="s">
        <v>156</v>
      </c>
      <c r="AU98" s="191" t="s">
        <v>81</v>
      </c>
      <c r="AY98" s="19" t="s">
        <v>154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79</v>
      </c>
      <c r="BK98" s="192">
        <f>ROUND(I98*H98,2)</f>
        <v>0</v>
      </c>
      <c r="BL98" s="19" t="s">
        <v>161</v>
      </c>
      <c r="BM98" s="191" t="s">
        <v>1539</v>
      </c>
    </row>
    <row r="99" spans="1:47" s="2" customFormat="1" ht="39">
      <c r="A99" s="36"/>
      <c r="B99" s="37"/>
      <c r="C99" s="38"/>
      <c r="D99" s="193" t="s">
        <v>163</v>
      </c>
      <c r="E99" s="38"/>
      <c r="F99" s="194" t="s">
        <v>1538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163</v>
      </c>
      <c r="AU99" s="19" t="s">
        <v>81</v>
      </c>
    </row>
    <row r="100" spans="1:47" s="2" customFormat="1" ht="11.25">
      <c r="A100" s="36"/>
      <c r="B100" s="37"/>
      <c r="C100" s="38"/>
      <c r="D100" s="198" t="s">
        <v>164</v>
      </c>
      <c r="E100" s="38"/>
      <c r="F100" s="199" t="s">
        <v>1540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164</v>
      </c>
      <c r="AU100" s="19" t="s">
        <v>81</v>
      </c>
    </row>
    <row r="101" spans="2:51" s="14" customFormat="1" ht="11.25">
      <c r="B101" s="210"/>
      <c r="C101" s="211"/>
      <c r="D101" s="193" t="s">
        <v>166</v>
      </c>
      <c r="E101" s="212" t="s">
        <v>19</v>
      </c>
      <c r="F101" s="213" t="s">
        <v>1541</v>
      </c>
      <c r="G101" s="211"/>
      <c r="H101" s="214">
        <v>1.5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166</v>
      </c>
      <c r="AU101" s="220" t="s">
        <v>81</v>
      </c>
      <c r="AV101" s="14" t="s">
        <v>81</v>
      </c>
      <c r="AW101" s="14" t="s">
        <v>33</v>
      </c>
      <c r="AX101" s="14" t="s">
        <v>72</v>
      </c>
      <c r="AY101" s="220" t="s">
        <v>154</v>
      </c>
    </row>
    <row r="102" spans="2:51" s="14" customFormat="1" ht="11.25">
      <c r="B102" s="210"/>
      <c r="C102" s="211"/>
      <c r="D102" s="193" t="s">
        <v>166</v>
      </c>
      <c r="E102" s="212" t="s">
        <v>19</v>
      </c>
      <c r="F102" s="213" t="s">
        <v>1542</v>
      </c>
      <c r="G102" s="211"/>
      <c r="H102" s="214">
        <v>13.5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166</v>
      </c>
      <c r="AU102" s="220" t="s">
        <v>81</v>
      </c>
      <c r="AV102" s="14" t="s">
        <v>81</v>
      </c>
      <c r="AW102" s="14" t="s">
        <v>33</v>
      </c>
      <c r="AX102" s="14" t="s">
        <v>72</v>
      </c>
      <c r="AY102" s="220" t="s">
        <v>154</v>
      </c>
    </row>
    <row r="103" spans="2:51" s="15" customFormat="1" ht="11.25">
      <c r="B103" s="221"/>
      <c r="C103" s="222"/>
      <c r="D103" s="193" t="s">
        <v>166</v>
      </c>
      <c r="E103" s="223" t="s">
        <v>19</v>
      </c>
      <c r="F103" s="224" t="s">
        <v>196</v>
      </c>
      <c r="G103" s="222"/>
      <c r="H103" s="225">
        <v>15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AT103" s="231" t="s">
        <v>166</v>
      </c>
      <c r="AU103" s="231" t="s">
        <v>81</v>
      </c>
      <c r="AV103" s="15" t="s">
        <v>161</v>
      </c>
      <c r="AW103" s="15" t="s">
        <v>33</v>
      </c>
      <c r="AX103" s="15" t="s">
        <v>79</v>
      </c>
      <c r="AY103" s="231" t="s">
        <v>154</v>
      </c>
    </row>
    <row r="104" spans="1:65" s="2" customFormat="1" ht="76.35" customHeight="1">
      <c r="A104" s="36"/>
      <c r="B104" s="37"/>
      <c r="C104" s="180" t="s">
        <v>81</v>
      </c>
      <c r="D104" s="180" t="s">
        <v>156</v>
      </c>
      <c r="E104" s="181" t="s">
        <v>1543</v>
      </c>
      <c r="F104" s="182" t="s">
        <v>1544</v>
      </c>
      <c r="G104" s="183" t="s">
        <v>159</v>
      </c>
      <c r="H104" s="184">
        <v>18.75</v>
      </c>
      <c r="I104" s="185"/>
      <c r="J104" s="186">
        <f>ROUND(I104*H104,2)</f>
        <v>0</v>
      </c>
      <c r="K104" s="182" t="s">
        <v>160</v>
      </c>
      <c r="L104" s="41"/>
      <c r="M104" s="187" t="s">
        <v>19</v>
      </c>
      <c r="N104" s="188" t="s">
        <v>43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0.44</v>
      </c>
      <c r="T104" s="190">
        <f>S104*H104</f>
        <v>8.25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161</v>
      </c>
      <c r="AT104" s="191" t="s">
        <v>156</v>
      </c>
      <c r="AU104" s="191" t="s">
        <v>81</v>
      </c>
      <c r="AY104" s="19" t="s">
        <v>154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79</v>
      </c>
      <c r="BK104" s="192">
        <f>ROUND(I104*H104,2)</f>
        <v>0</v>
      </c>
      <c r="BL104" s="19" t="s">
        <v>161</v>
      </c>
      <c r="BM104" s="191" t="s">
        <v>1545</v>
      </c>
    </row>
    <row r="105" spans="1:47" s="2" customFormat="1" ht="39">
      <c r="A105" s="36"/>
      <c r="B105" s="37"/>
      <c r="C105" s="38"/>
      <c r="D105" s="193" t="s">
        <v>163</v>
      </c>
      <c r="E105" s="38"/>
      <c r="F105" s="194" t="s">
        <v>1544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163</v>
      </c>
      <c r="AU105" s="19" t="s">
        <v>81</v>
      </c>
    </row>
    <row r="106" spans="1:47" s="2" customFormat="1" ht="11.25">
      <c r="A106" s="36"/>
      <c r="B106" s="37"/>
      <c r="C106" s="38"/>
      <c r="D106" s="198" t="s">
        <v>164</v>
      </c>
      <c r="E106" s="38"/>
      <c r="F106" s="199" t="s">
        <v>1546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164</v>
      </c>
      <c r="AU106" s="19" t="s">
        <v>81</v>
      </c>
    </row>
    <row r="107" spans="2:51" s="14" customFormat="1" ht="11.25">
      <c r="B107" s="210"/>
      <c r="C107" s="211"/>
      <c r="D107" s="193" t="s">
        <v>166</v>
      </c>
      <c r="E107" s="212" t="s">
        <v>19</v>
      </c>
      <c r="F107" s="213" t="s">
        <v>1541</v>
      </c>
      <c r="G107" s="211"/>
      <c r="H107" s="214">
        <v>1.5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166</v>
      </c>
      <c r="AU107" s="220" t="s">
        <v>81</v>
      </c>
      <c r="AV107" s="14" t="s">
        <v>81</v>
      </c>
      <c r="AW107" s="14" t="s">
        <v>33</v>
      </c>
      <c r="AX107" s="14" t="s">
        <v>72</v>
      </c>
      <c r="AY107" s="220" t="s">
        <v>154</v>
      </c>
    </row>
    <row r="108" spans="2:51" s="14" customFormat="1" ht="11.25">
      <c r="B108" s="210"/>
      <c r="C108" s="211"/>
      <c r="D108" s="193" t="s">
        <v>166</v>
      </c>
      <c r="E108" s="212" t="s">
        <v>19</v>
      </c>
      <c r="F108" s="213" t="s">
        <v>1547</v>
      </c>
      <c r="G108" s="211"/>
      <c r="H108" s="214">
        <v>3.75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166</v>
      </c>
      <c r="AU108" s="220" t="s">
        <v>81</v>
      </c>
      <c r="AV108" s="14" t="s">
        <v>81</v>
      </c>
      <c r="AW108" s="14" t="s">
        <v>33</v>
      </c>
      <c r="AX108" s="14" t="s">
        <v>72</v>
      </c>
      <c r="AY108" s="220" t="s">
        <v>154</v>
      </c>
    </row>
    <row r="109" spans="2:51" s="14" customFormat="1" ht="11.25">
      <c r="B109" s="210"/>
      <c r="C109" s="211"/>
      <c r="D109" s="193" t="s">
        <v>166</v>
      </c>
      <c r="E109" s="212" t="s">
        <v>19</v>
      </c>
      <c r="F109" s="213" t="s">
        <v>1542</v>
      </c>
      <c r="G109" s="211"/>
      <c r="H109" s="214">
        <v>13.5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166</v>
      </c>
      <c r="AU109" s="220" t="s">
        <v>81</v>
      </c>
      <c r="AV109" s="14" t="s">
        <v>81</v>
      </c>
      <c r="AW109" s="14" t="s">
        <v>33</v>
      </c>
      <c r="AX109" s="14" t="s">
        <v>72</v>
      </c>
      <c r="AY109" s="220" t="s">
        <v>154</v>
      </c>
    </row>
    <row r="110" spans="2:51" s="15" customFormat="1" ht="11.25">
      <c r="B110" s="221"/>
      <c r="C110" s="222"/>
      <c r="D110" s="193" t="s">
        <v>166</v>
      </c>
      <c r="E110" s="223" t="s">
        <v>19</v>
      </c>
      <c r="F110" s="224" t="s">
        <v>196</v>
      </c>
      <c r="G110" s="222"/>
      <c r="H110" s="225">
        <v>18.75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AT110" s="231" t="s">
        <v>166</v>
      </c>
      <c r="AU110" s="231" t="s">
        <v>81</v>
      </c>
      <c r="AV110" s="15" t="s">
        <v>161</v>
      </c>
      <c r="AW110" s="15" t="s">
        <v>33</v>
      </c>
      <c r="AX110" s="15" t="s">
        <v>79</v>
      </c>
      <c r="AY110" s="231" t="s">
        <v>154</v>
      </c>
    </row>
    <row r="111" spans="1:65" s="2" customFormat="1" ht="66.75" customHeight="1">
      <c r="A111" s="36"/>
      <c r="B111" s="37"/>
      <c r="C111" s="180" t="s">
        <v>174</v>
      </c>
      <c r="D111" s="180" t="s">
        <v>156</v>
      </c>
      <c r="E111" s="181" t="s">
        <v>1548</v>
      </c>
      <c r="F111" s="182" t="s">
        <v>1549</v>
      </c>
      <c r="G111" s="183" t="s">
        <v>159</v>
      </c>
      <c r="H111" s="184">
        <v>3.75</v>
      </c>
      <c r="I111" s="185"/>
      <c r="J111" s="186">
        <f>ROUND(I111*H111,2)</f>
        <v>0</v>
      </c>
      <c r="K111" s="182" t="s">
        <v>160</v>
      </c>
      <c r="L111" s="41"/>
      <c r="M111" s="187" t="s">
        <v>19</v>
      </c>
      <c r="N111" s="188" t="s">
        <v>43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0.22</v>
      </c>
      <c r="T111" s="190">
        <f>S111*H111</f>
        <v>0.825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161</v>
      </c>
      <c r="AT111" s="191" t="s">
        <v>156</v>
      </c>
      <c r="AU111" s="191" t="s">
        <v>81</v>
      </c>
      <c r="AY111" s="19" t="s">
        <v>154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79</v>
      </c>
      <c r="BK111" s="192">
        <f>ROUND(I111*H111,2)</f>
        <v>0</v>
      </c>
      <c r="BL111" s="19" t="s">
        <v>161</v>
      </c>
      <c r="BM111" s="191" t="s">
        <v>1550</v>
      </c>
    </row>
    <row r="112" spans="1:47" s="2" customFormat="1" ht="39">
      <c r="A112" s="36"/>
      <c r="B112" s="37"/>
      <c r="C112" s="38"/>
      <c r="D112" s="193" t="s">
        <v>163</v>
      </c>
      <c r="E112" s="38"/>
      <c r="F112" s="194" t="s">
        <v>1549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163</v>
      </c>
      <c r="AU112" s="19" t="s">
        <v>81</v>
      </c>
    </row>
    <row r="113" spans="1:47" s="2" customFormat="1" ht="11.25">
      <c r="A113" s="36"/>
      <c r="B113" s="37"/>
      <c r="C113" s="38"/>
      <c r="D113" s="198" t="s">
        <v>164</v>
      </c>
      <c r="E113" s="38"/>
      <c r="F113" s="199" t="s">
        <v>1551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164</v>
      </c>
      <c r="AU113" s="19" t="s">
        <v>81</v>
      </c>
    </row>
    <row r="114" spans="2:51" s="14" customFormat="1" ht="11.25">
      <c r="B114" s="210"/>
      <c r="C114" s="211"/>
      <c r="D114" s="193" t="s">
        <v>166</v>
      </c>
      <c r="E114" s="212" t="s">
        <v>19</v>
      </c>
      <c r="F114" s="213" t="s">
        <v>1547</v>
      </c>
      <c r="G114" s="211"/>
      <c r="H114" s="214">
        <v>3.75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166</v>
      </c>
      <c r="AU114" s="220" t="s">
        <v>81</v>
      </c>
      <c r="AV114" s="14" t="s">
        <v>81</v>
      </c>
      <c r="AW114" s="14" t="s">
        <v>33</v>
      </c>
      <c r="AX114" s="14" t="s">
        <v>72</v>
      </c>
      <c r="AY114" s="220" t="s">
        <v>154</v>
      </c>
    </row>
    <row r="115" spans="2:51" s="15" customFormat="1" ht="11.25">
      <c r="B115" s="221"/>
      <c r="C115" s="222"/>
      <c r="D115" s="193" t="s">
        <v>166</v>
      </c>
      <c r="E115" s="223" t="s">
        <v>19</v>
      </c>
      <c r="F115" s="224" t="s">
        <v>196</v>
      </c>
      <c r="G115" s="222"/>
      <c r="H115" s="225">
        <v>3.75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166</v>
      </c>
      <c r="AU115" s="231" t="s">
        <v>81</v>
      </c>
      <c r="AV115" s="15" t="s">
        <v>161</v>
      </c>
      <c r="AW115" s="15" t="s">
        <v>33</v>
      </c>
      <c r="AX115" s="15" t="s">
        <v>79</v>
      </c>
      <c r="AY115" s="231" t="s">
        <v>154</v>
      </c>
    </row>
    <row r="116" spans="1:65" s="2" customFormat="1" ht="49.15" customHeight="1">
      <c r="A116" s="36"/>
      <c r="B116" s="37"/>
      <c r="C116" s="180" t="s">
        <v>161</v>
      </c>
      <c r="D116" s="180" t="s">
        <v>156</v>
      </c>
      <c r="E116" s="181" t="s">
        <v>1552</v>
      </c>
      <c r="F116" s="182" t="s">
        <v>1553</v>
      </c>
      <c r="G116" s="183" t="s">
        <v>177</v>
      </c>
      <c r="H116" s="184">
        <v>1.5</v>
      </c>
      <c r="I116" s="185"/>
      <c r="J116" s="186">
        <f>ROUND(I116*H116,2)</f>
        <v>0</v>
      </c>
      <c r="K116" s="182" t="s">
        <v>160</v>
      </c>
      <c r="L116" s="41"/>
      <c r="M116" s="187" t="s">
        <v>19</v>
      </c>
      <c r="N116" s="188" t="s">
        <v>43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0.205</v>
      </c>
      <c r="T116" s="190">
        <f>S116*H116</f>
        <v>0.3075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161</v>
      </c>
      <c r="AT116" s="191" t="s">
        <v>156</v>
      </c>
      <c r="AU116" s="191" t="s">
        <v>81</v>
      </c>
      <c r="AY116" s="19" t="s">
        <v>154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79</v>
      </c>
      <c r="BK116" s="192">
        <f>ROUND(I116*H116,2)</f>
        <v>0</v>
      </c>
      <c r="BL116" s="19" t="s">
        <v>161</v>
      </c>
      <c r="BM116" s="191" t="s">
        <v>1554</v>
      </c>
    </row>
    <row r="117" spans="1:47" s="2" customFormat="1" ht="29.25">
      <c r="A117" s="36"/>
      <c r="B117" s="37"/>
      <c r="C117" s="38"/>
      <c r="D117" s="193" t="s">
        <v>163</v>
      </c>
      <c r="E117" s="38"/>
      <c r="F117" s="194" t="s">
        <v>1553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163</v>
      </c>
      <c r="AU117" s="19" t="s">
        <v>81</v>
      </c>
    </row>
    <row r="118" spans="1:47" s="2" customFormat="1" ht="11.25">
      <c r="A118" s="36"/>
      <c r="B118" s="37"/>
      <c r="C118" s="38"/>
      <c r="D118" s="198" t="s">
        <v>164</v>
      </c>
      <c r="E118" s="38"/>
      <c r="F118" s="199" t="s">
        <v>1555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164</v>
      </c>
      <c r="AU118" s="19" t="s">
        <v>81</v>
      </c>
    </row>
    <row r="119" spans="1:65" s="2" customFormat="1" ht="44.25" customHeight="1">
      <c r="A119" s="36"/>
      <c r="B119" s="37"/>
      <c r="C119" s="180" t="s">
        <v>187</v>
      </c>
      <c r="D119" s="180" t="s">
        <v>156</v>
      </c>
      <c r="E119" s="181" t="s">
        <v>1556</v>
      </c>
      <c r="F119" s="182" t="s">
        <v>1557</v>
      </c>
      <c r="G119" s="183" t="s">
        <v>183</v>
      </c>
      <c r="H119" s="184">
        <v>75</v>
      </c>
      <c r="I119" s="185"/>
      <c r="J119" s="186">
        <f>ROUND(I119*H119,2)</f>
        <v>0</v>
      </c>
      <c r="K119" s="182" t="s">
        <v>160</v>
      </c>
      <c r="L119" s="41"/>
      <c r="M119" s="187" t="s">
        <v>19</v>
      </c>
      <c r="N119" s="188" t="s">
        <v>43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161</v>
      </c>
      <c r="AT119" s="191" t="s">
        <v>156</v>
      </c>
      <c r="AU119" s="191" t="s">
        <v>81</v>
      </c>
      <c r="AY119" s="19" t="s">
        <v>154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79</v>
      </c>
      <c r="BK119" s="192">
        <f>ROUND(I119*H119,2)</f>
        <v>0</v>
      </c>
      <c r="BL119" s="19" t="s">
        <v>161</v>
      </c>
      <c r="BM119" s="191" t="s">
        <v>1558</v>
      </c>
    </row>
    <row r="120" spans="1:47" s="2" customFormat="1" ht="29.25">
      <c r="A120" s="36"/>
      <c r="B120" s="37"/>
      <c r="C120" s="38"/>
      <c r="D120" s="193" t="s">
        <v>163</v>
      </c>
      <c r="E120" s="38"/>
      <c r="F120" s="194" t="s">
        <v>1557</v>
      </c>
      <c r="G120" s="38"/>
      <c r="H120" s="38"/>
      <c r="I120" s="195"/>
      <c r="J120" s="38"/>
      <c r="K120" s="38"/>
      <c r="L120" s="41"/>
      <c r="M120" s="196"/>
      <c r="N120" s="197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163</v>
      </c>
      <c r="AU120" s="19" t="s">
        <v>81</v>
      </c>
    </row>
    <row r="121" spans="1:47" s="2" customFormat="1" ht="11.25">
      <c r="A121" s="36"/>
      <c r="B121" s="37"/>
      <c r="C121" s="38"/>
      <c r="D121" s="198" t="s">
        <v>164</v>
      </c>
      <c r="E121" s="38"/>
      <c r="F121" s="199" t="s">
        <v>1559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164</v>
      </c>
      <c r="AU121" s="19" t="s">
        <v>81</v>
      </c>
    </row>
    <row r="122" spans="2:51" s="13" customFormat="1" ht="11.25">
      <c r="B122" s="200"/>
      <c r="C122" s="201"/>
      <c r="D122" s="193" t="s">
        <v>166</v>
      </c>
      <c r="E122" s="202" t="s">
        <v>19</v>
      </c>
      <c r="F122" s="203" t="s">
        <v>1560</v>
      </c>
      <c r="G122" s="201"/>
      <c r="H122" s="202" t="s">
        <v>19</v>
      </c>
      <c r="I122" s="204"/>
      <c r="J122" s="201"/>
      <c r="K122" s="201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166</v>
      </c>
      <c r="AU122" s="209" t="s">
        <v>81</v>
      </c>
      <c r="AV122" s="13" t="s">
        <v>79</v>
      </c>
      <c r="AW122" s="13" t="s">
        <v>33</v>
      </c>
      <c r="AX122" s="13" t="s">
        <v>72</v>
      </c>
      <c r="AY122" s="209" t="s">
        <v>154</v>
      </c>
    </row>
    <row r="123" spans="2:51" s="14" customFormat="1" ht="11.25">
      <c r="B123" s="210"/>
      <c r="C123" s="211"/>
      <c r="D123" s="193" t="s">
        <v>166</v>
      </c>
      <c r="E123" s="212" t="s">
        <v>19</v>
      </c>
      <c r="F123" s="213" t="s">
        <v>1561</v>
      </c>
      <c r="G123" s="211"/>
      <c r="H123" s="214">
        <v>75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166</v>
      </c>
      <c r="AU123" s="220" t="s">
        <v>81</v>
      </c>
      <c r="AV123" s="14" t="s">
        <v>81</v>
      </c>
      <c r="AW123" s="14" t="s">
        <v>33</v>
      </c>
      <c r="AX123" s="14" t="s">
        <v>72</v>
      </c>
      <c r="AY123" s="220" t="s">
        <v>154</v>
      </c>
    </row>
    <row r="124" spans="2:51" s="15" customFormat="1" ht="11.25">
      <c r="B124" s="221"/>
      <c r="C124" s="222"/>
      <c r="D124" s="193" t="s">
        <v>166</v>
      </c>
      <c r="E124" s="223" t="s">
        <v>19</v>
      </c>
      <c r="F124" s="224" t="s">
        <v>196</v>
      </c>
      <c r="G124" s="222"/>
      <c r="H124" s="225">
        <v>75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166</v>
      </c>
      <c r="AU124" s="231" t="s">
        <v>81</v>
      </c>
      <c r="AV124" s="15" t="s">
        <v>161</v>
      </c>
      <c r="AW124" s="15" t="s">
        <v>33</v>
      </c>
      <c r="AX124" s="15" t="s">
        <v>79</v>
      </c>
      <c r="AY124" s="231" t="s">
        <v>154</v>
      </c>
    </row>
    <row r="125" spans="1:65" s="2" customFormat="1" ht="49.15" customHeight="1">
      <c r="A125" s="36"/>
      <c r="B125" s="37"/>
      <c r="C125" s="180" t="s">
        <v>197</v>
      </c>
      <c r="D125" s="180" t="s">
        <v>156</v>
      </c>
      <c r="E125" s="181" t="s">
        <v>1562</v>
      </c>
      <c r="F125" s="182" t="s">
        <v>1563</v>
      </c>
      <c r="G125" s="183" t="s">
        <v>183</v>
      </c>
      <c r="H125" s="184">
        <v>1071.296</v>
      </c>
      <c r="I125" s="185"/>
      <c r="J125" s="186">
        <f>ROUND(I125*H125,2)</f>
        <v>0</v>
      </c>
      <c r="K125" s="182" t="s">
        <v>160</v>
      </c>
      <c r="L125" s="41"/>
      <c r="M125" s="187" t="s">
        <v>19</v>
      </c>
      <c r="N125" s="188" t="s">
        <v>43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161</v>
      </c>
      <c r="AT125" s="191" t="s">
        <v>156</v>
      </c>
      <c r="AU125" s="191" t="s">
        <v>81</v>
      </c>
      <c r="AY125" s="19" t="s">
        <v>154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79</v>
      </c>
      <c r="BK125" s="192">
        <f>ROUND(I125*H125,2)</f>
        <v>0</v>
      </c>
      <c r="BL125" s="19" t="s">
        <v>161</v>
      </c>
      <c r="BM125" s="191" t="s">
        <v>1564</v>
      </c>
    </row>
    <row r="126" spans="1:47" s="2" customFormat="1" ht="29.25">
      <c r="A126" s="36"/>
      <c r="B126" s="37"/>
      <c r="C126" s="38"/>
      <c r="D126" s="193" t="s">
        <v>163</v>
      </c>
      <c r="E126" s="38"/>
      <c r="F126" s="194" t="s">
        <v>1563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163</v>
      </c>
      <c r="AU126" s="19" t="s">
        <v>81</v>
      </c>
    </row>
    <row r="127" spans="1:47" s="2" customFormat="1" ht="11.25">
      <c r="A127" s="36"/>
      <c r="B127" s="37"/>
      <c r="C127" s="38"/>
      <c r="D127" s="198" t="s">
        <v>164</v>
      </c>
      <c r="E127" s="38"/>
      <c r="F127" s="199" t="s">
        <v>1565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164</v>
      </c>
      <c r="AU127" s="19" t="s">
        <v>81</v>
      </c>
    </row>
    <row r="128" spans="2:51" s="14" customFormat="1" ht="11.25">
      <c r="B128" s="210"/>
      <c r="C128" s="211"/>
      <c r="D128" s="193" t="s">
        <v>166</v>
      </c>
      <c r="E128" s="212" t="s">
        <v>19</v>
      </c>
      <c r="F128" s="213" t="s">
        <v>1566</v>
      </c>
      <c r="G128" s="211"/>
      <c r="H128" s="214">
        <v>299.52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166</v>
      </c>
      <c r="AU128" s="220" t="s">
        <v>81</v>
      </c>
      <c r="AV128" s="14" t="s">
        <v>81</v>
      </c>
      <c r="AW128" s="14" t="s">
        <v>33</v>
      </c>
      <c r="AX128" s="14" t="s">
        <v>72</v>
      </c>
      <c r="AY128" s="220" t="s">
        <v>154</v>
      </c>
    </row>
    <row r="129" spans="2:51" s="14" customFormat="1" ht="11.25">
      <c r="B129" s="210"/>
      <c r="C129" s="211"/>
      <c r="D129" s="193" t="s">
        <v>166</v>
      </c>
      <c r="E129" s="212" t="s">
        <v>19</v>
      </c>
      <c r="F129" s="213" t="s">
        <v>1567</v>
      </c>
      <c r="G129" s="211"/>
      <c r="H129" s="214">
        <v>18.409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166</v>
      </c>
      <c r="AU129" s="220" t="s">
        <v>81</v>
      </c>
      <c r="AV129" s="14" t="s">
        <v>81</v>
      </c>
      <c r="AW129" s="14" t="s">
        <v>33</v>
      </c>
      <c r="AX129" s="14" t="s">
        <v>72</v>
      </c>
      <c r="AY129" s="220" t="s">
        <v>154</v>
      </c>
    </row>
    <row r="130" spans="2:51" s="14" customFormat="1" ht="11.25">
      <c r="B130" s="210"/>
      <c r="C130" s="211"/>
      <c r="D130" s="193" t="s">
        <v>166</v>
      </c>
      <c r="E130" s="212" t="s">
        <v>19</v>
      </c>
      <c r="F130" s="213" t="s">
        <v>1568</v>
      </c>
      <c r="G130" s="211"/>
      <c r="H130" s="214">
        <v>3.542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166</v>
      </c>
      <c r="AU130" s="220" t="s">
        <v>81</v>
      </c>
      <c r="AV130" s="14" t="s">
        <v>81</v>
      </c>
      <c r="AW130" s="14" t="s">
        <v>33</v>
      </c>
      <c r="AX130" s="14" t="s">
        <v>72</v>
      </c>
      <c r="AY130" s="220" t="s">
        <v>154</v>
      </c>
    </row>
    <row r="131" spans="2:51" s="14" customFormat="1" ht="11.25">
      <c r="B131" s="210"/>
      <c r="C131" s="211"/>
      <c r="D131" s="193" t="s">
        <v>166</v>
      </c>
      <c r="E131" s="212" t="s">
        <v>19</v>
      </c>
      <c r="F131" s="213" t="s">
        <v>1569</v>
      </c>
      <c r="G131" s="211"/>
      <c r="H131" s="214">
        <v>10.819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166</v>
      </c>
      <c r="AU131" s="220" t="s">
        <v>81</v>
      </c>
      <c r="AV131" s="14" t="s">
        <v>81</v>
      </c>
      <c r="AW131" s="14" t="s">
        <v>33</v>
      </c>
      <c r="AX131" s="14" t="s">
        <v>72</v>
      </c>
      <c r="AY131" s="220" t="s">
        <v>154</v>
      </c>
    </row>
    <row r="132" spans="2:51" s="14" customFormat="1" ht="11.25">
      <c r="B132" s="210"/>
      <c r="C132" s="211"/>
      <c r="D132" s="193" t="s">
        <v>166</v>
      </c>
      <c r="E132" s="212" t="s">
        <v>19</v>
      </c>
      <c r="F132" s="213" t="s">
        <v>1570</v>
      </c>
      <c r="G132" s="211"/>
      <c r="H132" s="214">
        <v>10.56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166</v>
      </c>
      <c r="AU132" s="220" t="s">
        <v>81</v>
      </c>
      <c r="AV132" s="14" t="s">
        <v>81</v>
      </c>
      <c r="AW132" s="14" t="s">
        <v>33</v>
      </c>
      <c r="AX132" s="14" t="s">
        <v>72</v>
      </c>
      <c r="AY132" s="220" t="s">
        <v>154</v>
      </c>
    </row>
    <row r="133" spans="2:51" s="14" customFormat="1" ht="11.25">
      <c r="B133" s="210"/>
      <c r="C133" s="211"/>
      <c r="D133" s="193" t="s">
        <v>166</v>
      </c>
      <c r="E133" s="212" t="s">
        <v>19</v>
      </c>
      <c r="F133" s="213" t="s">
        <v>1571</v>
      </c>
      <c r="G133" s="211"/>
      <c r="H133" s="214">
        <v>8.686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166</v>
      </c>
      <c r="AU133" s="220" t="s">
        <v>81</v>
      </c>
      <c r="AV133" s="14" t="s">
        <v>81</v>
      </c>
      <c r="AW133" s="14" t="s">
        <v>33</v>
      </c>
      <c r="AX133" s="14" t="s">
        <v>72</v>
      </c>
      <c r="AY133" s="220" t="s">
        <v>154</v>
      </c>
    </row>
    <row r="134" spans="2:51" s="14" customFormat="1" ht="11.25">
      <c r="B134" s="210"/>
      <c r="C134" s="211"/>
      <c r="D134" s="193" t="s">
        <v>166</v>
      </c>
      <c r="E134" s="212" t="s">
        <v>19</v>
      </c>
      <c r="F134" s="213" t="s">
        <v>1572</v>
      </c>
      <c r="G134" s="211"/>
      <c r="H134" s="214">
        <v>27.126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166</v>
      </c>
      <c r="AU134" s="220" t="s">
        <v>81</v>
      </c>
      <c r="AV134" s="14" t="s">
        <v>81</v>
      </c>
      <c r="AW134" s="14" t="s">
        <v>33</v>
      </c>
      <c r="AX134" s="14" t="s">
        <v>72</v>
      </c>
      <c r="AY134" s="220" t="s">
        <v>154</v>
      </c>
    </row>
    <row r="135" spans="2:51" s="14" customFormat="1" ht="11.25">
      <c r="B135" s="210"/>
      <c r="C135" s="211"/>
      <c r="D135" s="193" t="s">
        <v>166</v>
      </c>
      <c r="E135" s="212" t="s">
        <v>19</v>
      </c>
      <c r="F135" s="213" t="s">
        <v>1573</v>
      </c>
      <c r="G135" s="211"/>
      <c r="H135" s="214">
        <v>5.61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166</v>
      </c>
      <c r="AU135" s="220" t="s">
        <v>81</v>
      </c>
      <c r="AV135" s="14" t="s">
        <v>81</v>
      </c>
      <c r="AW135" s="14" t="s">
        <v>33</v>
      </c>
      <c r="AX135" s="14" t="s">
        <v>72</v>
      </c>
      <c r="AY135" s="220" t="s">
        <v>154</v>
      </c>
    </row>
    <row r="136" spans="2:51" s="14" customFormat="1" ht="11.25">
      <c r="B136" s="210"/>
      <c r="C136" s="211"/>
      <c r="D136" s="193" t="s">
        <v>166</v>
      </c>
      <c r="E136" s="212" t="s">
        <v>19</v>
      </c>
      <c r="F136" s="213" t="s">
        <v>1574</v>
      </c>
      <c r="G136" s="211"/>
      <c r="H136" s="214">
        <v>2.322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166</v>
      </c>
      <c r="AU136" s="220" t="s">
        <v>81</v>
      </c>
      <c r="AV136" s="14" t="s">
        <v>81</v>
      </c>
      <c r="AW136" s="14" t="s">
        <v>33</v>
      </c>
      <c r="AX136" s="14" t="s">
        <v>72</v>
      </c>
      <c r="AY136" s="220" t="s">
        <v>154</v>
      </c>
    </row>
    <row r="137" spans="2:51" s="14" customFormat="1" ht="11.25">
      <c r="B137" s="210"/>
      <c r="C137" s="211"/>
      <c r="D137" s="193" t="s">
        <v>166</v>
      </c>
      <c r="E137" s="212" t="s">
        <v>19</v>
      </c>
      <c r="F137" s="213" t="s">
        <v>1575</v>
      </c>
      <c r="G137" s="211"/>
      <c r="H137" s="214">
        <v>9.742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166</v>
      </c>
      <c r="AU137" s="220" t="s">
        <v>81</v>
      </c>
      <c r="AV137" s="14" t="s">
        <v>81</v>
      </c>
      <c r="AW137" s="14" t="s">
        <v>33</v>
      </c>
      <c r="AX137" s="14" t="s">
        <v>72</v>
      </c>
      <c r="AY137" s="220" t="s">
        <v>154</v>
      </c>
    </row>
    <row r="138" spans="2:51" s="14" customFormat="1" ht="11.25">
      <c r="B138" s="210"/>
      <c r="C138" s="211"/>
      <c r="D138" s="193" t="s">
        <v>166</v>
      </c>
      <c r="E138" s="212" t="s">
        <v>19</v>
      </c>
      <c r="F138" s="213" t="s">
        <v>1576</v>
      </c>
      <c r="G138" s="211"/>
      <c r="H138" s="214">
        <v>9.94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166</v>
      </c>
      <c r="AU138" s="220" t="s">
        <v>81</v>
      </c>
      <c r="AV138" s="14" t="s">
        <v>81</v>
      </c>
      <c r="AW138" s="14" t="s">
        <v>33</v>
      </c>
      <c r="AX138" s="14" t="s">
        <v>72</v>
      </c>
      <c r="AY138" s="220" t="s">
        <v>154</v>
      </c>
    </row>
    <row r="139" spans="2:51" s="14" customFormat="1" ht="11.25">
      <c r="B139" s="210"/>
      <c r="C139" s="211"/>
      <c r="D139" s="193" t="s">
        <v>166</v>
      </c>
      <c r="E139" s="212" t="s">
        <v>19</v>
      </c>
      <c r="F139" s="213" t="s">
        <v>1577</v>
      </c>
      <c r="G139" s="211"/>
      <c r="H139" s="214">
        <v>6.509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166</v>
      </c>
      <c r="AU139" s="220" t="s">
        <v>81</v>
      </c>
      <c r="AV139" s="14" t="s">
        <v>81</v>
      </c>
      <c r="AW139" s="14" t="s">
        <v>33</v>
      </c>
      <c r="AX139" s="14" t="s">
        <v>72</v>
      </c>
      <c r="AY139" s="220" t="s">
        <v>154</v>
      </c>
    </row>
    <row r="140" spans="2:51" s="14" customFormat="1" ht="11.25">
      <c r="B140" s="210"/>
      <c r="C140" s="211"/>
      <c r="D140" s="193" t="s">
        <v>166</v>
      </c>
      <c r="E140" s="212" t="s">
        <v>19</v>
      </c>
      <c r="F140" s="213" t="s">
        <v>1578</v>
      </c>
      <c r="G140" s="211"/>
      <c r="H140" s="214">
        <v>6.178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166</v>
      </c>
      <c r="AU140" s="220" t="s">
        <v>81</v>
      </c>
      <c r="AV140" s="14" t="s">
        <v>81</v>
      </c>
      <c r="AW140" s="14" t="s">
        <v>33</v>
      </c>
      <c r="AX140" s="14" t="s">
        <v>72</v>
      </c>
      <c r="AY140" s="220" t="s">
        <v>154</v>
      </c>
    </row>
    <row r="141" spans="2:51" s="14" customFormat="1" ht="11.25">
      <c r="B141" s="210"/>
      <c r="C141" s="211"/>
      <c r="D141" s="193" t="s">
        <v>166</v>
      </c>
      <c r="E141" s="212" t="s">
        <v>19</v>
      </c>
      <c r="F141" s="213" t="s">
        <v>1579</v>
      </c>
      <c r="G141" s="211"/>
      <c r="H141" s="214">
        <v>11.383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166</v>
      </c>
      <c r="AU141" s="220" t="s">
        <v>81</v>
      </c>
      <c r="AV141" s="14" t="s">
        <v>81</v>
      </c>
      <c r="AW141" s="14" t="s">
        <v>33</v>
      </c>
      <c r="AX141" s="14" t="s">
        <v>72</v>
      </c>
      <c r="AY141" s="220" t="s">
        <v>154</v>
      </c>
    </row>
    <row r="142" spans="2:51" s="14" customFormat="1" ht="11.25">
      <c r="B142" s="210"/>
      <c r="C142" s="211"/>
      <c r="D142" s="193" t="s">
        <v>166</v>
      </c>
      <c r="E142" s="212" t="s">
        <v>19</v>
      </c>
      <c r="F142" s="213" t="s">
        <v>1580</v>
      </c>
      <c r="G142" s="211"/>
      <c r="H142" s="214">
        <v>11.318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166</v>
      </c>
      <c r="AU142" s="220" t="s">
        <v>81</v>
      </c>
      <c r="AV142" s="14" t="s">
        <v>81</v>
      </c>
      <c r="AW142" s="14" t="s">
        <v>33</v>
      </c>
      <c r="AX142" s="14" t="s">
        <v>72</v>
      </c>
      <c r="AY142" s="220" t="s">
        <v>154</v>
      </c>
    </row>
    <row r="143" spans="2:51" s="14" customFormat="1" ht="11.25">
      <c r="B143" s="210"/>
      <c r="C143" s="211"/>
      <c r="D143" s="193" t="s">
        <v>166</v>
      </c>
      <c r="E143" s="212" t="s">
        <v>19</v>
      </c>
      <c r="F143" s="213" t="s">
        <v>1581</v>
      </c>
      <c r="G143" s="211"/>
      <c r="H143" s="214">
        <v>6.89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166</v>
      </c>
      <c r="AU143" s="220" t="s">
        <v>81</v>
      </c>
      <c r="AV143" s="14" t="s">
        <v>81</v>
      </c>
      <c r="AW143" s="14" t="s">
        <v>33</v>
      </c>
      <c r="AX143" s="14" t="s">
        <v>72</v>
      </c>
      <c r="AY143" s="220" t="s">
        <v>154</v>
      </c>
    </row>
    <row r="144" spans="2:51" s="14" customFormat="1" ht="11.25">
      <c r="B144" s="210"/>
      <c r="C144" s="211"/>
      <c r="D144" s="193" t="s">
        <v>166</v>
      </c>
      <c r="E144" s="212" t="s">
        <v>19</v>
      </c>
      <c r="F144" s="213" t="s">
        <v>1582</v>
      </c>
      <c r="G144" s="211"/>
      <c r="H144" s="214">
        <v>3.907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166</v>
      </c>
      <c r="AU144" s="220" t="s">
        <v>81</v>
      </c>
      <c r="AV144" s="14" t="s">
        <v>81</v>
      </c>
      <c r="AW144" s="14" t="s">
        <v>33</v>
      </c>
      <c r="AX144" s="14" t="s">
        <v>72</v>
      </c>
      <c r="AY144" s="220" t="s">
        <v>154</v>
      </c>
    </row>
    <row r="145" spans="2:51" s="14" customFormat="1" ht="11.25">
      <c r="B145" s="210"/>
      <c r="C145" s="211"/>
      <c r="D145" s="193" t="s">
        <v>166</v>
      </c>
      <c r="E145" s="212" t="s">
        <v>19</v>
      </c>
      <c r="F145" s="213" t="s">
        <v>1583</v>
      </c>
      <c r="G145" s="211"/>
      <c r="H145" s="214">
        <v>11.376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166</v>
      </c>
      <c r="AU145" s="220" t="s">
        <v>81</v>
      </c>
      <c r="AV145" s="14" t="s">
        <v>81</v>
      </c>
      <c r="AW145" s="14" t="s">
        <v>33</v>
      </c>
      <c r="AX145" s="14" t="s">
        <v>72</v>
      </c>
      <c r="AY145" s="220" t="s">
        <v>154</v>
      </c>
    </row>
    <row r="146" spans="2:51" s="14" customFormat="1" ht="11.25">
      <c r="B146" s="210"/>
      <c r="C146" s="211"/>
      <c r="D146" s="193" t="s">
        <v>166</v>
      </c>
      <c r="E146" s="212" t="s">
        <v>19</v>
      </c>
      <c r="F146" s="213" t="s">
        <v>1584</v>
      </c>
      <c r="G146" s="211"/>
      <c r="H146" s="214">
        <v>11.52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166</v>
      </c>
      <c r="AU146" s="220" t="s">
        <v>81</v>
      </c>
      <c r="AV146" s="14" t="s">
        <v>81</v>
      </c>
      <c r="AW146" s="14" t="s">
        <v>33</v>
      </c>
      <c r="AX146" s="14" t="s">
        <v>72</v>
      </c>
      <c r="AY146" s="220" t="s">
        <v>154</v>
      </c>
    </row>
    <row r="147" spans="2:51" s="14" customFormat="1" ht="11.25">
      <c r="B147" s="210"/>
      <c r="C147" s="211"/>
      <c r="D147" s="193" t="s">
        <v>166</v>
      </c>
      <c r="E147" s="212" t="s">
        <v>19</v>
      </c>
      <c r="F147" s="213" t="s">
        <v>1585</v>
      </c>
      <c r="G147" s="211"/>
      <c r="H147" s="214">
        <v>22.558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166</v>
      </c>
      <c r="AU147" s="220" t="s">
        <v>81</v>
      </c>
      <c r="AV147" s="14" t="s">
        <v>81</v>
      </c>
      <c r="AW147" s="14" t="s">
        <v>33</v>
      </c>
      <c r="AX147" s="14" t="s">
        <v>72</v>
      </c>
      <c r="AY147" s="220" t="s">
        <v>154</v>
      </c>
    </row>
    <row r="148" spans="2:51" s="14" customFormat="1" ht="11.25">
      <c r="B148" s="210"/>
      <c r="C148" s="211"/>
      <c r="D148" s="193" t="s">
        <v>166</v>
      </c>
      <c r="E148" s="212" t="s">
        <v>19</v>
      </c>
      <c r="F148" s="213" t="s">
        <v>1586</v>
      </c>
      <c r="G148" s="211"/>
      <c r="H148" s="214">
        <v>3.21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166</v>
      </c>
      <c r="AU148" s="220" t="s">
        <v>81</v>
      </c>
      <c r="AV148" s="14" t="s">
        <v>81</v>
      </c>
      <c r="AW148" s="14" t="s">
        <v>33</v>
      </c>
      <c r="AX148" s="14" t="s">
        <v>72</v>
      </c>
      <c r="AY148" s="220" t="s">
        <v>154</v>
      </c>
    </row>
    <row r="149" spans="2:51" s="14" customFormat="1" ht="11.25">
      <c r="B149" s="210"/>
      <c r="C149" s="211"/>
      <c r="D149" s="193" t="s">
        <v>166</v>
      </c>
      <c r="E149" s="212" t="s">
        <v>19</v>
      </c>
      <c r="F149" s="213" t="s">
        <v>1587</v>
      </c>
      <c r="G149" s="211"/>
      <c r="H149" s="214">
        <v>4.81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166</v>
      </c>
      <c r="AU149" s="220" t="s">
        <v>81</v>
      </c>
      <c r="AV149" s="14" t="s">
        <v>81</v>
      </c>
      <c r="AW149" s="14" t="s">
        <v>33</v>
      </c>
      <c r="AX149" s="14" t="s">
        <v>72</v>
      </c>
      <c r="AY149" s="220" t="s">
        <v>154</v>
      </c>
    </row>
    <row r="150" spans="2:51" s="14" customFormat="1" ht="11.25">
      <c r="B150" s="210"/>
      <c r="C150" s="211"/>
      <c r="D150" s="193" t="s">
        <v>166</v>
      </c>
      <c r="E150" s="212" t="s">
        <v>19</v>
      </c>
      <c r="F150" s="213" t="s">
        <v>1588</v>
      </c>
      <c r="G150" s="211"/>
      <c r="H150" s="214">
        <v>5.64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166</v>
      </c>
      <c r="AU150" s="220" t="s">
        <v>81</v>
      </c>
      <c r="AV150" s="14" t="s">
        <v>81</v>
      </c>
      <c r="AW150" s="14" t="s">
        <v>33</v>
      </c>
      <c r="AX150" s="14" t="s">
        <v>72</v>
      </c>
      <c r="AY150" s="220" t="s">
        <v>154</v>
      </c>
    </row>
    <row r="151" spans="2:51" s="14" customFormat="1" ht="11.25">
      <c r="B151" s="210"/>
      <c r="C151" s="211"/>
      <c r="D151" s="193" t="s">
        <v>166</v>
      </c>
      <c r="E151" s="212" t="s">
        <v>19</v>
      </c>
      <c r="F151" s="213" t="s">
        <v>1589</v>
      </c>
      <c r="G151" s="211"/>
      <c r="H151" s="214">
        <v>12.01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166</v>
      </c>
      <c r="AU151" s="220" t="s">
        <v>81</v>
      </c>
      <c r="AV151" s="14" t="s">
        <v>81</v>
      </c>
      <c r="AW151" s="14" t="s">
        <v>33</v>
      </c>
      <c r="AX151" s="14" t="s">
        <v>72</v>
      </c>
      <c r="AY151" s="220" t="s">
        <v>154</v>
      </c>
    </row>
    <row r="152" spans="2:51" s="14" customFormat="1" ht="11.25">
      <c r="B152" s="210"/>
      <c r="C152" s="211"/>
      <c r="D152" s="193" t="s">
        <v>166</v>
      </c>
      <c r="E152" s="212" t="s">
        <v>19</v>
      </c>
      <c r="F152" s="213" t="s">
        <v>1590</v>
      </c>
      <c r="G152" s="211"/>
      <c r="H152" s="214">
        <v>19.83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166</v>
      </c>
      <c r="AU152" s="220" t="s">
        <v>81</v>
      </c>
      <c r="AV152" s="14" t="s">
        <v>81</v>
      </c>
      <c r="AW152" s="14" t="s">
        <v>33</v>
      </c>
      <c r="AX152" s="14" t="s">
        <v>72</v>
      </c>
      <c r="AY152" s="220" t="s">
        <v>154</v>
      </c>
    </row>
    <row r="153" spans="2:51" s="14" customFormat="1" ht="11.25">
      <c r="B153" s="210"/>
      <c r="C153" s="211"/>
      <c r="D153" s="193" t="s">
        <v>166</v>
      </c>
      <c r="E153" s="212" t="s">
        <v>19</v>
      </c>
      <c r="F153" s="213" t="s">
        <v>1591</v>
      </c>
      <c r="G153" s="211"/>
      <c r="H153" s="214">
        <v>5.585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166</v>
      </c>
      <c r="AU153" s="220" t="s">
        <v>81</v>
      </c>
      <c r="AV153" s="14" t="s">
        <v>81</v>
      </c>
      <c r="AW153" s="14" t="s">
        <v>33</v>
      </c>
      <c r="AX153" s="14" t="s">
        <v>72</v>
      </c>
      <c r="AY153" s="220" t="s">
        <v>154</v>
      </c>
    </row>
    <row r="154" spans="2:51" s="14" customFormat="1" ht="11.25">
      <c r="B154" s="210"/>
      <c r="C154" s="211"/>
      <c r="D154" s="193" t="s">
        <v>166</v>
      </c>
      <c r="E154" s="212" t="s">
        <v>19</v>
      </c>
      <c r="F154" s="213" t="s">
        <v>1592</v>
      </c>
      <c r="G154" s="211"/>
      <c r="H154" s="214">
        <v>9.908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166</v>
      </c>
      <c r="AU154" s="220" t="s">
        <v>81</v>
      </c>
      <c r="AV154" s="14" t="s">
        <v>81</v>
      </c>
      <c r="AW154" s="14" t="s">
        <v>33</v>
      </c>
      <c r="AX154" s="14" t="s">
        <v>72</v>
      </c>
      <c r="AY154" s="220" t="s">
        <v>154</v>
      </c>
    </row>
    <row r="155" spans="2:51" s="14" customFormat="1" ht="11.25">
      <c r="B155" s="210"/>
      <c r="C155" s="211"/>
      <c r="D155" s="193" t="s">
        <v>166</v>
      </c>
      <c r="E155" s="212" t="s">
        <v>19</v>
      </c>
      <c r="F155" s="213" t="s">
        <v>1593</v>
      </c>
      <c r="G155" s="211"/>
      <c r="H155" s="214">
        <v>3.99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166</v>
      </c>
      <c r="AU155" s="220" t="s">
        <v>81</v>
      </c>
      <c r="AV155" s="14" t="s">
        <v>81</v>
      </c>
      <c r="AW155" s="14" t="s">
        <v>33</v>
      </c>
      <c r="AX155" s="14" t="s">
        <v>72</v>
      </c>
      <c r="AY155" s="220" t="s">
        <v>154</v>
      </c>
    </row>
    <row r="156" spans="2:51" s="14" customFormat="1" ht="11.25">
      <c r="B156" s="210"/>
      <c r="C156" s="211"/>
      <c r="D156" s="193" t="s">
        <v>166</v>
      </c>
      <c r="E156" s="212" t="s">
        <v>19</v>
      </c>
      <c r="F156" s="213" t="s">
        <v>1594</v>
      </c>
      <c r="G156" s="211"/>
      <c r="H156" s="214">
        <v>10.853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166</v>
      </c>
      <c r="AU156" s="220" t="s">
        <v>81</v>
      </c>
      <c r="AV156" s="14" t="s">
        <v>81</v>
      </c>
      <c r="AW156" s="14" t="s">
        <v>33</v>
      </c>
      <c r="AX156" s="14" t="s">
        <v>72</v>
      </c>
      <c r="AY156" s="220" t="s">
        <v>154</v>
      </c>
    </row>
    <row r="157" spans="2:51" s="14" customFormat="1" ht="11.25">
      <c r="B157" s="210"/>
      <c r="C157" s="211"/>
      <c r="D157" s="193" t="s">
        <v>166</v>
      </c>
      <c r="E157" s="212" t="s">
        <v>19</v>
      </c>
      <c r="F157" s="213" t="s">
        <v>1595</v>
      </c>
      <c r="G157" s="211"/>
      <c r="H157" s="214">
        <v>5.834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166</v>
      </c>
      <c r="AU157" s="220" t="s">
        <v>81</v>
      </c>
      <c r="AV157" s="14" t="s">
        <v>81</v>
      </c>
      <c r="AW157" s="14" t="s">
        <v>33</v>
      </c>
      <c r="AX157" s="14" t="s">
        <v>72</v>
      </c>
      <c r="AY157" s="220" t="s">
        <v>154</v>
      </c>
    </row>
    <row r="158" spans="2:51" s="14" customFormat="1" ht="11.25">
      <c r="B158" s="210"/>
      <c r="C158" s="211"/>
      <c r="D158" s="193" t="s">
        <v>166</v>
      </c>
      <c r="E158" s="212" t="s">
        <v>19</v>
      </c>
      <c r="F158" s="213" t="s">
        <v>1596</v>
      </c>
      <c r="G158" s="211"/>
      <c r="H158" s="214">
        <v>6.182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166</v>
      </c>
      <c r="AU158" s="220" t="s">
        <v>81</v>
      </c>
      <c r="AV158" s="14" t="s">
        <v>81</v>
      </c>
      <c r="AW158" s="14" t="s">
        <v>33</v>
      </c>
      <c r="AX158" s="14" t="s">
        <v>72</v>
      </c>
      <c r="AY158" s="220" t="s">
        <v>154</v>
      </c>
    </row>
    <row r="159" spans="2:51" s="14" customFormat="1" ht="11.25">
      <c r="B159" s="210"/>
      <c r="C159" s="211"/>
      <c r="D159" s="193" t="s">
        <v>166</v>
      </c>
      <c r="E159" s="212" t="s">
        <v>19</v>
      </c>
      <c r="F159" s="213" t="s">
        <v>1597</v>
      </c>
      <c r="G159" s="211"/>
      <c r="H159" s="214">
        <v>5.741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166</v>
      </c>
      <c r="AU159" s="220" t="s">
        <v>81</v>
      </c>
      <c r="AV159" s="14" t="s">
        <v>81</v>
      </c>
      <c r="AW159" s="14" t="s">
        <v>33</v>
      </c>
      <c r="AX159" s="14" t="s">
        <v>72</v>
      </c>
      <c r="AY159" s="220" t="s">
        <v>154</v>
      </c>
    </row>
    <row r="160" spans="2:51" s="14" customFormat="1" ht="11.25">
      <c r="B160" s="210"/>
      <c r="C160" s="211"/>
      <c r="D160" s="193" t="s">
        <v>166</v>
      </c>
      <c r="E160" s="212" t="s">
        <v>19</v>
      </c>
      <c r="F160" s="213" t="s">
        <v>1598</v>
      </c>
      <c r="G160" s="211"/>
      <c r="H160" s="214">
        <v>6.646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166</v>
      </c>
      <c r="AU160" s="220" t="s">
        <v>81</v>
      </c>
      <c r="AV160" s="14" t="s">
        <v>81</v>
      </c>
      <c r="AW160" s="14" t="s">
        <v>33</v>
      </c>
      <c r="AX160" s="14" t="s">
        <v>72</v>
      </c>
      <c r="AY160" s="220" t="s">
        <v>154</v>
      </c>
    </row>
    <row r="161" spans="2:51" s="14" customFormat="1" ht="11.25">
      <c r="B161" s="210"/>
      <c r="C161" s="211"/>
      <c r="D161" s="193" t="s">
        <v>166</v>
      </c>
      <c r="E161" s="212" t="s">
        <v>19</v>
      </c>
      <c r="F161" s="213" t="s">
        <v>1599</v>
      </c>
      <c r="G161" s="211"/>
      <c r="H161" s="214">
        <v>1.466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166</v>
      </c>
      <c r="AU161" s="220" t="s">
        <v>81</v>
      </c>
      <c r="AV161" s="14" t="s">
        <v>81</v>
      </c>
      <c r="AW161" s="14" t="s">
        <v>33</v>
      </c>
      <c r="AX161" s="14" t="s">
        <v>72</v>
      </c>
      <c r="AY161" s="220" t="s">
        <v>154</v>
      </c>
    </row>
    <row r="162" spans="2:51" s="14" customFormat="1" ht="11.25">
      <c r="B162" s="210"/>
      <c r="C162" s="211"/>
      <c r="D162" s="193" t="s">
        <v>166</v>
      </c>
      <c r="E162" s="212" t="s">
        <v>19</v>
      </c>
      <c r="F162" s="213" t="s">
        <v>1600</v>
      </c>
      <c r="G162" s="211"/>
      <c r="H162" s="214">
        <v>12.826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166</v>
      </c>
      <c r="AU162" s="220" t="s">
        <v>81</v>
      </c>
      <c r="AV162" s="14" t="s">
        <v>81</v>
      </c>
      <c r="AW162" s="14" t="s">
        <v>33</v>
      </c>
      <c r="AX162" s="14" t="s">
        <v>72</v>
      </c>
      <c r="AY162" s="220" t="s">
        <v>154</v>
      </c>
    </row>
    <row r="163" spans="2:51" s="14" customFormat="1" ht="11.25">
      <c r="B163" s="210"/>
      <c r="C163" s="211"/>
      <c r="D163" s="193" t="s">
        <v>166</v>
      </c>
      <c r="E163" s="212" t="s">
        <v>19</v>
      </c>
      <c r="F163" s="213" t="s">
        <v>1601</v>
      </c>
      <c r="G163" s="211"/>
      <c r="H163" s="214">
        <v>2.016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166</v>
      </c>
      <c r="AU163" s="220" t="s">
        <v>81</v>
      </c>
      <c r="AV163" s="14" t="s">
        <v>81</v>
      </c>
      <c r="AW163" s="14" t="s">
        <v>33</v>
      </c>
      <c r="AX163" s="14" t="s">
        <v>72</v>
      </c>
      <c r="AY163" s="220" t="s">
        <v>154</v>
      </c>
    </row>
    <row r="164" spans="2:51" s="14" customFormat="1" ht="11.25">
      <c r="B164" s="210"/>
      <c r="C164" s="211"/>
      <c r="D164" s="193" t="s">
        <v>166</v>
      </c>
      <c r="E164" s="212" t="s">
        <v>19</v>
      </c>
      <c r="F164" s="213" t="s">
        <v>1602</v>
      </c>
      <c r="G164" s="211"/>
      <c r="H164" s="214">
        <v>312.12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166</v>
      </c>
      <c r="AU164" s="220" t="s">
        <v>81</v>
      </c>
      <c r="AV164" s="14" t="s">
        <v>81</v>
      </c>
      <c r="AW164" s="14" t="s">
        <v>33</v>
      </c>
      <c r="AX164" s="14" t="s">
        <v>72</v>
      </c>
      <c r="AY164" s="220" t="s">
        <v>154</v>
      </c>
    </row>
    <row r="165" spans="2:51" s="14" customFormat="1" ht="11.25">
      <c r="B165" s="210"/>
      <c r="C165" s="211"/>
      <c r="D165" s="193" t="s">
        <v>166</v>
      </c>
      <c r="E165" s="212" t="s">
        <v>19</v>
      </c>
      <c r="F165" s="213" t="s">
        <v>1603</v>
      </c>
      <c r="G165" s="211"/>
      <c r="H165" s="214">
        <v>6.494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166</v>
      </c>
      <c r="AU165" s="220" t="s">
        <v>81</v>
      </c>
      <c r="AV165" s="14" t="s">
        <v>81</v>
      </c>
      <c r="AW165" s="14" t="s">
        <v>33</v>
      </c>
      <c r="AX165" s="14" t="s">
        <v>72</v>
      </c>
      <c r="AY165" s="220" t="s">
        <v>154</v>
      </c>
    </row>
    <row r="166" spans="2:51" s="14" customFormat="1" ht="11.25">
      <c r="B166" s="210"/>
      <c r="C166" s="211"/>
      <c r="D166" s="193" t="s">
        <v>166</v>
      </c>
      <c r="E166" s="212" t="s">
        <v>19</v>
      </c>
      <c r="F166" s="213" t="s">
        <v>1604</v>
      </c>
      <c r="G166" s="211"/>
      <c r="H166" s="214">
        <v>6.048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166</v>
      </c>
      <c r="AU166" s="220" t="s">
        <v>81</v>
      </c>
      <c r="AV166" s="14" t="s">
        <v>81</v>
      </c>
      <c r="AW166" s="14" t="s">
        <v>33</v>
      </c>
      <c r="AX166" s="14" t="s">
        <v>72</v>
      </c>
      <c r="AY166" s="220" t="s">
        <v>154</v>
      </c>
    </row>
    <row r="167" spans="2:51" s="14" customFormat="1" ht="11.25">
      <c r="B167" s="210"/>
      <c r="C167" s="211"/>
      <c r="D167" s="193" t="s">
        <v>166</v>
      </c>
      <c r="E167" s="212" t="s">
        <v>19</v>
      </c>
      <c r="F167" s="213" t="s">
        <v>1605</v>
      </c>
      <c r="G167" s="211"/>
      <c r="H167" s="214">
        <v>1.386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166</v>
      </c>
      <c r="AU167" s="220" t="s">
        <v>81</v>
      </c>
      <c r="AV167" s="14" t="s">
        <v>81</v>
      </c>
      <c r="AW167" s="14" t="s">
        <v>33</v>
      </c>
      <c r="AX167" s="14" t="s">
        <v>72</v>
      </c>
      <c r="AY167" s="220" t="s">
        <v>154</v>
      </c>
    </row>
    <row r="168" spans="2:51" s="14" customFormat="1" ht="11.25">
      <c r="B168" s="210"/>
      <c r="C168" s="211"/>
      <c r="D168" s="193" t="s">
        <v>166</v>
      </c>
      <c r="E168" s="212" t="s">
        <v>19</v>
      </c>
      <c r="F168" s="213" t="s">
        <v>1606</v>
      </c>
      <c r="G168" s="211"/>
      <c r="H168" s="214">
        <v>3.629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166</v>
      </c>
      <c r="AU168" s="220" t="s">
        <v>81</v>
      </c>
      <c r="AV168" s="14" t="s">
        <v>81</v>
      </c>
      <c r="AW168" s="14" t="s">
        <v>33</v>
      </c>
      <c r="AX168" s="14" t="s">
        <v>72</v>
      </c>
      <c r="AY168" s="220" t="s">
        <v>154</v>
      </c>
    </row>
    <row r="169" spans="2:51" s="14" customFormat="1" ht="11.25">
      <c r="B169" s="210"/>
      <c r="C169" s="211"/>
      <c r="D169" s="193" t="s">
        <v>166</v>
      </c>
      <c r="E169" s="212" t="s">
        <v>19</v>
      </c>
      <c r="F169" s="213" t="s">
        <v>1607</v>
      </c>
      <c r="G169" s="211"/>
      <c r="H169" s="214">
        <v>4.385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166</v>
      </c>
      <c r="AU169" s="220" t="s">
        <v>81</v>
      </c>
      <c r="AV169" s="14" t="s">
        <v>81</v>
      </c>
      <c r="AW169" s="14" t="s">
        <v>33</v>
      </c>
      <c r="AX169" s="14" t="s">
        <v>72</v>
      </c>
      <c r="AY169" s="220" t="s">
        <v>154</v>
      </c>
    </row>
    <row r="170" spans="2:51" s="14" customFormat="1" ht="11.25">
      <c r="B170" s="210"/>
      <c r="C170" s="211"/>
      <c r="D170" s="193" t="s">
        <v>166</v>
      </c>
      <c r="E170" s="212" t="s">
        <v>19</v>
      </c>
      <c r="F170" s="213" t="s">
        <v>1608</v>
      </c>
      <c r="G170" s="211"/>
      <c r="H170" s="214">
        <v>5.4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166</v>
      </c>
      <c r="AU170" s="220" t="s">
        <v>81</v>
      </c>
      <c r="AV170" s="14" t="s">
        <v>81</v>
      </c>
      <c r="AW170" s="14" t="s">
        <v>33</v>
      </c>
      <c r="AX170" s="14" t="s">
        <v>72</v>
      </c>
      <c r="AY170" s="220" t="s">
        <v>154</v>
      </c>
    </row>
    <row r="171" spans="2:51" s="14" customFormat="1" ht="11.25">
      <c r="B171" s="210"/>
      <c r="C171" s="211"/>
      <c r="D171" s="193" t="s">
        <v>166</v>
      </c>
      <c r="E171" s="212" t="s">
        <v>19</v>
      </c>
      <c r="F171" s="213" t="s">
        <v>1609</v>
      </c>
      <c r="G171" s="211"/>
      <c r="H171" s="214">
        <v>5.887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166</v>
      </c>
      <c r="AU171" s="220" t="s">
        <v>81</v>
      </c>
      <c r="AV171" s="14" t="s">
        <v>81</v>
      </c>
      <c r="AW171" s="14" t="s">
        <v>33</v>
      </c>
      <c r="AX171" s="14" t="s">
        <v>72</v>
      </c>
      <c r="AY171" s="220" t="s">
        <v>154</v>
      </c>
    </row>
    <row r="172" spans="2:51" s="14" customFormat="1" ht="11.25">
      <c r="B172" s="210"/>
      <c r="C172" s="211"/>
      <c r="D172" s="193" t="s">
        <v>166</v>
      </c>
      <c r="E172" s="212" t="s">
        <v>19</v>
      </c>
      <c r="F172" s="213" t="s">
        <v>1610</v>
      </c>
      <c r="G172" s="211"/>
      <c r="H172" s="214">
        <v>5.729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166</v>
      </c>
      <c r="AU172" s="220" t="s">
        <v>81</v>
      </c>
      <c r="AV172" s="14" t="s">
        <v>81</v>
      </c>
      <c r="AW172" s="14" t="s">
        <v>33</v>
      </c>
      <c r="AX172" s="14" t="s">
        <v>72</v>
      </c>
      <c r="AY172" s="220" t="s">
        <v>154</v>
      </c>
    </row>
    <row r="173" spans="2:51" s="14" customFormat="1" ht="11.25">
      <c r="B173" s="210"/>
      <c r="C173" s="211"/>
      <c r="D173" s="193" t="s">
        <v>166</v>
      </c>
      <c r="E173" s="212" t="s">
        <v>19</v>
      </c>
      <c r="F173" s="213" t="s">
        <v>1611</v>
      </c>
      <c r="G173" s="211"/>
      <c r="H173" s="214">
        <v>5.544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166</v>
      </c>
      <c r="AU173" s="220" t="s">
        <v>81</v>
      </c>
      <c r="AV173" s="14" t="s">
        <v>81</v>
      </c>
      <c r="AW173" s="14" t="s">
        <v>33</v>
      </c>
      <c r="AX173" s="14" t="s">
        <v>72</v>
      </c>
      <c r="AY173" s="220" t="s">
        <v>154</v>
      </c>
    </row>
    <row r="174" spans="2:51" s="14" customFormat="1" ht="11.25">
      <c r="B174" s="210"/>
      <c r="C174" s="211"/>
      <c r="D174" s="193" t="s">
        <v>166</v>
      </c>
      <c r="E174" s="212" t="s">
        <v>19</v>
      </c>
      <c r="F174" s="213" t="s">
        <v>1612</v>
      </c>
      <c r="G174" s="211"/>
      <c r="H174" s="214">
        <v>5.386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166</v>
      </c>
      <c r="AU174" s="220" t="s">
        <v>81</v>
      </c>
      <c r="AV174" s="14" t="s">
        <v>81</v>
      </c>
      <c r="AW174" s="14" t="s">
        <v>33</v>
      </c>
      <c r="AX174" s="14" t="s">
        <v>72</v>
      </c>
      <c r="AY174" s="220" t="s">
        <v>154</v>
      </c>
    </row>
    <row r="175" spans="2:51" s="14" customFormat="1" ht="11.25">
      <c r="B175" s="210"/>
      <c r="C175" s="211"/>
      <c r="D175" s="193" t="s">
        <v>166</v>
      </c>
      <c r="E175" s="212" t="s">
        <v>19</v>
      </c>
      <c r="F175" s="213" t="s">
        <v>1613</v>
      </c>
      <c r="G175" s="211"/>
      <c r="H175" s="214">
        <v>5.227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166</v>
      </c>
      <c r="AU175" s="220" t="s">
        <v>81</v>
      </c>
      <c r="AV175" s="14" t="s">
        <v>81</v>
      </c>
      <c r="AW175" s="14" t="s">
        <v>33</v>
      </c>
      <c r="AX175" s="14" t="s">
        <v>72</v>
      </c>
      <c r="AY175" s="220" t="s">
        <v>154</v>
      </c>
    </row>
    <row r="176" spans="2:51" s="14" customFormat="1" ht="11.25">
      <c r="B176" s="210"/>
      <c r="C176" s="211"/>
      <c r="D176" s="193" t="s">
        <v>166</v>
      </c>
      <c r="E176" s="212" t="s">
        <v>19</v>
      </c>
      <c r="F176" s="213" t="s">
        <v>1614</v>
      </c>
      <c r="G176" s="211"/>
      <c r="H176" s="214">
        <v>5.069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166</v>
      </c>
      <c r="AU176" s="220" t="s">
        <v>81</v>
      </c>
      <c r="AV176" s="14" t="s">
        <v>81</v>
      </c>
      <c r="AW176" s="14" t="s">
        <v>33</v>
      </c>
      <c r="AX176" s="14" t="s">
        <v>72</v>
      </c>
      <c r="AY176" s="220" t="s">
        <v>154</v>
      </c>
    </row>
    <row r="177" spans="2:51" s="14" customFormat="1" ht="11.25">
      <c r="B177" s="210"/>
      <c r="C177" s="211"/>
      <c r="D177" s="193" t="s">
        <v>166</v>
      </c>
      <c r="E177" s="212" t="s">
        <v>19</v>
      </c>
      <c r="F177" s="213" t="s">
        <v>1615</v>
      </c>
      <c r="G177" s="211"/>
      <c r="H177" s="214">
        <v>4.884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166</v>
      </c>
      <c r="AU177" s="220" t="s">
        <v>81</v>
      </c>
      <c r="AV177" s="14" t="s">
        <v>81</v>
      </c>
      <c r="AW177" s="14" t="s">
        <v>33</v>
      </c>
      <c r="AX177" s="14" t="s">
        <v>72</v>
      </c>
      <c r="AY177" s="220" t="s">
        <v>154</v>
      </c>
    </row>
    <row r="178" spans="2:51" s="14" customFormat="1" ht="11.25">
      <c r="B178" s="210"/>
      <c r="C178" s="211"/>
      <c r="D178" s="193" t="s">
        <v>166</v>
      </c>
      <c r="E178" s="212" t="s">
        <v>19</v>
      </c>
      <c r="F178" s="213" t="s">
        <v>1616</v>
      </c>
      <c r="G178" s="211"/>
      <c r="H178" s="214">
        <v>3.782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166</v>
      </c>
      <c r="AU178" s="220" t="s">
        <v>81</v>
      </c>
      <c r="AV178" s="14" t="s">
        <v>81</v>
      </c>
      <c r="AW178" s="14" t="s">
        <v>33</v>
      </c>
      <c r="AX178" s="14" t="s">
        <v>72</v>
      </c>
      <c r="AY178" s="220" t="s">
        <v>154</v>
      </c>
    </row>
    <row r="179" spans="2:51" s="14" customFormat="1" ht="11.25">
      <c r="B179" s="210"/>
      <c r="C179" s="211"/>
      <c r="D179" s="193" t="s">
        <v>166</v>
      </c>
      <c r="E179" s="212" t="s">
        <v>19</v>
      </c>
      <c r="F179" s="213" t="s">
        <v>1617</v>
      </c>
      <c r="G179" s="211"/>
      <c r="H179" s="214">
        <v>3.838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166</v>
      </c>
      <c r="AU179" s="220" t="s">
        <v>81</v>
      </c>
      <c r="AV179" s="14" t="s">
        <v>81</v>
      </c>
      <c r="AW179" s="14" t="s">
        <v>33</v>
      </c>
      <c r="AX179" s="14" t="s">
        <v>72</v>
      </c>
      <c r="AY179" s="220" t="s">
        <v>154</v>
      </c>
    </row>
    <row r="180" spans="2:51" s="14" customFormat="1" ht="11.25">
      <c r="B180" s="210"/>
      <c r="C180" s="211"/>
      <c r="D180" s="193" t="s">
        <v>166</v>
      </c>
      <c r="E180" s="212" t="s">
        <v>19</v>
      </c>
      <c r="F180" s="213" t="s">
        <v>1618</v>
      </c>
      <c r="G180" s="211"/>
      <c r="H180" s="214">
        <v>6.758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166</v>
      </c>
      <c r="AU180" s="220" t="s">
        <v>81</v>
      </c>
      <c r="AV180" s="14" t="s">
        <v>81</v>
      </c>
      <c r="AW180" s="14" t="s">
        <v>33</v>
      </c>
      <c r="AX180" s="14" t="s">
        <v>72</v>
      </c>
      <c r="AY180" s="220" t="s">
        <v>154</v>
      </c>
    </row>
    <row r="181" spans="2:51" s="14" customFormat="1" ht="11.25">
      <c r="B181" s="210"/>
      <c r="C181" s="211"/>
      <c r="D181" s="193" t="s">
        <v>166</v>
      </c>
      <c r="E181" s="212" t="s">
        <v>19</v>
      </c>
      <c r="F181" s="213" t="s">
        <v>1619</v>
      </c>
      <c r="G181" s="211"/>
      <c r="H181" s="214">
        <v>6.6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166</v>
      </c>
      <c r="AU181" s="220" t="s">
        <v>81</v>
      </c>
      <c r="AV181" s="14" t="s">
        <v>81</v>
      </c>
      <c r="AW181" s="14" t="s">
        <v>33</v>
      </c>
      <c r="AX181" s="14" t="s">
        <v>72</v>
      </c>
      <c r="AY181" s="220" t="s">
        <v>154</v>
      </c>
    </row>
    <row r="182" spans="2:51" s="14" customFormat="1" ht="11.25">
      <c r="B182" s="210"/>
      <c r="C182" s="211"/>
      <c r="D182" s="193" t="s">
        <v>166</v>
      </c>
      <c r="E182" s="212" t="s">
        <v>19</v>
      </c>
      <c r="F182" s="213" t="s">
        <v>1620</v>
      </c>
      <c r="G182" s="211"/>
      <c r="H182" s="214">
        <v>8.142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166</v>
      </c>
      <c r="AU182" s="220" t="s">
        <v>81</v>
      </c>
      <c r="AV182" s="14" t="s">
        <v>81</v>
      </c>
      <c r="AW182" s="14" t="s">
        <v>33</v>
      </c>
      <c r="AX182" s="14" t="s">
        <v>72</v>
      </c>
      <c r="AY182" s="220" t="s">
        <v>154</v>
      </c>
    </row>
    <row r="183" spans="2:51" s="14" customFormat="1" ht="11.25">
      <c r="B183" s="210"/>
      <c r="C183" s="211"/>
      <c r="D183" s="193" t="s">
        <v>166</v>
      </c>
      <c r="E183" s="212" t="s">
        <v>19</v>
      </c>
      <c r="F183" s="213" t="s">
        <v>1621</v>
      </c>
      <c r="G183" s="211"/>
      <c r="H183" s="214">
        <v>7.642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166</v>
      </c>
      <c r="AU183" s="220" t="s">
        <v>81</v>
      </c>
      <c r="AV183" s="14" t="s">
        <v>81</v>
      </c>
      <c r="AW183" s="14" t="s">
        <v>33</v>
      </c>
      <c r="AX183" s="14" t="s">
        <v>72</v>
      </c>
      <c r="AY183" s="220" t="s">
        <v>154</v>
      </c>
    </row>
    <row r="184" spans="2:51" s="14" customFormat="1" ht="11.25">
      <c r="B184" s="210"/>
      <c r="C184" s="211"/>
      <c r="D184" s="193" t="s">
        <v>166</v>
      </c>
      <c r="E184" s="212" t="s">
        <v>19</v>
      </c>
      <c r="F184" s="213" t="s">
        <v>1622</v>
      </c>
      <c r="G184" s="211"/>
      <c r="H184" s="214">
        <v>1.638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166</v>
      </c>
      <c r="AU184" s="220" t="s">
        <v>81</v>
      </c>
      <c r="AV184" s="14" t="s">
        <v>81</v>
      </c>
      <c r="AW184" s="14" t="s">
        <v>33</v>
      </c>
      <c r="AX184" s="14" t="s">
        <v>72</v>
      </c>
      <c r="AY184" s="220" t="s">
        <v>154</v>
      </c>
    </row>
    <row r="185" spans="2:51" s="14" customFormat="1" ht="11.25">
      <c r="B185" s="210"/>
      <c r="C185" s="211"/>
      <c r="D185" s="193" t="s">
        <v>166</v>
      </c>
      <c r="E185" s="212" t="s">
        <v>19</v>
      </c>
      <c r="F185" s="213" t="s">
        <v>1623</v>
      </c>
      <c r="G185" s="211"/>
      <c r="H185" s="214">
        <v>35.438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166</v>
      </c>
      <c r="AU185" s="220" t="s">
        <v>81</v>
      </c>
      <c r="AV185" s="14" t="s">
        <v>81</v>
      </c>
      <c r="AW185" s="14" t="s">
        <v>33</v>
      </c>
      <c r="AX185" s="14" t="s">
        <v>72</v>
      </c>
      <c r="AY185" s="220" t="s">
        <v>154</v>
      </c>
    </row>
    <row r="186" spans="2:51" s="14" customFormat="1" ht="11.25">
      <c r="B186" s="210"/>
      <c r="C186" s="211"/>
      <c r="D186" s="193" t="s">
        <v>166</v>
      </c>
      <c r="E186" s="212" t="s">
        <v>19</v>
      </c>
      <c r="F186" s="213" t="s">
        <v>1624</v>
      </c>
      <c r="G186" s="211"/>
      <c r="H186" s="214">
        <v>2.508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166</v>
      </c>
      <c r="AU186" s="220" t="s">
        <v>81</v>
      </c>
      <c r="AV186" s="14" t="s">
        <v>81</v>
      </c>
      <c r="AW186" s="14" t="s">
        <v>33</v>
      </c>
      <c r="AX186" s="14" t="s">
        <v>72</v>
      </c>
      <c r="AY186" s="220" t="s">
        <v>154</v>
      </c>
    </row>
    <row r="187" spans="2:51" s="14" customFormat="1" ht="11.25">
      <c r="B187" s="210"/>
      <c r="C187" s="211"/>
      <c r="D187" s="193" t="s">
        <v>166</v>
      </c>
      <c r="E187" s="212" t="s">
        <v>19</v>
      </c>
      <c r="F187" s="213" t="s">
        <v>1625</v>
      </c>
      <c r="G187" s="211"/>
      <c r="H187" s="214">
        <v>3.3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166</v>
      </c>
      <c r="AU187" s="220" t="s">
        <v>81</v>
      </c>
      <c r="AV187" s="14" t="s">
        <v>81</v>
      </c>
      <c r="AW187" s="14" t="s">
        <v>33</v>
      </c>
      <c r="AX187" s="14" t="s">
        <v>72</v>
      </c>
      <c r="AY187" s="220" t="s">
        <v>154</v>
      </c>
    </row>
    <row r="188" spans="2:51" s="15" customFormat="1" ht="11.25">
      <c r="B188" s="221"/>
      <c r="C188" s="222"/>
      <c r="D188" s="193" t="s">
        <v>166</v>
      </c>
      <c r="E188" s="223" t="s">
        <v>19</v>
      </c>
      <c r="F188" s="224" t="s">
        <v>196</v>
      </c>
      <c r="G188" s="222"/>
      <c r="H188" s="225">
        <v>1071.296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166</v>
      </c>
      <c r="AU188" s="231" t="s">
        <v>81</v>
      </c>
      <c r="AV188" s="15" t="s">
        <v>161</v>
      </c>
      <c r="AW188" s="15" t="s">
        <v>33</v>
      </c>
      <c r="AX188" s="15" t="s">
        <v>79</v>
      </c>
      <c r="AY188" s="231" t="s">
        <v>154</v>
      </c>
    </row>
    <row r="189" spans="1:65" s="2" customFormat="1" ht="24.2" customHeight="1">
      <c r="A189" s="36"/>
      <c r="B189" s="37"/>
      <c r="C189" s="180" t="s">
        <v>206</v>
      </c>
      <c r="D189" s="180" t="s">
        <v>156</v>
      </c>
      <c r="E189" s="181" t="s">
        <v>1626</v>
      </c>
      <c r="F189" s="182" t="s">
        <v>1627</v>
      </c>
      <c r="G189" s="183" t="s">
        <v>183</v>
      </c>
      <c r="H189" s="184">
        <v>44.926</v>
      </c>
      <c r="I189" s="185"/>
      <c r="J189" s="186">
        <f>ROUND(I189*H189,2)</f>
        <v>0</v>
      </c>
      <c r="K189" s="182" t="s">
        <v>160</v>
      </c>
      <c r="L189" s="41"/>
      <c r="M189" s="187" t="s">
        <v>19</v>
      </c>
      <c r="N189" s="188" t="s">
        <v>43</v>
      </c>
      <c r="O189" s="66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161</v>
      </c>
      <c r="AT189" s="191" t="s">
        <v>156</v>
      </c>
      <c r="AU189" s="191" t="s">
        <v>81</v>
      </c>
      <c r="AY189" s="19" t="s">
        <v>154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79</v>
      </c>
      <c r="BK189" s="192">
        <f>ROUND(I189*H189,2)</f>
        <v>0</v>
      </c>
      <c r="BL189" s="19" t="s">
        <v>161</v>
      </c>
      <c r="BM189" s="191" t="s">
        <v>1628</v>
      </c>
    </row>
    <row r="190" spans="1:47" s="2" customFormat="1" ht="19.5">
      <c r="A190" s="36"/>
      <c r="B190" s="37"/>
      <c r="C190" s="38"/>
      <c r="D190" s="193" t="s">
        <v>163</v>
      </c>
      <c r="E190" s="38"/>
      <c r="F190" s="194" t="s">
        <v>1627</v>
      </c>
      <c r="G190" s="38"/>
      <c r="H190" s="38"/>
      <c r="I190" s="195"/>
      <c r="J190" s="38"/>
      <c r="K190" s="38"/>
      <c r="L190" s="41"/>
      <c r="M190" s="196"/>
      <c r="N190" s="19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163</v>
      </c>
      <c r="AU190" s="19" t="s">
        <v>81</v>
      </c>
    </row>
    <row r="191" spans="1:47" s="2" customFormat="1" ht="11.25">
      <c r="A191" s="36"/>
      <c r="B191" s="37"/>
      <c r="C191" s="38"/>
      <c r="D191" s="198" t="s">
        <v>164</v>
      </c>
      <c r="E191" s="38"/>
      <c r="F191" s="199" t="s">
        <v>1629</v>
      </c>
      <c r="G191" s="38"/>
      <c r="H191" s="38"/>
      <c r="I191" s="195"/>
      <c r="J191" s="38"/>
      <c r="K191" s="38"/>
      <c r="L191" s="41"/>
      <c r="M191" s="196"/>
      <c r="N191" s="197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164</v>
      </c>
      <c r="AU191" s="19" t="s">
        <v>81</v>
      </c>
    </row>
    <row r="192" spans="2:51" s="14" customFormat="1" ht="11.25">
      <c r="B192" s="210"/>
      <c r="C192" s="211"/>
      <c r="D192" s="193" t="s">
        <v>166</v>
      </c>
      <c r="E192" s="212" t="s">
        <v>19</v>
      </c>
      <c r="F192" s="213" t="s">
        <v>1630</v>
      </c>
      <c r="G192" s="211"/>
      <c r="H192" s="214">
        <v>7.673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166</v>
      </c>
      <c r="AU192" s="220" t="s">
        <v>81</v>
      </c>
      <c r="AV192" s="14" t="s">
        <v>81</v>
      </c>
      <c r="AW192" s="14" t="s">
        <v>33</v>
      </c>
      <c r="AX192" s="14" t="s">
        <v>72</v>
      </c>
      <c r="AY192" s="220" t="s">
        <v>154</v>
      </c>
    </row>
    <row r="193" spans="2:51" s="14" customFormat="1" ht="11.25">
      <c r="B193" s="210"/>
      <c r="C193" s="211"/>
      <c r="D193" s="193" t="s">
        <v>166</v>
      </c>
      <c r="E193" s="212" t="s">
        <v>19</v>
      </c>
      <c r="F193" s="213" t="s">
        <v>1631</v>
      </c>
      <c r="G193" s="211"/>
      <c r="H193" s="214">
        <v>7.695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166</v>
      </c>
      <c r="AU193" s="220" t="s">
        <v>81</v>
      </c>
      <c r="AV193" s="14" t="s">
        <v>81</v>
      </c>
      <c r="AW193" s="14" t="s">
        <v>33</v>
      </c>
      <c r="AX193" s="14" t="s">
        <v>72</v>
      </c>
      <c r="AY193" s="220" t="s">
        <v>154</v>
      </c>
    </row>
    <row r="194" spans="2:51" s="14" customFormat="1" ht="11.25">
      <c r="B194" s="210"/>
      <c r="C194" s="211"/>
      <c r="D194" s="193" t="s">
        <v>166</v>
      </c>
      <c r="E194" s="212" t="s">
        <v>19</v>
      </c>
      <c r="F194" s="213" t="s">
        <v>1632</v>
      </c>
      <c r="G194" s="211"/>
      <c r="H194" s="214">
        <v>7.605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166</v>
      </c>
      <c r="AU194" s="220" t="s">
        <v>81</v>
      </c>
      <c r="AV194" s="14" t="s">
        <v>81</v>
      </c>
      <c r="AW194" s="14" t="s">
        <v>33</v>
      </c>
      <c r="AX194" s="14" t="s">
        <v>72</v>
      </c>
      <c r="AY194" s="220" t="s">
        <v>154</v>
      </c>
    </row>
    <row r="195" spans="2:51" s="14" customFormat="1" ht="11.25">
      <c r="B195" s="210"/>
      <c r="C195" s="211"/>
      <c r="D195" s="193" t="s">
        <v>166</v>
      </c>
      <c r="E195" s="212" t="s">
        <v>19</v>
      </c>
      <c r="F195" s="213" t="s">
        <v>1633</v>
      </c>
      <c r="G195" s="211"/>
      <c r="H195" s="214">
        <v>7.763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166</v>
      </c>
      <c r="AU195" s="220" t="s">
        <v>81</v>
      </c>
      <c r="AV195" s="14" t="s">
        <v>81</v>
      </c>
      <c r="AW195" s="14" t="s">
        <v>33</v>
      </c>
      <c r="AX195" s="14" t="s">
        <v>72</v>
      </c>
      <c r="AY195" s="220" t="s">
        <v>154</v>
      </c>
    </row>
    <row r="196" spans="2:51" s="14" customFormat="1" ht="11.25">
      <c r="B196" s="210"/>
      <c r="C196" s="211"/>
      <c r="D196" s="193" t="s">
        <v>166</v>
      </c>
      <c r="E196" s="212" t="s">
        <v>19</v>
      </c>
      <c r="F196" s="213" t="s">
        <v>1634</v>
      </c>
      <c r="G196" s="211"/>
      <c r="H196" s="214">
        <v>5.58</v>
      </c>
      <c r="I196" s="215"/>
      <c r="J196" s="211"/>
      <c r="K196" s="211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166</v>
      </c>
      <c r="AU196" s="220" t="s">
        <v>81</v>
      </c>
      <c r="AV196" s="14" t="s">
        <v>81</v>
      </c>
      <c r="AW196" s="14" t="s">
        <v>33</v>
      </c>
      <c r="AX196" s="14" t="s">
        <v>72</v>
      </c>
      <c r="AY196" s="220" t="s">
        <v>154</v>
      </c>
    </row>
    <row r="197" spans="2:51" s="14" customFormat="1" ht="11.25">
      <c r="B197" s="210"/>
      <c r="C197" s="211"/>
      <c r="D197" s="193" t="s">
        <v>166</v>
      </c>
      <c r="E197" s="212" t="s">
        <v>19</v>
      </c>
      <c r="F197" s="213" t="s">
        <v>1635</v>
      </c>
      <c r="G197" s="211"/>
      <c r="H197" s="214">
        <v>1.58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166</v>
      </c>
      <c r="AU197" s="220" t="s">
        <v>81</v>
      </c>
      <c r="AV197" s="14" t="s">
        <v>81</v>
      </c>
      <c r="AW197" s="14" t="s">
        <v>33</v>
      </c>
      <c r="AX197" s="14" t="s">
        <v>72</v>
      </c>
      <c r="AY197" s="220" t="s">
        <v>154</v>
      </c>
    </row>
    <row r="198" spans="2:51" s="14" customFormat="1" ht="11.25">
      <c r="B198" s="210"/>
      <c r="C198" s="211"/>
      <c r="D198" s="193" t="s">
        <v>166</v>
      </c>
      <c r="E198" s="212" t="s">
        <v>19</v>
      </c>
      <c r="F198" s="213" t="s">
        <v>1636</v>
      </c>
      <c r="G198" s="211"/>
      <c r="H198" s="214">
        <v>2.36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166</v>
      </c>
      <c r="AU198" s="220" t="s">
        <v>81</v>
      </c>
      <c r="AV198" s="14" t="s">
        <v>81</v>
      </c>
      <c r="AW198" s="14" t="s">
        <v>33</v>
      </c>
      <c r="AX198" s="14" t="s">
        <v>72</v>
      </c>
      <c r="AY198" s="220" t="s">
        <v>154</v>
      </c>
    </row>
    <row r="199" spans="2:51" s="14" customFormat="1" ht="11.25">
      <c r="B199" s="210"/>
      <c r="C199" s="211"/>
      <c r="D199" s="193" t="s">
        <v>166</v>
      </c>
      <c r="E199" s="212" t="s">
        <v>19</v>
      </c>
      <c r="F199" s="213" t="s">
        <v>1637</v>
      </c>
      <c r="G199" s="211"/>
      <c r="H199" s="214">
        <v>1.79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166</v>
      </c>
      <c r="AU199" s="220" t="s">
        <v>81</v>
      </c>
      <c r="AV199" s="14" t="s">
        <v>81</v>
      </c>
      <c r="AW199" s="14" t="s">
        <v>33</v>
      </c>
      <c r="AX199" s="14" t="s">
        <v>72</v>
      </c>
      <c r="AY199" s="220" t="s">
        <v>154</v>
      </c>
    </row>
    <row r="200" spans="2:51" s="14" customFormat="1" ht="11.25">
      <c r="B200" s="210"/>
      <c r="C200" s="211"/>
      <c r="D200" s="193" t="s">
        <v>166</v>
      </c>
      <c r="E200" s="212" t="s">
        <v>19</v>
      </c>
      <c r="F200" s="213" t="s">
        <v>1638</v>
      </c>
      <c r="G200" s="211"/>
      <c r="H200" s="214">
        <v>1.4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166</v>
      </c>
      <c r="AU200" s="220" t="s">
        <v>81</v>
      </c>
      <c r="AV200" s="14" t="s">
        <v>81</v>
      </c>
      <c r="AW200" s="14" t="s">
        <v>33</v>
      </c>
      <c r="AX200" s="14" t="s">
        <v>72</v>
      </c>
      <c r="AY200" s="220" t="s">
        <v>154</v>
      </c>
    </row>
    <row r="201" spans="2:51" s="14" customFormat="1" ht="11.25">
      <c r="B201" s="210"/>
      <c r="C201" s="211"/>
      <c r="D201" s="193" t="s">
        <v>166</v>
      </c>
      <c r="E201" s="212" t="s">
        <v>19</v>
      </c>
      <c r="F201" s="213" t="s">
        <v>1639</v>
      </c>
      <c r="G201" s="211"/>
      <c r="H201" s="214">
        <v>1.48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166</v>
      </c>
      <c r="AU201" s="220" t="s">
        <v>81</v>
      </c>
      <c r="AV201" s="14" t="s">
        <v>81</v>
      </c>
      <c r="AW201" s="14" t="s">
        <v>33</v>
      </c>
      <c r="AX201" s="14" t="s">
        <v>72</v>
      </c>
      <c r="AY201" s="220" t="s">
        <v>154</v>
      </c>
    </row>
    <row r="202" spans="2:51" s="15" customFormat="1" ht="11.25">
      <c r="B202" s="221"/>
      <c r="C202" s="222"/>
      <c r="D202" s="193" t="s">
        <v>166</v>
      </c>
      <c r="E202" s="223" t="s">
        <v>19</v>
      </c>
      <c r="F202" s="224" t="s">
        <v>196</v>
      </c>
      <c r="G202" s="222"/>
      <c r="H202" s="225">
        <v>44.926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166</v>
      </c>
      <c r="AU202" s="231" t="s">
        <v>81</v>
      </c>
      <c r="AV202" s="15" t="s">
        <v>161</v>
      </c>
      <c r="AW202" s="15" t="s">
        <v>33</v>
      </c>
      <c r="AX202" s="15" t="s">
        <v>79</v>
      </c>
      <c r="AY202" s="231" t="s">
        <v>154</v>
      </c>
    </row>
    <row r="203" spans="1:65" s="2" customFormat="1" ht="37.9" customHeight="1">
      <c r="A203" s="36"/>
      <c r="B203" s="37"/>
      <c r="C203" s="180" t="s">
        <v>212</v>
      </c>
      <c r="D203" s="180" t="s">
        <v>156</v>
      </c>
      <c r="E203" s="181" t="s">
        <v>1640</v>
      </c>
      <c r="F203" s="182" t="s">
        <v>1641</v>
      </c>
      <c r="G203" s="183" t="s">
        <v>159</v>
      </c>
      <c r="H203" s="184">
        <v>1785.492</v>
      </c>
      <c r="I203" s="185"/>
      <c r="J203" s="186">
        <f>ROUND(I203*H203,2)</f>
        <v>0</v>
      </c>
      <c r="K203" s="182" t="s">
        <v>160</v>
      </c>
      <c r="L203" s="41"/>
      <c r="M203" s="187" t="s">
        <v>19</v>
      </c>
      <c r="N203" s="188" t="s">
        <v>43</v>
      </c>
      <c r="O203" s="66"/>
      <c r="P203" s="189">
        <f>O203*H203</f>
        <v>0</v>
      </c>
      <c r="Q203" s="189">
        <v>0.00064</v>
      </c>
      <c r="R203" s="189">
        <f>Q203*H203</f>
        <v>1.14271488</v>
      </c>
      <c r="S203" s="189">
        <v>0</v>
      </c>
      <c r="T203" s="19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161</v>
      </c>
      <c r="AT203" s="191" t="s">
        <v>156</v>
      </c>
      <c r="AU203" s="191" t="s">
        <v>81</v>
      </c>
      <c r="AY203" s="19" t="s">
        <v>154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79</v>
      </c>
      <c r="BK203" s="192">
        <f>ROUND(I203*H203,2)</f>
        <v>0</v>
      </c>
      <c r="BL203" s="19" t="s">
        <v>161</v>
      </c>
      <c r="BM203" s="191" t="s">
        <v>1642</v>
      </c>
    </row>
    <row r="204" spans="1:47" s="2" customFormat="1" ht="19.5">
      <c r="A204" s="36"/>
      <c r="B204" s="37"/>
      <c r="C204" s="38"/>
      <c r="D204" s="193" t="s">
        <v>163</v>
      </c>
      <c r="E204" s="38"/>
      <c r="F204" s="194" t="s">
        <v>1641</v>
      </c>
      <c r="G204" s="38"/>
      <c r="H204" s="38"/>
      <c r="I204" s="195"/>
      <c r="J204" s="38"/>
      <c r="K204" s="38"/>
      <c r="L204" s="41"/>
      <c r="M204" s="196"/>
      <c r="N204" s="197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163</v>
      </c>
      <c r="AU204" s="19" t="s">
        <v>81</v>
      </c>
    </row>
    <row r="205" spans="1:47" s="2" customFormat="1" ht="11.25">
      <c r="A205" s="36"/>
      <c r="B205" s="37"/>
      <c r="C205" s="38"/>
      <c r="D205" s="198" t="s">
        <v>164</v>
      </c>
      <c r="E205" s="38"/>
      <c r="F205" s="199" t="s">
        <v>1643</v>
      </c>
      <c r="G205" s="38"/>
      <c r="H205" s="38"/>
      <c r="I205" s="195"/>
      <c r="J205" s="38"/>
      <c r="K205" s="38"/>
      <c r="L205" s="41"/>
      <c r="M205" s="196"/>
      <c r="N205" s="197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164</v>
      </c>
      <c r="AU205" s="19" t="s">
        <v>81</v>
      </c>
    </row>
    <row r="206" spans="2:51" s="14" customFormat="1" ht="11.25">
      <c r="B206" s="210"/>
      <c r="C206" s="211"/>
      <c r="D206" s="193" t="s">
        <v>166</v>
      </c>
      <c r="E206" s="212" t="s">
        <v>19</v>
      </c>
      <c r="F206" s="213" t="s">
        <v>1644</v>
      </c>
      <c r="G206" s="211"/>
      <c r="H206" s="214">
        <v>499.2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166</v>
      </c>
      <c r="AU206" s="220" t="s">
        <v>81</v>
      </c>
      <c r="AV206" s="14" t="s">
        <v>81</v>
      </c>
      <c r="AW206" s="14" t="s">
        <v>33</v>
      </c>
      <c r="AX206" s="14" t="s">
        <v>72</v>
      </c>
      <c r="AY206" s="220" t="s">
        <v>154</v>
      </c>
    </row>
    <row r="207" spans="2:51" s="14" customFormat="1" ht="11.25">
      <c r="B207" s="210"/>
      <c r="C207" s="211"/>
      <c r="D207" s="193" t="s">
        <v>166</v>
      </c>
      <c r="E207" s="212" t="s">
        <v>19</v>
      </c>
      <c r="F207" s="213" t="s">
        <v>1645</v>
      </c>
      <c r="G207" s="211"/>
      <c r="H207" s="214">
        <v>30.682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166</v>
      </c>
      <c r="AU207" s="220" t="s">
        <v>81</v>
      </c>
      <c r="AV207" s="14" t="s">
        <v>81</v>
      </c>
      <c r="AW207" s="14" t="s">
        <v>33</v>
      </c>
      <c r="AX207" s="14" t="s">
        <v>72</v>
      </c>
      <c r="AY207" s="220" t="s">
        <v>154</v>
      </c>
    </row>
    <row r="208" spans="2:51" s="14" customFormat="1" ht="11.25">
      <c r="B208" s="210"/>
      <c r="C208" s="211"/>
      <c r="D208" s="193" t="s">
        <v>166</v>
      </c>
      <c r="E208" s="212" t="s">
        <v>19</v>
      </c>
      <c r="F208" s="213" t="s">
        <v>1646</v>
      </c>
      <c r="G208" s="211"/>
      <c r="H208" s="214">
        <v>5.904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166</v>
      </c>
      <c r="AU208" s="220" t="s">
        <v>81</v>
      </c>
      <c r="AV208" s="14" t="s">
        <v>81</v>
      </c>
      <c r="AW208" s="14" t="s">
        <v>33</v>
      </c>
      <c r="AX208" s="14" t="s">
        <v>72</v>
      </c>
      <c r="AY208" s="220" t="s">
        <v>154</v>
      </c>
    </row>
    <row r="209" spans="2:51" s="14" customFormat="1" ht="11.25">
      <c r="B209" s="210"/>
      <c r="C209" s="211"/>
      <c r="D209" s="193" t="s">
        <v>166</v>
      </c>
      <c r="E209" s="212" t="s">
        <v>19</v>
      </c>
      <c r="F209" s="213" t="s">
        <v>1647</v>
      </c>
      <c r="G209" s="211"/>
      <c r="H209" s="214">
        <v>18.032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166</v>
      </c>
      <c r="AU209" s="220" t="s">
        <v>81</v>
      </c>
      <c r="AV209" s="14" t="s">
        <v>81</v>
      </c>
      <c r="AW209" s="14" t="s">
        <v>33</v>
      </c>
      <c r="AX209" s="14" t="s">
        <v>72</v>
      </c>
      <c r="AY209" s="220" t="s">
        <v>154</v>
      </c>
    </row>
    <row r="210" spans="2:51" s="14" customFormat="1" ht="11.25">
      <c r="B210" s="210"/>
      <c r="C210" s="211"/>
      <c r="D210" s="193" t="s">
        <v>166</v>
      </c>
      <c r="E210" s="212" t="s">
        <v>19</v>
      </c>
      <c r="F210" s="213" t="s">
        <v>1648</v>
      </c>
      <c r="G210" s="211"/>
      <c r="H210" s="214">
        <v>17.6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166</v>
      </c>
      <c r="AU210" s="220" t="s">
        <v>81</v>
      </c>
      <c r="AV210" s="14" t="s">
        <v>81</v>
      </c>
      <c r="AW210" s="14" t="s">
        <v>33</v>
      </c>
      <c r="AX210" s="14" t="s">
        <v>72</v>
      </c>
      <c r="AY210" s="220" t="s">
        <v>154</v>
      </c>
    </row>
    <row r="211" spans="2:51" s="14" customFormat="1" ht="11.25">
      <c r="B211" s="210"/>
      <c r="C211" s="211"/>
      <c r="D211" s="193" t="s">
        <v>166</v>
      </c>
      <c r="E211" s="212" t="s">
        <v>19</v>
      </c>
      <c r="F211" s="213" t="s">
        <v>1649</v>
      </c>
      <c r="G211" s="211"/>
      <c r="H211" s="214">
        <v>14.476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166</v>
      </c>
      <c r="AU211" s="220" t="s">
        <v>81</v>
      </c>
      <c r="AV211" s="14" t="s">
        <v>81</v>
      </c>
      <c r="AW211" s="14" t="s">
        <v>33</v>
      </c>
      <c r="AX211" s="14" t="s">
        <v>72</v>
      </c>
      <c r="AY211" s="220" t="s">
        <v>154</v>
      </c>
    </row>
    <row r="212" spans="2:51" s="14" customFormat="1" ht="11.25">
      <c r="B212" s="210"/>
      <c r="C212" s="211"/>
      <c r="D212" s="193" t="s">
        <v>166</v>
      </c>
      <c r="E212" s="212" t="s">
        <v>19</v>
      </c>
      <c r="F212" s="213" t="s">
        <v>1650</v>
      </c>
      <c r="G212" s="211"/>
      <c r="H212" s="214">
        <v>45.21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166</v>
      </c>
      <c r="AU212" s="220" t="s">
        <v>81</v>
      </c>
      <c r="AV212" s="14" t="s">
        <v>81</v>
      </c>
      <c r="AW212" s="14" t="s">
        <v>33</v>
      </c>
      <c r="AX212" s="14" t="s">
        <v>72</v>
      </c>
      <c r="AY212" s="220" t="s">
        <v>154</v>
      </c>
    </row>
    <row r="213" spans="2:51" s="14" customFormat="1" ht="11.25">
      <c r="B213" s="210"/>
      <c r="C213" s="211"/>
      <c r="D213" s="193" t="s">
        <v>166</v>
      </c>
      <c r="E213" s="212" t="s">
        <v>19</v>
      </c>
      <c r="F213" s="213" t="s">
        <v>1651</v>
      </c>
      <c r="G213" s="211"/>
      <c r="H213" s="214">
        <v>9.35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166</v>
      </c>
      <c r="AU213" s="220" t="s">
        <v>81</v>
      </c>
      <c r="AV213" s="14" t="s">
        <v>81</v>
      </c>
      <c r="AW213" s="14" t="s">
        <v>33</v>
      </c>
      <c r="AX213" s="14" t="s">
        <v>72</v>
      </c>
      <c r="AY213" s="220" t="s">
        <v>154</v>
      </c>
    </row>
    <row r="214" spans="2:51" s="14" customFormat="1" ht="11.25">
      <c r="B214" s="210"/>
      <c r="C214" s="211"/>
      <c r="D214" s="193" t="s">
        <v>166</v>
      </c>
      <c r="E214" s="212" t="s">
        <v>19</v>
      </c>
      <c r="F214" s="213" t="s">
        <v>1652</v>
      </c>
      <c r="G214" s="211"/>
      <c r="H214" s="214">
        <v>3.87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166</v>
      </c>
      <c r="AU214" s="220" t="s">
        <v>81</v>
      </c>
      <c r="AV214" s="14" t="s">
        <v>81</v>
      </c>
      <c r="AW214" s="14" t="s">
        <v>33</v>
      </c>
      <c r="AX214" s="14" t="s">
        <v>72</v>
      </c>
      <c r="AY214" s="220" t="s">
        <v>154</v>
      </c>
    </row>
    <row r="215" spans="2:51" s="14" customFormat="1" ht="11.25">
      <c r="B215" s="210"/>
      <c r="C215" s="211"/>
      <c r="D215" s="193" t="s">
        <v>166</v>
      </c>
      <c r="E215" s="212" t="s">
        <v>19</v>
      </c>
      <c r="F215" s="213" t="s">
        <v>1653</v>
      </c>
      <c r="G215" s="211"/>
      <c r="H215" s="214">
        <v>16.236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166</v>
      </c>
      <c r="AU215" s="220" t="s">
        <v>81</v>
      </c>
      <c r="AV215" s="14" t="s">
        <v>81</v>
      </c>
      <c r="AW215" s="14" t="s">
        <v>33</v>
      </c>
      <c r="AX215" s="14" t="s">
        <v>72</v>
      </c>
      <c r="AY215" s="220" t="s">
        <v>154</v>
      </c>
    </row>
    <row r="216" spans="2:51" s="14" customFormat="1" ht="11.25">
      <c r="B216" s="210"/>
      <c r="C216" s="211"/>
      <c r="D216" s="193" t="s">
        <v>166</v>
      </c>
      <c r="E216" s="212" t="s">
        <v>19</v>
      </c>
      <c r="F216" s="213" t="s">
        <v>1654</v>
      </c>
      <c r="G216" s="211"/>
      <c r="H216" s="214">
        <v>16.566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166</v>
      </c>
      <c r="AU216" s="220" t="s">
        <v>81</v>
      </c>
      <c r="AV216" s="14" t="s">
        <v>81</v>
      </c>
      <c r="AW216" s="14" t="s">
        <v>33</v>
      </c>
      <c r="AX216" s="14" t="s">
        <v>72</v>
      </c>
      <c r="AY216" s="220" t="s">
        <v>154</v>
      </c>
    </row>
    <row r="217" spans="2:51" s="14" customFormat="1" ht="11.25">
      <c r="B217" s="210"/>
      <c r="C217" s="211"/>
      <c r="D217" s="193" t="s">
        <v>166</v>
      </c>
      <c r="E217" s="212" t="s">
        <v>19</v>
      </c>
      <c r="F217" s="213" t="s">
        <v>1655</v>
      </c>
      <c r="G217" s="211"/>
      <c r="H217" s="214">
        <v>10.848</v>
      </c>
      <c r="I217" s="215"/>
      <c r="J217" s="211"/>
      <c r="K217" s="211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166</v>
      </c>
      <c r="AU217" s="220" t="s">
        <v>81</v>
      </c>
      <c r="AV217" s="14" t="s">
        <v>81</v>
      </c>
      <c r="AW217" s="14" t="s">
        <v>33</v>
      </c>
      <c r="AX217" s="14" t="s">
        <v>72</v>
      </c>
      <c r="AY217" s="220" t="s">
        <v>154</v>
      </c>
    </row>
    <row r="218" spans="2:51" s="14" customFormat="1" ht="11.25">
      <c r="B218" s="210"/>
      <c r="C218" s="211"/>
      <c r="D218" s="193" t="s">
        <v>166</v>
      </c>
      <c r="E218" s="212" t="s">
        <v>19</v>
      </c>
      <c r="F218" s="213" t="s">
        <v>1656</v>
      </c>
      <c r="G218" s="211"/>
      <c r="H218" s="214">
        <v>10.296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166</v>
      </c>
      <c r="AU218" s="220" t="s">
        <v>81</v>
      </c>
      <c r="AV218" s="14" t="s">
        <v>81</v>
      </c>
      <c r="AW218" s="14" t="s">
        <v>33</v>
      </c>
      <c r="AX218" s="14" t="s">
        <v>72</v>
      </c>
      <c r="AY218" s="220" t="s">
        <v>154</v>
      </c>
    </row>
    <row r="219" spans="2:51" s="14" customFormat="1" ht="11.25">
      <c r="B219" s="210"/>
      <c r="C219" s="211"/>
      <c r="D219" s="193" t="s">
        <v>166</v>
      </c>
      <c r="E219" s="212" t="s">
        <v>19</v>
      </c>
      <c r="F219" s="213" t="s">
        <v>1657</v>
      </c>
      <c r="G219" s="211"/>
      <c r="H219" s="214">
        <v>18.972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166</v>
      </c>
      <c r="AU219" s="220" t="s">
        <v>81</v>
      </c>
      <c r="AV219" s="14" t="s">
        <v>81</v>
      </c>
      <c r="AW219" s="14" t="s">
        <v>33</v>
      </c>
      <c r="AX219" s="14" t="s">
        <v>72</v>
      </c>
      <c r="AY219" s="220" t="s">
        <v>154</v>
      </c>
    </row>
    <row r="220" spans="2:51" s="14" customFormat="1" ht="11.25">
      <c r="B220" s="210"/>
      <c r="C220" s="211"/>
      <c r="D220" s="193" t="s">
        <v>166</v>
      </c>
      <c r="E220" s="212" t="s">
        <v>19</v>
      </c>
      <c r="F220" s="213" t="s">
        <v>1658</v>
      </c>
      <c r="G220" s="211"/>
      <c r="H220" s="214">
        <v>18.864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166</v>
      </c>
      <c r="AU220" s="220" t="s">
        <v>81</v>
      </c>
      <c r="AV220" s="14" t="s">
        <v>81</v>
      </c>
      <c r="AW220" s="14" t="s">
        <v>33</v>
      </c>
      <c r="AX220" s="14" t="s">
        <v>72</v>
      </c>
      <c r="AY220" s="220" t="s">
        <v>154</v>
      </c>
    </row>
    <row r="221" spans="2:51" s="14" customFormat="1" ht="11.25">
      <c r="B221" s="210"/>
      <c r="C221" s="211"/>
      <c r="D221" s="193" t="s">
        <v>166</v>
      </c>
      <c r="E221" s="212" t="s">
        <v>19</v>
      </c>
      <c r="F221" s="213" t="s">
        <v>1659</v>
      </c>
      <c r="G221" s="211"/>
      <c r="H221" s="214">
        <v>11.484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166</v>
      </c>
      <c r="AU221" s="220" t="s">
        <v>81</v>
      </c>
      <c r="AV221" s="14" t="s">
        <v>81</v>
      </c>
      <c r="AW221" s="14" t="s">
        <v>33</v>
      </c>
      <c r="AX221" s="14" t="s">
        <v>72</v>
      </c>
      <c r="AY221" s="220" t="s">
        <v>154</v>
      </c>
    </row>
    <row r="222" spans="2:51" s="14" customFormat="1" ht="11.25">
      <c r="B222" s="210"/>
      <c r="C222" s="211"/>
      <c r="D222" s="193" t="s">
        <v>166</v>
      </c>
      <c r="E222" s="212" t="s">
        <v>19</v>
      </c>
      <c r="F222" s="213" t="s">
        <v>1660</v>
      </c>
      <c r="G222" s="211"/>
      <c r="H222" s="214">
        <v>6.512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166</v>
      </c>
      <c r="AU222" s="220" t="s">
        <v>81</v>
      </c>
      <c r="AV222" s="14" t="s">
        <v>81</v>
      </c>
      <c r="AW222" s="14" t="s">
        <v>33</v>
      </c>
      <c r="AX222" s="14" t="s">
        <v>72</v>
      </c>
      <c r="AY222" s="220" t="s">
        <v>154</v>
      </c>
    </row>
    <row r="223" spans="2:51" s="14" customFormat="1" ht="11.25">
      <c r="B223" s="210"/>
      <c r="C223" s="211"/>
      <c r="D223" s="193" t="s">
        <v>166</v>
      </c>
      <c r="E223" s="212" t="s">
        <v>19</v>
      </c>
      <c r="F223" s="213" t="s">
        <v>1661</v>
      </c>
      <c r="G223" s="211"/>
      <c r="H223" s="214">
        <v>18.96</v>
      </c>
      <c r="I223" s="215"/>
      <c r="J223" s="211"/>
      <c r="K223" s="211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166</v>
      </c>
      <c r="AU223" s="220" t="s">
        <v>81</v>
      </c>
      <c r="AV223" s="14" t="s">
        <v>81</v>
      </c>
      <c r="AW223" s="14" t="s">
        <v>33</v>
      </c>
      <c r="AX223" s="14" t="s">
        <v>72</v>
      </c>
      <c r="AY223" s="220" t="s">
        <v>154</v>
      </c>
    </row>
    <row r="224" spans="2:51" s="14" customFormat="1" ht="11.25">
      <c r="B224" s="210"/>
      <c r="C224" s="211"/>
      <c r="D224" s="193" t="s">
        <v>166</v>
      </c>
      <c r="E224" s="212" t="s">
        <v>19</v>
      </c>
      <c r="F224" s="213" t="s">
        <v>1662</v>
      </c>
      <c r="G224" s="211"/>
      <c r="H224" s="214">
        <v>19.2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166</v>
      </c>
      <c r="AU224" s="220" t="s">
        <v>81</v>
      </c>
      <c r="AV224" s="14" t="s">
        <v>81</v>
      </c>
      <c r="AW224" s="14" t="s">
        <v>33</v>
      </c>
      <c r="AX224" s="14" t="s">
        <v>72</v>
      </c>
      <c r="AY224" s="220" t="s">
        <v>154</v>
      </c>
    </row>
    <row r="225" spans="2:51" s="14" customFormat="1" ht="11.25">
      <c r="B225" s="210"/>
      <c r="C225" s="211"/>
      <c r="D225" s="193" t="s">
        <v>166</v>
      </c>
      <c r="E225" s="212" t="s">
        <v>19</v>
      </c>
      <c r="F225" s="213" t="s">
        <v>1663</v>
      </c>
      <c r="G225" s="211"/>
      <c r="H225" s="214">
        <v>37.596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166</v>
      </c>
      <c r="AU225" s="220" t="s">
        <v>81</v>
      </c>
      <c r="AV225" s="14" t="s">
        <v>81</v>
      </c>
      <c r="AW225" s="14" t="s">
        <v>33</v>
      </c>
      <c r="AX225" s="14" t="s">
        <v>72</v>
      </c>
      <c r="AY225" s="220" t="s">
        <v>154</v>
      </c>
    </row>
    <row r="226" spans="2:51" s="14" customFormat="1" ht="11.25">
      <c r="B226" s="210"/>
      <c r="C226" s="211"/>
      <c r="D226" s="193" t="s">
        <v>166</v>
      </c>
      <c r="E226" s="212" t="s">
        <v>19</v>
      </c>
      <c r="F226" s="213" t="s">
        <v>1664</v>
      </c>
      <c r="G226" s="211"/>
      <c r="H226" s="214">
        <v>5.35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166</v>
      </c>
      <c r="AU226" s="220" t="s">
        <v>81</v>
      </c>
      <c r="AV226" s="14" t="s">
        <v>81</v>
      </c>
      <c r="AW226" s="14" t="s">
        <v>33</v>
      </c>
      <c r="AX226" s="14" t="s">
        <v>72</v>
      </c>
      <c r="AY226" s="220" t="s">
        <v>154</v>
      </c>
    </row>
    <row r="227" spans="2:51" s="14" customFormat="1" ht="11.25">
      <c r="B227" s="210"/>
      <c r="C227" s="211"/>
      <c r="D227" s="193" t="s">
        <v>166</v>
      </c>
      <c r="E227" s="212" t="s">
        <v>19</v>
      </c>
      <c r="F227" s="213" t="s">
        <v>1665</v>
      </c>
      <c r="G227" s="211"/>
      <c r="H227" s="214">
        <v>8.016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166</v>
      </c>
      <c r="AU227" s="220" t="s">
        <v>81</v>
      </c>
      <c r="AV227" s="14" t="s">
        <v>81</v>
      </c>
      <c r="AW227" s="14" t="s">
        <v>33</v>
      </c>
      <c r="AX227" s="14" t="s">
        <v>72</v>
      </c>
      <c r="AY227" s="220" t="s">
        <v>154</v>
      </c>
    </row>
    <row r="228" spans="2:51" s="14" customFormat="1" ht="11.25">
      <c r="B228" s="210"/>
      <c r="C228" s="211"/>
      <c r="D228" s="193" t="s">
        <v>166</v>
      </c>
      <c r="E228" s="212" t="s">
        <v>19</v>
      </c>
      <c r="F228" s="213" t="s">
        <v>1666</v>
      </c>
      <c r="G228" s="211"/>
      <c r="H228" s="214">
        <v>9.4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166</v>
      </c>
      <c r="AU228" s="220" t="s">
        <v>81</v>
      </c>
      <c r="AV228" s="14" t="s">
        <v>81</v>
      </c>
      <c r="AW228" s="14" t="s">
        <v>33</v>
      </c>
      <c r="AX228" s="14" t="s">
        <v>72</v>
      </c>
      <c r="AY228" s="220" t="s">
        <v>154</v>
      </c>
    </row>
    <row r="229" spans="2:51" s="14" customFormat="1" ht="11.25">
      <c r="B229" s="210"/>
      <c r="C229" s="211"/>
      <c r="D229" s="193" t="s">
        <v>166</v>
      </c>
      <c r="E229" s="212" t="s">
        <v>19</v>
      </c>
      <c r="F229" s="213" t="s">
        <v>1667</v>
      </c>
      <c r="G229" s="211"/>
      <c r="H229" s="214">
        <v>20.016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166</v>
      </c>
      <c r="AU229" s="220" t="s">
        <v>81</v>
      </c>
      <c r="AV229" s="14" t="s">
        <v>81</v>
      </c>
      <c r="AW229" s="14" t="s">
        <v>33</v>
      </c>
      <c r="AX229" s="14" t="s">
        <v>72</v>
      </c>
      <c r="AY229" s="220" t="s">
        <v>154</v>
      </c>
    </row>
    <row r="230" spans="2:51" s="14" customFormat="1" ht="11.25">
      <c r="B230" s="210"/>
      <c r="C230" s="211"/>
      <c r="D230" s="193" t="s">
        <v>166</v>
      </c>
      <c r="E230" s="212" t="s">
        <v>19</v>
      </c>
      <c r="F230" s="213" t="s">
        <v>1668</v>
      </c>
      <c r="G230" s="211"/>
      <c r="H230" s="214">
        <v>33.05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166</v>
      </c>
      <c r="AU230" s="220" t="s">
        <v>81</v>
      </c>
      <c r="AV230" s="14" t="s">
        <v>81</v>
      </c>
      <c r="AW230" s="14" t="s">
        <v>33</v>
      </c>
      <c r="AX230" s="14" t="s">
        <v>72</v>
      </c>
      <c r="AY230" s="220" t="s">
        <v>154</v>
      </c>
    </row>
    <row r="231" spans="2:51" s="14" customFormat="1" ht="11.25">
      <c r="B231" s="210"/>
      <c r="C231" s="211"/>
      <c r="D231" s="193" t="s">
        <v>166</v>
      </c>
      <c r="E231" s="212" t="s">
        <v>19</v>
      </c>
      <c r="F231" s="213" t="s">
        <v>1669</v>
      </c>
      <c r="G231" s="211"/>
      <c r="H231" s="214">
        <v>9.308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166</v>
      </c>
      <c r="AU231" s="220" t="s">
        <v>81</v>
      </c>
      <c r="AV231" s="14" t="s">
        <v>81</v>
      </c>
      <c r="AW231" s="14" t="s">
        <v>33</v>
      </c>
      <c r="AX231" s="14" t="s">
        <v>72</v>
      </c>
      <c r="AY231" s="220" t="s">
        <v>154</v>
      </c>
    </row>
    <row r="232" spans="2:51" s="14" customFormat="1" ht="11.25">
      <c r="B232" s="210"/>
      <c r="C232" s="211"/>
      <c r="D232" s="193" t="s">
        <v>166</v>
      </c>
      <c r="E232" s="212" t="s">
        <v>19</v>
      </c>
      <c r="F232" s="213" t="s">
        <v>1670</v>
      </c>
      <c r="G232" s="211"/>
      <c r="H232" s="214">
        <v>16.514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166</v>
      </c>
      <c r="AU232" s="220" t="s">
        <v>81</v>
      </c>
      <c r="AV232" s="14" t="s">
        <v>81</v>
      </c>
      <c r="AW232" s="14" t="s">
        <v>33</v>
      </c>
      <c r="AX232" s="14" t="s">
        <v>72</v>
      </c>
      <c r="AY232" s="220" t="s">
        <v>154</v>
      </c>
    </row>
    <row r="233" spans="2:51" s="14" customFormat="1" ht="11.25">
      <c r="B233" s="210"/>
      <c r="C233" s="211"/>
      <c r="D233" s="193" t="s">
        <v>166</v>
      </c>
      <c r="E233" s="212" t="s">
        <v>19</v>
      </c>
      <c r="F233" s="213" t="s">
        <v>1671</v>
      </c>
      <c r="G233" s="211"/>
      <c r="H233" s="214">
        <v>6.65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166</v>
      </c>
      <c r="AU233" s="220" t="s">
        <v>81</v>
      </c>
      <c r="AV233" s="14" t="s">
        <v>81</v>
      </c>
      <c r="AW233" s="14" t="s">
        <v>33</v>
      </c>
      <c r="AX233" s="14" t="s">
        <v>72</v>
      </c>
      <c r="AY233" s="220" t="s">
        <v>154</v>
      </c>
    </row>
    <row r="234" spans="2:51" s="14" customFormat="1" ht="11.25">
      <c r="B234" s="210"/>
      <c r="C234" s="211"/>
      <c r="D234" s="193" t="s">
        <v>166</v>
      </c>
      <c r="E234" s="212" t="s">
        <v>19</v>
      </c>
      <c r="F234" s="213" t="s">
        <v>1672</v>
      </c>
      <c r="G234" s="211"/>
      <c r="H234" s="214">
        <v>18.088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166</v>
      </c>
      <c r="AU234" s="220" t="s">
        <v>81</v>
      </c>
      <c r="AV234" s="14" t="s">
        <v>81</v>
      </c>
      <c r="AW234" s="14" t="s">
        <v>33</v>
      </c>
      <c r="AX234" s="14" t="s">
        <v>72</v>
      </c>
      <c r="AY234" s="220" t="s">
        <v>154</v>
      </c>
    </row>
    <row r="235" spans="2:51" s="14" customFormat="1" ht="11.25">
      <c r="B235" s="210"/>
      <c r="C235" s="211"/>
      <c r="D235" s="193" t="s">
        <v>166</v>
      </c>
      <c r="E235" s="212" t="s">
        <v>19</v>
      </c>
      <c r="F235" s="213" t="s">
        <v>1673</v>
      </c>
      <c r="G235" s="211"/>
      <c r="H235" s="214">
        <v>9.724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166</v>
      </c>
      <c r="AU235" s="220" t="s">
        <v>81</v>
      </c>
      <c r="AV235" s="14" t="s">
        <v>81</v>
      </c>
      <c r="AW235" s="14" t="s">
        <v>33</v>
      </c>
      <c r="AX235" s="14" t="s">
        <v>72</v>
      </c>
      <c r="AY235" s="220" t="s">
        <v>154</v>
      </c>
    </row>
    <row r="236" spans="2:51" s="14" customFormat="1" ht="11.25">
      <c r="B236" s="210"/>
      <c r="C236" s="211"/>
      <c r="D236" s="193" t="s">
        <v>166</v>
      </c>
      <c r="E236" s="212" t="s">
        <v>19</v>
      </c>
      <c r="F236" s="213" t="s">
        <v>1674</v>
      </c>
      <c r="G236" s="211"/>
      <c r="H236" s="214">
        <v>10.304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166</v>
      </c>
      <c r="AU236" s="220" t="s">
        <v>81</v>
      </c>
      <c r="AV236" s="14" t="s">
        <v>81</v>
      </c>
      <c r="AW236" s="14" t="s">
        <v>33</v>
      </c>
      <c r="AX236" s="14" t="s">
        <v>72</v>
      </c>
      <c r="AY236" s="220" t="s">
        <v>154</v>
      </c>
    </row>
    <row r="237" spans="2:51" s="14" customFormat="1" ht="11.25">
      <c r="B237" s="210"/>
      <c r="C237" s="211"/>
      <c r="D237" s="193" t="s">
        <v>166</v>
      </c>
      <c r="E237" s="212" t="s">
        <v>19</v>
      </c>
      <c r="F237" s="213" t="s">
        <v>1675</v>
      </c>
      <c r="G237" s="211"/>
      <c r="H237" s="214">
        <v>9.568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166</v>
      </c>
      <c r="AU237" s="220" t="s">
        <v>81</v>
      </c>
      <c r="AV237" s="14" t="s">
        <v>81</v>
      </c>
      <c r="AW237" s="14" t="s">
        <v>33</v>
      </c>
      <c r="AX237" s="14" t="s">
        <v>72</v>
      </c>
      <c r="AY237" s="220" t="s">
        <v>154</v>
      </c>
    </row>
    <row r="238" spans="2:51" s="14" customFormat="1" ht="11.25">
      <c r="B238" s="210"/>
      <c r="C238" s="211"/>
      <c r="D238" s="193" t="s">
        <v>166</v>
      </c>
      <c r="E238" s="212" t="s">
        <v>19</v>
      </c>
      <c r="F238" s="213" t="s">
        <v>1676</v>
      </c>
      <c r="G238" s="211"/>
      <c r="H238" s="214">
        <v>11.076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166</v>
      </c>
      <c r="AU238" s="220" t="s">
        <v>81</v>
      </c>
      <c r="AV238" s="14" t="s">
        <v>81</v>
      </c>
      <c r="AW238" s="14" t="s">
        <v>33</v>
      </c>
      <c r="AX238" s="14" t="s">
        <v>72</v>
      </c>
      <c r="AY238" s="220" t="s">
        <v>154</v>
      </c>
    </row>
    <row r="239" spans="2:51" s="14" customFormat="1" ht="11.25">
      <c r="B239" s="210"/>
      <c r="C239" s="211"/>
      <c r="D239" s="193" t="s">
        <v>166</v>
      </c>
      <c r="E239" s="212" t="s">
        <v>19</v>
      </c>
      <c r="F239" s="213" t="s">
        <v>1677</v>
      </c>
      <c r="G239" s="211"/>
      <c r="H239" s="214">
        <v>2.444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166</v>
      </c>
      <c r="AU239" s="220" t="s">
        <v>81</v>
      </c>
      <c r="AV239" s="14" t="s">
        <v>81</v>
      </c>
      <c r="AW239" s="14" t="s">
        <v>33</v>
      </c>
      <c r="AX239" s="14" t="s">
        <v>72</v>
      </c>
      <c r="AY239" s="220" t="s">
        <v>154</v>
      </c>
    </row>
    <row r="240" spans="2:51" s="14" customFormat="1" ht="11.25">
      <c r="B240" s="210"/>
      <c r="C240" s="211"/>
      <c r="D240" s="193" t="s">
        <v>166</v>
      </c>
      <c r="E240" s="212" t="s">
        <v>19</v>
      </c>
      <c r="F240" s="213" t="s">
        <v>1678</v>
      </c>
      <c r="G240" s="211"/>
      <c r="H240" s="214">
        <v>21.376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166</v>
      </c>
      <c r="AU240" s="220" t="s">
        <v>81</v>
      </c>
      <c r="AV240" s="14" t="s">
        <v>81</v>
      </c>
      <c r="AW240" s="14" t="s">
        <v>33</v>
      </c>
      <c r="AX240" s="14" t="s">
        <v>72</v>
      </c>
      <c r="AY240" s="220" t="s">
        <v>154</v>
      </c>
    </row>
    <row r="241" spans="2:51" s="14" customFormat="1" ht="11.25">
      <c r="B241" s="210"/>
      <c r="C241" s="211"/>
      <c r="D241" s="193" t="s">
        <v>166</v>
      </c>
      <c r="E241" s="212" t="s">
        <v>19</v>
      </c>
      <c r="F241" s="213" t="s">
        <v>1679</v>
      </c>
      <c r="G241" s="211"/>
      <c r="H241" s="214">
        <v>3.36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166</v>
      </c>
      <c r="AU241" s="220" t="s">
        <v>81</v>
      </c>
      <c r="AV241" s="14" t="s">
        <v>81</v>
      </c>
      <c r="AW241" s="14" t="s">
        <v>33</v>
      </c>
      <c r="AX241" s="14" t="s">
        <v>72</v>
      </c>
      <c r="AY241" s="220" t="s">
        <v>154</v>
      </c>
    </row>
    <row r="242" spans="2:51" s="14" customFormat="1" ht="11.25">
      <c r="B242" s="210"/>
      <c r="C242" s="211"/>
      <c r="D242" s="193" t="s">
        <v>166</v>
      </c>
      <c r="E242" s="212" t="s">
        <v>19</v>
      </c>
      <c r="F242" s="213" t="s">
        <v>1680</v>
      </c>
      <c r="G242" s="211"/>
      <c r="H242" s="214">
        <v>520.2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166</v>
      </c>
      <c r="AU242" s="220" t="s">
        <v>81</v>
      </c>
      <c r="AV242" s="14" t="s">
        <v>81</v>
      </c>
      <c r="AW242" s="14" t="s">
        <v>33</v>
      </c>
      <c r="AX242" s="14" t="s">
        <v>72</v>
      </c>
      <c r="AY242" s="220" t="s">
        <v>154</v>
      </c>
    </row>
    <row r="243" spans="2:51" s="14" customFormat="1" ht="11.25">
      <c r="B243" s="210"/>
      <c r="C243" s="211"/>
      <c r="D243" s="193" t="s">
        <v>166</v>
      </c>
      <c r="E243" s="212" t="s">
        <v>19</v>
      </c>
      <c r="F243" s="213" t="s">
        <v>1681</v>
      </c>
      <c r="G243" s="211"/>
      <c r="H243" s="214">
        <v>10.824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166</v>
      </c>
      <c r="AU243" s="220" t="s">
        <v>81</v>
      </c>
      <c r="AV243" s="14" t="s">
        <v>81</v>
      </c>
      <c r="AW243" s="14" t="s">
        <v>33</v>
      </c>
      <c r="AX243" s="14" t="s">
        <v>72</v>
      </c>
      <c r="AY243" s="220" t="s">
        <v>154</v>
      </c>
    </row>
    <row r="244" spans="2:51" s="14" customFormat="1" ht="11.25">
      <c r="B244" s="210"/>
      <c r="C244" s="211"/>
      <c r="D244" s="193" t="s">
        <v>166</v>
      </c>
      <c r="E244" s="212" t="s">
        <v>19</v>
      </c>
      <c r="F244" s="213" t="s">
        <v>1682</v>
      </c>
      <c r="G244" s="211"/>
      <c r="H244" s="214">
        <v>10.08</v>
      </c>
      <c r="I244" s="215"/>
      <c r="J244" s="211"/>
      <c r="K244" s="211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166</v>
      </c>
      <c r="AU244" s="220" t="s">
        <v>81</v>
      </c>
      <c r="AV244" s="14" t="s">
        <v>81</v>
      </c>
      <c r="AW244" s="14" t="s">
        <v>33</v>
      </c>
      <c r="AX244" s="14" t="s">
        <v>72</v>
      </c>
      <c r="AY244" s="220" t="s">
        <v>154</v>
      </c>
    </row>
    <row r="245" spans="2:51" s="14" customFormat="1" ht="11.25">
      <c r="B245" s="210"/>
      <c r="C245" s="211"/>
      <c r="D245" s="193" t="s">
        <v>166</v>
      </c>
      <c r="E245" s="212" t="s">
        <v>19</v>
      </c>
      <c r="F245" s="213" t="s">
        <v>1683</v>
      </c>
      <c r="G245" s="211"/>
      <c r="H245" s="214">
        <v>2.31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166</v>
      </c>
      <c r="AU245" s="220" t="s">
        <v>81</v>
      </c>
      <c r="AV245" s="14" t="s">
        <v>81</v>
      </c>
      <c r="AW245" s="14" t="s">
        <v>33</v>
      </c>
      <c r="AX245" s="14" t="s">
        <v>72</v>
      </c>
      <c r="AY245" s="220" t="s">
        <v>154</v>
      </c>
    </row>
    <row r="246" spans="2:51" s="14" customFormat="1" ht="11.25">
      <c r="B246" s="210"/>
      <c r="C246" s="211"/>
      <c r="D246" s="193" t="s">
        <v>166</v>
      </c>
      <c r="E246" s="212" t="s">
        <v>19</v>
      </c>
      <c r="F246" s="213" t="s">
        <v>1684</v>
      </c>
      <c r="G246" s="211"/>
      <c r="H246" s="214">
        <v>6.048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166</v>
      </c>
      <c r="AU246" s="220" t="s">
        <v>81</v>
      </c>
      <c r="AV246" s="14" t="s">
        <v>81</v>
      </c>
      <c r="AW246" s="14" t="s">
        <v>33</v>
      </c>
      <c r="AX246" s="14" t="s">
        <v>72</v>
      </c>
      <c r="AY246" s="220" t="s">
        <v>154</v>
      </c>
    </row>
    <row r="247" spans="2:51" s="14" customFormat="1" ht="11.25">
      <c r="B247" s="210"/>
      <c r="C247" s="211"/>
      <c r="D247" s="193" t="s">
        <v>166</v>
      </c>
      <c r="E247" s="212" t="s">
        <v>19</v>
      </c>
      <c r="F247" s="213" t="s">
        <v>1685</v>
      </c>
      <c r="G247" s="211"/>
      <c r="H247" s="214">
        <v>7.308</v>
      </c>
      <c r="I247" s="215"/>
      <c r="J247" s="211"/>
      <c r="K247" s="211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166</v>
      </c>
      <c r="AU247" s="220" t="s">
        <v>81</v>
      </c>
      <c r="AV247" s="14" t="s">
        <v>81</v>
      </c>
      <c r="AW247" s="14" t="s">
        <v>33</v>
      </c>
      <c r="AX247" s="14" t="s">
        <v>72</v>
      </c>
      <c r="AY247" s="220" t="s">
        <v>154</v>
      </c>
    </row>
    <row r="248" spans="2:51" s="14" customFormat="1" ht="11.25">
      <c r="B248" s="210"/>
      <c r="C248" s="211"/>
      <c r="D248" s="193" t="s">
        <v>166</v>
      </c>
      <c r="E248" s="212" t="s">
        <v>19</v>
      </c>
      <c r="F248" s="213" t="s">
        <v>1686</v>
      </c>
      <c r="G248" s="211"/>
      <c r="H248" s="214">
        <v>9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166</v>
      </c>
      <c r="AU248" s="220" t="s">
        <v>81</v>
      </c>
      <c r="AV248" s="14" t="s">
        <v>81</v>
      </c>
      <c r="AW248" s="14" t="s">
        <v>33</v>
      </c>
      <c r="AX248" s="14" t="s">
        <v>72</v>
      </c>
      <c r="AY248" s="220" t="s">
        <v>154</v>
      </c>
    </row>
    <row r="249" spans="2:51" s="14" customFormat="1" ht="11.25">
      <c r="B249" s="210"/>
      <c r="C249" s="211"/>
      <c r="D249" s="193" t="s">
        <v>166</v>
      </c>
      <c r="E249" s="212" t="s">
        <v>19</v>
      </c>
      <c r="F249" s="213" t="s">
        <v>1687</v>
      </c>
      <c r="G249" s="211"/>
      <c r="H249" s="214">
        <v>9.812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166</v>
      </c>
      <c r="AU249" s="220" t="s">
        <v>81</v>
      </c>
      <c r="AV249" s="14" t="s">
        <v>81</v>
      </c>
      <c r="AW249" s="14" t="s">
        <v>33</v>
      </c>
      <c r="AX249" s="14" t="s">
        <v>72</v>
      </c>
      <c r="AY249" s="220" t="s">
        <v>154</v>
      </c>
    </row>
    <row r="250" spans="2:51" s="14" customFormat="1" ht="11.25">
      <c r="B250" s="210"/>
      <c r="C250" s="211"/>
      <c r="D250" s="193" t="s">
        <v>166</v>
      </c>
      <c r="E250" s="212" t="s">
        <v>19</v>
      </c>
      <c r="F250" s="213" t="s">
        <v>1688</v>
      </c>
      <c r="G250" s="211"/>
      <c r="H250" s="214">
        <v>9.548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166</v>
      </c>
      <c r="AU250" s="220" t="s">
        <v>81</v>
      </c>
      <c r="AV250" s="14" t="s">
        <v>81</v>
      </c>
      <c r="AW250" s="14" t="s">
        <v>33</v>
      </c>
      <c r="AX250" s="14" t="s">
        <v>72</v>
      </c>
      <c r="AY250" s="220" t="s">
        <v>154</v>
      </c>
    </row>
    <row r="251" spans="2:51" s="14" customFormat="1" ht="11.25">
      <c r="B251" s="210"/>
      <c r="C251" s="211"/>
      <c r="D251" s="193" t="s">
        <v>166</v>
      </c>
      <c r="E251" s="212" t="s">
        <v>19</v>
      </c>
      <c r="F251" s="213" t="s">
        <v>1689</v>
      </c>
      <c r="G251" s="211"/>
      <c r="H251" s="214">
        <v>9.24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166</v>
      </c>
      <c r="AU251" s="220" t="s">
        <v>81</v>
      </c>
      <c r="AV251" s="14" t="s">
        <v>81</v>
      </c>
      <c r="AW251" s="14" t="s">
        <v>33</v>
      </c>
      <c r="AX251" s="14" t="s">
        <v>72</v>
      </c>
      <c r="AY251" s="220" t="s">
        <v>154</v>
      </c>
    </row>
    <row r="252" spans="2:51" s="14" customFormat="1" ht="11.25">
      <c r="B252" s="210"/>
      <c r="C252" s="211"/>
      <c r="D252" s="193" t="s">
        <v>166</v>
      </c>
      <c r="E252" s="212" t="s">
        <v>19</v>
      </c>
      <c r="F252" s="213" t="s">
        <v>1690</v>
      </c>
      <c r="G252" s="211"/>
      <c r="H252" s="214">
        <v>8.976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166</v>
      </c>
      <c r="AU252" s="220" t="s">
        <v>81</v>
      </c>
      <c r="AV252" s="14" t="s">
        <v>81</v>
      </c>
      <c r="AW252" s="14" t="s">
        <v>33</v>
      </c>
      <c r="AX252" s="14" t="s">
        <v>72</v>
      </c>
      <c r="AY252" s="220" t="s">
        <v>154</v>
      </c>
    </row>
    <row r="253" spans="2:51" s="14" customFormat="1" ht="11.25">
      <c r="B253" s="210"/>
      <c r="C253" s="211"/>
      <c r="D253" s="193" t="s">
        <v>166</v>
      </c>
      <c r="E253" s="212" t="s">
        <v>19</v>
      </c>
      <c r="F253" s="213" t="s">
        <v>1691</v>
      </c>
      <c r="G253" s="211"/>
      <c r="H253" s="214">
        <v>8.712</v>
      </c>
      <c r="I253" s="215"/>
      <c r="J253" s="211"/>
      <c r="K253" s="211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166</v>
      </c>
      <c r="AU253" s="220" t="s">
        <v>81</v>
      </c>
      <c r="AV253" s="14" t="s">
        <v>81</v>
      </c>
      <c r="AW253" s="14" t="s">
        <v>33</v>
      </c>
      <c r="AX253" s="14" t="s">
        <v>72</v>
      </c>
      <c r="AY253" s="220" t="s">
        <v>154</v>
      </c>
    </row>
    <row r="254" spans="2:51" s="14" customFormat="1" ht="11.25">
      <c r="B254" s="210"/>
      <c r="C254" s="211"/>
      <c r="D254" s="193" t="s">
        <v>166</v>
      </c>
      <c r="E254" s="212" t="s">
        <v>19</v>
      </c>
      <c r="F254" s="213" t="s">
        <v>1692</v>
      </c>
      <c r="G254" s="211"/>
      <c r="H254" s="214">
        <v>8.448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166</v>
      </c>
      <c r="AU254" s="220" t="s">
        <v>81</v>
      </c>
      <c r="AV254" s="14" t="s">
        <v>81</v>
      </c>
      <c r="AW254" s="14" t="s">
        <v>33</v>
      </c>
      <c r="AX254" s="14" t="s">
        <v>72</v>
      </c>
      <c r="AY254" s="220" t="s">
        <v>154</v>
      </c>
    </row>
    <row r="255" spans="2:51" s="14" customFormat="1" ht="11.25">
      <c r="B255" s="210"/>
      <c r="C255" s="211"/>
      <c r="D255" s="193" t="s">
        <v>166</v>
      </c>
      <c r="E255" s="212" t="s">
        <v>19</v>
      </c>
      <c r="F255" s="213" t="s">
        <v>1693</v>
      </c>
      <c r="G255" s="211"/>
      <c r="H255" s="214">
        <v>8.14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166</v>
      </c>
      <c r="AU255" s="220" t="s">
        <v>81</v>
      </c>
      <c r="AV255" s="14" t="s">
        <v>81</v>
      </c>
      <c r="AW255" s="14" t="s">
        <v>33</v>
      </c>
      <c r="AX255" s="14" t="s">
        <v>72</v>
      </c>
      <c r="AY255" s="220" t="s">
        <v>154</v>
      </c>
    </row>
    <row r="256" spans="2:51" s="14" customFormat="1" ht="11.25">
      <c r="B256" s="210"/>
      <c r="C256" s="211"/>
      <c r="D256" s="193" t="s">
        <v>166</v>
      </c>
      <c r="E256" s="212" t="s">
        <v>19</v>
      </c>
      <c r="F256" s="213" t="s">
        <v>1694</v>
      </c>
      <c r="G256" s="211"/>
      <c r="H256" s="214">
        <v>6.304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166</v>
      </c>
      <c r="AU256" s="220" t="s">
        <v>81</v>
      </c>
      <c r="AV256" s="14" t="s">
        <v>81</v>
      </c>
      <c r="AW256" s="14" t="s">
        <v>33</v>
      </c>
      <c r="AX256" s="14" t="s">
        <v>72</v>
      </c>
      <c r="AY256" s="220" t="s">
        <v>154</v>
      </c>
    </row>
    <row r="257" spans="2:51" s="14" customFormat="1" ht="11.25">
      <c r="B257" s="210"/>
      <c r="C257" s="211"/>
      <c r="D257" s="193" t="s">
        <v>166</v>
      </c>
      <c r="E257" s="212" t="s">
        <v>19</v>
      </c>
      <c r="F257" s="213" t="s">
        <v>1695</v>
      </c>
      <c r="G257" s="211"/>
      <c r="H257" s="214">
        <v>6.396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166</v>
      </c>
      <c r="AU257" s="220" t="s">
        <v>81</v>
      </c>
      <c r="AV257" s="14" t="s">
        <v>81</v>
      </c>
      <c r="AW257" s="14" t="s">
        <v>33</v>
      </c>
      <c r="AX257" s="14" t="s">
        <v>72</v>
      </c>
      <c r="AY257" s="220" t="s">
        <v>154</v>
      </c>
    </row>
    <row r="258" spans="2:51" s="14" customFormat="1" ht="11.25">
      <c r="B258" s="210"/>
      <c r="C258" s="211"/>
      <c r="D258" s="193" t="s">
        <v>166</v>
      </c>
      <c r="E258" s="212" t="s">
        <v>19</v>
      </c>
      <c r="F258" s="213" t="s">
        <v>1696</v>
      </c>
      <c r="G258" s="211"/>
      <c r="H258" s="214">
        <v>11.264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166</v>
      </c>
      <c r="AU258" s="220" t="s">
        <v>81</v>
      </c>
      <c r="AV258" s="14" t="s">
        <v>81</v>
      </c>
      <c r="AW258" s="14" t="s">
        <v>33</v>
      </c>
      <c r="AX258" s="14" t="s">
        <v>72</v>
      </c>
      <c r="AY258" s="220" t="s">
        <v>154</v>
      </c>
    </row>
    <row r="259" spans="2:51" s="14" customFormat="1" ht="11.25">
      <c r="B259" s="210"/>
      <c r="C259" s="211"/>
      <c r="D259" s="193" t="s">
        <v>166</v>
      </c>
      <c r="E259" s="212" t="s">
        <v>19</v>
      </c>
      <c r="F259" s="213" t="s">
        <v>1697</v>
      </c>
      <c r="G259" s="211"/>
      <c r="H259" s="214">
        <v>11</v>
      </c>
      <c r="I259" s="215"/>
      <c r="J259" s="211"/>
      <c r="K259" s="211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166</v>
      </c>
      <c r="AU259" s="220" t="s">
        <v>81</v>
      </c>
      <c r="AV259" s="14" t="s">
        <v>81</v>
      </c>
      <c r="AW259" s="14" t="s">
        <v>33</v>
      </c>
      <c r="AX259" s="14" t="s">
        <v>72</v>
      </c>
      <c r="AY259" s="220" t="s">
        <v>154</v>
      </c>
    </row>
    <row r="260" spans="2:51" s="14" customFormat="1" ht="11.25">
      <c r="B260" s="210"/>
      <c r="C260" s="211"/>
      <c r="D260" s="193" t="s">
        <v>166</v>
      </c>
      <c r="E260" s="212" t="s">
        <v>19</v>
      </c>
      <c r="F260" s="213" t="s">
        <v>1698</v>
      </c>
      <c r="G260" s="211"/>
      <c r="H260" s="214">
        <v>13.57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166</v>
      </c>
      <c r="AU260" s="220" t="s">
        <v>81</v>
      </c>
      <c r="AV260" s="14" t="s">
        <v>81</v>
      </c>
      <c r="AW260" s="14" t="s">
        <v>33</v>
      </c>
      <c r="AX260" s="14" t="s">
        <v>72</v>
      </c>
      <c r="AY260" s="220" t="s">
        <v>154</v>
      </c>
    </row>
    <row r="261" spans="2:51" s="14" customFormat="1" ht="11.25">
      <c r="B261" s="210"/>
      <c r="C261" s="211"/>
      <c r="D261" s="193" t="s">
        <v>166</v>
      </c>
      <c r="E261" s="212" t="s">
        <v>19</v>
      </c>
      <c r="F261" s="213" t="s">
        <v>1699</v>
      </c>
      <c r="G261" s="211"/>
      <c r="H261" s="214">
        <v>12.736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166</v>
      </c>
      <c r="AU261" s="220" t="s">
        <v>81</v>
      </c>
      <c r="AV261" s="14" t="s">
        <v>81</v>
      </c>
      <c r="AW261" s="14" t="s">
        <v>33</v>
      </c>
      <c r="AX261" s="14" t="s">
        <v>72</v>
      </c>
      <c r="AY261" s="220" t="s">
        <v>154</v>
      </c>
    </row>
    <row r="262" spans="2:51" s="14" customFormat="1" ht="11.25">
      <c r="B262" s="210"/>
      <c r="C262" s="211"/>
      <c r="D262" s="193" t="s">
        <v>166</v>
      </c>
      <c r="E262" s="212" t="s">
        <v>19</v>
      </c>
      <c r="F262" s="213" t="s">
        <v>1700</v>
      </c>
      <c r="G262" s="211"/>
      <c r="H262" s="214">
        <v>2.73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166</v>
      </c>
      <c r="AU262" s="220" t="s">
        <v>81</v>
      </c>
      <c r="AV262" s="14" t="s">
        <v>81</v>
      </c>
      <c r="AW262" s="14" t="s">
        <v>33</v>
      </c>
      <c r="AX262" s="14" t="s">
        <v>72</v>
      </c>
      <c r="AY262" s="220" t="s">
        <v>154</v>
      </c>
    </row>
    <row r="263" spans="2:51" s="14" customFormat="1" ht="11.25">
      <c r="B263" s="210"/>
      <c r="C263" s="211"/>
      <c r="D263" s="193" t="s">
        <v>166</v>
      </c>
      <c r="E263" s="212" t="s">
        <v>19</v>
      </c>
      <c r="F263" s="213" t="s">
        <v>1701</v>
      </c>
      <c r="G263" s="211"/>
      <c r="H263" s="214">
        <v>59.064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166</v>
      </c>
      <c r="AU263" s="220" t="s">
        <v>81</v>
      </c>
      <c r="AV263" s="14" t="s">
        <v>81</v>
      </c>
      <c r="AW263" s="14" t="s">
        <v>33</v>
      </c>
      <c r="AX263" s="14" t="s">
        <v>72</v>
      </c>
      <c r="AY263" s="220" t="s">
        <v>154</v>
      </c>
    </row>
    <row r="264" spans="2:51" s="14" customFormat="1" ht="11.25">
      <c r="B264" s="210"/>
      <c r="C264" s="211"/>
      <c r="D264" s="193" t="s">
        <v>166</v>
      </c>
      <c r="E264" s="212" t="s">
        <v>19</v>
      </c>
      <c r="F264" s="213" t="s">
        <v>1702</v>
      </c>
      <c r="G264" s="211"/>
      <c r="H264" s="214">
        <v>4.18</v>
      </c>
      <c r="I264" s="215"/>
      <c r="J264" s="211"/>
      <c r="K264" s="211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166</v>
      </c>
      <c r="AU264" s="220" t="s">
        <v>81</v>
      </c>
      <c r="AV264" s="14" t="s">
        <v>81</v>
      </c>
      <c r="AW264" s="14" t="s">
        <v>33</v>
      </c>
      <c r="AX264" s="14" t="s">
        <v>72</v>
      </c>
      <c r="AY264" s="220" t="s">
        <v>154</v>
      </c>
    </row>
    <row r="265" spans="2:51" s="14" customFormat="1" ht="11.25">
      <c r="B265" s="210"/>
      <c r="C265" s="211"/>
      <c r="D265" s="193" t="s">
        <v>166</v>
      </c>
      <c r="E265" s="212" t="s">
        <v>19</v>
      </c>
      <c r="F265" s="213" t="s">
        <v>1703</v>
      </c>
      <c r="G265" s="211"/>
      <c r="H265" s="214">
        <v>5.5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166</v>
      </c>
      <c r="AU265" s="220" t="s">
        <v>81</v>
      </c>
      <c r="AV265" s="14" t="s">
        <v>81</v>
      </c>
      <c r="AW265" s="14" t="s">
        <v>33</v>
      </c>
      <c r="AX265" s="14" t="s">
        <v>72</v>
      </c>
      <c r="AY265" s="220" t="s">
        <v>154</v>
      </c>
    </row>
    <row r="266" spans="2:51" s="15" customFormat="1" ht="11.25">
      <c r="B266" s="221"/>
      <c r="C266" s="222"/>
      <c r="D266" s="193" t="s">
        <v>166</v>
      </c>
      <c r="E266" s="223" t="s">
        <v>19</v>
      </c>
      <c r="F266" s="224" t="s">
        <v>196</v>
      </c>
      <c r="G266" s="222"/>
      <c r="H266" s="225">
        <v>1785.492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166</v>
      </c>
      <c r="AU266" s="231" t="s">
        <v>81</v>
      </c>
      <c r="AV266" s="15" t="s">
        <v>161</v>
      </c>
      <c r="AW266" s="15" t="s">
        <v>33</v>
      </c>
      <c r="AX266" s="15" t="s">
        <v>79</v>
      </c>
      <c r="AY266" s="231" t="s">
        <v>154</v>
      </c>
    </row>
    <row r="267" spans="1:65" s="2" customFormat="1" ht="37.9" customHeight="1">
      <c r="A267" s="36"/>
      <c r="B267" s="37"/>
      <c r="C267" s="180" t="s">
        <v>220</v>
      </c>
      <c r="D267" s="180" t="s">
        <v>156</v>
      </c>
      <c r="E267" s="181" t="s">
        <v>1704</v>
      </c>
      <c r="F267" s="182" t="s">
        <v>1705</v>
      </c>
      <c r="G267" s="183" t="s">
        <v>159</v>
      </c>
      <c r="H267" s="184">
        <v>1785.492</v>
      </c>
      <c r="I267" s="185"/>
      <c r="J267" s="186">
        <f>ROUND(I267*H267,2)</f>
        <v>0</v>
      </c>
      <c r="K267" s="182" t="s">
        <v>160</v>
      </c>
      <c r="L267" s="41"/>
      <c r="M267" s="187" t="s">
        <v>19</v>
      </c>
      <c r="N267" s="188" t="s">
        <v>43</v>
      </c>
      <c r="O267" s="66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161</v>
      </c>
      <c r="AT267" s="191" t="s">
        <v>156</v>
      </c>
      <c r="AU267" s="191" t="s">
        <v>81</v>
      </c>
      <c r="AY267" s="19" t="s">
        <v>154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79</v>
      </c>
      <c r="BK267" s="192">
        <f>ROUND(I267*H267,2)</f>
        <v>0</v>
      </c>
      <c r="BL267" s="19" t="s">
        <v>161</v>
      </c>
      <c r="BM267" s="191" t="s">
        <v>1706</v>
      </c>
    </row>
    <row r="268" spans="1:47" s="2" customFormat="1" ht="19.5">
      <c r="A268" s="36"/>
      <c r="B268" s="37"/>
      <c r="C268" s="38"/>
      <c r="D268" s="193" t="s">
        <v>163</v>
      </c>
      <c r="E268" s="38"/>
      <c r="F268" s="194" t="s">
        <v>1705</v>
      </c>
      <c r="G268" s="38"/>
      <c r="H268" s="38"/>
      <c r="I268" s="195"/>
      <c r="J268" s="38"/>
      <c r="K268" s="38"/>
      <c r="L268" s="41"/>
      <c r="M268" s="196"/>
      <c r="N268" s="197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163</v>
      </c>
      <c r="AU268" s="19" t="s">
        <v>81</v>
      </c>
    </row>
    <row r="269" spans="1:47" s="2" customFormat="1" ht="11.25">
      <c r="A269" s="36"/>
      <c r="B269" s="37"/>
      <c r="C269" s="38"/>
      <c r="D269" s="198" t="s">
        <v>164</v>
      </c>
      <c r="E269" s="38"/>
      <c r="F269" s="199" t="s">
        <v>1707</v>
      </c>
      <c r="G269" s="38"/>
      <c r="H269" s="38"/>
      <c r="I269" s="195"/>
      <c r="J269" s="38"/>
      <c r="K269" s="38"/>
      <c r="L269" s="41"/>
      <c r="M269" s="196"/>
      <c r="N269" s="197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164</v>
      </c>
      <c r="AU269" s="19" t="s">
        <v>81</v>
      </c>
    </row>
    <row r="270" spans="1:65" s="2" customFormat="1" ht="62.65" customHeight="1">
      <c r="A270" s="36"/>
      <c r="B270" s="37"/>
      <c r="C270" s="180" t="s">
        <v>226</v>
      </c>
      <c r="D270" s="180" t="s">
        <v>156</v>
      </c>
      <c r="E270" s="181" t="s">
        <v>1708</v>
      </c>
      <c r="F270" s="182" t="s">
        <v>1709</v>
      </c>
      <c r="G270" s="183" t="s">
        <v>183</v>
      </c>
      <c r="H270" s="184">
        <v>163.643</v>
      </c>
      <c r="I270" s="185"/>
      <c r="J270" s="186">
        <f>ROUND(I270*H270,2)</f>
        <v>0</v>
      </c>
      <c r="K270" s="182" t="s">
        <v>160</v>
      </c>
      <c r="L270" s="41"/>
      <c r="M270" s="187" t="s">
        <v>19</v>
      </c>
      <c r="N270" s="188" t="s">
        <v>43</v>
      </c>
      <c r="O270" s="66"/>
      <c r="P270" s="189">
        <f>O270*H270</f>
        <v>0</v>
      </c>
      <c r="Q270" s="189">
        <v>0</v>
      </c>
      <c r="R270" s="189">
        <f>Q270*H270</f>
        <v>0</v>
      </c>
      <c r="S270" s="189">
        <v>0</v>
      </c>
      <c r="T270" s="190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1" t="s">
        <v>161</v>
      </c>
      <c r="AT270" s="191" t="s">
        <v>156</v>
      </c>
      <c r="AU270" s="191" t="s">
        <v>81</v>
      </c>
      <c r="AY270" s="19" t="s">
        <v>154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79</v>
      </c>
      <c r="BK270" s="192">
        <f>ROUND(I270*H270,2)</f>
        <v>0</v>
      </c>
      <c r="BL270" s="19" t="s">
        <v>161</v>
      </c>
      <c r="BM270" s="191" t="s">
        <v>1710</v>
      </c>
    </row>
    <row r="271" spans="1:47" s="2" customFormat="1" ht="39">
      <c r="A271" s="36"/>
      <c r="B271" s="37"/>
      <c r="C271" s="38"/>
      <c r="D271" s="193" t="s">
        <v>163</v>
      </c>
      <c r="E271" s="38"/>
      <c r="F271" s="194" t="s">
        <v>1709</v>
      </c>
      <c r="G271" s="38"/>
      <c r="H271" s="38"/>
      <c r="I271" s="195"/>
      <c r="J271" s="38"/>
      <c r="K271" s="38"/>
      <c r="L271" s="41"/>
      <c r="M271" s="196"/>
      <c r="N271" s="197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163</v>
      </c>
      <c r="AU271" s="19" t="s">
        <v>81</v>
      </c>
    </row>
    <row r="272" spans="1:47" s="2" customFormat="1" ht="11.25">
      <c r="A272" s="36"/>
      <c r="B272" s="37"/>
      <c r="C272" s="38"/>
      <c r="D272" s="198" t="s">
        <v>164</v>
      </c>
      <c r="E272" s="38"/>
      <c r="F272" s="199" t="s">
        <v>1711</v>
      </c>
      <c r="G272" s="38"/>
      <c r="H272" s="38"/>
      <c r="I272" s="195"/>
      <c r="J272" s="38"/>
      <c r="K272" s="38"/>
      <c r="L272" s="41"/>
      <c r="M272" s="196"/>
      <c r="N272" s="197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164</v>
      </c>
      <c r="AU272" s="19" t="s">
        <v>81</v>
      </c>
    </row>
    <row r="273" spans="2:51" s="14" customFormat="1" ht="11.25">
      <c r="B273" s="210"/>
      <c r="C273" s="211"/>
      <c r="D273" s="193" t="s">
        <v>166</v>
      </c>
      <c r="E273" s="212" t="s">
        <v>19</v>
      </c>
      <c r="F273" s="213" t="s">
        <v>1712</v>
      </c>
      <c r="G273" s="211"/>
      <c r="H273" s="214">
        <v>163.643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166</v>
      </c>
      <c r="AU273" s="220" t="s">
        <v>81</v>
      </c>
      <c r="AV273" s="14" t="s">
        <v>81</v>
      </c>
      <c r="AW273" s="14" t="s">
        <v>33</v>
      </c>
      <c r="AX273" s="14" t="s">
        <v>72</v>
      </c>
      <c r="AY273" s="220" t="s">
        <v>154</v>
      </c>
    </row>
    <row r="274" spans="2:51" s="15" customFormat="1" ht="11.25">
      <c r="B274" s="221"/>
      <c r="C274" s="222"/>
      <c r="D274" s="193" t="s">
        <v>166</v>
      </c>
      <c r="E274" s="223" t="s">
        <v>19</v>
      </c>
      <c r="F274" s="224" t="s">
        <v>196</v>
      </c>
      <c r="G274" s="222"/>
      <c r="H274" s="225">
        <v>163.643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166</v>
      </c>
      <c r="AU274" s="231" t="s">
        <v>81</v>
      </c>
      <c r="AV274" s="15" t="s">
        <v>161</v>
      </c>
      <c r="AW274" s="15" t="s">
        <v>33</v>
      </c>
      <c r="AX274" s="15" t="s">
        <v>79</v>
      </c>
      <c r="AY274" s="231" t="s">
        <v>154</v>
      </c>
    </row>
    <row r="275" spans="1:65" s="2" customFormat="1" ht="66.75" customHeight="1">
      <c r="A275" s="36"/>
      <c r="B275" s="37"/>
      <c r="C275" s="180" t="s">
        <v>231</v>
      </c>
      <c r="D275" s="180" t="s">
        <v>156</v>
      </c>
      <c r="E275" s="181" t="s">
        <v>1713</v>
      </c>
      <c r="F275" s="182" t="s">
        <v>1714</v>
      </c>
      <c r="G275" s="183" t="s">
        <v>183</v>
      </c>
      <c r="H275" s="184">
        <v>3272.86</v>
      </c>
      <c r="I275" s="185"/>
      <c r="J275" s="186">
        <f>ROUND(I275*H275,2)</f>
        <v>0</v>
      </c>
      <c r="K275" s="182" t="s">
        <v>160</v>
      </c>
      <c r="L275" s="41"/>
      <c r="M275" s="187" t="s">
        <v>19</v>
      </c>
      <c r="N275" s="188" t="s">
        <v>43</v>
      </c>
      <c r="O275" s="66"/>
      <c r="P275" s="189">
        <f>O275*H275</f>
        <v>0</v>
      </c>
      <c r="Q275" s="189">
        <v>0</v>
      </c>
      <c r="R275" s="189">
        <f>Q275*H275</f>
        <v>0</v>
      </c>
      <c r="S275" s="189">
        <v>0</v>
      </c>
      <c r="T275" s="190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1" t="s">
        <v>161</v>
      </c>
      <c r="AT275" s="191" t="s">
        <v>156</v>
      </c>
      <c r="AU275" s="191" t="s">
        <v>81</v>
      </c>
      <c r="AY275" s="19" t="s">
        <v>154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19" t="s">
        <v>79</v>
      </c>
      <c r="BK275" s="192">
        <f>ROUND(I275*H275,2)</f>
        <v>0</v>
      </c>
      <c r="BL275" s="19" t="s">
        <v>161</v>
      </c>
      <c r="BM275" s="191" t="s">
        <v>1715</v>
      </c>
    </row>
    <row r="276" spans="1:47" s="2" customFormat="1" ht="48.75">
      <c r="A276" s="36"/>
      <c r="B276" s="37"/>
      <c r="C276" s="38"/>
      <c r="D276" s="193" t="s">
        <v>163</v>
      </c>
      <c r="E276" s="38"/>
      <c r="F276" s="194" t="s">
        <v>1716</v>
      </c>
      <c r="G276" s="38"/>
      <c r="H276" s="38"/>
      <c r="I276" s="195"/>
      <c r="J276" s="38"/>
      <c r="K276" s="38"/>
      <c r="L276" s="41"/>
      <c r="M276" s="196"/>
      <c r="N276" s="197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163</v>
      </c>
      <c r="AU276" s="19" t="s">
        <v>81</v>
      </c>
    </row>
    <row r="277" spans="1:47" s="2" customFormat="1" ht="11.25">
      <c r="A277" s="36"/>
      <c r="B277" s="37"/>
      <c r="C277" s="38"/>
      <c r="D277" s="198" t="s">
        <v>164</v>
      </c>
      <c r="E277" s="38"/>
      <c r="F277" s="199" t="s">
        <v>1717</v>
      </c>
      <c r="G277" s="38"/>
      <c r="H277" s="38"/>
      <c r="I277" s="195"/>
      <c r="J277" s="38"/>
      <c r="K277" s="38"/>
      <c r="L277" s="41"/>
      <c r="M277" s="196"/>
      <c r="N277" s="197"/>
      <c r="O277" s="66"/>
      <c r="P277" s="66"/>
      <c r="Q277" s="66"/>
      <c r="R277" s="66"/>
      <c r="S277" s="66"/>
      <c r="T277" s="67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9" t="s">
        <v>164</v>
      </c>
      <c r="AU277" s="19" t="s">
        <v>81</v>
      </c>
    </row>
    <row r="278" spans="2:51" s="14" customFormat="1" ht="11.25">
      <c r="B278" s="210"/>
      <c r="C278" s="211"/>
      <c r="D278" s="193" t="s">
        <v>166</v>
      </c>
      <c r="E278" s="212" t="s">
        <v>19</v>
      </c>
      <c r="F278" s="213" t="s">
        <v>1718</v>
      </c>
      <c r="G278" s="211"/>
      <c r="H278" s="214">
        <v>3272.86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166</v>
      </c>
      <c r="AU278" s="220" t="s">
        <v>81</v>
      </c>
      <c r="AV278" s="14" t="s">
        <v>81</v>
      </c>
      <c r="AW278" s="14" t="s">
        <v>33</v>
      </c>
      <c r="AX278" s="14" t="s">
        <v>79</v>
      </c>
      <c r="AY278" s="220" t="s">
        <v>154</v>
      </c>
    </row>
    <row r="279" spans="1:65" s="2" customFormat="1" ht="44.25" customHeight="1">
      <c r="A279" s="36"/>
      <c r="B279" s="37"/>
      <c r="C279" s="180" t="s">
        <v>237</v>
      </c>
      <c r="D279" s="180" t="s">
        <v>156</v>
      </c>
      <c r="E279" s="181" t="s">
        <v>1719</v>
      </c>
      <c r="F279" s="182" t="s">
        <v>1720</v>
      </c>
      <c r="G279" s="183" t="s">
        <v>183</v>
      </c>
      <c r="H279" s="184">
        <v>163.643</v>
      </c>
      <c r="I279" s="185"/>
      <c r="J279" s="186">
        <f>ROUND(I279*H279,2)</f>
        <v>0</v>
      </c>
      <c r="K279" s="182" t="s">
        <v>160</v>
      </c>
      <c r="L279" s="41"/>
      <c r="M279" s="187" t="s">
        <v>19</v>
      </c>
      <c r="N279" s="188" t="s">
        <v>43</v>
      </c>
      <c r="O279" s="66"/>
      <c r="P279" s="189">
        <f>O279*H279</f>
        <v>0</v>
      </c>
      <c r="Q279" s="189">
        <v>0</v>
      </c>
      <c r="R279" s="189">
        <f>Q279*H279</f>
        <v>0</v>
      </c>
      <c r="S279" s="189">
        <v>0</v>
      </c>
      <c r="T279" s="19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1" t="s">
        <v>161</v>
      </c>
      <c r="AT279" s="191" t="s">
        <v>156</v>
      </c>
      <c r="AU279" s="191" t="s">
        <v>81</v>
      </c>
      <c r="AY279" s="19" t="s">
        <v>154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79</v>
      </c>
      <c r="BK279" s="192">
        <f>ROUND(I279*H279,2)</f>
        <v>0</v>
      </c>
      <c r="BL279" s="19" t="s">
        <v>161</v>
      </c>
      <c r="BM279" s="191" t="s">
        <v>1721</v>
      </c>
    </row>
    <row r="280" spans="1:47" s="2" customFormat="1" ht="29.25">
      <c r="A280" s="36"/>
      <c r="B280" s="37"/>
      <c r="C280" s="38"/>
      <c r="D280" s="193" t="s">
        <v>163</v>
      </c>
      <c r="E280" s="38"/>
      <c r="F280" s="194" t="s">
        <v>1720</v>
      </c>
      <c r="G280" s="38"/>
      <c r="H280" s="38"/>
      <c r="I280" s="195"/>
      <c r="J280" s="38"/>
      <c r="K280" s="38"/>
      <c r="L280" s="41"/>
      <c r="M280" s="196"/>
      <c r="N280" s="197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163</v>
      </c>
      <c r="AU280" s="19" t="s">
        <v>81</v>
      </c>
    </row>
    <row r="281" spans="1:47" s="2" customFormat="1" ht="11.25">
      <c r="A281" s="36"/>
      <c r="B281" s="37"/>
      <c r="C281" s="38"/>
      <c r="D281" s="198" t="s">
        <v>164</v>
      </c>
      <c r="E281" s="38"/>
      <c r="F281" s="199" t="s">
        <v>1722</v>
      </c>
      <c r="G281" s="38"/>
      <c r="H281" s="38"/>
      <c r="I281" s="195"/>
      <c r="J281" s="38"/>
      <c r="K281" s="38"/>
      <c r="L281" s="41"/>
      <c r="M281" s="196"/>
      <c r="N281" s="197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164</v>
      </c>
      <c r="AU281" s="19" t="s">
        <v>81</v>
      </c>
    </row>
    <row r="282" spans="1:65" s="2" customFormat="1" ht="44.25" customHeight="1">
      <c r="A282" s="36"/>
      <c r="B282" s="37"/>
      <c r="C282" s="180" t="s">
        <v>243</v>
      </c>
      <c r="D282" s="180" t="s">
        <v>156</v>
      </c>
      <c r="E282" s="181" t="s">
        <v>256</v>
      </c>
      <c r="F282" s="182" t="s">
        <v>257</v>
      </c>
      <c r="G282" s="183" t="s">
        <v>258</v>
      </c>
      <c r="H282" s="184">
        <v>294.557</v>
      </c>
      <c r="I282" s="185"/>
      <c r="J282" s="186">
        <f>ROUND(I282*H282,2)</f>
        <v>0</v>
      </c>
      <c r="K282" s="182" t="s">
        <v>160</v>
      </c>
      <c r="L282" s="41"/>
      <c r="M282" s="187" t="s">
        <v>19</v>
      </c>
      <c r="N282" s="188" t="s">
        <v>43</v>
      </c>
      <c r="O282" s="66"/>
      <c r="P282" s="189">
        <f>O282*H282</f>
        <v>0</v>
      </c>
      <c r="Q282" s="189">
        <v>0</v>
      </c>
      <c r="R282" s="189">
        <f>Q282*H282</f>
        <v>0</v>
      </c>
      <c r="S282" s="189">
        <v>0</v>
      </c>
      <c r="T282" s="190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91" t="s">
        <v>161</v>
      </c>
      <c r="AT282" s="191" t="s">
        <v>156</v>
      </c>
      <c r="AU282" s="191" t="s">
        <v>81</v>
      </c>
      <c r="AY282" s="19" t="s">
        <v>154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9" t="s">
        <v>79</v>
      </c>
      <c r="BK282" s="192">
        <f>ROUND(I282*H282,2)</f>
        <v>0</v>
      </c>
      <c r="BL282" s="19" t="s">
        <v>161</v>
      </c>
      <c r="BM282" s="191" t="s">
        <v>1723</v>
      </c>
    </row>
    <row r="283" spans="1:47" s="2" customFormat="1" ht="29.25">
      <c r="A283" s="36"/>
      <c r="B283" s="37"/>
      <c r="C283" s="38"/>
      <c r="D283" s="193" t="s">
        <v>163</v>
      </c>
      <c r="E283" s="38"/>
      <c r="F283" s="194" t="s">
        <v>257</v>
      </c>
      <c r="G283" s="38"/>
      <c r="H283" s="38"/>
      <c r="I283" s="195"/>
      <c r="J283" s="38"/>
      <c r="K283" s="38"/>
      <c r="L283" s="41"/>
      <c r="M283" s="196"/>
      <c r="N283" s="197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163</v>
      </c>
      <c r="AU283" s="19" t="s">
        <v>81</v>
      </c>
    </row>
    <row r="284" spans="1:47" s="2" customFormat="1" ht="11.25">
      <c r="A284" s="36"/>
      <c r="B284" s="37"/>
      <c r="C284" s="38"/>
      <c r="D284" s="198" t="s">
        <v>164</v>
      </c>
      <c r="E284" s="38"/>
      <c r="F284" s="199" t="s">
        <v>260</v>
      </c>
      <c r="G284" s="38"/>
      <c r="H284" s="38"/>
      <c r="I284" s="195"/>
      <c r="J284" s="38"/>
      <c r="K284" s="38"/>
      <c r="L284" s="41"/>
      <c r="M284" s="196"/>
      <c r="N284" s="197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164</v>
      </c>
      <c r="AU284" s="19" t="s">
        <v>81</v>
      </c>
    </row>
    <row r="285" spans="2:51" s="14" customFormat="1" ht="11.25">
      <c r="B285" s="210"/>
      <c r="C285" s="211"/>
      <c r="D285" s="193" t="s">
        <v>166</v>
      </c>
      <c r="E285" s="212" t="s">
        <v>19</v>
      </c>
      <c r="F285" s="213" t="s">
        <v>1724</v>
      </c>
      <c r="G285" s="211"/>
      <c r="H285" s="214">
        <v>294.557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166</v>
      </c>
      <c r="AU285" s="220" t="s">
        <v>81</v>
      </c>
      <c r="AV285" s="14" t="s">
        <v>81</v>
      </c>
      <c r="AW285" s="14" t="s">
        <v>33</v>
      </c>
      <c r="AX285" s="14" t="s">
        <v>79</v>
      </c>
      <c r="AY285" s="220" t="s">
        <v>154</v>
      </c>
    </row>
    <row r="286" spans="1:65" s="2" customFormat="1" ht="37.9" customHeight="1">
      <c r="A286" s="36"/>
      <c r="B286" s="37"/>
      <c r="C286" s="180" t="s">
        <v>250</v>
      </c>
      <c r="D286" s="180" t="s">
        <v>156</v>
      </c>
      <c r="E286" s="181" t="s">
        <v>263</v>
      </c>
      <c r="F286" s="182" t="s">
        <v>264</v>
      </c>
      <c r="G286" s="183" t="s">
        <v>183</v>
      </c>
      <c r="H286" s="184">
        <v>163.643</v>
      </c>
      <c r="I286" s="185"/>
      <c r="J286" s="186">
        <f>ROUND(I286*H286,2)</f>
        <v>0</v>
      </c>
      <c r="K286" s="182" t="s">
        <v>160</v>
      </c>
      <c r="L286" s="41"/>
      <c r="M286" s="187" t="s">
        <v>19</v>
      </c>
      <c r="N286" s="188" t="s">
        <v>43</v>
      </c>
      <c r="O286" s="66"/>
      <c r="P286" s="189">
        <f>O286*H286</f>
        <v>0</v>
      </c>
      <c r="Q286" s="189">
        <v>0</v>
      </c>
      <c r="R286" s="189">
        <f>Q286*H286</f>
        <v>0</v>
      </c>
      <c r="S286" s="189">
        <v>0</v>
      </c>
      <c r="T286" s="190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1" t="s">
        <v>161</v>
      </c>
      <c r="AT286" s="191" t="s">
        <v>156</v>
      </c>
      <c r="AU286" s="191" t="s">
        <v>81</v>
      </c>
      <c r="AY286" s="19" t="s">
        <v>154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9" t="s">
        <v>79</v>
      </c>
      <c r="BK286" s="192">
        <f>ROUND(I286*H286,2)</f>
        <v>0</v>
      </c>
      <c r="BL286" s="19" t="s">
        <v>161</v>
      </c>
      <c r="BM286" s="191" t="s">
        <v>1725</v>
      </c>
    </row>
    <row r="287" spans="1:47" s="2" customFormat="1" ht="19.5">
      <c r="A287" s="36"/>
      <c r="B287" s="37"/>
      <c r="C287" s="38"/>
      <c r="D287" s="193" t="s">
        <v>163</v>
      </c>
      <c r="E287" s="38"/>
      <c r="F287" s="194" t="s">
        <v>264</v>
      </c>
      <c r="G287" s="38"/>
      <c r="H287" s="38"/>
      <c r="I287" s="195"/>
      <c r="J287" s="38"/>
      <c r="K287" s="38"/>
      <c r="L287" s="41"/>
      <c r="M287" s="196"/>
      <c r="N287" s="197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163</v>
      </c>
      <c r="AU287" s="19" t="s">
        <v>81</v>
      </c>
    </row>
    <row r="288" spans="1:47" s="2" customFormat="1" ht="11.25">
      <c r="A288" s="36"/>
      <c r="B288" s="37"/>
      <c r="C288" s="38"/>
      <c r="D288" s="198" t="s">
        <v>164</v>
      </c>
      <c r="E288" s="38"/>
      <c r="F288" s="199" t="s">
        <v>266</v>
      </c>
      <c r="G288" s="38"/>
      <c r="H288" s="38"/>
      <c r="I288" s="195"/>
      <c r="J288" s="38"/>
      <c r="K288" s="38"/>
      <c r="L288" s="41"/>
      <c r="M288" s="196"/>
      <c r="N288" s="197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164</v>
      </c>
      <c r="AU288" s="19" t="s">
        <v>81</v>
      </c>
    </row>
    <row r="289" spans="1:65" s="2" customFormat="1" ht="49.15" customHeight="1">
      <c r="A289" s="36"/>
      <c r="B289" s="37"/>
      <c r="C289" s="180" t="s">
        <v>8</v>
      </c>
      <c r="D289" s="180" t="s">
        <v>156</v>
      </c>
      <c r="E289" s="181" t="s">
        <v>1726</v>
      </c>
      <c r="F289" s="182" t="s">
        <v>1727</v>
      </c>
      <c r="G289" s="183" t="s">
        <v>183</v>
      </c>
      <c r="H289" s="184">
        <v>1075.579</v>
      </c>
      <c r="I289" s="185"/>
      <c r="J289" s="186">
        <f>ROUND(I289*H289,2)</f>
        <v>0</v>
      </c>
      <c r="K289" s="182" t="s">
        <v>160</v>
      </c>
      <c r="L289" s="41"/>
      <c r="M289" s="187" t="s">
        <v>19</v>
      </c>
      <c r="N289" s="188" t="s">
        <v>43</v>
      </c>
      <c r="O289" s="66"/>
      <c r="P289" s="189">
        <f>O289*H289</f>
        <v>0</v>
      </c>
      <c r="Q289" s="189">
        <v>0</v>
      </c>
      <c r="R289" s="189">
        <f>Q289*H289</f>
        <v>0</v>
      </c>
      <c r="S289" s="189">
        <v>0</v>
      </c>
      <c r="T289" s="190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1" t="s">
        <v>161</v>
      </c>
      <c r="AT289" s="191" t="s">
        <v>156</v>
      </c>
      <c r="AU289" s="191" t="s">
        <v>81</v>
      </c>
      <c r="AY289" s="19" t="s">
        <v>154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9" t="s">
        <v>79</v>
      </c>
      <c r="BK289" s="192">
        <f>ROUND(I289*H289,2)</f>
        <v>0</v>
      </c>
      <c r="BL289" s="19" t="s">
        <v>161</v>
      </c>
      <c r="BM289" s="191" t="s">
        <v>1728</v>
      </c>
    </row>
    <row r="290" spans="1:47" s="2" customFormat="1" ht="29.25">
      <c r="A290" s="36"/>
      <c r="B290" s="37"/>
      <c r="C290" s="38"/>
      <c r="D290" s="193" t="s">
        <v>163</v>
      </c>
      <c r="E290" s="38"/>
      <c r="F290" s="194" t="s">
        <v>1727</v>
      </c>
      <c r="G290" s="38"/>
      <c r="H290" s="38"/>
      <c r="I290" s="195"/>
      <c r="J290" s="38"/>
      <c r="K290" s="38"/>
      <c r="L290" s="41"/>
      <c r="M290" s="196"/>
      <c r="N290" s="197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163</v>
      </c>
      <c r="AU290" s="19" t="s">
        <v>81</v>
      </c>
    </row>
    <row r="291" spans="1:47" s="2" customFormat="1" ht="11.25">
      <c r="A291" s="36"/>
      <c r="B291" s="37"/>
      <c r="C291" s="38"/>
      <c r="D291" s="198" t="s">
        <v>164</v>
      </c>
      <c r="E291" s="38"/>
      <c r="F291" s="199" t="s">
        <v>1729</v>
      </c>
      <c r="G291" s="38"/>
      <c r="H291" s="38"/>
      <c r="I291" s="195"/>
      <c r="J291" s="38"/>
      <c r="K291" s="38"/>
      <c r="L291" s="41"/>
      <c r="M291" s="196"/>
      <c r="N291" s="197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164</v>
      </c>
      <c r="AU291" s="19" t="s">
        <v>81</v>
      </c>
    </row>
    <row r="292" spans="2:51" s="13" customFormat="1" ht="11.25">
      <c r="B292" s="200"/>
      <c r="C292" s="201"/>
      <c r="D292" s="193" t="s">
        <v>166</v>
      </c>
      <c r="E292" s="202" t="s">
        <v>19</v>
      </c>
      <c r="F292" s="203" t="s">
        <v>1730</v>
      </c>
      <c r="G292" s="201"/>
      <c r="H292" s="202" t="s">
        <v>19</v>
      </c>
      <c r="I292" s="204"/>
      <c r="J292" s="201"/>
      <c r="K292" s="201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166</v>
      </c>
      <c r="AU292" s="209" t="s">
        <v>81</v>
      </c>
      <c r="AV292" s="13" t="s">
        <v>79</v>
      </c>
      <c r="AW292" s="13" t="s">
        <v>33</v>
      </c>
      <c r="AX292" s="13" t="s">
        <v>72</v>
      </c>
      <c r="AY292" s="209" t="s">
        <v>154</v>
      </c>
    </row>
    <row r="293" spans="2:51" s="14" customFormat="1" ht="11.25">
      <c r="B293" s="210"/>
      <c r="C293" s="211"/>
      <c r="D293" s="193" t="s">
        <v>166</v>
      </c>
      <c r="E293" s="212" t="s">
        <v>19</v>
      </c>
      <c r="F293" s="213" t="s">
        <v>1731</v>
      </c>
      <c r="G293" s="211"/>
      <c r="H293" s="214">
        <v>48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166</v>
      </c>
      <c r="AU293" s="220" t="s">
        <v>81</v>
      </c>
      <c r="AV293" s="14" t="s">
        <v>81</v>
      </c>
      <c r="AW293" s="14" t="s">
        <v>33</v>
      </c>
      <c r="AX293" s="14" t="s">
        <v>72</v>
      </c>
      <c r="AY293" s="220" t="s">
        <v>154</v>
      </c>
    </row>
    <row r="294" spans="2:51" s="13" customFormat="1" ht="11.25">
      <c r="B294" s="200"/>
      <c r="C294" s="201"/>
      <c r="D294" s="193" t="s">
        <v>166</v>
      </c>
      <c r="E294" s="202" t="s">
        <v>19</v>
      </c>
      <c r="F294" s="203" t="s">
        <v>1732</v>
      </c>
      <c r="G294" s="201"/>
      <c r="H294" s="202" t="s">
        <v>19</v>
      </c>
      <c r="I294" s="204"/>
      <c r="J294" s="201"/>
      <c r="K294" s="201"/>
      <c r="L294" s="205"/>
      <c r="M294" s="206"/>
      <c r="N294" s="207"/>
      <c r="O294" s="207"/>
      <c r="P294" s="207"/>
      <c r="Q294" s="207"/>
      <c r="R294" s="207"/>
      <c r="S294" s="207"/>
      <c r="T294" s="208"/>
      <c r="AT294" s="209" t="s">
        <v>166</v>
      </c>
      <c r="AU294" s="209" t="s">
        <v>81</v>
      </c>
      <c r="AV294" s="13" t="s">
        <v>79</v>
      </c>
      <c r="AW294" s="13" t="s">
        <v>33</v>
      </c>
      <c r="AX294" s="13" t="s">
        <v>72</v>
      </c>
      <c r="AY294" s="209" t="s">
        <v>154</v>
      </c>
    </row>
    <row r="295" spans="2:51" s="14" customFormat="1" ht="11.25">
      <c r="B295" s="210"/>
      <c r="C295" s="211"/>
      <c r="D295" s="193" t="s">
        <v>166</v>
      </c>
      <c r="E295" s="212" t="s">
        <v>19</v>
      </c>
      <c r="F295" s="213" t="s">
        <v>1561</v>
      </c>
      <c r="G295" s="211"/>
      <c r="H295" s="214">
        <v>75</v>
      </c>
      <c r="I295" s="215"/>
      <c r="J295" s="211"/>
      <c r="K295" s="211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166</v>
      </c>
      <c r="AU295" s="220" t="s">
        <v>81</v>
      </c>
      <c r="AV295" s="14" t="s">
        <v>81</v>
      </c>
      <c r="AW295" s="14" t="s">
        <v>33</v>
      </c>
      <c r="AX295" s="14" t="s">
        <v>72</v>
      </c>
      <c r="AY295" s="220" t="s">
        <v>154</v>
      </c>
    </row>
    <row r="296" spans="2:51" s="13" customFormat="1" ht="11.25">
      <c r="B296" s="200"/>
      <c r="C296" s="201"/>
      <c r="D296" s="193" t="s">
        <v>166</v>
      </c>
      <c r="E296" s="202" t="s">
        <v>19</v>
      </c>
      <c r="F296" s="203" t="s">
        <v>1733</v>
      </c>
      <c r="G296" s="201"/>
      <c r="H296" s="202" t="s">
        <v>19</v>
      </c>
      <c r="I296" s="204"/>
      <c r="J296" s="201"/>
      <c r="K296" s="201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166</v>
      </c>
      <c r="AU296" s="209" t="s">
        <v>81</v>
      </c>
      <c r="AV296" s="13" t="s">
        <v>79</v>
      </c>
      <c r="AW296" s="13" t="s">
        <v>33</v>
      </c>
      <c r="AX296" s="13" t="s">
        <v>72</v>
      </c>
      <c r="AY296" s="209" t="s">
        <v>154</v>
      </c>
    </row>
    <row r="297" spans="2:51" s="14" customFormat="1" ht="11.25">
      <c r="B297" s="210"/>
      <c r="C297" s="211"/>
      <c r="D297" s="193" t="s">
        <v>166</v>
      </c>
      <c r="E297" s="212" t="s">
        <v>19</v>
      </c>
      <c r="F297" s="213" t="s">
        <v>1734</v>
      </c>
      <c r="G297" s="211"/>
      <c r="H297" s="214">
        <v>952.579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166</v>
      </c>
      <c r="AU297" s="220" t="s">
        <v>81</v>
      </c>
      <c r="AV297" s="14" t="s">
        <v>81</v>
      </c>
      <c r="AW297" s="14" t="s">
        <v>33</v>
      </c>
      <c r="AX297" s="14" t="s">
        <v>72</v>
      </c>
      <c r="AY297" s="220" t="s">
        <v>154</v>
      </c>
    </row>
    <row r="298" spans="2:51" s="15" customFormat="1" ht="11.25">
      <c r="B298" s="221"/>
      <c r="C298" s="222"/>
      <c r="D298" s="193" t="s">
        <v>166</v>
      </c>
      <c r="E298" s="223" t="s">
        <v>19</v>
      </c>
      <c r="F298" s="224" t="s">
        <v>196</v>
      </c>
      <c r="G298" s="222"/>
      <c r="H298" s="225">
        <v>1075.579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166</v>
      </c>
      <c r="AU298" s="231" t="s">
        <v>81</v>
      </c>
      <c r="AV298" s="15" t="s">
        <v>161</v>
      </c>
      <c r="AW298" s="15" t="s">
        <v>33</v>
      </c>
      <c r="AX298" s="15" t="s">
        <v>79</v>
      </c>
      <c r="AY298" s="231" t="s">
        <v>154</v>
      </c>
    </row>
    <row r="299" spans="1:65" s="2" customFormat="1" ht="16.5" customHeight="1">
      <c r="A299" s="36"/>
      <c r="B299" s="37"/>
      <c r="C299" s="232" t="s">
        <v>262</v>
      </c>
      <c r="D299" s="232" t="s">
        <v>275</v>
      </c>
      <c r="E299" s="233" t="s">
        <v>276</v>
      </c>
      <c r="F299" s="234" t="s">
        <v>277</v>
      </c>
      <c r="G299" s="235" t="s">
        <v>258</v>
      </c>
      <c r="H299" s="236">
        <v>96</v>
      </c>
      <c r="I299" s="237"/>
      <c r="J299" s="238">
        <f>ROUND(I299*H299,2)</f>
        <v>0</v>
      </c>
      <c r="K299" s="234" t="s">
        <v>160</v>
      </c>
      <c r="L299" s="239"/>
      <c r="M299" s="240" t="s">
        <v>19</v>
      </c>
      <c r="N299" s="241" t="s">
        <v>43</v>
      </c>
      <c r="O299" s="66"/>
      <c r="P299" s="189">
        <f>O299*H299</f>
        <v>0</v>
      </c>
      <c r="Q299" s="189">
        <v>1</v>
      </c>
      <c r="R299" s="189">
        <f>Q299*H299</f>
        <v>96</v>
      </c>
      <c r="S299" s="189">
        <v>0</v>
      </c>
      <c r="T299" s="190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1" t="s">
        <v>212</v>
      </c>
      <c r="AT299" s="191" t="s">
        <v>275</v>
      </c>
      <c r="AU299" s="191" t="s">
        <v>81</v>
      </c>
      <c r="AY299" s="19" t="s">
        <v>154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9" t="s">
        <v>79</v>
      </c>
      <c r="BK299" s="192">
        <f>ROUND(I299*H299,2)</f>
        <v>0</v>
      </c>
      <c r="BL299" s="19" t="s">
        <v>161</v>
      </c>
      <c r="BM299" s="191" t="s">
        <v>1735</v>
      </c>
    </row>
    <row r="300" spans="1:47" s="2" customFormat="1" ht="11.25">
      <c r="A300" s="36"/>
      <c r="B300" s="37"/>
      <c r="C300" s="38"/>
      <c r="D300" s="193" t="s">
        <v>163</v>
      </c>
      <c r="E300" s="38"/>
      <c r="F300" s="194" t="s">
        <v>277</v>
      </c>
      <c r="G300" s="38"/>
      <c r="H300" s="38"/>
      <c r="I300" s="195"/>
      <c r="J300" s="38"/>
      <c r="K300" s="38"/>
      <c r="L300" s="41"/>
      <c r="M300" s="196"/>
      <c r="N300" s="197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163</v>
      </c>
      <c r="AU300" s="19" t="s">
        <v>81</v>
      </c>
    </row>
    <row r="301" spans="2:51" s="13" customFormat="1" ht="11.25">
      <c r="B301" s="200"/>
      <c r="C301" s="201"/>
      <c r="D301" s="193" t="s">
        <v>166</v>
      </c>
      <c r="E301" s="202" t="s">
        <v>19</v>
      </c>
      <c r="F301" s="203" t="s">
        <v>1736</v>
      </c>
      <c r="G301" s="201"/>
      <c r="H301" s="202" t="s">
        <v>19</v>
      </c>
      <c r="I301" s="204"/>
      <c r="J301" s="201"/>
      <c r="K301" s="201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166</v>
      </c>
      <c r="AU301" s="209" t="s">
        <v>81</v>
      </c>
      <c r="AV301" s="13" t="s">
        <v>79</v>
      </c>
      <c r="AW301" s="13" t="s">
        <v>33</v>
      </c>
      <c r="AX301" s="13" t="s">
        <v>72</v>
      </c>
      <c r="AY301" s="209" t="s">
        <v>154</v>
      </c>
    </row>
    <row r="302" spans="2:51" s="14" customFormat="1" ht="11.25">
      <c r="B302" s="210"/>
      <c r="C302" s="211"/>
      <c r="D302" s="193" t="s">
        <v>166</v>
      </c>
      <c r="E302" s="212" t="s">
        <v>19</v>
      </c>
      <c r="F302" s="213" t="s">
        <v>1731</v>
      </c>
      <c r="G302" s="211"/>
      <c r="H302" s="214">
        <v>48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166</v>
      </c>
      <c r="AU302" s="220" t="s">
        <v>81</v>
      </c>
      <c r="AV302" s="14" t="s">
        <v>81</v>
      </c>
      <c r="AW302" s="14" t="s">
        <v>33</v>
      </c>
      <c r="AX302" s="14" t="s">
        <v>72</v>
      </c>
      <c r="AY302" s="220" t="s">
        <v>154</v>
      </c>
    </row>
    <row r="303" spans="2:51" s="15" customFormat="1" ht="11.25">
      <c r="B303" s="221"/>
      <c r="C303" s="222"/>
      <c r="D303" s="193" t="s">
        <v>166</v>
      </c>
      <c r="E303" s="223" t="s">
        <v>19</v>
      </c>
      <c r="F303" s="224" t="s">
        <v>196</v>
      </c>
      <c r="G303" s="222"/>
      <c r="H303" s="225">
        <v>48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166</v>
      </c>
      <c r="AU303" s="231" t="s">
        <v>81</v>
      </c>
      <c r="AV303" s="15" t="s">
        <v>161</v>
      </c>
      <c r="AW303" s="15" t="s">
        <v>33</v>
      </c>
      <c r="AX303" s="15" t="s">
        <v>72</v>
      </c>
      <c r="AY303" s="231" t="s">
        <v>154</v>
      </c>
    </row>
    <row r="304" spans="2:51" s="14" customFormat="1" ht="11.25">
      <c r="B304" s="210"/>
      <c r="C304" s="211"/>
      <c r="D304" s="193" t="s">
        <v>166</v>
      </c>
      <c r="E304" s="212" t="s">
        <v>19</v>
      </c>
      <c r="F304" s="213" t="s">
        <v>1737</v>
      </c>
      <c r="G304" s="211"/>
      <c r="H304" s="214">
        <v>96</v>
      </c>
      <c r="I304" s="215"/>
      <c r="J304" s="211"/>
      <c r="K304" s="211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166</v>
      </c>
      <c r="AU304" s="220" t="s">
        <v>81</v>
      </c>
      <c r="AV304" s="14" t="s">
        <v>81</v>
      </c>
      <c r="AW304" s="14" t="s">
        <v>33</v>
      </c>
      <c r="AX304" s="14" t="s">
        <v>79</v>
      </c>
      <c r="AY304" s="220" t="s">
        <v>154</v>
      </c>
    </row>
    <row r="305" spans="1:65" s="2" customFormat="1" ht="66.75" customHeight="1">
      <c r="A305" s="36"/>
      <c r="B305" s="37"/>
      <c r="C305" s="180" t="s">
        <v>267</v>
      </c>
      <c r="D305" s="180" t="s">
        <v>156</v>
      </c>
      <c r="E305" s="181" t="s">
        <v>1738</v>
      </c>
      <c r="F305" s="182" t="s">
        <v>1739</v>
      </c>
      <c r="G305" s="183" t="s">
        <v>183</v>
      </c>
      <c r="H305" s="184">
        <v>121.513</v>
      </c>
      <c r="I305" s="185"/>
      <c r="J305" s="186">
        <f>ROUND(I305*H305,2)</f>
        <v>0</v>
      </c>
      <c r="K305" s="182" t="s">
        <v>160</v>
      </c>
      <c r="L305" s="41"/>
      <c r="M305" s="187" t="s">
        <v>19</v>
      </c>
      <c r="N305" s="188" t="s">
        <v>43</v>
      </c>
      <c r="O305" s="66"/>
      <c r="P305" s="189">
        <f>O305*H305</f>
        <v>0</v>
      </c>
      <c r="Q305" s="189">
        <v>0</v>
      </c>
      <c r="R305" s="189">
        <f>Q305*H305</f>
        <v>0</v>
      </c>
      <c r="S305" s="189">
        <v>0</v>
      </c>
      <c r="T305" s="190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1" t="s">
        <v>161</v>
      </c>
      <c r="AT305" s="191" t="s">
        <v>156</v>
      </c>
      <c r="AU305" s="191" t="s">
        <v>81</v>
      </c>
      <c r="AY305" s="19" t="s">
        <v>154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19" t="s">
        <v>79</v>
      </c>
      <c r="BK305" s="192">
        <f>ROUND(I305*H305,2)</f>
        <v>0</v>
      </c>
      <c r="BL305" s="19" t="s">
        <v>161</v>
      </c>
      <c r="BM305" s="191" t="s">
        <v>1740</v>
      </c>
    </row>
    <row r="306" spans="1:47" s="2" customFormat="1" ht="39">
      <c r="A306" s="36"/>
      <c r="B306" s="37"/>
      <c r="C306" s="38"/>
      <c r="D306" s="193" t="s">
        <v>163</v>
      </c>
      <c r="E306" s="38"/>
      <c r="F306" s="194" t="s">
        <v>1739</v>
      </c>
      <c r="G306" s="38"/>
      <c r="H306" s="38"/>
      <c r="I306" s="195"/>
      <c r="J306" s="38"/>
      <c r="K306" s="38"/>
      <c r="L306" s="41"/>
      <c r="M306" s="196"/>
      <c r="N306" s="197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163</v>
      </c>
      <c r="AU306" s="19" t="s">
        <v>81</v>
      </c>
    </row>
    <row r="307" spans="1:47" s="2" customFormat="1" ht="11.25">
      <c r="A307" s="36"/>
      <c r="B307" s="37"/>
      <c r="C307" s="38"/>
      <c r="D307" s="198" t="s">
        <v>164</v>
      </c>
      <c r="E307" s="38"/>
      <c r="F307" s="199" t="s">
        <v>1741</v>
      </c>
      <c r="G307" s="38"/>
      <c r="H307" s="38"/>
      <c r="I307" s="195"/>
      <c r="J307" s="38"/>
      <c r="K307" s="38"/>
      <c r="L307" s="41"/>
      <c r="M307" s="196"/>
      <c r="N307" s="197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164</v>
      </c>
      <c r="AU307" s="19" t="s">
        <v>81</v>
      </c>
    </row>
    <row r="308" spans="2:51" s="14" customFormat="1" ht="11.25">
      <c r="B308" s="210"/>
      <c r="C308" s="211"/>
      <c r="D308" s="193" t="s">
        <v>166</v>
      </c>
      <c r="E308" s="212" t="s">
        <v>19</v>
      </c>
      <c r="F308" s="213" t="s">
        <v>1742</v>
      </c>
      <c r="G308" s="211"/>
      <c r="H308" s="214">
        <v>29.952</v>
      </c>
      <c r="I308" s="215"/>
      <c r="J308" s="211"/>
      <c r="K308" s="211"/>
      <c r="L308" s="216"/>
      <c r="M308" s="217"/>
      <c r="N308" s="218"/>
      <c r="O308" s="218"/>
      <c r="P308" s="218"/>
      <c r="Q308" s="218"/>
      <c r="R308" s="218"/>
      <c r="S308" s="218"/>
      <c r="T308" s="219"/>
      <c r="AT308" s="220" t="s">
        <v>166</v>
      </c>
      <c r="AU308" s="220" t="s">
        <v>81</v>
      </c>
      <c r="AV308" s="14" t="s">
        <v>81</v>
      </c>
      <c r="AW308" s="14" t="s">
        <v>33</v>
      </c>
      <c r="AX308" s="14" t="s">
        <v>72</v>
      </c>
      <c r="AY308" s="220" t="s">
        <v>154</v>
      </c>
    </row>
    <row r="309" spans="2:51" s="14" customFormat="1" ht="11.25">
      <c r="B309" s="210"/>
      <c r="C309" s="211"/>
      <c r="D309" s="193" t="s">
        <v>166</v>
      </c>
      <c r="E309" s="212" t="s">
        <v>19</v>
      </c>
      <c r="F309" s="213" t="s">
        <v>1743</v>
      </c>
      <c r="G309" s="211"/>
      <c r="H309" s="214">
        <v>2.401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166</v>
      </c>
      <c r="AU309" s="220" t="s">
        <v>81</v>
      </c>
      <c r="AV309" s="14" t="s">
        <v>81</v>
      </c>
      <c r="AW309" s="14" t="s">
        <v>33</v>
      </c>
      <c r="AX309" s="14" t="s">
        <v>72</v>
      </c>
      <c r="AY309" s="220" t="s">
        <v>154</v>
      </c>
    </row>
    <row r="310" spans="2:51" s="14" customFormat="1" ht="11.25">
      <c r="B310" s="210"/>
      <c r="C310" s="211"/>
      <c r="D310" s="193" t="s">
        <v>166</v>
      </c>
      <c r="E310" s="212" t="s">
        <v>19</v>
      </c>
      <c r="F310" s="213" t="s">
        <v>1744</v>
      </c>
      <c r="G310" s="211"/>
      <c r="H310" s="214">
        <v>0.443</v>
      </c>
      <c r="I310" s="215"/>
      <c r="J310" s="211"/>
      <c r="K310" s="211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166</v>
      </c>
      <c r="AU310" s="220" t="s">
        <v>81</v>
      </c>
      <c r="AV310" s="14" t="s">
        <v>81</v>
      </c>
      <c r="AW310" s="14" t="s">
        <v>33</v>
      </c>
      <c r="AX310" s="14" t="s">
        <v>72</v>
      </c>
      <c r="AY310" s="220" t="s">
        <v>154</v>
      </c>
    </row>
    <row r="311" spans="2:51" s="14" customFormat="1" ht="11.25">
      <c r="B311" s="210"/>
      <c r="C311" s="211"/>
      <c r="D311" s="193" t="s">
        <v>166</v>
      </c>
      <c r="E311" s="212" t="s">
        <v>19</v>
      </c>
      <c r="F311" s="213" t="s">
        <v>1745</v>
      </c>
      <c r="G311" s="211"/>
      <c r="H311" s="214">
        <v>1.411</v>
      </c>
      <c r="I311" s="215"/>
      <c r="J311" s="211"/>
      <c r="K311" s="211"/>
      <c r="L311" s="216"/>
      <c r="M311" s="217"/>
      <c r="N311" s="218"/>
      <c r="O311" s="218"/>
      <c r="P311" s="218"/>
      <c r="Q311" s="218"/>
      <c r="R311" s="218"/>
      <c r="S311" s="218"/>
      <c r="T311" s="219"/>
      <c r="AT311" s="220" t="s">
        <v>166</v>
      </c>
      <c r="AU311" s="220" t="s">
        <v>81</v>
      </c>
      <c r="AV311" s="14" t="s">
        <v>81</v>
      </c>
      <c r="AW311" s="14" t="s">
        <v>33</v>
      </c>
      <c r="AX311" s="14" t="s">
        <v>72</v>
      </c>
      <c r="AY311" s="220" t="s">
        <v>154</v>
      </c>
    </row>
    <row r="312" spans="2:51" s="14" customFormat="1" ht="11.25">
      <c r="B312" s="210"/>
      <c r="C312" s="211"/>
      <c r="D312" s="193" t="s">
        <v>166</v>
      </c>
      <c r="E312" s="212" t="s">
        <v>19</v>
      </c>
      <c r="F312" s="213" t="s">
        <v>1746</v>
      </c>
      <c r="G312" s="211"/>
      <c r="H312" s="214">
        <v>1.44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166</v>
      </c>
      <c r="AU312" s="220" t="s">
        <v>81</v>
      </c>
      <c r="AV312" s="14" t="s">
        <v>81</v>
      </c>
      <c r="AW312" s="14" t="s">
        <v>33</v>
      </c>
      <c r="AX312" s="14" t="s">
        <v>72</v>
      </c>
      <c r="AY312" s="220" t="s">
        <v>154</v>
      </c>
    </row>
    <row r="313" spans="2:51" s="14" customFormat="1" ht="11.25">
      <c r="B313" s="210"/>
      <c r="C313" s="211"/>
      <c r="D313" s="193" t="s">
        <v>166</v>
      </c>
      <c r="E313" s="212" t="s">
        <v>19</v>
      </c>
      <c r="F313" s="213" t="s">
        <v>1747</v>
      </c>
      <c r="G313" s="211"/>
      <c r="H313" s="214">
        <v>1.184</v>
      </c>
      <c r="I313" s="215"/>
      <c r="J313" s="211"/>
      <c r="K313" s="211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166</v>
      </c>
      <c r="AU313" s="220" t="s">
        <v>81</v>
      </c>
      <c r="AV313" s="14" t="s">
        <v>81</v>
      </c>
      <c r="AW313" s="14" t="s">
        <v>33</v>
      </c>
      <c r="AX313" s="14" t="s">
        <v>72</v>
      </c>
      <c r="AY313" s="220" t="s">
        <v>154</v>
      </c>
    </row>
    <row r="314" spans="2:51" s="14" customFormat="1" ht="11.25">
      <c r="B314" s="210"/>
      <c r="C314" s="211"/>
      <c r="D314" s="193" t="s">
        <v>166</v>
      </c>
      <c r="E314" s="212" t="s">
        <v>19</v>
      </c>
      <c r="F314" s="213" t="s">
        <v>1748</v>
      </c>
      <c r="G314" s="211"/>
      <c r="H314" s="214">
        <v>2.466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166</v>
      </c>
      <c r="AU314" s="220" t="s">
        <v>81</v>
      </c>
      <c r="AV314" s="14" t="s">
        <v>81</v>
      </c>
      <c r="AW314" s="14" t="s">
        <v>33</v>
      </c>
      <c r="AX314" s="14" t="s">
        <v>72</v>
      </c>
      <c r="AY314" s="220" t="s">
        <v>154</v>
      </c>
    </row>
    <row r="315" spans="2:51" s="14" customFormat="1" ht="11.25">
      <c r="B315" s="210"/>
      <c r="C315" s="211"/>
      <c r="D315" s="193" t="s">
        <v>166</v>
      </c>
      <c r="E315" s="212" t="s">
        <v>19</v>
      </c>
      <c r="F315" s="213" t="s">
        <v>1749</v>
      </c>
      <c r="G315" s="211"/>
      <c r="H315" s="214">
        <v>0.99</v>
      </c>
      <c r="I315" s="215"/>
      <c r="J315" s="211"/>
      <c r="K315" s="211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166</v>
      </c>
      <c r="AU315" s="220" t="s">
        <v>81</v>
      </c>
      <c r="AV315" s="14" t="s">
        <v>81</v>
      </c>
      <c r="AW315" s="14" t="s">
        <v>33</v>
      </c>
      <c r="AX315" s="14" t="s">
        <v>72</v>
      </c>
      <c r="AY315" s="220" t="s">
        <v>154</v>
      </c>
    </row>
    <row r="316" spans="2:51" s="14" customFormat="1" ht="11.25">
      <c r="B316" s="210"/>
      <c r="C316" s="211"/>
      <c r="D316" s="193" t="s">
        <v>166</v>
      </c>
      <c r="E316" s="212" t="s">
        <v>19</v>
      </c>
      <c r="F316" s="213" t="s">
        <v>1750</v>
      </c>
      <c r="G316" s="211"/>
      <c r="H316" s="214">
        <v>0.464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166</v>
      </c>
      <c r="AU316" s="220" t="s">
        <v>81</v>
      </c>
      <c r="AV316" s="14" t="s">
        <v>81</v>
      </c>
      <c r="AW316" s="14" t="s">
        <v>33</v>
      </c>
      <c r="AX316" s="14" t="s">
        <v>72</v>
      </c>
      <c r="AY316" s="220" t="s">
        <v>154</v>
      </c>
    </row>
    <row r="317" spans="2:51" s="14" customFormat="1" ht="11.25">
      <c r="B317" s="210"/>
      <c r="C317" s="211"/>
      <c r="D317" s="193" t="s">
        <v>166</v>
      </c>
      <c r="E317" s="212" t="s">
        <v>19</v>
      </c>
      <c r="F317" s="213" t="s">
        <v>1751</v>
      </c>
      <c r="G317" s="211"/>
      <c r="H317" s="214">
        <v>0.886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166</v>
      </c>
      <c r="AU317" s="220" t="s">
        <v>81</v>
      </c>
      <c r="AV317" s="14" t="s">
        <v>81</v>
      </c>
      <c r="AW317" s="14" t="s">
        <v>33</v>
      </c>
      <c r="AX317" s="14" t="s">
        <v>72</v>
      </c>
      <c r="AY317" s="220" t="s">
        <v>154</v>
      </c>
    </row>
    <row r="318" spans="2:51" s="14" customFormat="1" ht="11.25">
      <c r="B318" s="210"/>
      <c r="C318" s="211"/>
      <c r="D318" s="193" t="s">
        <v>166</v>
      </c>
      <c r="E318" s="212" t="s">
        <v>19</v>
      </c>
      <c r="F318" s="213" t="s">
        <v>1752</v>
      </c>
      <c r="G318" s="211"/>
      <c r="H318" s="214">
        <v>0.904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166</v>
      </c>
      <c r="AU318" s="220" t="s">
        <v>81</v>
      </c>
      <c r="AV318" s="14" t="s">
        <v>81</v>
      </c>
      <c r="AW318" s="14" t="s">
        <v>33</v>
      </c>
      <c r="AX318" s="14" t="s">
        <v>72</v>
      </c>
      <c r="AY318" s="220" t="s">
        <v>154</v>
      </c>
    </row>
    <row r="319" spans="2:51" s="14" customFormat="1" ht="11.25">
      <c r="B319" s="210"/>
      <c r="C319" s="211"/>
      <c r="D319" s="193" t="s">
        <v>166</v>
      </c>
      <c r="E319" s="212" t="s">
        <v>19</v>
      </c>
      <c r="F319" s="213" t="s">
        <v>1753</v>
      </c>
      <c r="G319" s="211"/>
      <c r="H319" s="214">
        <v>0.814</v>
      </c>
      <c r="I319" s="215"/>
      <c r="J319" s="211"/>
      <c r="K319" s="211"/>
      <c r="L319" s="216"/>
      <c r="M319" s="217"/>
      <c r="N319" s="218"/>
      <c r="O319" s="218"/>
      <c r="P319" s="218"/>
      <c r="Q319" s="218"/>
      <c r="R319" s="218"/>
      <c r="S319" s="218"/>
      <c r="T319" s="219"/>
      <c r="AT319" s="220" t="s">
        <v>166</v>
      </c>
      <c r="AU319" s="220" t="s">
        <v>81</v>
      </c>
      <c r="AV319" s="14" t="s">
        <v>81</v>
      </c>
      <c r="AW319" s="14" t="s">
        <v>33</v>
      </c>
      <c r="AX319" s="14" t="s">
        <v>72</v>
      </c>
      <c r="AY319" s="220" t="s">
        <v>154</v>
      </c>
    </row>
    <row r="320" spans="2:51" s="14" customFormat="1" ht="11.25">
      <c r="B320" s="210"/>
      <c r="C320" s="211"/>
      <c r="D320" s="193" t="s">
        <v>166</v>
      </c>
      <c r="E320" s="212" t="s">
        <v>19</v>
      </c>
      <c r="F320" s="213" t="s">
        <v>1754</v>
      </c>
      <c r="G320" s="211"/>
      <c r="H320" s="214">
        <v>0.842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166</v>
      </c>
      <c r="AU320" s="220" t="s">
        <v>81</v>
      </c>
      <c r="AV320" s="14" t="s">
        <v>81</v>
      </c>
      <c r="AW320" s="14" t="s">
        <v>33</v>
      </c>
      <c r="AX320" s="14" t="s">
        <v>72</v>
      </c>
      <c r="AY320" s="220" t="s">
        <v>154</v>
      </c>
    </row>
    <row r="321" spans="2:51" s="14" customFormat="1" ht="11.25">
      <c r="B321" s="210"/>
      <c r="C321" s="211"/>
      <c r="D321" s="193" t="s">
        <v>166</v>
      </c>
      <c r="E321" s="212" t="s">
        <v>19</v>
      </c>
      <c r="F321" s="213" t="s">
        <v>1755</v>
      </c>
      <c r="G321" s="211"/>
      <c r="H321" s="214">
        <v>1.102</v>
      </c>
      <c r="I321" s="215"/>
      <c r="J321" s="211"/>
      <c r="K321" s="211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166</v>
      </c>
      <c r="AU321" s="220" t="s">
        <v>81</v>
      </c>
      <c r="AV321" s="14" t="s">
        <v>81</v>
      </c>
      <c r="AW321" s="14" t="s">
        <v>33</v>
      </c>
      <c r="AX321" s="14" t="s">
        <v>72</v>
      </c>
      <c r="AY321" s="220" t="s">
        <v>154</v>
      </c>
    </row>
    <row r="322" spans="2:51" s="14" customFormat="1" ht="11.25">
      <c r="B322" s="210"/>
      <c r="C322" s="211"/>
      <c r="D322" s="193" t="s">
        <v>166</v>
      </c>
      <c r="E322" s="212" t="s">
        <v>19</v>
      </c>
      <c r="F322" s="213" t="s">
        <v>1756</v>
      </c>
      <c r="G322" s="211"/>
      <c r="H322" s="214">
        <v>1.415</v>
      </c>
      <c r="I322" s="215"/>
      <c r="J322" s="211"/>
      <c r="K322" s="211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166</v>
      </c>
      <c r="AU322" s="220" t="s">
        <v>81</v>
      </c>
      <c r="AV322" s="14" t="s">
        <v>81</v>
      </c>
      <c r="AW322" s="14" t="s">
        <v>33</v>
      </c>
      <c r="AX322" s="14" t="s">
        <v>72</v>
      </c>
      <c r="AY322" s="220" t="s">
        <v>154</v>
      </c>
    </row>
    <row r="323" spans="2:51" s="14" customFormat="1" ht="11.25">
      <c r="B323" s="210"/>
      <c r="C323" s="211"/>
      <c r="D323" s="193" t="s">
        <v>166</v>
      </c>
      <c r="E323" s="212" t="s">
        <v>19</v>
      </c>
      <c r="F323" s="213" t="s">
        <v>1757</v>
      </c>
      <c r="G323" s="211"/>
      <c r="H323" s="214">
        <v>0.94</v>
      </c>
      <c r="I323" s="215"/>
      <c r="J323" s="211"/>
      <c r="K323" s="211"/>
      <c r="L323" s="216"/>
      <c r="M323" s="217"/>
      <c r="N323" s="218"/>
      <c r="O323" s="218"/>
      <c r="P323" s="218"/>
      <c r="Q323" s="218"/>
      <c r="R323" s="218"/>
      <c r="S323" s="218"/>
      <c r="T323" s="219"/>
      <c r="AT323" s="220" t="s">
        <v>166</v>
      </c>
      <c r="AU323" s="220" t="s">
        <v>81</v>
      </c>
      <c r="AV323" s="14" t="s">
        <v>81</v>
      </c>
      <c r="AW323" s="14" t="s">
        <v>33</v>
      </c>
      <c r="AX323" s="14" t="s">
        <v>72</v>
      </c>
      <c r="AY323" s="220" t="s">
        <v>154</v>
      </c>
    </row>
    <row r="324" spans="2:51" s="14" customFormat="1" ht="11.25">
      <c r="B324" s="210"/>
      <c r="C324" s="211"/>
      <c r="D324" s="193" t="s">
        <v>166</v>
      </c>
      <c r="E324" s="212" t="s">
        <v>19</v>
      </c>
      <c r="F324" s="213" t="s">
        <v>1758</v>
      </c>
      <c r="G324" s="211"/>
      <c r="H324" s="214">
        <v>0.533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166</v>
      </c>
      <c r="AU324" s="220" t="s">
        <v>81</v>
      </c>
      <c r="AV324" s="14" t="s">
        <v>81</v>
      </c>
      <c r="AW324" s="14" t="s">
        <v>33</v>
      </c>
      <c r="AX324" s="14" t="s">
        <v>72</v>
      </c>
      <c r="AY324" s="220" t="s">
        <v>154</v>
      </c>
    </row>
    <row r="325" spans="2:51" s="14" customFormat="1" ht="11.25">
      <c r="B325" s="210"/>
      <c r="C325" s="211"/>
      <c r="D325" s="193" t="s">
        <v>166</v>
      </c>
      <c r="E325" s="212" t="s">
        <v>19</v>
      </c>
      <c r="F325" s="213" t="s">
        <v>1759</v>
      </c>
      <c r="G325" s="211"/>
      <c r="H325" s="214">
        <v>1.138</v>
      </c>
      <c r="I325" s="215"/>
      <c r="J325" s="211"/>
      <c r="K325" s="211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166</v>
      </c>
      <c r="AU325" s="220" t="s">
        <v>81</v>
      </c>
      <c r="AV325" s="14" t="s">
        <v>81</v>
      </c>
      <c r="AW325" s="14" t="s">
        <v>33</v>
      </c>
      <c r="AX325" s="14" t="s">
        <v>72</v>
      </c>
      <c r="AY325" s="220" t="s">
        <v>154</v>
      </c>
    </row>
    <row r="326" spans="2:51" s="14" customFormat="1" ht="11.25">
      <c r="B326" s="210"/>
      <c r="C326" s="211"/>
      <c r="D326" s="193" t="s">
        <v>166</v>
      </c>
      <c r="E326" s="212" t="s">
        <v>19</v>
      </c>
      <c r="F326" s="213" t="s">
        <v>1760</v>
      </c>
      <c r="G326" s="211"/>
      <c r="H326" s="214">
        <v>1.152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166</v>
      </c>
      <c r="AU326" s="220" t="s">
        <v>81</v>
      </c>
      <c r="AV326" s="14" t="s">
        <v>81</v>
      </c>
      <c r="AW326" s="14" t="s">
        <v>33</v>
      </c>
      <c r="AX326" s="14" t="s">
        <v>72</v>
      </c>
      <c r="AY326" s="220" t="s">
        <v>154</v>
      </c>
    </row>
    <row r="327" spans="2:51" s="14" customFormat="1" ht="11.25">
      <c r="B327" s="210"/>
      <c r="C327" s="211"/>
      <c r="D327" s="193" t="s">
        <v>166</v>
      </c>
      <c r="E327" s="212" t="s">
        <v>19</v>
      </c>
      <c r="F327" s="213" t="s">
        <v>1761</v>
      </c>
      <c r="G327" s="211"/>
      <c r="H327" s="214">
        <v>2.603</v>
      </c>
      <c r="I327" s="215"/>
      <c r="J327" s="211"/>
      <c r="K327" s="211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166</v>
      </c>
      <c r="AU327" s="220" t="s">
        <v>81</v>
      </c>
      <c r="AV327" s="14" t="s">
        <v>81</v>
      </c>
      <c r="AW327" s="14" t="s">
        <v>33</v>
      </c>
      <c r="AX327" s="14" t="s">
        <v>72</v>
      </c>
      <c r="AY327" s="220" t="s">
        <v>154</v>
      </c>
    </row>
    <row r="328" spans="2:51" s="14" customFormat="1" ht="11.25">
      <c r="B328" s="210"/>
      <c r="C328" s="211"/>
      <c r="D328" s="193" t="s">
        <v>166</v>
      </c>
      <c r="E328" s="212" t="s">
        <v>19</v>
      </c>
      <c r="F328" s="213" t="s">
        <v>1762</v>
      </c>
      <c r="G328" s="211"/>
      <c r="H328" s="214">
        <v>0.385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166</v>
      </c>
      <c r="AU328" s="220" t="s">
        <v>81</v>
      </c>
      <c r="AV328" s="14" t="s">
        <v>81</v>
      </c>
      <c r="AW328" s="14" t="s">
        <v>33</v>
      </c>
      <c r="AX328" s="14" t="s">
        <v>72</v>
      </c>
      <c r="AY328" s="220" t="s">
        <v>154</v>
      </c>
    </row>
    <row r="329" spans="2:51" s="14" customFormat="1" ht="11.25">
      <c r="B329" s="210"/>
      <c r="C329" s="211"/>
      <c r="D329" s="193" t="s">
        <v>166</v>
      </c>
      <c r="E329" s="212" t="s">
        <v>19</v>
      </c>
      <c r="F329" s="213" t="s">
        <v>1763</v>
      </c>
      <c r="G329" s="211"/>
      <c r="H329" s="214">
        <v>0.601</v>
      </c>
      <c r="I329" s="215"/>
      <c r="J329" s="211"/>
      <c r="K329" s="211"/>
      <c r="L329" s="216"/>
      <c r="M329" s="217"/>
      <c r="N329" s="218"/>
      <c r="O329" s="218"/>
      <c r="P329" s="218"/>
      <c r="Q329" s="218"/>
      <c r="R329" s="218"/>
      <c r="S329" s="218"/>
      <c r="T329" s="219"/>
      <c r="AT329" s="220" t="s">
        <v>166</v>
      </c>
      <c r="AU329" s="220" t="s">
        <v>81</v>
      </c>
      <c r="AV329" s="14" t="s">
        <v>81</v>
      </c>
      <c r="AW329" s="14" t="s">
        <v>33</v>
      </c>
      <c r="AX329" s="14" t="s">
        <v>72</v>
      </c>
      <c r="AY329" s="220" t="s">
        <v>154</v>
      </c>
    </row>
    <row r="330" spans="2:51" s="14" customFormat="1" ht="11.25">
      <c r="B330" s="210"/>
      <c r="C330" s="211"/>
      <c r="D330" s="193" t="s">
        <v>166</v>
      </c>
      <c r="E330" s="212" t="s">
        <v>19</v>
      </c>
      <c r="F330" s="213" t="s">
        <v>1764</v>
      </c>
      <c r="G330" s="211"/>
      <c r="H330" s="214">
        <v>0.677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166</v>
      </c>
      <c r="AU330" s="220" t="s">
        <v>81</v>
      </c>
      <c r="AV330" s="14" t="s">
        <v>81</v>
      </c>
      <c r="AW330" s="14" t="s">
        <v>33</v>
      </c>
      <c r="AX330" s="14" t="s">
        <v>72</v>
      </c>
      <c r="AY330" s="220" t="s">
        <v>154</v>
      </c>
    </row>
    <row r="331" spans="2:51" s="14" customFormat="1" ht="11.25">
      <c r="B331" s="210"/>
      <c r="C331" s="211"/>
      <c r="D331" s="193" t="s">
        <v>166</v>
      </c>
      <c r="E331" s="212" t="s">
        <v>19</v>
      </c>
      <c r="F331" s="213" t="s">
        <v>1765</v>
      </c>
      <c r="G331" s="211"/>
      <c r="H331" s="214">
        <v>1.501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166</v>
      </c>
      <c r="AU331" s="220" t="s">
        <v>81</v>
      </c>
      <c r="AV331" s="14" t="s">
        <v>81</v>
      </c>
      <c r="AW331" s="14" t="s">
        <v>33</v>
      </c>
      <c r="AX331" s="14" t="s">
        <v>72</v>
      </c>
      <c r="AY331" s="220" t="s">
        <v>154</v>
      </c>
    </row>
    <row r="332" spans="2:51" s="14" customFormat="1" ht="11.25">
      <c r="B332" s="210"/>
      <c r="C332" s="211"/>
      <c r="D332" s="193" t="s">
        <v>166</v>
      </c>
      <c r="E332" s="212" t="s">
        <v>19</v>
      </c>
      <c r="F332" s="213" t="s">
        <v>1766</v>
      </c>
      <c r="G332" s="211"/>
      <c r="H332" s="214">
        <v>2.38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166</v>
      </c>
      <c r="AU332" s="220" t="s">
        <v>81</v>
      </c>
      <c r="AV332" s="14" t="s">
        <v>81</v>
      </c>
      <c r="AW332" s="14" t="s">
        <v>33</v>
      </c>
      <c r="AX332" s="14" t="s">
        <v>72</v>
      </c>
      <c r="AY332" s="220" t="s">
        <v>154</v>
      </c>
    </row>
    <row r="333" spans="2:51" s="14" customFormat="1" ht="11.25">
      <c r="B333" s="210"/>
      <c r="C333" s="211"/>
      <c r="D333" s="193" t="s">
        <v>166</v>
      </c>
      <c r="E333" s="212" t="s">
        <v>19</v>
      </c>
      <c r="F333" s="213" t="s">
        <v>1767</v>
      </c>
      <c r="G333" s="211"/>
      <c r="H333" s="214">
        <v>0.644</v>
      </c>
      <c r="I333" s="215"/>
      <c r="J333" s="211"/>
      <c r="K333" s="211"/>
      <c r="L333" s="216"/>
      <c r="M333" s="217"/>
      <c r="N333" s="218"/>
      <c r="O333" s="218"/>
      <c r="P333" s="218"/>
      <c r="Q333" s="218"/>
      <c r="R333" s="218"/>
      <c r="S333" s="218"/>
      <c r="T333" s="219"/>
      <c r="AT333" s="220" t="s">
        <v>166</v>
      </c>
      <c r="AU333" s="220" t="s">
        <v>81</v>
      </c>
      <c r="AV333" s="14" t="s">
        <v>81</v>
      </c>
      <c r="AW333" s="14" t="s">
        <v>33</v>
      </c>
      <c r="AX333" s="14" t="s">
        <v>72</v>
      </c>
      <c r="AY333" s="220" t="s">
        <v>154</v>
      </c>
    </row>
    <row r="334" spans="2:51" s="14" customFormat="1" ht="11.25">
      <c r="B334" s="210"/>
      <c r="C334" s="211"/>
      <c r="D334" s="193" t="s">
        <v>166</v>
      </c>
      <c r="E334" s="212" t="s">
        <v>19</v>
      </c>
      <c r="F334" s="213" t="s">
        <v>1768</v>
      </c>
      <c r="G334" s="211"/>
      <c r="H334" s="214">
        <v>1.292</v>
      </c>
      <c r="I334" s="215"/>
      <c r="J334" s="211"/>
      <c r="K334" s="211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166</v>
      </c>
      <c r="AU334" s="220" t="s">
        <v>81</v>
      </c>
      <c r="AV334" s="14" t="s">
        <v>81</v>
      </c>
      <c r="AW334" s="14" t="s">
        <v>33</v>
      </c>
      <c r="AX334" s="14" t="s">
        <v>72</v>
      </c>
      <c r="AY334" s="220" t="s">
        <v>154</v>
      </c>
    </row>
    <row r="335" spans="2:51" s="14" customFormat="1" ht="11.25">
      <c r="B335" s="210"/>
      <c r="C335" s="211"/>
      <c r="D335" s="193" t="s">
        <v>166</v>
      </c>
      <c r="E335" s="212" t="s">
        <v>19</v>
      </c>
      <c r="F335" s="213" t="s">
        <v>1769</v>
      </c>
      <c r="G335" s="211"/>
      <c r="H335" s="214">
        <v>0.63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166</v>
      </c>
      <c r="AU335" s="220" t="s">
        <v>81</v>
      </c>
      <c r="AV335" s="14" t="s">
        <v>81</v>
      </c>
      <c r="AW335" s="14" t="s">
        <v>33</v>
      </c>
      <c r="AX335" s="14" t="s">
        <v>72</v>
      </c>
      <c r="AY335" s="220" t="s">
        <v>154</v>
      </c>
    </row>
    <row r="336" spans="2:51" s="14" customFormat="1" ht="11.25">
      <c r="B336" s="210"/>
      <c r="C336" s="211"/>
      <c r="D336" s="193" t="s">
        <v>166</v>
      </c>
      <c r="E336" s="212" t="s">
        <v>19</v>
      </c>
      <c r="F336" s="213" t="s">
        <v>1770</v>
      </c>
      <c r="G336" s="211"/>
      <c r="H336" s="214">
        <v>1.163</v>
      </c>
      <c r="I336" s="215"/>
      <c r="J336" s="211"/>
      <c r="K336" s="211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166</v>
      </c>
      <c r="AU336" s="220" t="s">
        <v>81</v>
      </c>
      <c r="AV336" s="14" t="s">
        <v>81</v>
      </c>
      <c r="AW336" s="14" t="s">
        <v>33</v>
      </c>
      <c r="AX336" s="14" t="s">
        <v>72</v>
      </c>
      <c r="AY336" s="220" t="s">
        <v>154</v>
      </c>
    </row>
    <row r="337" spans="2:51" s="14" customFormat="1" ht="11.25">
      <c r="B337" s="210"/>
      <c r="C337" s="211"/>
      <c r="D337" s="193" t="s">
        <v>166</v>
      </c>
      <c r="E337" s="212" t="s">
        <v>19</v>
      </c>
      <c r="F337" s="213" t="s">
        <v>1771</v>
      </c>
      <c r="G337" s="211"/>
      <c r="H337" s="214">
        <v>0.796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166</v>
      </c>
      <c r="AU337" s="220" t="s">
        <v>81</v>
      </c>
      <c r="AV337" s="14" t="s">
        <v>81</v>
      </c>
      <c r="AW337" s="14" t="s">
        <v>33</v>
      </c>
      <c r="AX337" s="14" t="s">
        <v>72</v>
      </c>
      <c r="AY337" s="220" t="s">
        <v>154</v>
      </c>
    </row>
    <row r="338" spans="2:51" s="14" customFormat="1" ht="11.25">
      <c r="B338" s="210"/>
      <c r="C338" s="211"/>
      <c r="D338" s="193" t="s">
        <v>166</v>
      </c>
      <c r="E338" s="212" t="s">
        <v>19</v>
      </c>
      <c r="F338" s="213" t="s">
        <v>1772</v>
      </c>
      <c r="G338" s="211"/>
      <c r="H338" s="214">
        <v>0.806</v>
      </c>
      <c r="I338" s="215"/>
      <c r="J338" s="211"/>
      <c r="K338" s="211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166</v>
      </c>
      <c r="AU338" s="220" t="s">
        <v>81</v>
      </c>
      <c r="AV338" s="14" t="s">
        <v>81</v>
      </c>
      <c r="AW338" s="14" t="s">
        <v>33</v>
      </c>
      <c r="AX338" s="14" t="s">
        <v>72</v>
      </c>
      <c r="AY338" s="220" t="s">
        <v>154</v>
      </c>
    </row>
    <row r="339" spans="2:51" s="14" customFormat="1" ht="11.25">
      <c r="B339" s="210"/>
      <c r="C339" s="211"/>
      <c r="D339" s="193" t="s">
        <v>166</v>
      </c>
      <c r="E339" s="212" t="s">
        <v>19</v>
      </c>
      <c r="F339" s="213" t="s">
        <v>1773</v>
      </c>
      <c r="G339" s="211"/>
      <c r="H339" s="214">
        <v>0.749</v>
      </c>
      <c r="I339" s="215"/>
      <c r="J339" s="211"/>
      <c r="K339" s="211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166</v>
      </c>
      <c r="AU339" s="220" t="s">
        <v>81</v>
      </c>
      <c r="AV339" s="14" t="s">
        <v>81</v>
      </c>
      <c r="AW339" s="14" t="s">
        <v>33</v>
      </c>
      <c r="AX339" s="14" t="s">
        <v>72</v>
      </c>
      <c r="AY339" s="220" t="s">
        <v>154</v>
      </c>
    </row>
    <row r="340" spans="2:51" s="14" customFormat="1" ht="11.25">
      <c r="B340" s="210"/>
      <c r="C340" s="211"/>
      <c r="D340" s="193" t="s">
        <v>166</v>
      </c>
      <c r="E340" s="212" t="s">
        <v>19</v>
      </c>
      <c r="F340" s="213" t="s">
        <v>1774</v>
      </c>
      <c r="G340" s="211"/>
      <c r="H340" s="214">
        <v>1.534</v>
      </c>
      <c r="I340" s="215"/>
      <c r="J340" s="211"/>
      <c r="K340" s="211"/>
      <c r="L340" s="216"/>
      <c r="M340" s="217"/>
      <c r="N340" s="218"/>
      <c r="O340" s="218"/>
      <c r="P340" s="218"/>
      <c r="Q340" s="218"/>
      <c r="R340" s="218"/>
      <c r="S340" s="218"/>
      <c r="T340" s="219"/>
      <c r="AT340" s="220" t="s">
        <v>166</v>
      </c>
      <c r="AU340" s="220" t="s">
        <v>81</v>
      </c>
      <c r="AV340" s="14" t="s">
        <v>81</v>
      </c>
      <c r="AW340" s="14" t="s">
        <v>33</v>
      </c>
      <c r="AX340" s="14" t="s">
        <v>72</v>
      </c>
      <c r="AY340" s="220" t="s">
        <v>154</v>
      </c>
    </row>
    <row r="341" spans="2:51" s="14" customFormat="1" ht="11.25">
      <c r="B341" s="210"/>
      <c r="C341" s="211"/>
      <c r="D341" s="193" t="s">
        <v>166</v>
      </c>
      <c r="E341" s="212" t="s">
        <v>19</v>
      </c>
      <c r="F341" s="213" t="s">
        <v>1775</v>
      </c>
      <c r="G341" s="211"/>
      <c r="H341" s="214">
        <v>0.338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166</v>
      </c>
      <c r="AU341" s="220" t="s">
        <v>81</v>
      </c>
      <c r="AV341" s="14" t="s">
        <v>81</v>
      </c>
      <c r="AW341" s="14" t="s">
        <v>33</v>
      </c>
      <c r="AX341" s="14" t="s">
        <v>72</v>
      </c>
      <c r="AY341" s="220" t="s">
        <v>154</v>
      </c>
    </row>
    <row r="342" spans="2:51" s="14" customFormat="1" ht="11.25">
      <c r="B342" s="210"/>
      <c r="C342" s="211"/>
      <c r="D342" s="193" t="s">
        <v>166</v>
      </c>
      <c r="E342" s="212" t="s">
        <v>19</v>
      </c>
      <c r="F342" s="213" t="s">
        <v>1776</v>
      </c>
      <c r="G342" s="211"/>
      <c r="H342" s="214">
        <v>2.405</v>
      </c>
      <c r="I342" s="215"/>
      <c r="J342" s="211"/>
      <c r="K342" s="211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166</v>
      </c>
      <c r="AU342" s="220" t="s">
        <v>81</v>
      </c>
      <c r="AV342" s="14" t="s">
        <v>81</v>
      </c>
      <c r="AW342" s="14" t="s">
        <v>33</v>
      </c>
      <c r="AX342" s="14" t="s">
        <v>72</v>
      </c>
      <c r="AY342" s="220" t="s">
        <v>154</v>
      </c>
    </row>
    <row r="343" spans="2:51" s="14" customFormat="1" ht="11.25">
      <c r="B343" s="210"/>
      <c r="C343" s="211"/>
      <c r="D343" s="193" t="s">
        <v>166</v>
      </c>
      <c r="E343" s="212" t="s">
        <v>19</v>
      </c>
      <c r="F343" s="213" t="s">
        <v>1777</v>
      </c>
      <c r="G343" s="211"/>
      <c r="H343" s="214">
        <v>0.432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166</v>
      </c>
      <c r="AU343" s="220" t="s">
        <v>81</v>
      </c>
      <c r="AV343" s="14" t="s">
        <v>81</v>
      </c>
      <c r="AW343" s="14" t="s">
        <v>33</v>
      </c>
      <c r="AX343" s="14" t="s">
        <v>72</v>
      </c>
      <c r="AY343" s="220" t="s">
        <v>154</v>
      </c>
    </row>
    <row r="344" spans="2:51" s="14" customFormat="1" ht="11.25">
      <c r="B344" s="210"/>
      <c r="C344" s="211"/>
      <c r="D344" s="193" t="s">
        <v>166</v>
      </c>
      <c r="E344" s="212" t="s">
        <v>19</v>
      </c>
      <c r="F344" s="213" t="s">
        <v>1778</v>
      </c>
      <c r="G344" s="211"/>
      <c r="H344" s="214">
        <v>31.212</v>
      </c>
      <c r="I344" s="215"/>
      <c r="J344" s="211"/>
      <c r="K344" s="211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166</v>
      </c>
      <c r="AU344" s="220" t="s">
        <v>81</v>
      </c>
      <c r="AV344" s="14" t="s">
        <v>81</v>
      </c>
      <c r="AW344" s="14" t="s">
        <v>33</v>
      </c>
      <c r="AX344" s="14" t="s">
        <v>72</v>
      </c>
      <c r="AY344" s="220" t="s">
        <v>154</v>
      </c>
    </row>
    <row r="345" spans="2:51" s="14" customFormat="1" ht="11.25">
      <c r="B345" s="210"/>
      <c r="C345" s="211"/>
      <c r="D345" s="193" t="s">
        <v>166</v>
      </c>
      <c r="E345" s="212" t="s">
        <v>19</v>
      </c>
      <c r="F345" s="213" t="s">
        <v>1751</v>
      </c>
      <c r="G345" s="211"/>
      <c r="H345" s="214">
        <v>0.886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166</v>
      </c>
      <c r="AU345" s="220" t="s">
        <v>81</v>
      </c>
      <c r="AV345" s="14" t="s">
        <v>81</v>
      </c>
      <c r="AW345" s="14" t="s">
        <v>33</v>
      </c>
      <c r="AX345" s="14" t="s">
        <v>72</v>
      </c>
      <c r="AY345" s="220" t="s">
        <v>154</v>
      </c>
    </row>
    <row r="346" spans="2:51" s="14" customFormat="1" ht="11.25">
      <c r="B346" s="210"/>
      <c r="C346" s="211"/>
      <c r="D346" s="193" t="s">
        <v>166</v>
      </c>
      <c r="E346" s="212" t="s">
        <v>19</v>
      </c>
      <c r="F346" s="213" t="s">
        <v>1779</v>
      </c>
      <c r="G346" s="211"/>
      <c r="H346" s="214">
        <v>1.134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166</v>
      </c>
      <c r="AU346" s="220" t="s">
        <v>81</v>
      </c>
      <c r="AV346" s="14" t="s">
        <v>81</v>
      </c>
      <c r="AW346" s="14" t="s">
        <v>33</v>
      </c>
      <c r="AX346" s="14" t="s">
        <v>72</v>
      </c>
      <c r="AY346" s="220" t="s">
        <v>154</v>
      </c>
    </row>
    <row r="347" spans="2:51" s="14" customFormat="1" ht="11.25">
      <c r="B347" s="210"/>
      <c r="C347" s="211"/>
      <c r="D347" s="193" t="s">
        <v>166</v>
      </c>
      <c r="E347" s="212" t="s">
        <v>19</v>
      </c>
      <c r="F347" s="213" t="s">
        <v>1780</v>
      </c>
      <c r="G347" s="211"/>
      <c r="H347" s="214">
        <v>0.277</v>
      </c>
      <c r="I347" s="215"/>
      <c r="J347" s="211"/>
      <c r="K347" s="211"/>
      <c r="L347" s="216"/>
      <c r="M347" s="217"/>
      <c r="N347" s="218"/>
      <c r="O347" s="218"/>
      <c r="P347" s="218"/>
      <c r="Q347" s="218"/>
      <c r="R347" s="218"/>
      <c r="S347" s="218"/>
      <c r="T347" s="219"/>
      <c r="AT347" s="220" t="s">
        <v>166</v>
      </c>
      <c r="AU347" s="220" t="s">
        <v>81</v>
      </c>
      <c r="AV347" s="14" t="s">
        <v>81</v>
      </c>
      <c r="AW347" s="14" t="s">
        <v>33</v>
      </c>
      <c r="AX347" s="14" t="s">
        <v>72</v>
      </c>
      <c r="AY347" s="220" t="s">
        <v>154</v>
      </c>
    </row>
    <row r="348" spans="2:51" s="14" customFormat="1" ht="11.25">
      <c r="B348" s="210"/>
      <c r="C348" s="211"/>
      <c r="D348" s="193" t="s">
        <v>166</v>
      </c>
      <c r="E348" s="212" t="s">
        <v>19</v>
      </c>
      <c r="F348" s="213" t="s">
        <v>1781</v>
      </c>
      <c r="G348" s="211"/>
      <c r="H348" s="214">
        <v>0.605</v>
      </c>
      <c r="I348" s="215"/>
      <c r="J348" s="211"/>
      <c r="K348" s="211"/>
      <c r="L348" s="216"/>
      <c r="M348" s="217"/>
      <c r="N348" s="218"/>
      <c r="O348" s="218"/>
      <c r="P348" s="218"/>
      <c r="Q348" s="218"/>
      <c r="R348" s="218"/>
      <c r="S348" s="218"/>
      <c r="T348" s="219"/>
      <c r="AT348" s="220" t="s">
        <v>166</v>
      </c>
      <c r="AU348" s="220" t="s">
        <v>81</v>
      </c>
      <c r="AV348" s="14" t="s">
        <v>81</v>
      </c>
      <c r="AW348" s="14" t="s">
        <v>33</v>
      </c>
      <c r="AX348" s="14" t="s">
        <v>72</v>
      </c>
      <c r="AY348" s="220" t="s">
        <v>154</v>
      </c>
    </row>
    <row r="349" spans="2:51" s="14" customFormat="1" ht="11.25">
      <c r="B349" s="210"/>
      <c r="C349" s="211"/>
      <c r="D349" s="193" t="s">
        <v>166</v>
      </c>
      <c r="E349" s="212" t="s">
        <v>19</v>
      </c>
      <c r="F349" s="213" t="s">
        <v>1782</v>
      </c>
      <c r="G349" s="211"/>
      <c r="H349" s="214">
        <v>0.731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166</v>
      </c>
      <c r="AU349" s="220" t="s">
        <v>81</v>
      </c>
      <c r="AV349" s="14" t="s">
        <v>81</v>
      </c>
      <c r="AW349" s="14" t="s">
        <v>33</v>
      </c>
      <c r="AX349" s="14" t="s">
        <v>72</v>
      </c>
      <c r="AY349" s="220" t="s">
        <v>154</v>
      </c>
    </row>
    <row r="350" spans="2:51" s="14" customFormat="1" ht="11.25">
      <c r="B350" s="210"/>
      <c r="C350" s="211"/>
      <c r="D350" s="193" t="s">
        <v>166</v>
      </c>
      <c r="E350" s="212" t="s">
        <v>19</v>
      </c>
      <c r="F350" s="213" t="s">
        <v>1783</v>
      </c>
      <c r="G350" s="211"/>
      <c r="H350" s="214">
        <v>0.9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166</v>
      </c>
      <c r="AU350" s="220" t="s">
        <v>81</v>
      </c>
      <c r="AV350" s="14" t="s">
        <v>81</v>
      </c>
      <c r="AW350" s="14" t="s">
        <v>33</v>
      </c>
      <c r="AX350" s="14" t="s">
        <v>72</v>
      </c>
      <c r="AY350" s="220" t="s">
        <v>154</v>
      </c>
    </row>
    <row r="351" spans="2:51" s="14" customFormat="1" ht="11.25">
      <c r="B351" s="210"/>
      <c r="C351" s="211"/>
      <c r="D351" s="193" t="s">
        <v>166</v>
      </c>
      <c r="E351" s="212" t="s">
        <v>19</v>
      </c>
      <c r="F351" s="213" t="s">
        <v>1784</v>
      </c>
      <c r="G351" s="211"/>
      <c r="H351" s="214">
        <v>0.803</v>
      </c>
      <c r="I351" s="215"/>
      <c r="J351" s="211"/>
      <c r="K351" s="211"/>
      <c r="L351" s="216"/>
      <c r="M351" s="217"/>
      <c r="N351" s="218"/>
      <c r="O351" s="218"/>
      <c r="P351" s="218"/>
      <c r="Q351" s="218"/>
      <c r="R351" s="218"/>
      <c r="S351" s="218"/>
      <c r="T351" s="219"/>
      <c r="AT351" s="220" t="s">
        <v>166</v>
      </c>
      <c r="AU351" s="220" t="s">
        <v>81</v>
      </c>
      <c r="AV351" s="14" t="s">
        <v>81</v>
      </c>
      <c r="AW351" s="14" t="s">
        <v>33</v>
      </c>
      <c r="AX351" s="14" t="s">
        <v>72</v>
      </c>
      <c r="AY351" s="220" t="s">
        <v>154</v>
      </c>
    </row>
    <row r="352" spans="2:51" s="14" customFormat="1" ht="11.25">
      <c r="B352" s="210"/>
      <c r="C352" s="211"/>
      <c r="D352" s="193" t="s">
        <v>166</v>
      </c>
      <c r="E352" s="212" t="s">
        <v>19</v>
      </c>
      <c r="F352" s="213" t="s">
        <v>1785</v>
      </c>
      <c r="G352" s="211"/>
      <c r="H352" s="214">
        <v>0.781</v>
      </c>
      <c r="I352" s="215"/>
      <c r="J352" s="211"/>
      <c r="K352" s="211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166</v>
      </c>
      <c r="AU352" s="220" t="s">
        <v>81</v>
      </c>
      <c r="AV352" s="14" t="s">
        <v>81</v>
      </c>
      <c r="AW352" s="14" t="s">
        <v>33</v>
      </c>
      <c r="AX352" s="14" t="s">
        <v>72</v>
      </c>
      <c r="AY352" s="220" t="s">
        <v>154</v>
      </c>
    </row>
    <row r="353" spans="2:51" s="14" customFormat="1" ht="11.25">
      <c r="B353" s="210"/>
      <c r="C353" s="211"/>
      <c r="D353" s="193" t="s">
        <v>166</v>
      </c>
      <c r="E353" s="212" t="s">
        <v>19</v>
      </c>
      <c r="F353" s="213" t="s">
        <v>1786</v>
      </c>
      <c r="G353" s="211"/>
      <c r="H353" s="214">
        <v>0.756</v>
      </c>
      <c r="I353" s="215"/>
      <c r="J353" s="211"/>
      <c r="K353" s="211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166</v>
      </c>
      <c r="AU353" s="220" t="s">
        <v>81</v>
      </c>
      <c r="AV353" s="14" t="s">
        <v>81</v>
      </c>
      <c r="AW353" s="14" t="s">
        <v>33</v>
      </c>
      <c r="AX353" s="14" t="s">
        <v>72</v>
      </c>
      <c r="AY353" s="220" t="s">
        <v>154</v>
      </c>
    </row>
    <row r="354" spans="2:51" s="14" customFormat="1" ht="11.25">
      <c r="B354" s="210"/>
      <c r="C354" s="211"/>
      <c r="D354" s="193" t="s">
        <v>166</v>
      </c>
      <c r="E354" s="212" t="s">
        <v>19</v>
      </c>
      <c r="F354" s="213" t="s">
        <v>1787</v>
      </c>
      <c r="G354" s="211"/>
      <c r="H354" s="214">
        <v>0.734</v>
      </c>
      <c r="I354" s="215"/>
      <c r="J354" s="211"/>
      <c r="K354" s="211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166</v>
      </c>
      <c r="AU354" s="220" t="s">
        <v>81</v>
      </c>
      <c r="AV354" s="14" t="s">
        <v>81</v>
      </c>
      <c r="AW354" s="14" t="s">
        <v>33</v>
      </c>
      <c r="AX354" s="14" t="s">
        <v>72</v>
      </c>
      <c r="AY354" s="220" t="s">
        <v>154</v>
      </c>
    </row>
    <row r="355" spans="2:51" s="14" customFormat="1" ht="11.25">
      <c r="B355" s="210"/>
      <c r="C355" s="211"/>
      <c r="D355" s="193" t="s">
        <v>166</v>
      </c>
      <c r="E355" s="212" t="s">
        <v>19</v>
      </c>
      <c r="F355" s="213" t="s">
        <v>1788</v>
      </c>
      <c r="G355" s="211"/>
      <c r="H355" s="214">
        <v>0.713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166</v>
      </c>
      <c r="AU355" s="220" t="s">
        <v>81</v>
      </c>
      <c r="AV355" s="14" t="s">
        <v>81</v>
      </c>
      <c r="AW355" s="14" t="s">
        <v>33</v>
      </c>
      <c r="AX355" s="14" t="s">
        <v>72</v>
      </c>
      <c r="AY355" s="220" t="s">
        <v>154</v>
      </c>
    </row>
    <row r="356" spans="2:51" s="14" customFormat="1" ht="11.25">
      <c r="B356" s="210"/>
      <c r="C356" s="211"/>
      <c r="D356" s="193" t="s">
        <v>166</v>
      </c>
      <c r="E356" s="212" t="s">
        <v>19</v>
      </c>
      <c r="F356" s="213" t="s">
        <v>1789</v>
      </c>
      <c r="G356" s="211"/>
      <c r="H356" s="214">
        <v>0.691</v>
      </c>
      <c r="I356" s="215"/>
      <c r="J356" s="211"/>
      <c r="K356" s="211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166</v>
      </c>
      <c r="AU356" s="220" t="s">
        <v>81</v>
      </c>
      <c r="AV356" s="14" t="s">
        <v>81</v>
      </c>
      <c r="AW356" s="14" t="s">
        <v>33</v>
      </c>
      <c r="AX356" s="14" t="s">
        <v>72</v>
      </c>
      <c r="AY356" s="220" t="s">
        <v>154</v>
      </c>
    </row>
    <row r="357" spans="2:51" s="14" customFormat="1" ht="11.25">
      <c r="B357" s="210"/>
      <c r="C357" s="211"/>
      <c r="D357" s="193" t="s">
        <v>166</v>
      </c>
      <c r="E357" s="212" t="s">
        <v>19</v>
      </c>
      <c r="F357" s="213" t="s">
        <v>1790</v>
      </c>
      <c r="G357" s="211"/>
      <c r="H357" s="214">
        <v>0.666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166</v>
      </c>
      <c r="AU357" s="220" t="s">
        <v>81</v>
      </c>
      <c r="AV357" s="14" t="s">
        <v>81</v>
      </c>
      <c r="AW357" s="14" t="s">
        <v>33</v>
      </c>
      <c r="AX357" s="14" t="s">
        <v>72</v>
      </c>
      <c r="AY357" s="220" t="s">
        <v>154</v>
      </c>
    </row>
    <row r="358" spans="2:51" s="14" customFormat="1" ht="11.25">
      <c r="B358" s="210"/>
      <c r="C358" s="211"/>
      <c r="D358" s="193" t="s">
        <v>166</v>
      </c>
      <c r="E358" s="212" t="s">
        <v>19</v>
      </c>
      <c r="F358" s="213" t="s">
        <v>1791</v>
      </c>
      <c r="G358" s="211"/>
      <c r="H358" s="214">
        <v>0.709</v>
      </c>
      <c r="I358" s="215"/>
      <c r="J358" s="211"/>
      <c r="K358" s="211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166</v>
      </c>
      <c r="AU358" s="220" t="s">
        <v>81</v>
      </c>
      <c r="AV358" s="14" t="s">
        <v>81</v>
      </c>
      <c r="AW358" s="14" t="s">
        <v>33</v>
      </c>
      <c r="AX358" s="14" t="s">
        <v>72</v>
      </c>
      <c r="AY358" s="220" t="s">
        <v>154</v>
      </c>
    </row>
    <row r="359" spans="2:51" s="14" customFormat="1" ht="11.25">
      <c r="B359" s="210"/>
      <c r="C359" s="211"/>
      <c r="D359" s="193" t="s">
        <v>166</v>
      </c>
      <c r="E359" s="212" t="s">
        <v>19</v>
      </c>
      <c r="F359" s="213" t="s">
        <v>1744</v>
      </c>
      <c r="G359" s="211"/>
      <c r="H359" s="214">
        <v>0.443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166</v>
      </c>
      <c r="AU359" s="220" t="s">
        <v>81</v>
      </c>
      <c r="AV359" s="14" t="s">
        <v>81</v>
      </c>
      <c r="AW359" s="14" t="s">
        <v>33</v>
      </c>
      <c r="AX359" s="14" t="s">
        <v>72</v>
      </c>
      <c r="AY359" s="220" t="s">
        <v>154</v>
      </c>
    </row>
    <row r="360" spans="2:51" s="14" customFormat="1" ht="11.25">
      <c r="B360" s="210"/>
      <c r="C360" s="211"/>
      <c r="D360" s="193" t="s">
        <v>166</v>
      </c>
      <c r="E360" s="212" t="s">
        <v>19</v>
      </c>
      <c r="F360" s="213" t="s">
        <v>1792</v>
      </c>
      <c r="G360" s="211"/>
      <c r="H360" s="214">
        <v>0.922</v>
      </c>
      <c r="I360" s="215"/>
      <c r="J360" s="211"/>
      <c r="K360" s="211"/>
      <c r="L360" s="216"/>
      <c r="M360" s="217"/>
      <c r="N360" s="218"/>
      <c r="O360" s="218"/>
      <c r="P360" s="218"/>
      <c r="Q360" s="218"/>
      <c r="R360" s="218"/>
      <c r="S360" s="218"/>
      <c r="T360" s="219"/>
      <c r="AT360" s="220" t="s">
        <v>166</v>
      </c>
      <c r="AU360" s="220" t="s">
        <v>81</v>
      </c>
      <c r="AV360" s="14" t="s">
        <v>81</v>
      </c>
      <c r="AW360" s="14" t="s">
        <v>33</v>
      </c>
      <c r="AX360" s="14" t="s">
        <v>72</v>
      </c>
      <c r="AY360" s="220" t="s">
        <v>154</v>
      </c>
    </row>
    <row r="361" spans="2:51" s="14" customFormat="1" ht="11.25">
      <c r="B361" s="210"/>
      <c r="C361" s="211"/>
      <c r="D361" s="193" t="s">
        <v>166</v>
      </c>
      <c r="E361" s="212" t="s">
        <v>19</v>
      </c>
      <c r="F361" s="213" t="s">
        <v>1783</v>
      </c>
      <c r="G361" s="211"/>
      <c r="H361" s="214">
        <v>0.9</v>
      </c>
      <c r="I361" s="215"/>
      <c r="J361" s="211"/>
      <c r="K361" s="211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166</v>
      </c>
      <c r="AU361" s="220" t="s">
        <v>81</v>
      </c>
      <c r="AV361" s="14" t="s">
        <v>81</v>
      </c>
      <c r="AW361" s="14" t="s">
        <v>33</v>
      </c>
      <c r="AX361" s="14" t="s">
        <v>72</v>
      </c>
      <c r="AY361" s="220" t="s">
        <v>154</v>
      </c>
    </row>
    <row r="362" spans="2:51" s="14" customFormat="1" ht="11.25">
      <c r="B362" s="210"/>
      <c r="C362" s="211"/>
      <c r="D362" s="193" t="s">
        <v>166</v>
      </c>
      <c r="E362" s="212" t="s">
        <v>19</v>
      </c>
      <c r="F362" s="213" t="s">
        <v>1793</v>
      </c>
      <c r="G362" s="211"/>
      <c r="H362" s="214">
        <v>1.062</v>
      </c>
      <c r="I362" s="215"/>
      <c r="J362" s="211"/>
      <c r="K362" s="211"/>
      <c r="L362" s="216"/>
      <c r="M362" s="217"/>
      <c r="N362" s="218"/>
      <c r="O362" s="218"/>
      <c r="P362" s="218"/>
      <c r="Q362" s="218"/>
      <c r="R362" s="218"/>
      <c r="S362" s="218"/>
      <c r="T362" s="219"/>
      <c r="AT362" s="220" t="s">
        <v>166</v>
      </c>
      <c r="AU362" s="220" t="s">
        <v>81</v>
      </c>
      <c r="AV362" s="14" t="s">
        <v>81</v>
      </c>
      <c r="AW362" s="14" t="s">
        <v>33</v>
      </c>
      <c r="AX362" s="14" t="s">
        <v>72</v>
      </c>
      <c r="AY362" s="220" t="s">
        <v>154</v>
      </c>
    </row>
    <row r="363" spans="2:51" s="14" customFormat="1" ht="11.25">
      <c r="B363" s="210"/>
      <c r="C363" s="211"/>
      <c r="D363" s="193" t="s">
        <v>166</v>
      </c>
      <c r="E363" s="212" t="s">
        <v>19</v>
      </c>
      <c r="F363" s="213" t="s">
        <v>1794</v>
      </c>
      <c r="G363" s="211"/>
      <c r="H363" s="214">
        <v>1.433</v>
      </c>
      <c r="I363" s="215"/>
      <c r="J363" s="211"/>
      <c r="K363" s="211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166</v>
      </c>
      <c r="AU363" s="220" t="s">
        <v>81</v>
      </c>
      <c r="AV363" s="14" t="s">
        <v>81</v>
      </c>
      <c r="AW363" s="14" t="s">
        <v>33</v>
      </c>
      <c r="AX363" s="14" t="s">
        <v>72</v>
      </c>
      <c r="AY363" s="220" t="s">
        <v>154</v>
      </c>
    </row>
    <row r="364" spans="2:51" s="14" customFormat="1" ht="11.25">
      <c r="B364" s="210"/>
      <c r="C364" s="211"/>
      <c r="D364" s="193" t="s">
        <v>166</v>
      </c>
      <c r="E364" s="212" t="s">
        <v>19</v>
      </c>
      <c r="F364" s="213" t="s">
        <v>1795</v>
      </c>
      <c r="G364" s="211"/>
      <c r="H364" s="214">
        <v>0.328</v>
      </c>
      <c r="I364" s="215"/>
      <c r="J364" s="211"/>
      <c r="K364" s="211"/>
      <c r="L364" s="216"/>
      <c r="M364" s="217"/>
      <c r="N364" s="218"/>
      <c r="O364" s="218"/>
      <c r="P364" s="218"/>
      <c r="Q364" s="218"/>
      <c r="R364" s="218"/>
      <c r="S364" s="218"/>
      <c r="T364" s="219"/>
      <c r="AT364" s="220" t="s">
        <v>166</v>
      </c>
      <c r="AU364" s="220" t="s">
        <v>81</v>
      </c>
      <c r="AV364" s="14" t="s">
        <v>81</v>
      </c>
      <c r="AW364" s="14" t="s">
        <v>33</v>
      </c>
      <c r="AX364" s="14" t="s">
        <v>72</v>
      </c>
      <c r="AY364" s="220" t="s">
        <v>154</v>
      </c>
    </row>
    <row r="365" spans="2:51" s="14" customFormat="1" ht="11.25">
      <c r="B365" s="210"/>
      <c r="C365" s="211"/>
      <c r="D365" s="193" t="s">
        <v>166</v>
      </c>
      <c r="E365" s="212" t="s">
        <v>19</v>
      </c>
      <c r="F365" s="213" t="s">
        <v>1796</v>
      </c>
      <c r="G365" s="211"/>
      <c r="H365" s="214">
        <v>4.622</v>
      </c>
      <c r="I365" s="215"/>
      <c r="J365" s="211"/>
      <c r="K365" s="211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166</v>
      </c>
      <c r="AU365" s="220" t="s">
        <v>81</v>
      </c>
      <c r="AV365" s="14" t="s">
        <v>81</v>
      </c>
      <c r="AW365" s="14" t="s">
        <v>33</v>
      </c>
      <c r="AX365" s="14" t="s">
        <v>72</v>
      </c>
      <c r="AY365" s="220" t="s">
        <v>154</v>
      </c>
    </row>
    <row r="366" spans="2:51" s="14" customFormat="1" ht="11.25">
      <c r="B366" s="210"/>
      <c r="C366" s="211"/>
      <c r="D366" s="193" t="s">
        <v>166</v>
      </c>
      <c r="E366" s="212" t="s">
        <v>19</v>
      </c>
      <c r="F366" s="213" t="s">
        <v>1797</v>
      </c>
      <c r="G366" s="211"/>
      <c r="H366" s="214">
        <v>0.342</v>
      </c>
      <c r="I366" s="215"/>
      <c r="J366" s="211"/>
      <c r="K366" s="211"/>
      <c r="L366" s="216"/>
      <c r="M366" s="217"/>
      <c r="N366" s="218"/>
      <c r="O366" s="218"/>
      <c r="P366" s="218"/>
      <c r="Q366" s="218"/>
      <c r="R366" s="218"/>
      <c r="S366" s="218"/>
      <c r="T366" s="219"/>
      <c r="AT366" s="220" t="s">
        <v>166</v>
      </c>
      <c r="AU366" s="220" t="s">
        <v>81</v>
      </c>
      <c r="AV366" s="14" t="s">
        <v>81</v>
      </c>
      <c r="AW366" s="14" t="s">
        <v>33</v>
      </c>
      <c r="AX366" s="14" t="s">
        <v>72</v>
      </c>
      <c r="AY366" s="220" t="s">
        <v>154</v>
      </c>
    </row>
    <row r="367" spans="2:51" s="14" customFormat="1" ht="11.25">
      <c r="B367" s="210"/>
      <c r="C367" s="211"/>
      <c r="D367" s="193" t="s">
        <v>166</v>
      </c>
      <c r="E367" s="212" t="s">
        <v>19</v>
      </c>
      <c r="F367" s="213" t="s">
        <v>1798</v>
      </c>
      <c r="G367" s="211"/>
      <c r="H367" s="214">
        <v>0.45</v>
      </c>
      <c r="I367" s="215"/>
      <c r="J367" s="211"/>
      <c r="K367" s="211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166</v>
      </c>
      <c r="AU367" s="220" t="s">
        <v>81</v>
      </c>
      <c r="AV367" s="14" t="s">
        <v>81</v>
      </c>
      <c r="AW367" s="14" t="s">
        <v>33</v>
      </c>
      <c r="AX367" s="14" t="s">
        <v>72</v>
      </c>
      <c r="AY367" s="220" t="s">
        <v>154</v>
      </c>
    </row>
    <row r="368" spans="2:51" s="15" customFormat="1" ht="11.25">
      <c r="B368" s="221"/>
      <c r="C368" s="222"/>
      <c r="D368" s="193" t="s">
        <v>166</v>
      </c>
      <c r="E368" s="223" t="s">
        <v>19</v>
      </c>
      <c r="F368" s="224" t="s">
        <v>196</v>
      </c>
      <c r="G368" s="222"/>
      <c r="H368" s="225">
        <v>121.513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166</v>
      </c>
      <c r="AU368" s="231" t="s">
        <v>81</v>
      </c>
      <c r="AV368" s="15" t="s">
        <v>161</v>
      </c>
      <c r="AW368" s="15" t="s">
        <v>33</v>
      </c>
      <c r="AX368" s="15" t="s">
        <v>79</v>
      </c>
      <c r="AY368" s="231" t="s">
        <v>154</v>
      </c>
    </row>
    <row r="369" spans="1:65" s="2" customFormat="1" ht="16.5" customHeight="1">
      <c r="A369" s="36"/>
      <c r="B369" s="37"/>
      <c r="C369" s="232" t="s">
        <v>274</v>
      </c>
      <c r="D369" s="232" t="s">
        <v>275</v>
      </c>
      <c r="E369" s="233" t="s">
        <v>1799</v>
      </c>
      <c r="F369" s="234" t="s">
        <v>1800</v>
      </c>
      <c r="G369" s="235" t="s">
        <v>258</v>
      </c>
      <c r="H369" s="236">
        <v>243.026</v>
      </c>
      <c r="I369" s="237"/>
      <c r="J369" s="238">
        <f>ROUND(I369*H369,2)</f>
        <v>0</v>
      </c>
      <c r="K369" s="234" t="s">
        <v>160</v>
      </c>
      <c r="L369" s="239"/>
      <c r="M369" s="240" t="s">
        <v>19</v>
      </c>
      <c r="N369" s="241" t="s">
        <v>43</v>
      </c>
      <c r="O369" s="66"/>
      <c r="P369" s="189">
        <f>O369*H369</f>
        <v>0</v>
      </c>
      <c r="Q369" s="189">
        <v>1</v>
      </c>
      <c r="R369" s="189">
        <f>Q369*H369</f>
        <v>243.026</v>
      </c>
      <c r="S369" s="189">
        <v>0</v>
      </c>
      <c r="T369" s="190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1" t="s">
        <v>212</v>
      </c>
      <c r="AT369" s="191" t="s">
        <v>275</v>
      </c>
      <c r="AU369" s="191" t="s">
        <v>81</v>
      </c>
      <c r="AY369" s="19" t="s">
        <v>154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9" t="s">
        <v>79</v>
      </c>
      <c r="BK369" s="192">
        <f>ROUND(I369*H369,2)</f>
        <v>0</v>
      </c>
      <c r="BL369" s="19" t="s">
        <v>161</v>
      </c>
      <c r="BM369" s="191" t="s">
        <v>1801</v>
      </c>
    </row>
    <row r="370" spans="1:47" s="2" customFormat="1" ht="11.25">
      <c r="A370" s="36"/>
      <c r="B370" s="37"/>
      <c r="C370" s="38"/>
      <c r="D370" s="193" t="s">
        <v>163</v>
      </c>
      <c r="E370" s="38"/>
      <c r="F370" s="194" t="s">
        <v>1800</v>
      </c>
      <c r="G370" s="38"/>
      <c r="H370" s="38"/>
      <c r="I370" s="195"/>
      <c r="J370" s="38"/>
      <c r="K370" s="38"/>
      <c r="L370" s="41"/>
      <c r="M370" s="196"/>
      <c r="N370" s="197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163</v>
      </c>
      <c r="AU370" s="19" t="s">
        <v>81</v>
      </c>
    </row>
    <row r="371" spans="2:51" s="14" customFormat="1" ht="11.25">
      <c r="B371" s="210"/>
      <c r="C371" s="211"/>
      <c r="D371" s="193" t="s">
        <v>166</v>
      </c>
      <c r="E371" s="212" t="s">
        <v>19</v>
      </c>
      <c r="F371" s="213" t="s">
        <v>1802</v>
      </c>
      <c r="G371" s="211"/>
      <c r="H371" s="214">
        <v>121.513</v>
      </c>
      <c r="I371" s="215"/>
      <c r="J371" s="211"/>
      <c r="K371" s="211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166</v>
      </c>
      <c r="AU371" s="220" t="s">
        <v>81</v>
      </c>
      <c r="AV371" s="14" t="s">
        <v>81</v>
      </c>
      <c r="AW371" s="14" t="s">
        <v>33</v>
      </c>
      <c r="AX371" s="14" t="s">
        <v>72</v>
      </c>
      <c r="AY371" s="220" t="s">
        <v>154</v>
      </c>
    </row>
    <row r="372" spans="2:51" s="14" customFormat="1" ht="11.25">
      <c r="B372" s="210"/>
      <c r="C372" s="211"/>
      <c r="D372" s="193" t="s">
        <v>166</v>
      </c>
      <c r="E372" s="212" t="s">
        <v>19</v>
      </c>
      <c r="F372" s="213" t="s">
        <v>1803</v>
      </c>
      <c r="G372" s="211"/>
      <c r="H372" s="214">
        <v>243.026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166</v>
      </c>
      <c r="AU372" s="220" t="s">
        <v>81</v>
      </c>
      <c r="AV372" s="14" t="s">
        <v>81</v>
      </c>
      <c r="AW372" s="14" t="s">
        <v>33</v>
      </c>
      <c r="AX372" s="14" t="s">
        <v>79</v>
      </c>
      <c r="AY372" s="220" t="s">
        <v>154</v>
      </c>
    </row>
    <row r="373" spans="1:65" s="2" customFormat="1" ht="37.9" customHeight="1">
      <c r="A373" s="36"/>
      <c r="B373" s="37"/>
      <c r="C373" s="180" t="s">
        <v>281</v>
      </c>
      <c r="D373" s="180" t="s">
        <v>156</v>
      </c>
      <c r="E373" s="181" t="s">
        <v>1804</v>
      </c>
      <c r="F373" s="182" t="s">
        <v>1805</v>
      </c>
      <c r="G373" s="183" t="s">
        <v>159</v>
      </c>
      <c r="H373" s="184">
        <v>450</v>
      </c>
      <c r="I373" s="185"/>
      <c r="J373" s="186">
        <f>ROUND(I373*H373,2)</f>
        <v>0</v>
      </c>
      <c r="K373" s="182" t="s">
        <v>160</v>
      </c>
      <c r="L373" s="41"/>
      <c r="M373" s="187" t="s">
        <v>19</v>
      </c>
      <c r="N373" s="188" t="s">
        <v>43</v>
      </c>
      <c r="O373" s="66"/>
      <c r="P373" s="189">
        <f>O373*H373</f>
        <v>0</v>
      </c>
      <c r="Q373" s="189">
        <v>0</v>
      </c>
      <c r="R373" s="189">
        <f>Q373*H373</f>
        <v>0</v>
      </c>
      <c r="S373" s="189">
        <v>0</v>
      </c>
      <c r="T373" s="190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91" t="s">
        <v>161</v>
      </c>
      <c r="AT373" s="191" t="s">
        <v>156</v>
      </c>
      <c r="AU373" s="191" t="s">
        <v>81</v>
      </c>
      <c r="AY373" s="19" t="s">
        <v>154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9" t="s">
        <v>79</v>
      </c>
      <c r="BK373" s="192">
        <f>ROUND(I373*H373,2)</f>
        <v>0</v>
      </c>
      <c r="BL373" s="19" t="s">
        <v>161</v>
      </c>
      <c r="BM373" s="191" t="s">
        <v>1806</v>
      </c>
    </row>
    <row r="374" spans="1:47" s="2" customFormat="1" ht="29.25">
      <c r="A374" s="36"/>
      <c r="B374" s="37"/>
      <c r="C374" s="38"/>
      <c r="D374" s="193" t="s">
        <v>163</v>
      </c>
      <c r="E374" s="38"/>
      <c r="F374" s="194" t="s">
        <v>1805</v>
      </c>
      <c r="G374" s="38"/>
      <c r="H374" s="38"/>
      <c r="I374" s="195"/>
      <c r="J374" s="38"/>
      <c r="K374" s="38"/>
      <c r="L374" s="41"/>
      <c r="M374" s="196"/>
      <c r="N374" s="197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163</v>
      </c>
      <c r="AU374" s="19" t="s">
        <v>81</v>
      </c>
    </row>
    <row r="375" spans="1:47" s="2" customFormat="1" ht="11.25">
      <c r="A375" s="36"/>
      <c r="B375" s="37"/>
      <c r="C375" s="38"/>
      <c r="D375" s="198" t="s">
        <v>164</v>
      </c>
      <c r="E375" s="38"/>
      <c r="F375" s="199" t="s">
        <v>1807</v>
      </c>
      <c r="G375" s="38"/>
      <c r="H375" s="38"/>
      <c r="I375" s="195"/>
      <c r="J375" s="38"/>
      <c r="K375" s="38"/>
      <c r="L375" s="41"/>
      <c r="M375" s="196"/>
      <c r="N375" s="197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164</v>
      </c>
      <c r="AU375" s="19" t="s">
        <v>81</v>
      </c>
    </row>
    <row r="376" spans="1:65" s="2" customFormat="1" ht="16.5" customHeight="1">
      <c r="A376" s="36"/>
      <c r="B376" s="37"/>
      <c r="C376" s="232" t="s">
        <v>287</v>
      </c>
      <c r="D376" s="232" t="s">
        <v>275</v>
      </c>
      <c r="E376" s="233" t="s">
        <v>288</v>
      </c>
      <c r="F376" s="234" t="s">
        <v>289</v>
      </c>
      <c r="G376" s="235" t="s">
        <v>258</v>
      </c>
      <c r="H376" s="236">
        <v>76.5</v>
      </c>
      <c r="I376" s="237"/>
      <c r="J376" s="238">
        <f>ROUND(I376*H376,2)</f>
        <v>0</v>
      </c>
      <c r="K376" s="234" t="s">
        <v>160</v>
      </c>
      <c r="L376" s="239"/>
      <c r="M376" s="240" t="s">
        <v>19</v>
      </c>
      <c r="N376" s="241" t="s">
        <v>43</v>
      </c>
      <c r="O376" s="66"/>
      <c r="P376" s="189">
        <f>O376*H376</f>
        <v>0</v>
      </c>
      <c r="Q376" s="189">
        <v>1</v>
      </c>
      <c r="R376" s="189">
        <f>Q376*H376</f>
        <v>76.5</v>
      </c>
      <c r="S376" s="189">
        <v>0</v>
      </c>
      <c r="T376" s="190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91" t="s">
        <v>212</v>
      </c>
      <c r="AT376" s="191" t="s">
        <v>275</v>
      </c>
      <c r="AU376" s="191" t="s">
        <v>81</v>
      </c>
      <c r="AY376" s="19" t="s">
        <v>154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19" t="s">
        <v>79</v>
      </c>
      <c r="BK376" s="192">
        <f>ROUND(I376*H376,2)</f>
        <v>0</v>
      </c>
      <c r="BL376" s="19" t="s">
        <v>161</v>
      </c>
      <c r="BM376" s="191" t="s">
        <v>1808</v>
      </c>
    </row>
    <row r="377" spans="1:47" s="2" customFormat="1" ht="11.25">
      <c r="A377" s="36"/>
      <c r="B377" s="37"/>
      <c r="C377" s="38"/>
      <c r="D377" s="193" t="s">
        <v>163</v>
      </c>
      <c r="E377" s="38"/>
      <c r="F377" s="194" t="s">
        <v>289</v>
      </c>
      <c r="G377" s="38"/>
      <c r="H377" s="38"/>
      <c r="I377" s="195"/>
      <c r="J377" s="38"/>
      <c r="K377" s="38"/>
      <c r="L377" s="41"/>
      <c r="M377" s="196"/>
      <c r="N377" s="197"/>
      <c r="O377" s="66"/>
      <c r="P377" s="66"/>
      <c r="Q377" s="66"/>
      <c r="R377" s="66"/>
      <c r="S377" s="66"/>
      <c r="T377" s="67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163</v>
      </c>
      <c r="AU377" s="19" t="s">
        <v>81</v>
      </c>
    </row>
    <row r="378" spans="2:51" s="14" customFormat="1" ht="11.25">
      <c r="B378" s="210"/>
      <c r="C378" s="211"/>
      <c r="D378" s="193" t="s">
        <v>166</v>
      </c>
      <c r="E378" s="212" t="s">
        <v>19</v>
      </c>
      <c r="F378" s="213" t="s">
        <v>1809</v>
      </c>
      <c r="G378" s="211"/>
      <c r="H378" s="214">
        <v>76.5</v>
      </c>
      <c r="I378" s="215"/>
      <c r="J378" s="211"/>
      <c r="K378" s="211"/>
      <c r="L378" s="216"/>
      <c r="M378" s="217"/>
      <c r="N378" s="218"/>
      <c r="O378" s="218"/>
      <c r="P378" s="218"/>
      <c r="Q378" s="218"/>
      <c r="R378" s="218"/>
      <c r="S378" s="218"/>
      <c r="T378" s="219"/>
      <c r="AT378" s="220" t="s">
        <v>166</v>
      </c>
      <c r="AU378" s="220" t="s">
        <v>81</v>
      </c>
      <c r="AV378" s="14" t="s">
        <v>81</v>
      </c>
      <c r="AW378" s="14" t="s">
        <v>33</v>
      </c>
      <c r="AX378" s="14" t="s">
        <v>79</v>
      </c>
      <c r="AY378" s="220" t="s">
        <v>154</v>
      </c>
    </row>
    <row r="379" spans="1:65" s="2" customFormat="1" ht="37.9" customHeight="1">
      <c r="A379" s="36"/>
      <c r="B379" s="37"/>
      <c r="C379" s="180" t="s">
        <v>7</v>
      </c>
      <c r="D379" s="180" t="s">
        <v>156</v>
      </c>
      <c r="E379" s="181" t="s">
        <v>292</v>
      </c>
      <c r="F379" s="182" t="s">
        <v>293</v>
      </c>
      <c r="G379" s="183" t="s">
        <v>159</v>
      </c>
      <c r="H379" s="184">
        <v>450</v>
      </c>
      <c r="I379" s="185"/>
      <c r="J379" s="186">
        <f>ROUND(I379*H379,2)</f>
        <v>0</v>
      </c>
      <c r="K379" s="182" t="s">
        <v>160</v>
      </c>
      <c r="L379" s="41"/>
      <c r="M379" s="187" t="s">
        <v>19</v>
      </c>
      <c r="N379" s="188" t="s">
        <v>43</v>
      </c>
      <c r="O379" s="66"/>
      <c r="P379" s="189">
        <f>O379*H379</f>
        <v>0</v>
      </c>
      <c r="Q379" s="189">
        <v>0</v>
      </c>
      <c r="R379" s="189">
        <f>Q379*H379</f>
        <v>0</v>
      </c>
      <c r="S379" s="189">
        <v>0</v>
      </c>
      <c r="T379" s="190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91" t="s">
        <v>161</v>
      </c>
      <c r="AT379" s="191" t="s">
        <v>156</v>
      </c>
      <c r="AU379" s="191" t="s">
        <v>81</v>
      </c>
      <c r="AY379" s="19" t="s">
        <v>154</v>
      </c>
      <c r="BE379" s="192">
        <f>IF(N379="základní",J379,0)</f>
        <v>0</v>
      </c>
      <c r="BF379" s="192">
        <f>IF(N379="snížená",J379,0)</f>
        <v>0</v>
      </c>
      <c r="BG379" s="192">
        <f>IF(N379="zákl. přenesená",J379,0)</f>
        <v>0</v>
      </c>
      <c r="BH379" s="192">
        <f>IF(N379="sníž. přenesená",J379,0)</f>
        <v>0</v>
      </c>
      <c r="BI379" s="192">
        <f>IF(N379="nulová",J379,0)</f>
        <v>0</v>
      </c>
      <c r="BJ379" s="19" t="s">
        <v>79</v>
      </c>
      <c r="BK379" s="192">
        <f>ROUND(I379*H379,2)</f>
        <v>0</v>
      </c>
      <c r="BL379" s="19" t="s">
        <v>161</v>
      </c>
      <c r="BM379" s="191" t="s">
        <v>1810</v>
      </c>
    </row>
    <row r="380" spans="1:47" s="2" customFormat="1" ht="19.5">
      <c r="A380" s="36"/>
      <c r="B380" s="37"/>
      <c r="C380" s="38"/>
      <c r="D380" s="193" t="s">
        <v>163</v>
      </c>
      <c r="E380" s="38"/>
      <c r="F380" s="194" t="s">
        <v>293</v>
      </c>
      <c r="G380" s="38"/>
      <c r="H380" s="38"/>
      <c r="I380" s="195"/>
      <c r="J380" s="38"/>
      <c r="K380" s="38"/>
      <c r="L380" s="41"/>
      <c r="M380" s="196"/>
      <c r="N380" s="197"/>
      <c r="O380" s="66"/>
      <c r="P380" s="66"/>
      <c r="Q380" s="66"/>
      <c r="R380" s="66"/>
      <c r="S380" s="66"/>
      <c r="T380" s="67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T380" s="19" t="s">
        <v>163</v>
      </c>
      <c r="AU380" s="19" t="s">
        <v>81</v>
      </c>
    </row>
    <row r="381" spans="1:47" s="2" customFormat="1" ht="11.25">
      <c r="A381" s="36"/>
      <c r="B381" s="37"/>
      <c r="C381" s="38"/>
      <c r="D381" s="198" t="s">
        <v>164</v>
      </c>
      <c r="E381" s="38"/>
      <c r="F381" s="199" t="s">
        <v>295</v>
      </c>
      <c r="G381" s="38"/>
      <c r="H381" s="38"/>
      <c r="I381" s="195"/>
      <c r="J381" s="38"/>
      <c r="K381" s="38"/>
      <c r="L381" s="41"/>
      <c r="M381" s="196"/>
      <c r="N381" s="197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164</v>
      </c>
      <c r="AU381" s="19" t="s">
        <v>81</v>
      </c>
    </row>
    <row r="382" spans="1:65" s="2" customFormat="1" ht="16.5" customHeight="1">
      <c r="A382" s="36"/>
      <c r="B382" s="37"/>
      <c r="C382" s="232" t="s">
        <v>296</v>
      </c>
      <c r="D382" s="232" t="s">
        <v>275</v>
      </c>
      <c r="E382" s="233" t="s">
        <v>297</v>
      </c>
      <c r="F382" s="234" t="s">
        <v>298</v>
      </c>
      <c r="G382" s="235" t="s">
        <v>299</v>
      </c>
      <c r="H382" s="236">
        <v>15.75</v>
      </c>
      <c r="I382" s="237"/>
      <c r="J382" s="238">
        <f>ROUND(I382*H382,2)</f>
        <v>0</v>
      </c>
      <c r="K382" s="234" t="s">
        <v>160</v>
      </c>
      <c r="L382" s="239"/>
      <c r="M382" s="240" t="s">
        <v>19</v>
      </c>
      <c r="N382" s="241" t="s">
        <v>43</v>
      </c>
      <c r="O382" s="66"/>
      <c r="P382" s="189">
        <f>O382*H382</f>
        <v>0</v>
      </c>
      <c r="Q382" s="189">
        <v>0.001</v>
      </c>
      <c r="R382" s="189">
        <f>Q382*H382</f>
        <v>0.01575</v>
      </c>
      <c r="S382" s="189">
        <v>0</v>
      </c>
      <c r="T382" s="190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91" t="s">
        <v>212</v>
      </c>
      <c r="AT382" s="191" t="s">
        <v>275</v>
      </c>
      <c r="AU382" s="191" t="s">
        <v>81</v>
      </c>
      <c r="AY382" s="19" t="s">
        <v>154</v>
      </c>
      <c r="BE382" s="192">
        <f>IF(N382="základní",J382,0)</f>
        <v>0</v>
      </c>
      <c r="BF382" s="192">
        <f>IF(N382="snížená",J382,0)</f>
        <v>0</v>
      </c>
      <c r="BG382" s="192">
        <f>IF(N382="zákl. přenesená",J382,0)</f>
        <v>0</v>
      </c>
      <c r="BH382" s="192">
        <f>IF(N382="sníž. přenesená",J382,0)</f>
        <v>0</v>
      </c>
      <c r="BI382" s="192">
        <f>IF(N382="nulová",J382,0)</f>
        <v>0</v>
      </c>
      <c r="BJ382" s="19" t="s">
        <v>79</v>
      </c>
      <c r="BK382" s="192">
        <f>ROUND(I382*H382,2)</f>
        <v>0</v>
      </c>
      <c r="BL382" s="19" t="s">
        <v>161</v>
      </c>
      <c r="BM382" s="191" t="s">
        <v>1811</v>
      </c>
    </row>
    <row r="383" spans="1:47" s="2" customFormat="1" ht="11.25">
      <c r="A383" s="36"/>
      <c r="B383" s="37"/>
      <c r="C383" s="38"/>
      <c r="D383" s="193" t="s">
        <v>163</v>
      </c>
      <c r="E383" s="38"/>
      <c r="F383" s="194" t="s">
        <v>298</v>
      </c>
      <c r="G383" s="38"/>
      <c r="H383" s="38"/>
      <c r="I383" s="195"/>
      <c r="J383" s="38"/>
      <c r="K383" s="38"/>
      <c r="L383" s="41"/>
      <c r="M383" s="196"/>
      <c r="N383" s="197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163</v>
      </c>
      <c r="AU383" s="19" t="s">
        <v>81</v>
      </c>
    </row>
    <row r="384" spans="2:51" s="14" customFormat="1" ht="11.25">
      <c r="B384" s="210"/>
      <c r="C384" s="211"/>
      <c r="D384" s="193" t="s">
        <v>166</v>
      </c>
      <c r="E384" s="212" t="s">
        <v>19</v>
      </c>
      <c r="F384" s="213" t="s">
        <v>1812</v>
      </c>
      <c r="G384" s="211"/>
      <c r="H384" s="214">
        <v>450</v>
      </c>
      <c r="I384" s="215"/>
      <c r="J384" s="211"/>
      <c r="K384" s="211"/>
      <c r="L384" s="216"/>
      <c r="M384" s="217"/>
      <c r="N384" s="218"/>
      <c r="O384" s="218"/>
      <c r="P384" s="218"/>
      <c r="Q384" s="218"/>
      <c r="R384" s="218"/>
      <c r="S384" s="218"/>
      <c r="T384" s="219"/>
      <c r="AT384" s="220" t="s">
        <v>166</v>
      </c>
      <c r="AU384" s="220" t="s">
        <v>81</v>
      </c>
      <c r="AV384" s="14" t="s">
        <v>81</v>
      </c>
      <c r="AW384" s="14" t="s">
        <v>33</v>
      </c>
      <c r="AX384" s="14" t="s">
        <v>72</v>
      </c>
      <c r="AY384" s="220" t="s">
        <v>154</v>
      </c>
    </row>
    <row r="385" spans="2:51" s="14" customFormat="1" ht="11.25">
      <c r="B385" s="210"/>
      <c r="C385" s="211"/>
      <c r="D385" s="193" t="s">
        <v>166</v>
      </c>
      <c r="E385" s="212" t="s">
        <v>19</v>
      </c>
      <c r="F385" s="213" t="s">
        <v>1813</v>
      </c>
      <c r="G385" s="211"/>
      <c r="H385" s="214">
        <v>15.75</v>
      </c>
      <c r="I385" s="215"/>
      <c r="J385" s="211"/>
      <c r="K385" s="211"/>
      <c r="L385" s="216"/>
      <c r="M385" s="217"/>
      <c r="N385" s="218"/>
      <c r="O385" s="218"/>
      <c r="P385" s="218"/>
      <c r="Q385" s="218"/>
      <c r="R385" s="218"/>
      <c r="S385" s="218"/>
      <c r="T385" s="219"/>
      <c r="AT385" s="220" t="s">
        <v>166</v>
      </c>
      <c r="AU385" s="220" t="s">
        <v>81</v>
      </c>
      <c r="AV385" s="14" t="s">
        <v>81</v>
      </c>
      <c r="AW385" s="14" t="s">
        <v>33</v>
      </c>
      <c r="AX385" s="14" t="s">
        <v>79</v>
      </c>
      <c r="AY385" s="220" t="s">
        <v>154</v>
      </c>
    </row>
    <row r="386" spans="1:65" s="2" customFormat="1" ht="33" customHeight="1">
      <c r="A386" s="36"/>
      <c r="B386" s="37"/>
      <c r="C386" s="180" t="s">
        <v>302</v>
      </c>
      <c r="D386" s="180" t="s">
        <v>156</v>
      </c>
      <c r="E386" s="181" t="s">
        <v>1814</v>
      </c>
      <c r="F386" s="182" t="s">
        <v>1815</v>
      </c>
      <c r="G386" s="183" t="s">
        <v>159</v>
      </c>
      <c r="H386" s="184">
        <v>450</v>
      </c>
      <c r="I386" s="185"/>
      <c r="J386" s="186">
        <f>ROUND(I386*H386,2)</f>
        <v>0</v>
      </c>
      <c r="K386" s="182" t="s">
        <v>160</v>
      </c>
      <c r="L386" s="41"/>
      <c r="M386" s="187" t="s">
        <v>19</v>
      </c>
      <c r="N386" s="188" t="s">
        <v>43</v>
      </c>
      <c r="O386" s="66"/>
      <c r="P386" s="189">
        <f>O386*H386</f>
        <v>0</v>
      </c>
      <c r="Q386" s="189">
        <v>0</v>
      </c>
      <c r="R386" s="189">
        <f>Q386*H386</f>
        <v>0</v>
      </c>
      <c r="S386" s="189">
        <v>0</v>
      </c>
      <c r="T386" s="190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91" t="s">
        <v>161</v>
      </c>
      <c r="AT386" s="191" t="s">
        <v>156</v>
      </c>
      <c r="AU386" s="191" t="s">
        <v>81</v>
      </c>
      <c r="AY386" s="19" t="s">
        <v>154</v>
      </c>
      <c r="BE386" s="192">
        <f>IF(N386="základní",J386,0)</f>
        <v>0</v>
      </c>
      <c r="BF386" s="192">
        <f>IF(N386="snížená",J386,0)</f>
        <v>0</v>
      </c>
      <c r="BG386" s="192">
        <f>IF(N386="zákl. přenesená",J386,0)</f>
        <v>0</v>
      </c>
      <c r="BH386" s="192">
        <f>IF(N386="sníž. přenesená",J386,0)</f>
        <v>0</v>
      </c>
      <c r="BI386" s="192">
        <f>IF(N386="nulová",J386,0)</f>
        <v>0</v>
      </c>
      <c r="BJ386" s="19" t="s">
        <v>79</v>
      </c>
      <c r="BK386" s="192">
        <f>ROUND(I386*H386,2)</f>
        <v>0</v>
      </c>
      <c r="BL386" s="19" t="s">
        <v>161</v>
      </c>
      <c r="BM386" s="191" t="s">
        <v>1816</v>
      </c>
    </row>
    <row r="387" spans="1:47" s="2" customFormat="1" ht="19.5">
      <c r="A387" s="36"/>
      <c r="B387" s="37"/>
      <c r="C387" s="38"/>
      <c r="D387" s="193" t="s">
        <v>163</v>
      </c>
      <c r="E387" s="38"/>
      <c r="F387" s="194" t="s">
        <v>1815</v>
      </c>
      <c r="G387" s="38"/>
      <c r="H387" s="38"/>
      <c r="I387" s="195"/>
      <c r="J387" s="38"/>
      <c r="K387" s="38"/>
      <c r="L387" s="41"/>
      <c r="M387" s="196"/>
      <c r="N387" s="197"/>
      <c r="O387" s="66"/>
      <c r="P387" s="66"/>
      <c r="Q387" s="66"/>
      <c r="R387" s="66"/>
      <c r="S387" s="66"/>
      <c r="T387" s="6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163</v>
      </c>
      <c r="AU387" s="19" t="s">
        <v>81</v>
      </c>
    </row>
    <row r="388" spans="1:47" s="2" customFormat="1" ht="11.25">
      <c r="A388" s="36"/>
      <c r="B388" s="37"/>
      <c r="C388" s="38"/>
      <c r="D388" s="198" t="s">
        <v>164</v>
      </c>
      <c r="E388" s="38"/>
      <c r="F388" s="199" t="s">
        <v>1817</v>
      </c>
      <c r="G388" s="38"/>
      <c r="H388" s="38"/>
      <c r="I388" s="195"/>
      <c r="J388" s="38"/>
      <c r="K388" s="38"/>
      <c r="L388" s="41"/>
      <c r="M388" s="196"/>
      <c r="N388" s="197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164</v>
      </c>
      <c r="AU388" s="19" t="s">
        <v>81</v>
      </c>
    </row>
    <row r="389" spans="2:63" s="12" customFormat="1" ht="22.9" customHeight="1">
      <c r="B389" s="164"/>
      <c r="C389" s="165"/>
      <c r="D389" s="166" t="s">
        <v>71</v>
      </c>
      <c r="E389" s="178" t="s">
        <v>161</v>
      </c>
      <c r="F389" s="178" t="s">
        <v>497</v>
      </c>
      <c r="G389" s="165"/>
      <c r="H389" s="165"/>
      <c r="I389" s="168"/>
      <c r="J389" s="179">
        <f>BK389</f>
        <v>0</v>
      </c>
      <c r="K389" s="165"/>
      <c r="L389" s="170"/>
      <c r="M389" s="171"/>
      <c r="N389" s="172"/>
      <c r="O389" s="172"/>
      <c r="P389" s="173">
        <f>SUM(P390:P519)</f>
        <v>0</v>
      </c>
      <c r="Q389" s="172"/>
      <c r="R389" s="173">
        <f>SUM(R390:R519)</f>
        <v>86.0267601</v>
      </c>
      <c r="S389" s="172"/>
      <c r="T389" s="174">
        <f>SUM(T390:T519)</f>
        <v>0</v>
      </c>
      <c r="AR389" s="175" t="s">
        <v>79</v>
      </c>
      <c r="AT389" s="176" t="s">
        <v>71</v>
      </c>
      <c r="AU389" s="176" t="s">
        <v>79</v>
      </c>
      <c r="AY389" s="175" t="s">
        <v>154</v>
      </c>
      <c r="BK389" s="177">
        <f>SUM(BK390:BK519)</f>
        <v>0</v>
      </c>
    </row>
    <row r="390" spans="1:65" s="2" customFormat="1" ht="33" customHeight="1">
      <c r="A390" s="36"/>
      <c r="B390" s="37"/>
      <c r="C390" s="180" t="s">
        <v>309</v>
      </c>
      <c r="D390" s="180" t="s">
        <v>156</v>
      </c>
      <c r="E390" s="181" t="s">
        <v>1818</v>
      </c>
      <c r="F390" s="182" t="s">
        <v>1819</v>
      </c>
      <c r="G390" s="183" t="s">
        <v>183</v>
      </c>
      <c r="H390" s="184">
        <v>42.13</v>
      </c>
      <c r="I390" s="185"/>
      <c r="J390" s="186">
        <f>ROUND(I390*H390,2)</f>
        <v>0</v>
      </c>
      <c r="K390" s="182" t="s">
        <v>160</v>
      </c>
      <c r="L390" s="41"/>
      <c r="M390" s="187" t="s">
        <v>19</v>
      </c>
      <c r="N390" s="188" t="s">
        <v>43</v>
      </c>
      <c r="O390" s="66"/>
      <c r="P390" s="189">
        <f>O390*H390</f>
        <v>0</v>
      </c>
      <c r="Q390" s="189">
        <v>1.89077</v>
      </c>
      <c r="R390" s="189">
        <f>Q390*H390</f>
        <v>79.65814010000001</v>
      </c>
      <c r="S390" s="189">
        <v>0</v>
      </c>
      <c r="T390" s="190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91" t="s">
        <v>161</v>
      </c>
      <c r="AT390" s="191" t="s">
        <v>156</v>
      </c>
      <c r="AU390" s="191" t="s">
        <v>81</v>
      </c>
      <c r="AY390" s="19" t="s">
        <v>154</v>
      </c>
      <c r="BE390" s="192">
        <f>IF(N390="základní",J390,0)</f>
        <v>0</v>
      </c>
      <c r="BF390" s="192">
        <f>IF(N390="snížená",J390,0)</f>
        <v>0</v>
      </c>
      <c r="BG390" s="192">
        <f>IF(N390="zákl. přenesená",J390,0)</f>
        <v>0</v>
      </c>
      <c r="BH390" s="192">
        <f>IF(N390="sníž. přenesená",J390,0)</f>
        <v>0</v>
      </c>
      <c r="BI390" s="192">
        <f>IF(N390="nulová",J390,0)</f>
        <v>0</v>
      </c>
      <c r="BJ390" s="19" t="s">
        <v>79</v>
      </c>
      <c r="BK390" s="192">
        <f>ROUND(I390*H390,2)</f>
        <v>0</v>
      </c>
      <c r="BL390" s="19" t="s">
        <v>161</v>
      </c>
      <c r="BM390" s="191" t="s">
        <v>1820</v>
      </c>
    </row>
    <row r="391" spans="1:47" s="2" customFormat="1" ht="19.5">
      <c r="A391" s="36"/>
      <c r="B391" s="37"/>
      <c r="C391" s="38"/>
      <c r="D391" s="193" t="s">
        <v>163</v>
      </c>
      <c r="E391" s="38"/>
      <c r="F391" s="194" t="s">
        <v>1819</v>
      </c>
      <c r="G391" s="38"/>
      <c r="H391" s="38"/>
      <c r="I391" s="195"/>
      <c r="J391" s="38"/>
      <c r="K391" s="38"/>
      <c r="L391" s="41"/>
      <c r="M391" s="196"/>
      <c r="N391" s="197"/>
      <c r="O391" s="66"/>
      <c r="P391" s="66"/>
      <c r="Q391" s="66"/>
      <c r="R391" s="66"/>
      <c r="S391" s="66"/>
      <c r="T391" s="67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9" t="s">
        <v>163</v>
      </c>
      <c r="AU391" s="19" t="s">
        <v>81</v>
      </c>
    </row>
    <row r="392" spans="1:47" s="2" customFormat="1" ht="11.25">
      <c r="A392" s="36"/>
      <c r="B392" s="37"/>
      <c r="C392" s="38"/>
      <c r="D392" s="198" t="s">
        <v>164</v>
      </c>
      <c r="E392" s="38"/>
      <c r="F392" s="199" t="s">
        <v>1821</v>
      </c>
      <c r="G392" s="38"/>
      <c r="H392" s="38"/>
      <c r="I392" s="195"/>
      <c r="J392" s="38"/>
      <c r="K392" s="38"/>
      <c r="L392" s="41"/>
      <c r="M392" s="196"/>
      <c r="N392" s="197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164</v>
      </c>
      <c r="AU392" s="19" t="s">
        <v>81</v>
      </c>
    </row>
    <row r="393" spans="2:51" s="13" customFormat="1" ht="11.25">
      <c r="B393" s="200"/>
      <c r="C393" s="201"/>
      <c r="D393" s="193" t="s">
        <v>166</v>
      </c>
      <c r="E393" s="202" t="s">
        <v>19</v>
      </c>
      <c r="F393" s="203" t="s">
        <v>1822</v>
      </c>
      <c r="G393" s="201"/>
      <c r="H393" s="202" t="s">
        <v>19</v>
      </c>
      <c r="I393" s="204"/>
      <c r="J393" s="201"/>
      <c r="K393" s="201"/>
      <c r="L393" s="205"/>
      <c r="M393" s="206"/>
      <c r="N393" s="207"/>
      <c r="O393" s="207"/>
      <c r="P393" s="207"/>
      <c r="Q393" s="207"/>
      <c r="R393" s="207"/>
      <c r="S393" s="207"/>
      <c r="T393" s="208"/>
      <c r="AT393" s="209" t="s">
        <v>166</v>
      </c>
      <c r="AU393" s="209" t="s">
        <v>81</v>
      </c>
      <c r="AV393" s="13" t="s">
        <v>79</v>
      </c>
      <c r="AW393" s="13" t="s">
        <v>33</v>
      </c>
      <c r="AX393" s="13" t="s">
        <v>72</v>
      </c>
      <c r="AY393" s="209" t="s">
        <v>154</v>
      </c>
    </row>
    <row r="394" spans="2:51" s="14" customFormat="1" ht="11.25">
      <c r="B394" s="210"/>
      <c r="C394" s="211"/>
      <c r="D394" s="193" t="s">
        <v>166</v>
      </c>
      <c r="E394" s="212" t="s">
        <v>19</v>
      </c>
      <c r="F394" s="213" t="s">
        <v>1823</v>
      </c>
      <c r="G394" s="211"/>
      <c r="H394" s="214">
        <v>9.984</v>
      </c>
      <c r="I394" s="215"/>
      <c r="J394" s="211"/>
      <c r="K394" s="211"/>
      <c r="L394" s="216"/>
      <c r="M394" s="217"/>
      <c r="N394" s="218"/>
      <c r="O394" s="218"/>
      <c r="P394" s="218"/>
      <c r="Q394" s="218"/>
      <c r="R394" s="218"/>
      <c r="S394" s="218"/>
      <c r="T394" s="219"/>
      <c r="AT394" s="220" t="s">
        <v>166</v>
      </c>
      <c r="AU394" s="220" t="s">
        <v>81</v>
      </c>
      <c r="AV394" s="14" t="s">
        <v>81</v>
      </c>
      <c r="AW394" s="14" t="s">
        <v>33</v>
      </c>
      <c r="AX394" s="14" t="s">
        <v>72</v>
      </c>
      <c r="AY394" s="220" t="s">
        <v>154</v>
      </c>
    </row>
    <row r="395" spans="2:51" s="14" customFormat="1" ht="11.25">
      <c r="B395" s="210"/>
      <c r="C395" s="211"/>
      <c r="D395" s="193" t="s">
        <v>166</v>
      </c>
      <c r="E395" s="212" t="s">
        <v>19</v>
      </c>
      <c r="F395" s="213" t="s">
        <v>1824</v>
      </c>
      <c r="G395" s="211"/>
      <c r="H395" s="214">
        <v>0.8</v>
      </c>
      <c r="I395" s="215"/>
      <c r="J395" s="211"/>
      <c r="K395" s="211"/>
      <c r="L395" s="216"/>
      <c r="M395" s="217"/>
      <c r="N395" s="218"/>
      <c r="O395" s="218"/>
      <c r="P395" s="218"/>
      <c r="Q395" s="218"/>
      <c r="R395" s="218"/>
      <c r="S395" s="218"/>
      <c r="T395" s="219"/>
      <c r="AT395" s="220" t="s">
        <v>166</v>
      </c>
      <c r="AU395" s="220" t="s">
        <v>81</v>
      </c>
      <c r="AV395" s="14" t="s">
        <v>81</v>
      </c>
      <c r="AW395" s="14" t="s">
        <v>33</v>
      </c>
      <c r="AX395" s="14" t="s">
        <v>72</v>
      </c>
      <c r="AY395" s="220" t="s">
        <v>154</v>
      </c>
    </row>
    <row r="396" spans="2:51" s="14" customFormat="1" ht="11.25">
      <c r="B396" s="210"/>
      <c r="C396" s="211"/>
      <c r="D396" s="193" t="s">
        <v>166</v>
      </c>
      <c r="E396" s="212" t="s">
        <v>19</v>
      </c>
      <c r="F396" s="213" t="s">
        <v>1825</v>
      </c>
      <c r="G396" s="211"/>
      <c r="H396" s="214">
        <v>0.148</v>
      </c>
      <c r="I396" s="215"/>
      <c r="J396" s="211"/>
      <c r="K396" s="211"/>
      <c r="L396" s="216"/>
      <c r="M396" s="217"/>
      <c r="N396" s="218"/>
      <c r="O396" s="218"/>
      <c r="P396" s="218"/>
      <c r="Q396" s="218"/>
      <c r="R396" s="218"/>
      <c r="S396" s="218"/>
      <c r="T396" s="219"/>
      <c r="AT396" s="220" t="s">
        <v>166</v>
      </c>
      <c r="AU396" s="220" t="s">
        <v>81</v>
      </c>
      <c r="AV396" s="14" t="s">
        <v>81</v>
      </c>
      <c r="AW396" s="14" t="s">
        <v>33</v>
      </c>
      <c r="AX396" s="14" t="s">
        <v>72</v>
      </c>
      <c r="AY396" s="220" t="s">
        <v>154</v>
      </c>
    </row>
    <row r="397" spans="2:51" s="14" customFormat="1" ht="11.25">
      <c r="B397" s="210"/>
      <c r="C397" s="211"/>
      <c r="D397" s="193" t="s">
        <v>166</v>
      </c>
      <c r="E397" s="212" t="s">
        <v>19</v>
      </c>
      <c r="F397" s="213" t="s">
        <v>1826</v>
      </c>
      <c r="G397" s="211"/>
      <c r="H397" s="214">
        <v>0.47</v>
      </c>
      <c r="I397" s="215"/>
      <c r="J397" s="211"/>
      <c r="K397" s="211"/>
      <c r="L397" s="216"/>
      <c r="M397" s="217"/>
      <c r="N397" s="218"/>
      <c r="O397" s="218"/>
      <c r="P397" s="218"/>
      <c r="Q397" s="218"/>
      <c r="R397" s="218"/>
      <c r="S397" s="218"/>
      <c r="T397" s="219"/>
      <c r="AT397" s="220" t="s">
        <v>166</v>
      </c>
      <c r="AU397" s="220" t="s">
        <v>81</v>
      </c>
      <c r="AV397" s="14" t="s">
        <v>81</v>
      </c>
      <c r="AW397" s="14" t="s">
        <v>33</v>
      </c>
      <c r="AX397" s="14" t="s">
        <v>72</v>
      </c>
      <c r="AY397" s="220" t="s">
        <v>154</v>
      </c>
    </row>
    <row r="398" spans="2:51" s="14" customFormat="1" ht="11.25">
      <c r="B398" s="210"/>
      <c r="C398" s="211"/>
      <c r="D398" s="193" t="s">
        <v>166</v>
      </c>
      <c r="E398" s="212" t="s">
        <v>19</v>
      </c>
      <c r="F398" s="213" t="s">
        <v>1827</v>
      </c>
      <c r="G398" s="211"/>
      <c r="H398" s="214">
        <v>0.48</v>
      </c>
      <c r="I398" s="215"/>
      <c r="J398" s="211"/>
      <c r="K398" s="211"/>
      <c r="L398" s="216"/>
      <c r="M398" s="217"/>
      <c r="N398" s="218"/>
      <c r="O398" s="218"/>
      <c r="P398" s="218"/>
      <c r="Q398" s="218"/>
      <c r="R398" s="218"/>
      <c r="S398" s="218"/>
      <c r="T398" s="219"/>
      <c r="AT398" s="220" t="s">
        <v>166</v>
      </c>
      <c r="AU398" s="220" t="s">
        <v>81</v>
      </c>
      <c r="AV398" s="14" t="s">
        <v>81</v>
      </c>
      <c r="AW398" s="14" t="s">
        <v>33</v>
      </c>
      <c r="AX398" s="14" t="s">
        <v>72</v>
      </c>
      <c r="AY398" s="220" t="s">
        <v>154</v>
      </c>
    </row>
    <row r="399" spans="2:51" s="14" customFormat="1" ht="11.25">
      <c r="B399" s="210"/>
      <c r="C399" s="211"/>
      <c r="D399" s="193" t="s">
        <v>166</v>
      </c>
      <c r="E399" s="212" t="s">
        <v>19</v>
      </c>
      <c r="F399" s="213" t="s">
        <v>1828</v>
      </c>
      <c r="G399" s="211"/>
      <c r="H399" s="214">
        <v>0.395</v>
      </c>
      <c r="I399" s="215"/>
      <c r="J399" s="211"/>
      <c r="K399" s="211"/>
      <c r="L399" s="216"/>
      <c r="M399" s="217"/>
      <c r="N399" s="218"/>
      <c r="O399" s="218"/>
      <c r="P399" s="218"/>
      <c r="Q399" s="218"/>
      <c r="R399" s="218"/>
      <c r="S399" s="218"/>
      <c r="T399" s="219"/>
      <c r="AT399" s="220" t="s">
        <v>166</v>
      </c>
      <c r="AU399" s="220" t="s">
        <v>81</v>
      </c>
      <c r="AV399" s="14" t="s">
        <v>81</v>
      </c>
      <c r="AW399" s="14" t="s">
        <v>33</v>
      </c>
      <c r="AX399" s="14" t="s">
        <v>72</v>
      </c>
      <c r="AY399" s="220" t="s">
        <v>154</v>
      </c>
    </row>
    <row r="400" spans="2:51" s="14" customFormat="1" ht="11.25">
      <c r="B400" s="210"/>
      <c r="C400" s="211"/>
      <c r="D400" s="193" t="s">
        <v>166</v>
      </c>
      <c r="E400" s="212" t="s">
        <v>19</v>
      </c>
      <c r="F400" s="213" t="s">
        <v>1829</v>
      </c>
      <c r="G400" s="211"/>
      <c r="H400" s="214">
        <v>0.822</v>
      </c>
      <c r="I400" s="215"/>
      <c r="J400" s="211"/>
      <c r="K400" s="211"/>
      <c r="L400" s="216"/>
      <c r="M400" s="217"/>
      <c r="N400" s="218"/>
      <c r="O400" s="218"/>
      <c r="P400" s="218"/>
      <c r="Q400" s="218"/>
      <c r="R400" s="218"/>
      <c r="S400" s="218"/>
      <c r="T400" s="219"/>
      <c r="AT400" s="220" t="s">
        <v>166</v>
      </c>
      <c r="AU400" s="220" t="s">
        <v>81</v>
      </c>
      <c r="AV400" s="14" t="s">
        <v>81</v>
      </c>
      <c r="AW400" s="14" t="s">
        <v>33</v>
      </c>
      <c r="AX400" s="14" t="s">
        <v>72</v>
      </c>
      <c r="AY400" s="220" t="s">
        <v>154</v>
      </c>
    </row>
    <row r="401" spans="2:51" s="14" customFormat="1" ht="11.25">
      <c r="B401" s="210"/>
      <c r="C401" s="211"/>
      <c r="D401" s="193" t="s">
        <v>166</v>
      </c>
      <c r="E401" s="212" t="s">
        <v>19</v>
      </c>
      <c r="F401" s="213" t="s">
        <v>1830</v>
      </c>
      <c r="G401" s="211"/>
      <c r="H401" s="214">
        <v>0.33</v>
      </c>
      <c r="I401" s="215"/>
      <c r="J401" s="211"/>
      <c r="K401" s="211"/>
      <c r="L401" s="216"/>
      <c r="M401" s="217"/>
      <c r="N401" s="218"/>
      <c r="O401" s="218"/>
      <c r="P401" s="218"/>
      <c r="Q401" s="218"/>
      <c r="R401" s="218"/>
      <c r="S401" s="218"/>
      <c r="T401" s="219"/>
      <c r="AT401" s="220" t="s">
        <v>166</v>
      </c>
      <c r="AU401" s="220" t="s">
        <v>81</v>
      </c>
      <c r="AV401" s="14" t="s">
        <v>81</v>
      </c>
      <c r="AW401" s="14" t="s">
        <v>33</v>
      </c>
      <c r="AX401" s="14" t="s">
        <v>72</v>
      </c>
      <c r="AY401" s="220" t="s">
        <v>154</v>
      </c>
    </row>
    <row r="402" spans="2:51" s="14" customFormat="1" ht="11.25">
      <c r="B402" s="210"/>
      <c r="C402" s="211"/>
      <c r="D402" s="193" t="s">
        <v>166</v>
      </c>
      <c r="E402" s="212" t="s">
        <v>19</v>
      </c>
      <c r="F402" s="213" t="s">
        <v>1831</v>
      </c>
      <c r="G402" s="211"/>
      <c r="H402" s="214">
        <v>0.155</v>
      </c>
      <c r="I402" s="215"/>
      <c r="J402" s="211"/>
      <c r="K402" s="211"/>
      <c r="L402" s="216"/>
      <c r="M402" s="217"/>
      <c r="N402" s="218"/>
      <c r="O402" s="218"/>
      <c r="P402" s="218"/>
      <c r="Q402" s="218"/>
      <c r="R402" s="218"/>
      <c r="S402" s="218"/>
      <c r="T402" s="219"/>
      <c r="AT402" s="220" t="s">
        <v>166</v>
      </c>
      <c r="AU402" s="220" t="s">
        <v>81</v>
      </c>
      <c r="AV402" s="14" t="s">
        <v>81</v>
      </c>
      <c r="AW402" s="14" t="s">
        <v>33</v>
      </c>
      <c r="AX402" s="14" t="s">
        <v>72</v>
      </c>
      <c r="AY402" s="220" t="s">
        <v>154</v>
      </c>
    </row>
    <row r="403" spans="2:51" s="14" customFormat="1" ht="11.25">
      <c r="B403" s="210"/>
      <c r="C403" s="211"/>
      <c r="D403" s="193" t="s">
        <v>166</v>
      </c>
      <c r="E403" s="212" t="s">
        <v>19</v>
      </c>
      <c r="F403" s="213" t="s">
        <v>1832</v>
      </c>
      <c r="G403" s="211"/>
      <c r="H403" s="214">
        <v>0.295</v>
      </c>
      <c r="I403" s="215"/>
      <c r="J403" s="211"/>
      <c r="K403" s="211"/>
      <c r="L403" s="216"/>
      <c r="M403" s="217"/>
      <c r="N403" s="218"/>
      <c r="O403" s="218"/>
      <c r="P403" s="218"/>
      <c r="Q403" s="218"/>
      <c r="R403" s="218"/>
      <c r="S403" s="218"/>
      <c r="T403" s="219"/>
      <c r="AT403" s="220" t="s">
        <v>166</v>
      </c>
      <c r="AU403" s="220" t="s">
        <v>81</v>
      </c>
      <c r="AV403" s="14" t="s">
        <v>81</v>
      </c>
      <c r="AW403" s="14" t="s">
        <v>33</v>
      </c>
      <c r="AX403" s="14" t="s">
        <v>72</v>
      </c>
      <c r="AY403" s="220" t="s">
        <v>154</v>
      </c>
    </row>
    <row r="404" spans="2:51" s="14" customFormat="1" ht="11.25">
      <c r="B404" s="210"/>
      <c r="C404" s="211"/>
      <c r="D404" s="193" t="s">
        <v>166</v>
      </c>
      <c r="E404" s="212" t="s">
        <v>19</v>
      </c>
      <c r="F404" s="213" t="s">
        <v>1833</v>
      </c>
      <c r="G404" s="211"/>
      <c r="H404" s="214">
        <v>0.301</v>
      </c>
      <c r="I404" s="215"/>
      <c r="J404" s="211"/>
      <c r="K404" s="211"/>
      <c r="L404" s="216"/>
      <c r="M404" s="217"/>
      <c r="N404" s="218"/>
      <c r="O404" s="218"/>
      <c r="P404" s="218"/>
      <c r="Q404" s="218"/>
      <c r="R404" s="218"/>
      <c r="S404" s="218"/>
      <c r="T404" s="219"/>
      <c r="AT404" s="220" t="s">
        <v>166</v>
      </c>
      <c r="AU404" s="220" t="s">
        <v>81</v>
      </c>
      <c r="AV404" s="14" t="s">
        <v>81</v>
      </c>
      <c r="AW404" s="14" t="s">
        <v>33</v>
      </c>
      <c r="AX404" s="14" t="s">
        <v>72</v>
      </c>
      <c r="AY404" s="220" t="s">
        <v>154</v>
      </c>
    </row>
    <row r="405" spans="2:51" s="14" customFormat="1" ht="11.25">
      <c r="B405" s="210"/>
      <c r="C405" s="211"/>
      <c r="D405" s="193" t="s">
        <v>166</v>
      </c>
      <c r="E405" s="212" t="s">
        <v>19</v>
      </c>
      <c r="F405" s="213" t="s">
        <v>1834</v>
      </c>
      <c r="G405" s="211"/>
      <c r="H405" s="214">
        <v>0.271</v>
      </c>
      <c r="I405" s="215"/>
      <c r="J405" s="211"/>
      <c r="K405" s="211"/>
      <c r="L405" s="216"/>
      <c r="M405" s="217"/>
      <c r="N405" s="218"/>
      <c r="O405" s="218"/>
      <c r="P405" s="218"/>
      <c r="Q405" s="218"/>
      <c r="R405" s="218"/>
      <c r="S405" s="218"/>
      <c r="T405" s="219"/>
      <c r="AT405" s="220" t="s">
        <v>166</v>
      </c>
      <c r="AU405" s="220" t="s">
        <v>81</v>
      </c>
      <c r="AV405" s="14" t="s">
        <v>81</v>
      </c>
      <c r="AW405" s="14" t="s">
        <v>33</v>
      </c>
      <c r="AX405" s="14" t="s">
        <v>72</v>
      </c>
      <c r="AY405" s="220" t="s">
        <v>154</v>
      </c>
    </row>
    <row r="406" spans="2:51" s="14" customFormat="1" ht="11.25">
      <c r="B406" s="210"/>
      <c r="C406" s="211"/>
      <c r="D406" s="193" t="s">
        <v>166</v>
      </c>
      <c r="E406" s="212" t="s">
        <v>19</v>
      </c>
      <c r="F406" s="213" t="s">
        <v>1835</v>
      </c>
      <c r="G406" s="211"/>
      <c r="H406" s="214">
        <v>0.281</v>
      </c>
      <c r="I406" s="215"/>
      <c r="J406" s="211"/>
      <c r="K406" s="211"/>
      <c r="L406" s="216"/>
      <c r="M406" s="217"/>
      <c r="N406" s="218"/>
      <c r="O406" s="218"/>
      <c r="P406" s="218"/>
      <c r="Q406" s="218"/>
      <c r="R406" s="218"/>
      <c r="S406" s="218"/>
      <c r="T406" s="219"/>
      <c r="AT406" s="220" t="s">
        <v>166</v>
      </c>
      <c r="AU406" s="220" t="s">
        <v>81</v>
      </c>
      <c r="AV406" s="14" t="s">
        <v>81</v>
      </c>
      <c r="AW406" s="14" t="s">
        <v>33</v>
      </c>
      <c r="AX406" s="14" t="s">
        <v>72</v>
      </c>
      <c r="AY406" s="220" t="s">
        <v>154</v>
      </c>
    </row>
    <row r="407" spans="2:51" s="14" customFormat="1" ht="11.25">
      <c r="B407" s="210"/>
      <c r="C407" s="211"/>
      <c r="D407" s="193" t="s">
        <v>166</v>
      </c>
      <c r="E407" s="212" t="s">
        <v>19</v>
      </c>
      <c r="F407" s="213" t="s">
        <v>1836</v>
      </c>
      <c r="G407" s="211"/>
      <c r="H407" s="214">
        <v>0.367</v>
      </c>
      <c r="I407" s="215"/>
      <c r="J407" s="211"/>
      <c r="K407" s="211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166</v>
      </c>
      <c r="AU407" s="220" t="s">
        <v>81</v>
      </c>
      <c r="AV407" s="14" t="s">
        <v>81</v>
      </c>
      <c r="AW407" s="14" t="s">
        <v>33</v>
      </c>
      <c r="AX407" s="14" t="s">
        <v>72</v>
      </c>
      <c r="AY407" s="220" t="s">
        <v>154</v>
      </c>
    </row>
    <row r="408" spans="2:51" s="14" customFormat="1" ht="11.25">
      <c r="B408" s="210"/>
      <c r="C408" s="211"/>
      <c r="D408" s="193" t="s">
        <v>166</v>
      </c>
      <c r="E408" s="212" t="s">
        <v>19</v>
      </c>
      <c r="F408" s="213" t="s">
        <v>1837</v>
      </c>
      <c r="G408" s="211"/>
      <c r="H408" s="214">
        <v>0.472</v>
      </c>
      <c r="I408" s="215"/>
      <c r="J408" s="211"/>
      <c r="K408" s="211"/>
      <c r="L408" s="216"/>
      <c r="M408" s="217"/>
      <c r="N408" s="218"/>
      <c r="O408" s="218"/>
      <c r="P408" s="218"/>
      <c r="Q408" s="218"/>
      <c r="R408" s="218"/>
      <c r="S408" s="218"/>
      <c r="T408" s="219"/>
      <c r="AT408" s="220" t="s">
        <v>166</v>
      </c>
      <c r="AU408" s="220" t="s">
        <v>81</v>
      </c>
      <c r="AV408" s="14" t="s">
        <v>81</v>
      </c>
      <c r="AW408" s="14" t="s">
        <v>33</v>
      </c>
      <c r="AX408" s="14" t="s">
        <v>72</v>
      </c>
      <c r="AY408" s="220" t="s">
        <v>154</v>
      </c>
    </row>
    <row r="409" spans="2:51" s="14" customFormat="1" ht="11.25">
      <c r="B409" s="210"/>
      <c r="C409" s="211"/>
      <c r="D409" s="193" t="s">
        <v>166</v>
      </c>
      <c r="E409" s="212" t="s">
        <v>19</v>
      </c>
      <c r="F409" s="213" t="s">
        <v>1838</v>
      </c>
      <c r="G409" s="211"/>
      <c r="H409" s="214">
        <v>0.313</v>
      </c>
      <c r="I409" s="215"/>
      <c r="J409" s="211"/>
      <c r="K409" s="211"/>
      <c r="L409" s="216"/>
      <c r="M409" s="217"/>
      <c r="N409" s="218"/>
      <c r="O409" s="218"/>
      <c r="P409" s="218"/>
      <c r="Q409" s="218"/>
      <c r="R409" s="218"/>
      <c r="S409" s="218"/>
      <c r="T409" s="219"/>
      <c r="AT409" s="220" t="s">
        <v>166</v>
      </c>
      <c r="AU409" s="220" t="s">
        <v>81</v>
      </c>
      <c r="AV409" s="14" t="s">
        <v>81</v>
      </c>
      <c r="AW409" s="14" t="s">
        <v>33</v>
      </c>
      <c r="AX409" s="14" t="s">
        <v>72</v>
      </c>
      <c r="AY409" s="220" t="s">
        <v>154</v>
      </c>
    </row>
    <row r="410" spans="2:51" s="14" customFormat="1" ht="11.25">
      <c r="B410" s="210"/>
      <c r="C410" s="211"/>
      <c r="D410" s="193" t="s">
        <v>166</v>
      </c>
      <c r="E410" s="212" t="s">
        <v>19</v>
      </c>
      <c r="F410" s="213" t="s">
        <v>1839</v>
      </c>
      <c r="G410" s="211"/>
      <c r="H410" s="214">
        <v>0.178</v>
      </c>
      <c r="I410" s="215"/>
      <c r="J410" s="211"/>
      <c r="K410" s="211"/>
      <c r="L410" s="216"/>
      <c r="M410" s="217"/>
      <c r="N410" s="218"/>
      <c r="O410" s="218"/>
      <c r="P410" s="218"/>
      <c r="Q410" s="218"/>
      <c r="R410" s="218"/>
      <c r="S410" s="218"/>
      <c r="T410" s="219"/>
      <c r="AT410" s="220" t="s">
        <v>166</v>
      </c>
      <c r="AU410" s="220" t="s">
        <v>81</v>
      </c>
      <c r="AV410" s="14" t="s">
        <v>81</v>
      </c>
      <c r="AW410" s="14" t="s">
        <v>33</v>
      </c>
      <c r="AX410" s="14" t="s">
        <v>72</v>
      </c>
      <c r="AY410" s="220" t="s">
        <v>154</v>
      </c>
    </row>
    <row r="411" spans="2:51" s="14" customFormat="1" ht="11.25">
      <c r="B411" s="210"/>
      <c r="C411" s="211"/>
      <c r="D411" s="193" t="s">
        <v>166</v>
      </c>
      <c r="E411" s="212" t="s">
        <v>19</v>
      </c>
      <c r="F411" s="213" t="s">
        <v>1840</v>
      </c>
      <c r="G411" s="211"/>
      <c r="H411" s="214">
        <v>0.379</v>
      </c>
      <c r="I411" s="215"/>
      <c r="J411" s="211"/>
      <c r="K411" s="211"/>
      <c r="L411" s="216"/>
      <c r="M411" s="217"/>
      <c r="N411" s="218"/>
      <c r="O411" s="218"/>
      <c r="P411" s="218"/>
      <c r="Q411" s="218"/>
      <c r="R411" s="218"/>
      <c r="S411" s="218"/>
      <c r="T411" s="219"/>
      <c r="AT411" s="220" t="s">
        <v>166</v>
      </c>
      <c r="AU411" s="220" t="s">
        <v>81</v>
      </c>
      <c r="AV411" s="14" t="s">
        <v>81</v>
      </c>
      <c r="AW411" s="14" t="s">
        <v>33</v>
      </c>
      <c r="AX411" s="14" t="s">
        <v>72</v>
      </c>
      <c r="AY411" s="220" t="s">
        <v>154</v>
      </c>
    </row>
    <row r="412" spans="2:51" s="14" customFormat="1" ht="11.25">
      <c r="B412" s="210"/>
      <c r="C412" s="211"/>
      <c r="D412" s="193" t="s">
        <v>166</v>
      </c>
      <c r="E412" s="212" t="s">
        <v>19</v>
      </c>
      <c r="F412" s="213" t="s">
        <v>1841</v>
      </c>
      <c r="G412" s="211"/>
      <c r="H412" s="214">
        <v>0.384</v>
      </c>
      <c r="I412" s="215"/>
      <c r="J412" s="211"/>
      <c r="K412" s="211"/>
      <c r="L412" s="216"/>
      <c r="M412" s="217"/>
      <c r="N412" s="218"/>
      <c r="O412" s="218"/>
      <c r="P412" s="218"/>
      <c r="Q412" s="218"/>
      <c r="R412" s="218"/>
      <c r="S412" s="218"/>
      <c r="T412" s="219"/>
      <c r="AT412" s="220" t="s">
        <v>166</v>
      </c>
      <c r="AU412" s="220" t="s">
        <v>81</v>
      </c>
      <c r="AV412" s="14" t="s">
        <v>81</v>
      </c>
      <c r="AW412" s="14" t="s">
        <v>33</v>
      </c>
      <c r="AX412" s="14" t="s">
        <v>72</v>
      </c>
      <c r="AY412" s="220" t="s">
        <v>154</v>
      </c>
    </row>
    <row r="413" spans="2:51" s="14" customFormat="1" ht="11.25">
      <c r="B413" s="210"/>
      <c r="C413" s="211"/>
      <c r="D413" s="193" t="s">
        <v>166</v>
      </c>
      <c r="E413" s="212" t="s">
        <v>19</v>
      </c>
      <c r="F413" s="213" t="s">
        <v>1842</v>
      </c>
      <c r="G413" s="211"/>
      <c r="H413" s="214">
        <v>0.868</v>
      </c>
      <c r="I413" s="215"/>
      <c r="J413" s="211"/>
      <c r="K413" s="211"/>
      <c r="L413" s="216"/>
      <c r="M413" s="217"/>
      <c r="N413" s="218"/>
      <c r="O413" s="218"/>
      <c r="P413" s="218"/>
      <c r="Q413" s="218"/>
      <c r="R413" s="218"/>
      <c r="S413" s="218"/>
      <c r="T413" s="219"/>
      <c r="AT413" s="220" t="s">
        <v>166</v>
      </c>
      <c r="AU413" s="220" t="s">
        <v>81</v>
      </c>
      <c r="AV413" s="14" t="s">
        <v>81</v>
      </c>
      <c r="AW413" s="14" t="s">
        <v>33</v>
      </c>
      <c r="AX413" s="14" t="s">
        <v>72</v>
      </c>
      <c r="AY413" s="220" t="s">
        <v>154</v>
      </c>
    </row>
    <row r="414" spans="2:51" s="14" customFormat="1" ht="11.25">
      <c r="B414" s="210"/>
      <c r="C414" s="211"/>
      <c r="D414" s="193" t="s">
        <v>166</v>
      </c>
      <c r="E414" s="212" t="s">
        <v>19</v>
      </c>
      <c r="F414" s="213" t="s">
        <v>1843</v>
      </c>
      <c r="G414" s="211"/>
      <c r="H414" s="214">
        <v>0.128</v>
      </c>
      <c r="I414" s="215"/>
      <c r="J414" s="211"/>
      <c r="K414" s="211"/>
      <c r="L414" s="216"/>
      <c r="M414" s="217"/>
      <c r="N414" s="218"/>
      <c r="O414" s="218"/>
      <c r="P414" s="218"/>
      <c r="Q414" s="218"/>
      <c r="R414" s="218"/>
      <c r="S414" s="218"/>
      <c r="T414" s="219"/>
      <c r="AT414" s="220" t="s">
        <v>166</v>
      </c>
      <c r="AU414" s="220" t="s">
        <v>81</v>
      </c>
      <c r="AV414" s="14" t="s">
        <v>81</v>
      </c>
      <c r="AW414" s="14" t="s">
        <v>33</v>
      </c>
      <c r="AX414" s="14" t="s">
        <v>72</v>
      </c>
      <c r="AY414" s="220" t="s">
        <v>154</v>
      </c>
    </row>
    <row r="415" spans="2:51" s="14" customFormat="1" ht="11.25">
      <c r="B415" s="210"/>
      <c r="C415" s="211"/>
      <c r="D415" s="193" t="s">
        <v>166</v>
      </c>
      <c r="E415" s="212" t="s">
        <v>19</v>
      </c>
      <c r="F415" s="213" t="s">
        <v>1844</v>
      </c>
      <c r="G415" s="211"/>
      <c r="H415" s="214">
        <v>0.2</v>
      </c>
      <c r="I415" s="215"/>
      <c r="J415" s="211"/>
      <c r="K415" s="211"/>
      <c r="L415" s="216"/>
      <c r="M415" s="217"/>
      <c r="N415" s="218"/>
      <c r="O415" s="218"/>
      <c r="P415" s="218"/>
      <c r="Q415" s="218"/>
      <c r="R415" s="218"/>
      <c r="S415" s="218"/>
      <c r="T415" s="219"/>
      <c r="AT415" s="220" t="s">
        <v>166</v>
      </c>
      <c r="AU415" s="220" t="s">
        <v>81</v>
      </c>
      <c r="AV415" s="14" t="s">
        <v>81</v>
      </c>
      <c r="AW415" s="14" t="s">
        <v>33</v>
      </c>
      <c r="AX415" s="14" t="s">
        <v>72</v>
      </c>
      <c r="AY415" s="220" t="s">
        <v>154</v>
      </c>
    </row>
    <row r="416" spans="2:51" s="14" customFormat="1" ht="11.25">
      <c r="B416" s="210"/>
      <c r="C416" s="211"/>
      <c r="D416" s="193" t="s">
        <v>166</v>
      </c>
      <c r="E416" s="212" t="s">
        <v>19</v>
      </c>
      <c r="F416" s="213" t="s">
        <v>1845</v>
      </c>
      <c r="G416" s="211"/>
      <c r="H416" s="214">
        <v>0.226</v>
      </c>
      <c r="I416" s="215"/>
      <c r="J416" s="211"/>
      <c r="K416" s="211"/>
      <c r="L416" s="216"/>
      <c r="M416" s="217"/>
      <c r="N416" s="218"/>
      <c r="O416" s="218"/>
      <c r="P416" s="218"/>
      <c r="Q416" s="218"/>
      <c r="R416" s="218"/>
      <c r="S416" s="218"/>
      <c r="T416" s="219"/>
      <c r="AT416" s="220" t="s">
        <v>166</v>
      </c>
      <c r="AU416" s="220" t="s">
        <v>81</v>
      </c>
      <c r="AV416" s="14" t="s">
        <v>81</v>
      </c>
      <c r="AW416" s="14" t="s">
        <v>33</v>
      </c>
      <c r="AX416" s="14" t="s">
        <v>72</v>
      </c>
      <c r="AY416" s="220" t="s">
        <v>154</v>
      </c>
    </row>
    <row r="417" spans="2:51" s="14" customFormat="1" ht="11.25">
      <c r="B417" s="210"/>
      <c r="C417" s="211"/>
      <c r="D417" s="193" t="s">
        <v>166</v>
      </c>
      <c r="E417" s="212" t="s">
        <v>19</v>
      </c>
      <c r="F417" s="213" t="s">
        <v>1846</v>
      </c>
      <c r="G417" s="211"/>
      <c r="H417" s="214">
        <v>0.5</v>
      </c>
      <c r="I417" s="215"/>
      <c r="J417" s="211"/>
      <c r="K417" s="211"/>
      <c r="L417" s="216"/>
      <c r="M417" s="217"/>
      <c r="N417" s="218"/>
      <c r="O417" s="218"/>
      <c r="P417" s="218"/>
      <c r="Q417" s="218"/>
      <c r="R417" s="218"/>
      <c r="S417" s="218"/>
      <c r="T417" s="219"/>
      <c r="AT417" s="220" t="s">
        <v>166</v>
      </c>
      <c r="AU417" s="220" t="s">
        <v>81</v>
      </c>
      <c r="AV417" s="14" t="s">
        <v>81</v>
      </c>
      <c r="AW417" s="14" t="s">
        <v>33</v>
      </c>
      <c r="AX417" s="14" t="s">
        <v>72</v>
      </c>
      <c r="AY417" s="220" t="s">
        <v>154</v>
      </c>
    </row>
    <row r="418" spans="2:51" s="14" customFormat="1" ht="11.25">
      <c r="B418" s="210"/>
      <c r="C418" s="211"/>
      <c r="D418" s="193" t="s">
        <v>166</v>
      </c>
      <c r="E418" s="212" t="s">
        <v>19</v>
      </c>
      <c r="F418" s="213" t="s">
        <v>1847</v>
      </c>
      <c r="G418" s="211"/>
      <c r="H418" s="214">
        <v>0.793</v>
      </c>
      <c r="I418" s="215"/>
      <c r="J418" s="211"/>
      <c r="K418" s="211"/>
      <c r="L418" s="216"/>
      <c r="M418" s="217"/>
      <c r="N418" s="218"/>
      <c r="O418" s="218"/>
      <c r="P418" s="218"/>
      <c r="Q418" s="218"/>
      <c r="R418" s="218"/>
      <c r="S418" s="218"/>
      <c r="T418" s="219"/>
      <c r="AT418" s="220" t="s">
        <v>166</v>
      </c>
      <c r="AU418" s="220" t="s">
        <v>81</v>
      </c>
      <c r="AV418" s="14" t="s">
        <v>81</v>
      </c>
      <c r="AW418" s="14" t="s">
        <v>33</v>
      </c>
      <c r="AX418" s="14" t="s">
        <v>72</v>
      </c>
      <c r="AY418" s="220" t="s">
        <v>154</v>
      </c>
    </row>
    <row r="419" spans="2:51" s="14" customFormat="1" ht="11.25">
      <c r="B419" s="210"/>
      <c r="C419" s="211"/>
      <c r="D419" s="193" t="s">
        <v>166</v>
      </c>
      <c r="E419" s="212" t="s">
        <v>19</v>
      </c>
      <c r="F419" s="213" t="s">
        <v>1848</v>
      </c>
      <c r="G419" s="211"/>
      <c r="H419" s="214">
        <v>0.215</v>
      </c>
      <c r="I419" s="215"/>
      <c r="J419" s="211"/>
      <c r="K419" s="211"/>
      <c r="L419" s="216"/>
      <c r="M419" s="217"/>
      <c r="N419" s="218"/>
      <c r="O419" s="218"/>
      <c r="P419" s="218"/>
      <c r="Q419" s="218"/>
      <c r="R419" s="218"/>
      <c r="S419" s="218"/>
      <c r="T419" s="219"/>
      <c r="AT419" s="220" t="s">
        <v>166</v>
      </c>
      <c r="AU419" s="220" t="s">
        <v>81</v>
      </c>
      <c r="AV419" s="14" t="s">
        <v>81</v>
      </c>
      <c r="AW419" s="14" t="s">
        <v>33</v>
      </c>
      <c r="AX419" s="14" t="s">
        <v>72</v>
      </c>
      <c r="AY419" s="220" t="s">
        <v>154</v>
      </c>
    </row>
    <row r="420" spans="2:51" s="14" customFormat="1" ht="11.25">
      <c r="B420" s="210"/>
      <c r="C420" s="211"/>
      <c r="D420" s="193" t="s">
        <v>166</v>
      </c>
      <c r="E420" s="212" t="s">
        <v>19</v>
      </c>
      <c r="F420" s="213" t="s">
        <v>1849</v>
      </c>
      <c r="G420" s="211"/>
      <c r="H420" s="214">
        <v>0.431</v>
      </c>
      <c r="I420" s="215"/>
      <c r="J420" s="211"/>
      <c r="K420" s="211"/>
      <c r="L420" s="216"/>
      <c r="M420" s="217"/>
      <c r="N420" s="218"/>
      <c r="O420" s="218"/>
      <c r="P420" s="218"/>
      <c r="Q420" s="218"/>
      <c r="R420" s="218"/>
      <c r="S420" s="218"/>
      <c r="T420" s="219"/>
      <c r="AT420" s="220" t="s">
        <v>166</v>
      </c>
      <c r="AU420" s="220" t="s">
        <v>81</v>
      </c>
      <c r="AV420" s="14" t="s">
        <v>81</v>
      </c>
      <c r="AW420" s="14" t="s">
        <v>33</v>
      </c>
      <c r="AX420" s="14" t="s">
        <v>72</v>
      </c>
      <c r="AY420" s="220" t="s">
        <v>154</v>
      </c>
    </row>
    <row r="421" spans="2:51" s="14" customFormat="1" ht="11.25">
      <c r="B421" s="210"/>
      <c r="C421" s="211"/>
      <c r="D421" s="193" t="s">
        <v>166</v>
      </c>
      <c r="E421" s="212" t="s">
        <v>19</v>
      </c>
      <c r="F421" s="213" t="s">
        <v>1850</v>
      </c>
      <c r="G421" s="211"/>
      <c r="H421" s="214">
        <v>0.21</v>
      </c>
      <c r="I421" s="215"/>
      <c r="J421" s="211"/>
      <c r="K421" s="211"/>
      <c r="L421" s="216"/>
      <c r="M421" s="217"/>
      <c r="N421" s="218"/>
      <c r="O421" s="218"/>
      <c r="P421" s="218"/>
      <c r="Q421" s="218"/>
      <c r="R421" s="218"/>
      <c r="S421" s="218"/>
      <c r="T421" s="219"/>
      <c r="AT421" s="220" t="s">
        <v>166</v>
      </c>
      <c r="AU421" s="220" t="s">
        <v>81</v>
      </c>
      <c r="AV421" s="14" t="s">
        <v>81</v>
      </c>
      <c r="AW421" s="14" t="s">
        <v>33</v>
      </c>
      <c r="AX421" s="14" t="s">
        <v>72</v>
      </c>
      <c r="AY421" s="220" t="s">
        <v>154</v>
      </c>
    </row>
    <row r="422" spans="2:51" s="14" customFormat="1" ht="11.25">
      <c r="B422" s="210"/>
      <c r="C422" s="211"/>
      <c r="D422" s="193" t="s">
        <v>166</v>
      </c>
      <c r="E422" s="212" t="s">
        <v>19</v>
      </c>
      <c r="F422" s="213" t="s">
        <v>1851</v>
      </c>
      <c r="G422" s="211"/>
      <c r="H422" s="214">
        <v>0.388</v>
      </c>
      <c r="I422" s="215"/>
      <c r="J422" s="211"/>
      <c r="K422" s="211"/>
      <c r="L422" s="216"/>
      <c r="M422" s="217"/>
      <c r="N422" s="218"/>
      <c r="O422" s="218"/>
      <c r="P422" s="218"/>
      <c r="Q422" s="218"/>
      <c r="R422" s="218"/>
      <c r="S422" s="218"/>
      <c r="T422" s="219"/>
      <c r="AT422" s="220" t="s">
        <v>166</v>
      </c>
      <c r="AU422" s="220" t="s">
        <v>81</v>
      </c>
      <c r="AV422" s="14" t="s">
        <v>81</v>
      </c>
      <c r="AW422" s="14" t="s">
        <v>33</v>
      </c>
      <c r="AX422" s="14" t="s">
        <v>72</v>
      </c>
      <c r="AY422" s="220" t="s">
        <v>154</v>
      </c>
    </row>
    <row r="423" spans="2:51" s="14" customFormat="1" ht="11.25">
      <c r="B423" s="210"/>
      <c r="C423" s="211"/>
      <c r="D423" s="193" t="s">
        <v>166</v>
      </c>
      <c r="E423" s="212" t="s">
        <v>19</v>
      </c>
      <c r="F423" s="213" t="s">
        <v>1852</v>
      </c>
      <c r="G423" s="211"/>
      <c r="H423" s="214">
        <v>0.265</v>
      </c>
      <c r="I423" s="215"/>
      <c r="J423" s="211"/>
      <c r="K423" s="211"/>
      <c r="L423" s="216"/>
      <c r="M423" s="217"/>
      <c r="N423" s="218"/>
      <c r="O423" s="218"/>
      <c r="P423" s="218"/>
      <c r="Q423" s="218"/>
      <c r="R423" s="218"/>
      <c r="S423" s="218"/>
      <c r="T423" s="219"/>
      <c r="AT423" s="220" t="s">
        <v>166</v>
      </c>
      <c r="AU423" s="220" t="s">
        <v>81</v>
      </c>
      <c r="AV423" s="14" t="s">
        <v>81</v>
      </c>
      <c r="AW423" s="14" t="s">
        <v>33</v>
      </c>
      <c r="AX423" s="14" t="s">
        <v>72</v>
      </c>
      <c r="AY423" s="220" t="s">
        <v>154</v>
      </c>
    </row>
    <row r="424" spans="2:51" s="14" customFormat="1" ht="11.25">
      <c r="B424" s="210"/>
      <c r="C424" s="211"/>
      <c r="D424" s="193" t="s">
        <v>166</v>
      </c>
      <c r="E424" s="212" t="s">
        <v>19</v>
      </c>
      <c r="F424" s="213" t="s">
        <v>1853</v>
      </c>
      <c r="G424" s="211"/>
      <c r="H424" s="214">
        <v>0.269</v>
      </c>
      <c r="I424" s="215"/>
      <c r="J424" s="211"/>
      <c r="K424" s="211"/>
      <c r="L424" s="216"/>
      <c r="M424" s="217"/>
      <c r="N424" s="218"/>
      <c r="O424" s="218"/>
      <c r="P424" s="218"/>
      <c r="Q424" s="218"/>
      <c r="R424" s="218"/>
      <c r="S424" s="218"/>
      <c r="T424" s="219"/>
      <c r="AT424" s="220" t="s">
        <v>166</v>
      </c>
      <c r="AU424" s="220" t="s">
        <v>81</v>
      </c>
      <c r="AV424" s="14" t="s">
        <v>81</v>
      </c>
      <c r="AW424" s="14" t="s">
        <v>33</v>
      </c>
      <c r="AX424" s="14" t="s">
        <v>72</v>
      </c>
      <c r="AY424" s="220" t="s">
        <v>154</v>
      </c>
    </row>
    <row r="425" spans="2:51" s="14" customFormat="1" ht="11.25">
      <c r="B425" s="210"/>
      <c r="C425" s="211"/>
      <c r="D425" s="193" t="s">
        <v>166</v>
      </c>
      <c r="E425" s="212" t="s">
        <v>19</v>
      </c>
      <c r="F425" s="213" t="s">
        <v>1854</v>
      </c>
      <c r="G425" s="211"/>
      <c r="H425" s="214">
        <v>0.25</v>
      </c>
      <c r="I425" s="215"/>
      <c r="J425" s="211"/>
      <c r="K425" s="211"/>
      <c r="L425" s="216"/>
      <c r="M425" s="217"/>
      <c r="N425" s="218"/>
      <c r="O425" s="218"/>
      <c r="P425" s="218"/>
      <c r="Q425" s="218"/>
      <c r="R425" s="218"/>
      <c r="S425" s="218"/>
      <c r="T425" s="219"/>
      <c r="AT425" s="220" t="s">
        <v>166</v>
      </c>
      <c r="AU425" s="220" t="s">
        <v>81</v>
      </c>
      <c r="AV425" s="14" t="s">
        <v>81</v>
      </c>
      <c r="AW425" s="14" t="s">
        <v>33</v>
      </c>
      <c r="AX425" s="14" t="s">
        <v>72</v>
      </c>
      <c r="AY425" s="220" t="s">
        <v>154</v>
      </c>
    </row>
    <row r="426" spans="2:51" s="14" customFormat="1" ht="11.25">
      <c r="B426" s="210"/>
      <c r="C426" s="211"/>
      <c r="D426" s="193" t="s">
        <v>166</v>
      </c>
      <c r="E426" s="212" t="s">
        <v>19</v>
      </c>
      <c r="F426" s="213" t="s">
        <v>1855</v>
      </c>
      <c r="G426" s="211"/>
      <c r="H426" s="214">
        <v>0.511</v>
      </c>
      <c r="I426" s="215"/>
      <c r="J426" s="211"/>
      <c r="K426" s="211"/>
      <c r="L426" s="216"/>
      <c r="M426" s="217"/>
      <c r="N426" s="218"/>
      <c r="O426" s="218"/>
      <c r="P426" s="218"/>
      <c r="Q426" s="218"/>
      <c r="R426" s="218"/>
      <c r="S426" s="218"/>
      <c r="T426" s="219"/>
      <c r="AT426" s="220" t="s">
        <v>166</v>
      </c>
      <c r="AU426" s="220" t="s">
        <v>81</v>
      </c>
      <c r="AV426" s="14" t="s">
        <v>81</v>
      </c>
      <c r="AW426" s="14" t="s">
        <v>33</v>
      </c>
      <c r="AX426" s="14" t="s">
        <v>72</v>
      </c>
      <c r="AY426" s="220" t="s">
        <v>154</v>
      </c>
    </row>
    <row r="427" spans="2:51" s="14" customFormat="1" ht="11.25">
      <c r="B427" s="210"/>
      <c r="C427" s="211"/>
      <c r="D427" s="193" t="s">
        <v>166</v>
      </c>
      <c r="E427" s="212" t="s">
        <v>19</v>
      </c>
      <c r="F427" s="213" t="s">
        <v>1856</v>
      </c>
      <c r="G427" s="211"/>
      <c r="H427" s="214">
        <v>0.113</v>
      </c>
      <c r="I427" s="215"/>
      <c r="J427" s="211"/>
      <c r="K427" s="211"/>
      <c r="L427" s="216"/>
      <c r="M427" s="217"/>
      <c r="N427" s="218"/>
      <c r="O427" s="218"/>
      <c r="P427" s="218"/>
      <c r="Q427" s="218"/>
      <c r="R427" s="218"/>
      <c r="S427" s="218"/>
      <c r="T427" s="219"/>
      <c r="AT427" s="220" t="s">
        <v>166</v>
      </c>
      <c r="AU427" s="220" t="s">
        <v>81</v>
      </c>
      <c r="AV427" s="14" t="s">
        <v>81</v>
      </c>
      <c r="AW427" s="14" t="s">
        <v>33</v>
      </c>
      <c r="AX427" s="14" t="s">
        <v>72</v>
      </c>
      <c r="AY427" s="220" t="s">
        <v>154</v>
      </c>
    </row>
    <row r="428" spans="2:51" s="14" customFormat="1" ht="11.25">
      <c r="B428" s="210"/>
      <c r="C428" s="211"/>
      <c r="D428" s="193" t="s">
        <v>166</v>
      </c>
      <c r="E428" s="212" t="s">
        <v>19</v>
      </c>
      <c r="F428" s="213" t="s">
        <v>1857</v>
      </c>
      <c r="G428" s="211"/>
      <c r="H428" s="214">
        <v>0.802</v>
      </c>
      <c r="I428" s="215"/>
      <c r="J428" s="211"/>
      <c r="K428" s="211"/>
      <c r="L428" s="216"/>
      <c r="M428" s="217"/>
      <c r="N428" s="218"/>
      <c r="O428" s="218"/>
      <c r="P428" s="218"/>
      <c r="Q428" s="218"/>
      <c r="R428" s="218"/>
      <c r="S428" s="218"/>
      <c r="T428" s="219"/>
      <c r="AT428" s="220" t="s">
        <v>166</v>
      </c>
      <c r="AU428" s="220" t="s">
        <v>81</v>
      </c>
      <c r="AV428" s="14" t="s">
        <v>81</v>
      </c>
      <c r="AW428" s="14" t="s">
        <v>33</v>
      </c>
      <c r="AX428" s="14" t="s">
        <v>72</v>
      </c>
      <c r="AY428" s="220" t="s">
        <v>154</v>
      </c>
    </row>
    <row r="429" spans="2:51" s="14" customFormat="1" ht="11.25">
      <c r="B429" s="210"/>
      <c r="C429" s="211"/>
      <c r="D429" s="193" t="s">
        <v>166</v>
      </c>
      <c r="E429" s="212" t="s">
        <v>19</v>
      </c>
      <c r="F429" s="213" t="s">
        <v>1858</v>
      </c>
      <c r="G429" s="211"/>
      <c r="H429" s="214">
        <v>0.144</v>
      </c>
      <c r="I429" s="215"/>
      <c r="J429" s="211"/>
      <c r="K429" s="211"/>
      <c r="L429" s="216"/>
      <c r="M429" s="217"/>
      <c r="N429" s="218"/>
      <c r="O429" s="218"/>
      <c r="P429" s="218"/>
      <c r="Q429" s="218"/>
      <c r="R429" s="218"/>
      <c r="S429" s="218"/>
      <c r="T429" s="219"/>
      <c r="AT429" s="220" t="s">
        <v>166</v>
      </c>
      <c r="AU429" s="220" t="s">
        <v>81</v>
      </c>
      <c r="AV429" s="14" t="s">
        <v>81</v>
      </c>
      <c r="AW429" s="14" t="s">
        <v>33</v>
      </c>
      <c r="AX429" s="14" t="s">
        <v>72</v>
      </c>
      <c r="AY429" s="220" t="s">
        <v>154</v>
      </c>
    </row>
    <row r="430" spans="2:51" s="14" customFormat="1" ht="11.25">
      <c r="B430" s="210"/>
      <c r="C430" s="211"/>
      <c r="D430" s="193" t="s">
        <v>166</v>
      </c>
      <c r="E430" s="212" t="s">
        <v>19</v>
      </c>
      <c r="F430" s="213" t="s">
        <v>1859</v>
      </c>
      <c r="G430" s="211"/>
      <c r="H430" s="214">
        <v>10.404</v>
      </c>
      <c r="I430" s="215"/>
      <c r="J430" s="211"/>
      <c r="K430" s="211"/>
      <c r="L430" s="216"/>
      <c r="M430" s="217"/>
      <c r="N430" s="218"/>
      <c r="O430" s="218"/>
      <c r="P430" s="218"/>
      <c r="Q430" s="218"/>
      <c r="R430" s="218"/>
      <c r="S430" s="218"/>
      <c r="T430" s="219"/>
      <c r="AT430" s="220" t="s">
        <v>166</v>
      </c>
      <c r="AU430" s="220" t="s">
        <v>81</v>
      </c>
      <c r="AV430" s="14" t="s">
        <v>81</v>
      </c>
      <c r="AW430" s="14" t="s">
        <v>33</v>
      </c>
      <c r="AX430" s="14" t="s">
        <v>72</v>
      </c>
      <c r="AY430" s="220" t="s">
        <v>154</v>
      </c>
    </row>
    <row r="431" spans="2:51" s="14" customFormat="1" ht="11.25">
      <c r="B431" s="210"/>
      <c r="C431" s="211"/>
      <c r="D431" s="193" t="s">
        <v>166</v>
      </c>
      <c r="E431" s="212" t="s">
        <v>19</v>
      </c>
      <c r="F431" s="213" t="s">
        <v>1832</v>
      </c>
      <c r="G431" s="211"/>
      <c r="H431" s="214">
        <v>0.295</v>
      </c>
      <c r="I431" s="215"/>
      <c r="J431" s="211"/>
      <c r="K431" s="211"/>
      <c r="L431" s="216"/>
      <c r="M431" s="217"/>
      <c r="N431" s="218"/>
      <c r="O431" s="218"/>
      <c r="P431" s="218"/>
      <c r="Q431" s="218"/>
      <c r="R431" s="218"/>
      <c r="S431" s="218"/>
      <c r="T431" s="219"/>
      <c r="AT431" s="220" t="s">
        <v>166</v>
      </c>
      <c r="AU431" s="220" t="s">
        <v>81</v>
      </c>
      <c r="AV431" s="14" t="s">
        <v>81</v>
      </c>
      <c r="AW431" s="14" t="s">
        <v>33</v>
      </c>
      <c r="AX431" s="14" t="s">
        <v>72</v>
      </c>
      <c r="AY431" s="220" t="s">
        <v>154</v>
      </c>
    </row>
    <row r="432" spans="2:51" s="14" customFormat="1" ht="11.25">
      <c r="B432" s="210"/>
      <c r="C432" s="211"/>
      <c r="D432" s="193" t="s">
        <v>166</v>
      </c>
      <c r="E432" s="212" t="s">
        <v>19</v>
      </c>
      <c r="F432" s="213" t="s">
        <v>1860</v>
      </c>
      <c r="G432" s="211"/>
      <c r="H432" s="214">
        <v>0.378</v>
      </c>
      <c r="I432" s="215"/>
      <c r="J432" s="211"/>
      <c r="K432" s="211"/>
      <c r="L432" s="216"/>
      <c r="M432" s="217"/>
      <c r="N432" s="218"/>
      <c r="O432" s="218"/>
      <c r="P432" s="218"/>
      <c r="Q432" s="218"/>
      <c r="R432" s="218"/>
      <c r="S432" s="218"/>
      <c r="T432" s="219"/>
      <c r="AT432" s="220" t="s">
        <v>166</v>
      </c>
      <c r="AU432" s="220" t="s">
        <v>81</v>
      </c>
      <c r="AV432" s="14" t="s">
        <v>81</v>
      </c>
      <c r="AW432" s="14" t="s">
        <v>33</v>
      </c>
      <c r="AX432" s="14" t="s">
        <v>72</v>
      </c>
      <c r="AY432" s="220" t="s">
        <v>154</v>
      </c>
    </row>
    <row r="433" spans="2:51" s="14" customFormat="1" ht="11.25">
      <c r="B433" s="210"/>
      <c r="C433" s="211"/>
      <c r="D433" s="193" t="s">
        <v>166</v>
      </c>
      <c r="E433" s="212" t="s">
        <v>19</v>
      </c>
      <c r="F433" s="213" t="s">
        <v>1861</v>
      </c>
      <c r="G433" s="211"/>
      <c r="H433" s="214">
        <v>0.092</v>
      </c>
      <c r="I433" s="215"/>
      <c r="J433" s="211"/>
      <c r="K433" s="211"/>
      <c r="L433" s="216"/>
      <c r="M433" s="217"/>
      <c r="N433" s="218"/>
      <c r="O433" s="218"/>
      <c r="P433" s="218"/>
      <c r="Q433" s="218"/>
      <c r="R433" s="218"/>
      <c r="S433" s="218"/>
      <c r="T433" s="219"/>
      <c r="AT433" s="220" t="s">
        <v>166</v>
      </c>
      <c r="AU433" s="220" t="s">
        <v>81</v>
      </c>
      <c r="AV433" s="14" t="s">
        <v>81</v>
      </c>
      <c r="AW433" s="14" t="s">
        <v>33</v>
      </c>
      <c r="AX433" s="14" t="s">
        <v>72</v>
      </c>
      <c r="AY433" s="220" t="s">
        <v>154</v>
      </c>
    </row>
    <row r="434" spans="2:51" s="14" customFormat="1" ht="11.25">
      <c r="B434" s="210"/>
      <c r="C434" s="211"/>
      <c r="D434" s="193" t="s">
        <v>166</v>
      </c>
      <c r="E434" s="212" t="s">
        <v>19</v>
      </c>
      <c r="F434" s="213" t="s">
        <v>1862</v>
      </c>
      <c r="G434" s="211"/>
      <c r="H434" s="214">
        <v>0.202</v>
      </c>
      <c r="I434" s="215"/>
      <c r="J434" s="211"/>
      <c r="K434" s="211"/>
      <c r="L434" s="216"/>
      <c r="M434" s="217"/>
      <c r="N434" s="218"/>
      <c r="O434" s="218"/>
      <c r="P434" s="218"/>
      <c r="Q434" s="218"/>
      <c r="R434" s="218"/>
      <c r="S434" s="218"/>
      <c r="T434" s="219"/>
      <c r="AT434" s="220" t="s">
        <v>166</v>
      </c>
      <c r="AU434" s="220" t="s">
        <v>81</v>
      </c>
      <c r="AV434" s="14" t="s">
        <v>81</v>
      </c>
      <c r="AW434" s="14" t="s">
        <v>33</v>
      </c>
      <c r="AX434" s="14" t="s">
        <v>72</v>
      </c>
      <c r="AY434" s="220" t="s">
        <v>154</v>
      </c>
    </row>
    <row r="435" spans="2:51" s="14" customFormat="1" ht="11.25">
      <c r="B435" s="210"/>
      <c r="C435" s="211"/>
      <c r="D435" s="193" t="s">
        <v>166</v>
      </c>
      <c r="E435" s="212" t="s">
        <v>19</v>
      </c>
      <c r="F435" s="213" t="s">
        <v>1863</v>
      </c>
      <c r="G435" s="211"/>
      <c r="H435" s="214">
        <v>0.244</v>
      </c>
      <c r="I435" s="215"/>
      <c r="J435" s="211"/>
      <c r="K435" s="211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166</v>
      </c>
      <c r="AU435" s="220" t="s">
        <v>81</v>
      </c>
      <c r="AV435" s="14" t="s">
        <v>81</v>
      </c>
      <c r="AW435" s="14" t="s">
        <v>33</v>
      </c>
      <c r="AX435" s="14" t="s">
        <v>72</v>
      </c>
      <c r="AY435" s="220" t="s">
        <v>154</v>
      </c>
    </row>
    <row r="436" spans="2:51" s="14" customFormat="1" ht="11.25">
      <c r="B436" s="210"/>
      <c r="C436" s="211"/>
      <c r="D436" s="193" t="s">
        <v>166</v>
      </c>
      <c r="E436" s="212" t="s">
        <v>19</v>
      </c>
      <c r="F436" s="213" t="s">
        <v>1864</v>
      </c>
      <c r="G436" s="211"/>
      <c r="H436" s="214">
        <v>0.3</v>
      </c>
      <c r="I436" s="215"/>
      <c r="J436" s="211"/>
      <c r="K436" s="211"/>
      <c r="L436" s="216"/>
      <c r="M436" s="217"/>
      <c r="N436" s="218"/>
      <c r="O436" s="218"/>
      <c r="P436" s="218"/>
      <c r="Q436" s="218"/>
      <c r="R436" s="218"/>
      <c r="S436" s="218"/>
      <c r="T436" s="219"/>
      <c r="AT436" s="220" t="s">
        <v>166</v>
      </c>
      <c r="AU436" s="220" t="s">
        <v>81</v>
      </c>
      <c r="AV436" s="14" t="s">
        <v>81</v>
      </c>
      <c r="AW436" s="14" t="s">
        <v>33</v>
      </c>
      <c r="AX436" s="14" t="s">
        <v>72</v>
      </c>
      <c r="AY436" s="220" t="s">
        <v>154</v>
      </c>
    </row>
    <row r="437" spans="2:51" s="14" customFormat="1" ht="11.25">
      <c r="B437" s="210"/>
      <c r="C437" s="211"/>
      <c r="D437" s="193" t="s">
        <v>166</v>
      </c>
      <c r="E437" s="212" t="s">
        <v>19</v>
      </c>
      <c r="F437" s="213" t="s">
        <v>1865</v>
      </c>
      <c r="G437" s="211"/>
      <c r="H437" s="214">
        <v>0.268</v>
      </c>
      <c r="I437" s="215"/>
      <c r="J437" s="211"/>
      <c r="K437" s="211"/>
      <c r="L437" s="216"/>
      <c r="M437" s="217"/>
      <c r="N437" s="218"/>
      <c r="O437" s="218"/>
      <c r="P437" s="218"/>
      <c r="Q437" s="218"/>
      <c r="R437" s="218"/>
      <c r="S437" s="218"/>
      <c r="T437" s="219"/>
      <c r="AT437" s="220" t="s">
        <v>166</v>
      </c>
      <c r="AU437" s="220" t="s">
        <v>81</v>
      </c>
      <c r="AV437" s="14" t="s">
        <v>81</v>
      </c>
      <c r="AW437" s="14" t="s">
        <v>33</v>
      </c>
      <c r="AX437" s="14" t="s">
        <v>72</v>
      </c>
      <c r="AY437" s="220" t="s">
        <v>154</v>
      </c>
    </row>
    <row r="438" spans="2:51" s="14" customFormat="1" ht="11.25">
      <c r="B438" s="210"/>
      <c r="C438" s="211"/>
      <c r="D438" s="193" t="s">
        <v>166</v>
      </c>
      <c r="E438" s="212" t="s">
        <v>19</v>
      </c>
      <c r="F438" s="213" t="s">
        <v>1866</v>
      </c>
      <c r="G438" s="211"/>
      <c r="H438" s="214">
        <v>0.26</v>
      </c>
      <c r="I438" s="215"/>
      <c r="J438" s="211"/>
      <c r="K438" s="211"/>
      <c r="L438" s="216"/>
      <c r="M438" s="217"/>
      <c r="N438" s="218"/>
      <c r="O438" s="218"/>
      <c r="P438" s="218"/>
      <c r="Q438" s="218"/>
      <c r="R438" s="218"/>
      <c r="S438" s="218"/>
      <c r="T438" s="219"/>
      <c r="AT438" s="220" t="s">
        <v>166</v>
      </c>
      <c r="AU438" s="220" t="s">
        <v>81</v>
      </c>
      <c r="AV438" s="14" t="s">
        <v>81</v>
      </c>
      <c r="AW438" s="14" t="s">
        <v>33</v>
      </c>
      <c r="AX438" s="14" t="s">
        <v>72</v>
      </c>
      <c r="AY438" s="220" t="s">
        <v>154</v>
      </c>
    </row>
    <row r="439" spans="2:51" s="14" customFormat="1" ht="11.25">
      <c r="B439" s="210"/>
      <c r="C439" s="211"/>
      <c r="D439" s="193" t="s">
        <v>166</v>
      </c>
      <c r="E439" s="212" t="s">
        <v>19</v>
      </c>
      <c r="F439" s="213" t="s">
        <v>1867</v>
      </c>
      <c r="G439" s="211"/>
      <c r="H439" s="214">
        <v>0.252</v>
      </c>
      <c r="I439" s="215"/>
      <c r="J439" s="211"/>
      <c r="K439" s="211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166</v>
      </c>
      <c r="AU439" s="220" t="s">
        <v>81</v>
      </c>
      <c r="AV439" s="14" t="s">
        <v>81</v>
      </c>
      <c r="AW439" s="14" t="s">
        <v>33</v>
      </c>
      <c r="AX439" s="14" t="s">
        <v>72</v>
      </c>
      <c r="AY439" s="220" t="s">
        <v>154</v>
      </c>
    </row>
    <row r="440" spans="2:51" s="14" customFormat="1" ht="11.25">
      <c r="B440" s="210"/>
      <c r="C440" s="211"/>
      <c r="D440" s="193" t="s">
        <v>166</v>
      </c>
      <c r="E440" s="212" t="s">
        <v>19</v>
      </c>
      <c r="F440" s="213" t="s">
        <v>1868</v>
      </c>
      <c r="G440" s="211"/>
      <c r="H440" s="214">
        <v>0.245</v>
      </c>
      <c r="I440" s="215"/>
      <c r="J440" s="211"/>
      <c r="K440" s="211"/>
      <c r="L440" s="216"/>
      <c r="M440" s="217"/>
      <c r="N440" s="218"/>
      <c r="O440" s="218"/>
      <c r="P440" s="218"/>
      <c r="Q440" s="218"/>
      <c r="R440" s="218"/>
      <c r="S440" s="218"/>
      <c r="T440" s="219"/>
      <c r="AT440" s="220" t="s">
        <v>166</v>
      </c>
      <c r="AU440" s="220" t="s">
        <v>81</v>
      </c>
      <c r="AV440" s="14" t="s">
        <v>81</v>
      </c>
      <c r="AW440" s="14" t="s">
        <v>33</v>
      </c>
      <c r="AX440" s="14" t="s">
        <v>72</v>
      </c>
      <c r="AY440" s="220" t="s">
        <v>154</v>
      </c>
    </row>
    <row r="441" spans="2:51" s="14" customFormat="1" ht="11.25">
      <c r="B441" s="210"/>
      <c r="C441" s="211"/>
      <c r="D441" s="193" t="s">
        <v>166</v>
      </c>
      <c r="E441" s="212" t="s">
        <v>19</v>
      </c>
      <c r="F441" s="213" t="s">
        <v>1869</v>
      </c>
      <c r="G441" s="211"/>
      <c r="H441" s="214">
        <v>0.238</v>
      </c>
      <c r="I441" s="215"/>
      <c r="J441" s="211"/>
      <c r="K441" s="211"/>
      <c r="L441" s="216"/>
      <c r="M441" s="217"/>
      <c r="N441" s="218"/>
      <c r="O441" s="218"/>
      <c r="P441" s="218"/>
      <c r="Q441" s="218"/>
      <c r="R441" s="218"/>
      <c r="S441" s="218"/>
      <c r="T441" s="219"/>
      <c r="AT441" s="220" t="s">
        <v>166</v>
      </c>
      <c r="AU441" s="220" t="s">
        <v>81</v>
      </c>
      <c r="AV441" s="14" t="s">
        <v>81</v>
      </c>
      <c r="AW441" s="14" t="s">
        <v>33</v>
      </c>
      <c r="AX441" s="14" t="s">
        <v>72</v>
      </c>
      <c r="AY441" s="220" t="s">
        <v>154</v>
      </c>
    </row>
    <row r="442" spans="2:51" s="14" customFormat="1" ht="11.25">
      <c r="B442" s="210"/>
      <c r="C442" s="211"/>
      <c r="D442" s="193" t="s">
        <v>166</v>
      </c>
      <c r="E442" s="212" t="s">
        <v>19</v>
      </c>
      <c r="F442" s="213" t="s">
        <v>1870</v>
      </c>
      <c r="G442" s="211"/>
      <c r="H442" s="214">
        <v>0.23</v>
      </c>
      <c r="I442" s="215"/>
      <c r="J442" s="211"/>
      <c r="K442" s="211"/>
      <c r="L442" s="216"/>
      <c r="M442" s="217"/>
      <c r="N442" s="218"/>
      <c r="O442" s="218"/>
      <c r="P442" s="218"/>
      <c r="Q442" s="218"/>
      <c r="R442" s="218"/>
      <c r="S442" s="218"/>
      <c r="T442" s="219"/>
      <c r="AT442" s="220" t="s">
        <v>166</v>
      </c>
      <c r="AU442" s="220" t="s">
        <v>81</v>
      </c>
      <c r="AV442" s="14" t="s">
        <v>81</v>
      </c>
      <c r="AW442" s="14" t="s">
        <v>33</v>
      </c>
      <c r="AX442" s="14" t="s">
        <v>72</v>
      </c>
      <c r="AY442" s="220" t="s">
        <v>154</v>
      </c>
    </row>
    <row r="443" spans="2:51" s="14" customFormat="1" ht="11.25">
      <c r="B443" s="210"/>
      <c r="C443" s="211"/>
      <c r="D443" s="193" t="s">
        <v>166</v>
      </c>
      <c r="E443" s="212" t="s">
        <v>19</v>
      </c>
      <c r="F443" s="213" t="s">
        <v>1871</v>
      </c>
      <c r="G443" s="211"/>
      <c r="H443" s="214">
        <v>0.222</v>
      </c>
      <c r="I443" s="215"/>
      <c r="J443" s="211"/>
      <c r="K443" s="211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166</v>
      </c>
      <c r="AU443" s="220" t="s">
        <v>81</v>
      </c>
      <c r="AV443" s="14" t="s">
        <v>81</v>
      </c>
      <c r="AW443" s="14" t="s">
        <v>33</v>
      </c>
      <c r="AX443" s="14" t="s">
        <v>72</v>
      </c>
      <c r="AY443" s="220" t="s">
        <v>154</v>
      </c>
    </row>
    <row r="444" spans="2:51" s="14" customFormat="1" ht="11.25">
      <c r="B444" s="210"/>
      <c r="C444" s="211"/>
      <c r="D444" s="193" t="s">
        <v>166</v>
      </c>
      <c r="E444" s="212" t="s">
        <v>19</v>
      </c>
      <c r="F444" s="213" t="s">
        <v>1872</v>
      </c>
      <c r="G444" s="211"/>
      <c r="H444" s="214">
        <v>0.236</v>
      </c>
      <c r="I444" s="215"/>
      <c r="J444" s="211"/>
      <c r="K444" s="211"/>
      <c r="L444" s="216"/>
      <c r="M444" s="217"/>
      <c r="N444" s="218"/>
      <c r="O444" s="218"/>
      <c r="P444" s="218"/>
      <c r="Q444" s="218"/>
      <c r="R444" s="218"/>
      <c r="S444" s="218"/>
      <c r="T444" s="219"/>
      <c r="AT444" s="220" t="s">
        <v>166</v>
      </c>
      <c r="AU444" s="220" t="s">
        <v>81</v>
      </c>
      <c r="AV444" s="14" t="s">
        <v>81</v>
      </c>
      <c r="AW444" s="14" t="s">
        <v>33</v>
      </c>
      <c r="AX444" s="14" t="s">
        <v>72</v>
      </c>
      <c r="AY444" s="220" t="s">
        <v>154</v>
      </c>
    </row>
    <row r="445" spans="2:51" s="14" customFormat="1" ht="11.25">
      <c r="B445" s="210"/>
      <c r="C445" s="211"/>
      <c r="D445" s="193" t="s">
        <v>166</v>
      </c>
      <c r="E445" s="212" t="s">
        <v>19</v>
      </c>
      <c r="F445" s="213" t="s">
        <v>1825</v>
      </c>
      <c r="G445" s="211"/>
      <c r="H445" s="214">
        <v>0.148</v>
      </c>
      <c r="I445" s="215"/>
      <c r="J445" s="211"/>
      <c r="K445" s="211"/>
      <c r="L445" s="216"/>
      <c r="M445" s="217"/>
      <c r="N445" s="218"/>
      <c r="O445" s="218"/>
      <c r="P445" s="218"/>
      <c r="Q445" s="218"/>
      <c r="R445" s="218"/>
      <c r="S445" s="218"/>
      <c r="T445" s="219"/>
      <c r="AT445" s="220" t="s">
        <v>166</v>
      </c>
      <c r="AU445" s="220" t="s">
        <v>81</v>
      </c>
      <c r="AV445" s="14" t="s">
        <v>81</v>
      </c>
      <c r="AW445" s="14" t="s">
        <v>33</v>
      </c>
      <c r="AX445" s="14" t="s">
        <v>72</v>
      </c>
      <c r="AY445" s="220" t="s">
        <v>154</v>
      </c>
    </row>
    <row r="446" spans="2:51" s="14" customFormat="1" ht="11.25">
      <c r="B446" s="210"/>
      <c r="C446" s="211"/>
      <c r="D446" s="193" t="s">
        <v>166</v>
      </c>
      <c r="E446" s="212" t="s">
        <v>19</v>
      </c>
      <c r="F446" s="213" t="s">
        <v>1873</v>
      </c>
      <c r="G446" s="211"/>
      <c r="H446" s="214">
        <v>0.307</v>
      </c>
      <c r="I446" s="215"/>
      <c r="J446" s="211"/>
      <c r="K446" s="211"/>
      <c r="L446" s="216"/>
      <c r="M446" s="217"/>
      <c r="N446" s="218"/>
      <c r="O446" s="218"/>
      <c r="P446" s="218"/>
      <c r="Q446" s="218"/>
      <c r="R446" s="218"/>
      <c r="S446" s="218"/>
      <c r="T446" s="219"/>
      <c r="AT446" s="220" t="s">
        <v>166</v>
      </c>
      <c r="AU446" s="220" t="s">
        <v>81</v>
      </c>
      <c r="AV446" s="14" t="s">
        <v>81</v>
      </c>
      <c r="AW446" s="14" t="s">
        <v>33</v>
      </c>
      <c r="AX446" s="14" t="s">
        <v>72</v>
      </c>
      <c r="AY446" s="220" t="s">
        <v>154</v>
      </c>
    </row>
    <row r="447" spans="2:51" s="14" customFormat="1" ht="11.25">
      <c r="B447" s="210"/>
      <c r="C447" s="211"/>
      <c r="D447" s="193" t="s">
        <v>166</v>
      </c>
      <c r="E447" s="212" t="s">
        <v>19</v>
      </c>
      <c r="F447" s="213" t="s">
        <v>1864</v>
      </c>
      <c r="G447" s="211"/>
      <c r="H447" s="214">
        <v>0.3</v>
      </c>
      <c r="I447" s="215"/>
      <c r="J447" s="211"/>
      <c r="K447" s="211"/>
      <c r="L447" s="216"/>
      <c r="M447" s="217"/>
      <c r="N447" s="218"/>
      <c r="O447" s="218"/>
      <c r="P447" s="218"/>
      <c r="Q447" s="218"/>
      <c r="R447" s="218"/>
      <c r="S447" s="218"/>
      <c r="T447" s="219"/>
      <c r="AT447" s="220" t="s">
        <v>166</v>
      </c>
      <c r="AU447" s="220" t="s">
        <v>81</v>
      </c>
      <c r="AV447" s="14" t="s">
        <v>81</v>
      </c>
      <c r="AW447" s="14" t="s">
        <v>33</v>
      </c>
      <c r="AX447" s="14" t="s">
        <v>72</v>
      </c>
      <c r="AY447" s="220" t="s">
        <v>154</v>
      </c>
    </row>
    <row r="448" spans="2:51" s="14" customFormat="1" ht="11.25">
      <c r="B448" s="210"/>
      <c r="C448" s="211"/>
      <c r="D448" s="193" t="s">
        <v>166</v>
      </c>
      <c r="E448" s="212" t="s">
        <v>19</v>
      </c>
      <c r="F448" s="213" t="s">
        <v>1874</v>
      </c>
      <c r="G448" s="211"/>
      <c r="H448" s="214">
        <v>0.354</v>
      </c>
      <c r="I448" s="215"/>
      <c r="J448" s="211"/>
      <c r="K448" s="211"/>
      <c r="L448" s="216"/>
      <c r="M448" s="217"/>
      <c r="N448" s="218"/>
      <c r="O448" s="218"/>
      <c r="P448" s="218"/>
      <c r="Q448" s="218"/>
      <c r="R448" s="218"/>
      <c r="S448" s="218"/>
      <c r="T448" s="219"/>
      <c r="AT448" s="220" t="s">
        <v>166</v>
      </c>
      <c r="AU448" s="220" t="s">
        <v>81</v>
      </c>
      <c r="AV448" s="14" t="s">
        <v>81</v>
      </c>
      <c r="AW448" s="14" t="s">
        <v>33</v>
      </c>
      <c r="AX448" s="14" t="s">
        <v>72</v>
      </c>
      <c r="AY448" s="220" t="s">
        <v>154</v>
      </c>
    </row>
    <row r="449" spans="2:51" s="14" customFormat="1" ht="11.25">
      <c r="B449" s="210"/>
      <c r="C449" s="211"/>
      <c r="D449" s="193" t="s">
        <v>166</v>
      </c>
      <c r="E449" s="212" t="s">
        <v>19</v>
      </c>
      <c r="F449" s="213" t="s">
        <v>1875</v>
      </c>
      <c r="G449" s="211"/>
      <c r="H449" s="214">
        <v>0.478</v>
      </c>
      <c r="I449" s="215"/>
      <c r="J449" s="211"/>
      <c r="K449" s="211"/>
      <c r="L449" s="216"/>
      <c r="M449" s="217"/>
      <c r="N449" s="218"/>
      <c r="O449" s="218"/>
      <c r="P449" s="218"/>
      <c r="Q449" s="218"/>
      <c r="R449" s="218"/>
      <c r="S449" s="218"/>
      <c r="T449" s="219"/>
      <c r="AT449" s="220" t="s">
        <v>166</v>
      </c>
      <c r="AU449" s="220" t="s">
        <v>81</v>
      </c>
      <c r="AV449" s="14" t="s">
        <v>81</v>
      </c>
      <c r="AW449" s="14" t="s">
        <v>33</v>
      </c>
      <c r="AX449" s="14" t="s">
        <v>72</v>
      </c>
      <c r="AY449" s="220" t="s">
        <v>154</v>
      </c>
    </row>
    <row r="450" spans="2:51" s="14" customFormat="1" ht="11.25">
      <c r="B450" s="210"/>
      <c r="C450" s="211"/>
      <c r="D450" s="193" t="s">
        <v>166</v>
      </c>
      <c r="E450" s="212" t="s">
        <v>19</v>
      </c>
      <c r="F450" s="213" t="s">
        <v>1876</v>
      </c>
      <c r="G450" s="211"/>
      <c r="H450" s="214">
        <v>0.109</v>
      </c>
      <c r="I450" s="215"/>
      <c r="J450" s="211"/>
      <c r="K450" s="211"/>
      <c r="L450" s="216"/>
      <c r="M450" s="217"/>
      <c r="N450" s="218"/>
      <c r="O450" s="218"/>
      <c r="P450" s="218"/>
      <c r="Q450" s="218"/>
      <c r="R450" s="218"/>
      <c r="S450" s="218"/>
      <c r="T450" s="219"/>
      <c r="AT450" s="220" t="s">
        <v>166</v>
      </c>
      <c r="AU450" s="220" t="s">
        <v>81</v>
      </c>
      <c r="AV450" s="14" t="s">
        <v>81</v>
      </c>
      <c r="AW450" s="14" t="s">
        <v>33</v>
      </c>
      <c r="AX450" s="14" t="s">
        <v>72</v>
      </c>
      <c r="AY450" s="220" t="s">
        <v>154</v>
      </c>
    </row>
    <row r="451" spans="2:51" s="14" customFormat="1" ht="11.25">
      <c r="B451" s="210"/>
      <c r="C451" s="211"/>
      <c r="D451" s="193" t="s">
        <v>166</v>
      </c>
      <c r="E451" s="212" t="s">
        <v>19</v>
      </c>
      <c r="F451" s="213" t="s">
        <v>1877</v>
      </c>
      <c r="G451" s="211"/>
      <c r="H451" s="214">
        <v>1.541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166</v>
      </c>
      <c r="AU451" s="220" t="s">
        <v>81</v>
      </c>
      <c r="AV451" s="14" t="s">
        <v>81</v>
      </c>
      <c r="AW451" s="14" t="s">
        <v>33</v>
      </c>
      <c r="AX451" s="14" t="s">
        <v>72</v>
      </c>
      <c r="AY451" s="220" t="s">
        <v>154</v>
      </c>
    </row>
    <row r="452" spans="2:51" s="14" customFormat="1" ht="11.25">
      <c r="B452" s="210"/>
      <c r="C452" s="211"/>
      <c r="D452" s="193" t="s">
        <v>166</v>
      </c>
      <c r="E452" s="212" t="s">
        <v>19</v>
      </c>
      <c r="F452" s="213" t="s">
        <v>1878</v>
      </c>
      <c r="G452" s="211"/>
      <c r="H452" s="214">
        <v>0.114</v>
      </c>
      <c r="I452" s="215"/>
      <c r="J452" s="211"/>
      <c r="K452" s="211"/>
      <c r="L452" s="216"/>
      <c r="M452" s="217"/>
      <c r="N452" s="218"/>
      <c r="O452" s="218"/>
      <c r="P452" s="218"/>
      <c r="Q452" s="218"/>
      <c r="R452" s="218"/>
      <c r="S452" s="218"/>
      <c r="T452" s="219"/>
      <c r="AT452" s="220" t="s">
        <v>166</v>
      </c>
      <c r="AU452" s="220" t="s">
        <v>81</v>
      </c>
      <c r="AV452" s="14" t="s">
        <v>81</v>
      </c>
      <c r="AW452" s="14" t="s">
        <v>33</v>
      </c>
      <c r="AX452" s="14" t="s">
        <v>72</v>
      </c>
      <c r="AY452" s="220" t="s">
        <v>154</v>
      </c>
    </row>
    <row r="453" spans="2:51" s="14" customFormat="1" ht="11.25">
      <c r="B453" s="210"/>
      <c r="C453" s="211"/>
      <c r="D453" s="193" t="s">
        <v>166</v>
      </c>
      <c r="E453" s="212" t="s">
        <v>19</v>
      </c>
      <c r="F453" s="213" t="s">
        <v>1879</v>
      </c>
      <c r="G453" s="211"/>
      <c r="H453" s="214">
        <v>0.15</v>
      </c>
      <c r="I453" s="215"/>
      <c r="J453" s="211"/>
      <c r="K453" s="211"/>
      <c r="L453" s="216"/>
      <c r="M453" s="217"/>
      <c r="N453" s="218"/>
      <c r="O453" s="218"/>
      <c r="P453" s="218"/>
      <c r="Q453" s="218"/>
      <c r="R453" s="218"/>
      <c r="S453" s="218"/>
      <c r="T453" s="219"/>
      <c r="AT453" s="220" t="s">
        <v>166</v>
      </c>
      <c r="AU453" s="220" t="s">
        <v>81</v>
      </c>
      <c r="AV453" s="14" t="s">
        <v>81</v>
      </c>
      <c r="AW453" s="14" t="s">
        <v>33</v>
      </c>
      <c r="AX453" s="14" t="s">
        <v>72</v>
      </c>
      <c r="AY453" s="220" t="s">
        <v>154</v>
      </c>
    </row>
    <row r="454" spans="2:51" s="16" customFormat="1" ht="11.25">
      <c r="B454" s="245"/>
      <c r="C454" s="246"/>
      <c r="D454" s="193" t="s">
        <v>166</v>
      </c>
      <c r="E454" s="247" t="s">
        <v>19</v>
      </c>
      <c r="F454" s="248" t="s">
        <v>1880</v>
      </c>
      <c r="G454" s="246"/>
      <c r="H454" s="249">
        <v>40.505</v>
      </c>
      <c r="I454" s="250"/>
      <c r="J454" s="246"/>
      <c r="K454" s="246"/>
      <c r="L454" s="251"/>
      <c r="M454" s="252"/>
      <c r="N454" s="253"/>
      <c r="O454" s="253"/>
      <c r="P454" s="253"/>
      <c r="Q454" s="253"/>
      <c r="R454" s="253"/>
      <c r="S454" s="253"/>
      <c r="T454" s="254"/>
      <c r="AT454" s="255" t="s">
        <v>166</v>
      </c>
      <c r="AU454" s="255" t="s">
        <v>81</v>
      </c>
      <c r="AV454" s="16" t="s">
        <v>174</v>
      </c>
      <c r="AW454" s="16" t="s">
        <v>33</v>
      </c>
      <c r="AX454" s="16" t="s">
        <v>72</v>
      </c>
      <c r="AY454" s="255" t="s">
        <v>154</v>
      </c>
    </row>
    <row r="455" spans="2:51" s="13" customFormat="1" ht="11.25">
      <c r="B455" s="200"/>
      <c r="C455" s="201"/>
      <c r="D455" s="193" t="s">
        <v>166</v>
      </c>
      <c r="E455" s="202" t="s">
        <v>19</v>
      </c>
      <c r="F455" s="203" t="s">
        <v>1881</v>
      </c>
      <c r="G455" s="201"/>
      <c r="H455" s="202" t="s">
        <v>19</v>
      </c>
      <c r="I455" s="204"/>
      <c r="J455" s="201"/>
      <c r="K455" s="201"/>
      <c r="L455" s="205"/>
      <c r="M455" s="206"/>
      <c r="N455" s="207"/>
      <c r="O455" s="207"/>
      <c r="P455" s="207"/>
      <c r="Q455" s="207"/>
      <c r="R455" s="207"/>
      <c r="S455" s="207"/>
      <c r="T455" s="208"/>
      <c r="AT455" s="209" t="s">
        <v>166</v>
      </c>
      <c r="AU455" s="209" t="s">
        <v>81</v>
      </c>
      <c r="AV455" s="13" t="s">
        <v>79</v>
      </c>
      <c r="AW455" s="13" t="s">
        <v>33</v>
      </c>
      <c r="AX455" s="13" t="s">
        <v>72</v>
      </c>
      <c r="AY455" s="209" t="s">
        <v>154</v>
      </c>
    </row>
    <row r="456" spans="2:51" s="14" customFormat="1" ht="11.25">
      <c r="B456" s="210"/>
      <c r="C456" s="211"/>
      <c r="D456" s="193" t="s">
        <v>166</v>
      </c>
      <c r="E456" s="212" t="s">
        <v>19</v>
      </c>
      <c r="F456" s="213" t="s">
        <v>1882</v>
      </c>
      <c r="G456" s="211"/>
      <c r="H456" s="214">
        <v>0.225</v>
      </c>
      <c r="I456" s="215"/>
      <c r="J456" s="211"/>
      <c r="K456" s="211"/>
      <c r="L456" s="216"/>
      <c r="M456" s="217"/>
      <c r="N456" s="218"/>
      <c r="O456" s="218"/>
      <c r="P456" s="218"/>
      <c r="Q456" s="218"/>
      <c r="R456" s="218"/>
      <c r="S456" s="218"/>
      <c r="T456" s="219"/>
      <c r="AT456" s="220" t="s">
        <v>166</v>
      </c>
      <c r="AU456" s="220" t="s">
        <v>81</v>
      </c>
      <c r="AV456" s="14" t="s">
        <v>81</v>
      </c>
      <c r="AW456" s="14" t="s">
        <v>33</v>
      </c>
      <c r="AX456" s="14" t="s">
        <v>72</v>
      </c>
      <c r="AY456" s="220" t="s">
        <v>154</v>
      </c>
    </row>
    <row r="457" spans="2:51" s="14" customFormat="1" ht="11.25">
      <c r="B457" s="210"/>
      <c r="C457" s="211"/>
      <c r="D457" s="193" t="s">
        <v>166</v>
      </c>
      <c r="E457" s="212" t="s">
        <v>19</v>
      </c>
      <c r="F457" s="213" t="s">
        <v>1882</v>
      </c>
      <c r="G457" s="211"/>
      <c r="H457" s="214">
        <v>0.225</v>
      </c>
      <c r="I457" s="215"/>
      <c r="J457" s="211"/>
      <c r="K457" s="211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166</v>
      </c>
      <c r="AU457" s="220" t="s">
        <v>81</v>
      </c>
      <c r="AV457" s="14" t="s">
        <v>81</v>
      </c>
      <c r="AW457" s="14" t="s">
        <v>33</v>
      </c>
      <c r="AX457" s="14" t="s">
        <v>72</v>
      </c>
      <c r="AY457" s="220" t="s">
        <v>154</v>
      </c>
    </row>
    <row r="458" spans="2:51" s="14" customFormat="1" ht="11.25">
      <c r="B458" s="210"/>
      <c r="C458" s="211"/>
      <c r="D458" s="193" t="s">
        <v>166</v>
      </c>
      <c r="E458" s="212" t="s">
        <v>19</v>
      </c>
      <c r="F458" s="213" t="s">
        <v>1882</v>
      </c>
      <c r="G458" s="211"/>
      <c r="H458" s="214">
        <v>0.225</v>
      </c>
      <c r="I458" s="215"/>
      <c r="J458" s="211"/>
      <c r="K458" s="211"/>
      <c r="L458" s="216"/>
      <c r="M458" s="217"/>
      <c r="N458" s="218"/>
      <c r="O458" s="218"/>
      <c r="P458" s="218"/>
      <c r="Q458" s="218"/>
      <c r="R458" s="218"/>
      <c r="S458" s="218"/>
      <c r="T458" s="219"/>
      <c r="AT458" s="220" t="s">
        <v>166</v>
      </c>
      <c r="AU458" s="220" t="s">
        <v>81</v>
      </c>
      <c r="AV458" s="14" t="s">
        <v>81</v>
      </c>
      <c r="AW458" s="14" t="s">
        <v>33</v>
      </c>
      <c r="AX458" s="14" t="s">
        <v>72</v>
      </c>
      <c r="AY458" s="220" t="s">
        <v>154</v>
      </c>
    </row>
    <row r="459" spans="2:51" s="14" customFormat="1" ht="11.25">
      <c r="B459" s="210"/>
      <c r="C459" s="211"/>
      <c r="D459" s="193" t="s">
        <v>166</v>
      </c>
      <c r="E459" s="212" t="s">
        <v>19</v>
      </c>
      <c r="F459" s="213" t="s">
        <v>1882</v>
      </c>
      <c r="G459" s="211"/>
      <c r="H459" s="214">
        <v>0.225</v>
      </c>
      <c r="I459" s="215"/>
      <c r="J459" s="211"/>
      <c r="K459" s="211"/>
      <c r="L459" s="216"/>
      <c r="M459" s="217"/>
      <c r="N459" s="218"/>
      <c r="O459" s="218"/>
      <c r="P459" s="218"/>
      <c r="Q459" s="218"/>
      <c r="R459" s="218"/>
      <c r="S459" s="218"/>
      <c r="T459" s="219"/>
      <c r="AT459" s="220" t="s">
        <v>166</v>
      </c>
      <c r="AU459" s="220" t="s">
        <v>81</v>
      </c>
      <c r="AV459" s="14" t="s">
        <v>81</v>
      </c>
      <c r="AW459" s="14" t="s">
        <v>33</v>
      </c>
      <c r="AX459" s="14" t="s">
        <v>72</v>
      </c>
      <c r="AY459" s="220" t="s">
        <v>154</v>
      </c>
    </row>
    <row r="460" spans="2:51" s="14" customFormat="1" ht="11.25">
      <c r="B460" s="210"/>
      <c r="C460" s="211"/>
      <c r="D460" s="193" t="s">
        <v>166</v>
      </c>
      <c r="E460" s="212" t="s">
        <v>19</v>
      </c>
      <c r="F460" s="213" t="s">
        <v>1882</v>
      </c>
      <c r="G460" s="211"/>
      <c r="H460" s="214">
        <v>0.225</v>
      </c>
      <c r="I460" s="215"/>
      <c r="J460" s="211"/>
      <c r="K460" s="211"/>
      <c r="L460" s="216"/>
      <c r="M460" s="217"/>
      <c r="N460" s="218"/>
      <c r="O460" s="218"/>
      <c r="P460" s="218"/>
      <c r="Q460" s="218"/>
      <c r="R460" s="218"/>
      <c r="S460" s="218"/>
      <c r="T460" s="219"/>
      <c r="AT460" s="220" t="s">
        <v>166</v>
      </c>
      <c r="AU460" s="220" t="s">
        <v>81</v>
      </c>
      <c r="AV460" s="14" t="s">
        <v>81</v>
      </c>
      <c r="AW460" s="14" t="s">
        <v>33</v>
      </c>
      <c r="AX460" s="14" t="s">
        <v>72</v>
      </c>
      <c r="AY460" s="220" t="s">
        <v>154</v>
      </c>
    </row>
    <row r="461" spans="2:51" s="14" customFormat="1" ht="11.25">
      <c r="B461" s="210"/>
      <c r="C461" s="211"/>
      <c r="D461" s="193" t="s">
        <v>166</v>
      </c>
      <c r="E461" s="212" t="s">
        <v>19</v>
      </c>
      <c r="F461" s="213" t="s">
        <v>1883</v>
      </c>
      <c r="G461" s="211"/>
      <c r="H461" s="214">
        <v>0.1</v>
      </c>
      <c r="I461" s="215"/>
      <c r="J461" s="211"/>
      <c r="K461" s="211"/>
      <c r="L461" s="216"/>
      <c r="M461" s="217"/>
      <c r="N461" s="218"/>
      <c r="O461" s="218"/>
      <c r="P461" s="218"/>
      <c r="Q461" s="218"/>
      <c r="R461" s="218"/>
      <c r="S461" s="218"/>
      <c r="T461" s="219"/>
      <c r="AT461" s="220" t="s">
        <v>166</v>
      </c>
      <c r="AU461" s="220" t="s">
        <v>81</v>
      </c>
      <c r="AV461" s="14" t="s">
        <v>81</v>
      </c>
      <c r="AW461" s="14" t="s">
        <v>33</v>
      </c>
      <c r="AX461" s="14" t="s">
        <v>72</v>
      </c>
      <c r="AY461" s="220" t="s">
        <v>154</v>
      </c>
    </row>
    <row r="462" spans="2:51" s="14" customFormat="1" ht="11.25">
      <c r="B462" s="210"/>
      <c r="C462" s="211"/>
      <c r="D462" s="193" t="s">
        <v>166</v>
      </c>
      <c r="E462" s="212" t="s">
        <v>19</v>
      </c>
      <c r="F462" s="213" t="s">
        <v>1883</v>
      </c>
      <c r="G462" s="211"/>
      <c r="H462" s="214">
        <v>0.1</v>
      </c>
      <c r="I462" s="215"/>
      <c r="J462" s="211"/>
      <c r="K462" s="211"/>
      <c r="L462" s="216"/>
      <c r="M462" s="217"/>
      <c r="N462" s="218"/>
      <c r="O462" s="218"/>
      <c r="P462" s="218"/>
      <c r="Q462" s="218"/>
      <c r="R462" s="218"/>
      <c r="S462" s="218"/>
      <c r="T462" s="219"/>
      <c r="AT462" s="220" t="s">
        <v>166</v>
      </c>
      <c r="AU462" s="220" t="s">
        <v>81</v>
      </c>
      <c r="AV462" s="14" t="s">
        <v>81</v>
      </c>
      <c r="AW462" s="14" t="s">
        <v>33</v>
      </c>
      <c r="AX462" s="14" t="s">
        <v>72</v>
      </c>
      <c r="AY462" s="220" t="s">
        <v>154</v>
      </c>
    </row>
    <row r="463" spans="2:51" s="14" customFormat="1" ht="11.25">
      <c r="B463" s="210"/>
      <c r="C463" s="211"/>
      <c r="D463" s="193" t="s">
        <v>166</v>
      </c>
      <c r="E463" s="212" t="s">
        <v>19</v>
      </c>
      <c r="F463" s="213" t="s">
        <v>1883</v>
      </c>
      <c r="G463" s="211"/>
      <c r="H463" s="214">
        <v>0.1</v>
      </c>
      <c r="I463" s="215"/>
      <c r="J463" s="211"/>
      <c r="K463" s="211"/>
      <c r="L463" s="216"/>
      <c r="M463" s="217"/>
      <c r="N463" s="218"/>
      <c r="O463" s="218"/>
      <c r="P463" s="218"/>
      <c r="Q463" s="218"/>
      <c r="R463" s="218"/>
      <c r="S463" s="218"/>
      <c r="T463" s="219"/>
      <c r="AT463" s="220" t="s">
        <v>166</v>
      </c>
      <c r="AU463" s="220" t="s">
        <v>81</v>
      </c>
      <c r="AV463" s="14" t="s">
        <v>81</v>
      </c>
      <c r="AW463" s="14" t="s">
        <v>33</v>
      </c>
      <c r="AX463" s="14" t="s">
        <v>72</v>
      </c>
      <c r="AY463" s="220" t="s">
        <v>154</v>
      </c>
    </row>
    <row r="464" spans="2:51" s="14" customFormat="1" ht="11.25">
      <c r="B464" s="210"/>
      <c r="C464" s="211"/>
      <c r="D464" s="193" t="s">
        <v>166</v>
      </c>
      <c r="E464" s="212" t="s">
        <v>19</v>
      </c>
      <c r="F464" s="213" t="s">
        <v>1883</v>
      </c>
      <c r="G464" s="211"/>
      <c r="H464" s="214">
        <v>0.1</v>
      </c>
      <c r="I464" s="215"/>
      <c r="J464" s="211"/>
      <c r="K464" s="211"/>
      <c r="L464" s="216"/>
      <c r="M464" s="217"/>
      <c r="N464" s="218"/>
      <c r="O464" s="218"/>
      <c r="P464" s="218"/>
      <c r="Q464" s="218"/>
      <c r="R464" s="218"/>
      <c r="S464" s="218"/>
      <c r="T464" s="219"/>
      <c r="AT464" s="220" t="s">
        <v>166</v>
      </c>
      <c r="AU464" s="220" t="s">
        <v>81</v>
      </c>
      <c r="AV464" s="14" t="s">
        <v>81</v>
      </c>
      <c r="AW464" s="14" t="s">
        <v>33</v>
      </c>
      <c r="AX464" s="14" t="s">
        <v>72</v>
      </c>
      <c r="AY464" s="220" t="s">
        <v>154</v>
      </c>
    </row>
    <row r="465" spans="2:51" s="14" customFormat="1" ht="11.25">
      <c r="B465" s="210"/>
      <c r="C465" s="211"/>
      <c r="D465" s="193" t="s">
        <v>166</v>
      </c>
      <c r="E465" s="212" t="s">
        <v>19</v>
      </c>
      <c r="F465" s="213" t="s">
        <v>1883</v>
      </c>
      <c r="G465" s="211"/>
      <c r="H465" s="214">
        <v>0.1</v>
      </c>
      <c r="I465" s="215"/>
      <c r="J465" s="211"/>
      <c r="K465" s="211"/>
      <c r="L465" s="216"/>
      <c r="M465" s="217"/>
      <c r="N465" s="218"/>
      <c r="O465" s="218"/>
      <c r="P465" s="218"/>
      <c r="Q465" s="218"/>
      <c r="R465" s="218"/>
      <c r="S465" s="218"/>
      <c r="T465" s="219"/>
      <c r="AT465" s="220" t="s">
        <v>166</v>
      </c>
      <c r="AU465" s="220" t="s">
        <v>81</v>
      </c>
      <c r="AV465" s="14" t="s">
        <v>81</v>
      </c>
      <c r="AW465" s="14" t="s">
        <v>33</v>
      </c>
      <c r="AX465" s="14" t="s">
        <v>72</v>
      </c>
      <c r="AY465" s="220" t="s">
        <v>154</v>
      </c>
    </row>
    <row r="466" spans="2:51" s="16" customFormat="1" ht="11.25">
      <c r="B466" s="245"/>
      <c r="C466" s="246"/>
      <c r="D466" s="193" t="s">
        <v>166</v>
      </c>
      <c r="E466" s="247" t="s">
        <v>19</v>
      </c>
      <c r="F466" s="248" t="s">
        <v>1880</v>
      </c>
      <c r="G466" s="246"/>
      <c r="H466" s="249">
        <v>1.625</v>
      </c>
      <c r="I466" s="250"/>
      <c r="J466" s="246"/>
      <c r="K466" s="246"/>
      <c r="L466" s="251"/>
      <c r="M466" s="252"/>
      <c r="N466" s="253"/>
      <c r="O466" s="253"/>
      <c r="P466" s="253"/>
      <c r="Q466" s="253"/>
      <c r="R466" s="253"/>
      <c r="S466" s="253"/>
      <c r="T466" s="254"/>
      <c r="AT466" s="255" t="s">
        <v>166</v>
      </c>
      <c r="AU466" s="255" t="s">
        <v>81</v>
      </c>
      <c r="AV466" s="16" t="s">
        <v>174</v>
      </c>
      <c r="AW466" s="16" t="s">
        <v>33</v>
      </c>
      <c r="AX466" s="16" t="s">
        <v>72</v>
      </c>
      <c r="AY466" s="255" t="s">
        <v>154</v>
      </c>
    </row>
    <row r="467" spans="2:51" s="15" customFormat="1" ht="11.25">
      <c r="B467" s="221"/>
      <c r="C467" s="222"/>
      <c r="D467" s="193" t="s">
        <v>166</v>
      </c>
      <c r="E467" s="223" t="s">
        <v>19</v>
      </c>
      <c r="F467" s="224" t="s">
        <v>196</v>
      </c>
      <c r="G467" s="222"/>
      <c r="H467" s="225">
        <v>42.13</v>
      </c>
      <c r="I467" s="226"/>
      <c r="J467" s="222"/>
      <c r="K467" s="222"/>
      <c r="L467" s="227"/>
      <c r="M467" s="228"/>
      <c r="N467" s="229"/>
      <c r="O467" s="229"/>
      <c r="P467" s="229"/>
      <c r="Q467" s="229"/>
      <c r="R467" s="229"/>
      <c r="S467" s="229"/>
      <c r="T467" s="230"/>
      <c r="AT467" s="231" t="s">
        <v>166</v>
      </c>
      <c r="AU467" s="231" t="s">
        <v>81</v>
      </c>
      <c r="AV467" s="15" t="s">
        <v>161</v>
      </c>
      <c r="AW467" s="15" t="s">
        <v>33</v>
      </c>
      <c r="AX467" s="15" t="s">
        <v>79</v>
      </c>
      <c r="AY467" s="231" t="s">
        <v>154</v>
      </c>
    </row>
    <row r="468" spans="1:65" s="2" customFormat="1" ht="24.2" customHeight="1">
      <c r="A468" s="36"/>
      <c r="B468" s="37"/>
      <c r="C468" s="180" t="s">
        <v>314</v>
      </c>
      <c r="D468" s="180" t="s">
        <v>156</v>
      </c>
      <c r="E468" s="181" t="s">
        <v>1884</v>
      </c>
      <c r="F468" s="182" t="s">
        <v>1885</v>
      </c>
      <c r="G468" s="183" t="s">
        <v>444</v>
      </c>
      <c r="H468" s="184">
        <v>23</v>
      </c>
      <c r="I468" s="185"/>
      <c r="J468" s="186">
        <f>ROUND(I468*H468,2)</f>
        <v>0</v>
      </c>
      <c r="K468" s="182" t="s">
        <v>160</v>
      </c>
      <c r="L468" s="41"/>
      <c r="M468" s="187" t="s">
        <v>19</v>
      </c>
      <c r="N468" s="188" t="s">
        <v>43</v>
      </c>
      <c r="O468" s="66"/>
      <c r="P468" s="189">
        <f>O468*H468</f>
        <v>0</v>
      </c>
      <c r="Q468" s="189">
        <v>0.22394</v>
      </c>
      <c r="R468" s="189">
        <f>Q468*H468</f>
        <v>5.15062</v>
      </c>
      <c r="S468" s="189">
        <v>0</v>
      </c>
      <c r="T468" s="190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191" t="s">
        <v>161</v>
      </c>
      <c r="AT468" s="191" t="s">
        <v>156</v>
      </c>
      <c r="AU468" s="191" t="s">
        <v>81</v>
      </c>
      <c r="AY468" s="19" t="s">
        <v>154</v>
      </c>
      <c r="BE468" s="192">
        <f>IF(N468="základní",J468,0)</f>
        <v>0</v>
      </c>
      <c r="BF468" s="192">
        <f>IF(N468="snížená",J468,0)</f>
        <v>0</v>
      </c>
      <c r="BG468" s="192">
        <f>IF(N468="zákl. přenesená",J468,0)</f>
        <v>0</v>
      </c>
      <c r="BH468" s="192">
        <f>IF(N468="sníž. přenesená",J468,0)</f>
        <v>0</v>
      </c>
      <c r="BI468" s="192">
        <f>IF(N468="nulová",J468,0)</f>
        <v>0</v>
      </c>
      <c r="BJ468" s="19" t="s">
        <v>79</v>
      </c>
      <c r="BK468" s="192">
        <f>ROUND(I468*H468,2)</f>
        <v>0</v>
      </c>
      <c r="BL468" s="19" t="s">
        <v>161</v>
      </c>
      <c r="BM468" s="191" t="s">
        <v>1886</v>
      </c>
    </row>
    <row r="469" spans="1:47" s="2" customFormat="1" ht="19.5">
      <c r="A469" s="36"/>
      <c r="B469" s="37"/>
      <c r="C469" s="38"/>
      <c r="D469" s="193" t="s">
        <v>163</v>
      </c>
      <c r="E469" s="38"/>
      <c r="F469" s="194" t="s">
        <v>1885</v>
      </c>
      <c r="G469" s="38"/>
      <c r="H469" s="38"/>
      <c r="I469" s="195"/>
      <c r="J469" s="38"/>
      <c r="K469" s="38"/>
      <c r="L469" s="41"/>
      <c r="M469" s="196"/>
      <c r="N469" s="197"/>
      <c r="O469" s="66"/>
      <c r="P469" s="66"/>
      <c r="Q469" s="66"/>
      <c r="R469" s="66"/>
      <c r="S469" s="66"/>
      <c r="T469" s="67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T469" s="19" t="s">
        <v>163</v>
      </c>
      <c r="AU469" s="19" t="s">
        <v>81</v>
      </c>
    </row>
    <row r="470" spans="1:47" s="2" customFormat="1" ht="11.25">
      <c r="A470" s="36"/>
      <c r="B470" s="37"/>
      <c r="C470" s="38"/>
      <c r="D470" s="198" t="s">
        <v>164</v>
      </c>
      <c r="E470" s="38"/>
      <c r="F470" s="199" t="s">
        <v>1887</v>
      </c>
      <c r="G470" s="38"/>
      <c r="H470" s="38"/>
      <c r="I470" s="195"/>
      <c r="J470" s="38"/>
      <c r="K470" s="38"/>
      <c r="L470" s="41"/>
      <c r="M470" s="196"/>
      <c r="N470" s="197"/>
      <c r="O470" s="66"/>
      <c r="P470" s="66"/>
      <c r="Q470" s="66"/>
      <c r="R470" s="66"/>
      <c r="S470" s="66"/>
      <c r="T470" s="67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T470" s="19" t="s">
        <v>164</v>
      </c>
      <c r="AU470" s="19" t="s">
        <v>81</v>
      </c>
    </row>
    <row r="471" spans="2:51" s="14" customFormat="1" ht="11.25">
      <c r="B471" s="210"/>
      <c r="C471" s="211"/>
      <c r="D471" s="193" t="s">
        <v>166</v>
      </c>
      <c r="E471" s="212" t="s">
        <v>19</v>
      </c>
      <c r="F471" s="213" t="s">
        <v>1888</v>
      </c>
      <c r="G471" s="211"/>
      <c r="H471" s="214">
        <v>1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166</v>
      </c>
      <c r="AU471" s="220" t="s">
        <v>81</v>
      </c>
      <c r="AV471" s="14" t="s">
        <v>81</v>
      </c>
      <c r="AW471" s="14" t="s">
        <v>33</v>
      </c>
      <c r="AX471" s="14" t="s">
        <v>72</v>
      </c>
      <c r="AY471" s="220" t="s">
        <v>154</v>
      </c>
    </row>
    <row r="472" spans="2:51" s="14" customFormat="1" ht="11.25">
      <c r="B472" s="210"/>
      <c r="C472" s="211"/>
      <c r="D472" s="193" t="s">
        <v>166</v>
      </c>
      <c r="E472" s="212" t="s">
        <v>19</v>
      </c>
      <c r="F472" s="213" t="s">
        <v>1889</v>
      </c>
      <c r="G472" s="211"/>
      <c r="H472" s="214">
        <v>1</v>
      </c>
      <c r="I472" s="215"/>
      <c r="J472" s="211"/>
      <c r="K472" s="211"/>
      <c r="L472" s="216"/>
      <c r="M472" s="217"/>
      <c r="N472" s="218"/>
      <c r="O472" s="218"/>
      <c r="P472" s="218"/>
      <c r="Q472" s="218"/>
      <c r="R472" s="218"/>
      <c r="S472" s="218"/>
      <c r="T472" s="219"/>
      <c r="AT472" s="220" t="s">
        <v>166</v>
      </c>
      <c r="AU472" s="220" t="s">
        <v>81</v>
      </c>
      <c r="AV472" s="14" t="s">
        <v>81</v>
      </c>
      <c r="AW472" s="14" t="s">
        <v>33</v>
      </c>
      <c r="AX472" s="14" t="s">
        <v>72</v>
      </c>
      <c r="AY472" s="220" t="s">
        <v>154</v>
      </c>
    </row>
    <row r="473" spans="2:51" s="14" customFormat="1" ht="11.25">
      <c r="B473" s="210"/>
      <c r="C473" s="211"/>
      <c r="D473" s="193" t="s">
        <v>166</v>
      </c>
      <c r="E473" s="212" t="s">
        <v>19</v>
      </c>
      <c r="F473" s="213" t="s">
        <v>1890</v>
      </c>
      <c r="G473" s="211"/>
      <c r="H473" s="214">
        <v>3</v>
      </c>
      <c r="I473" s="215"/>
      <c r="J473" s="211"/>
      <c r="K473" s="211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166</v>
      </c>
      <c r="AU473" s="220" t="s">
        <v>81</v>
      </c>
      <c r="AV473" s="14" t="s">
        <v>81</v>
      </c>
      <c r="AW473" s="14" t="s">
        <v>33</v>
      </c>
      <c r="AX473" s="14" t="s">
        <v>72</v>
      </c>
      <c r="AY473" s="220" t="s">
        <v>154</v>
      </c>
    </row>
    <row r="474" spans="2:51" s="14" customFormat="1" ht="11.25">
      <c r="B474" s="210"/>
      <c r="C474" s="211"/>
      <c r="D474" s="193" t="s">
        <v>166</v>
      </c>
      <c r="E474" s="212" t="s">
        <v>19</v>
      </c>
      <c r="F474" s="213" t="s">
        <v>1891</v>
      </c>
      <c r="G474" s="211"/>
      <c r="H474" s="214">
        <v>3</v>
      </c>
      <c r="I474" s="215"/>
      <c r="J474" s="211"/>
      <c r="K474" s="211"/>
      <c r="L474" s="216"/>
      <c r="M474" s="217"/>
      <c r="N474" s="218"/>
      <c r="O474" s="218"/>
      <c r="P474" s="218"/>
      <c r="Q474" s="218"/>
      <c r="R474" s="218"/>
      <c r="S474" s="218"/>
      <c r="T474" s="219"/>
      <c r="AT474" s="220" t="s">
        <v>166</v>
      </c>
      <c r="AU474" s="220" t="s">
        <v>81</v>
      </c>
      <c r="AV474" s="14" t="s">
        <v>81</v>
      </c>
      <c r="AW474" s="14" t="s">
        <v>33</v>
      </c>
      <c r="AX474" s="14" t="s">
        <v>72</v>
      </c>
      <c r="AY474" s="220" t="s">
        <v>154</v>
      </c>
    </row>
    <row r="475" spans="2:51" s="14" customFormat="1" ht="11.25">
      <c r="B475" s="210"/>
      <c r="C475" s="211"/>
      <c r="D475" s="193" t="s">
        <v>166</v>
      </c>
      <c r="E475" s="212" t="s">
        <v>19</v>
      </c>
      <c r="F475" s="213" t="s">
        <v>1892</v>
      </c>
      <c r="G475" s="211"/>
      <c r="H475" s="214">
        <v>3</v>
      </c>
      <c r="I475" s="215"/>
      <c r="J475" s="211"/>
      <c r="K475" s="211"/>
      <c r="L475" s="216"/>
      <c r="M475" s="217"/>
      <c r="N475" s="218"/>
      <c r="O475" s="218"/>
      <c r="P475" s="218"/>
      <c r="Q475" s="218"/>
      <c r="R475" s="218"/>
      <c r="S475" s="218"/>
      <c r="T475" s="219"/>
      <c r="AT475" s="220" t="s">
        <v>166</v>
      </c>
      <c r="AU475" s="220" t="s">
        <v>81</v>
      </c>
      <c r="AV475" s="14" t="s">
        <v>81</v>
      </c>
      <c r="AW475" s="14" t="s">
        <v>33</v>
      </c>
      <c r="AX475" s="14" t="s">
        <v>72</v>
      </c>
      <c r="AY475" s="220" t="s">
        <v>154</v>
      </c>
    </row>
    <row r="476" spans="2:51" s="14" customFormat="1" ht="11.25">
      <c r="B476" s="210"/>
      <c r="C476" s="211"/>
      <c r="D476" s="193" t="s">
        <v>166</v>
      </c>
      <c r="E476" s="212" t="s">
        <v>19</v>
      </c>
      <c r="F476" s="213" t="s">
        <v>1893</v>
      </c>
      <c r="G476" s="211"/>
      <c r="H476" s="214">
        <v>2</v>
      </c>
      <c r="I476" s="215"/>
      <c r="J476" s="211"/>
      <c r="K476" s="211"/>
      <c r="L476" s="216"/>
      <c r="M476" s="217"/>
      <c r="N476" s="218"/>
      <c r="O476" s="218"/>
      <c r="P476" s="218"/>
      <c r="Q476" s="218"/>
      <c r="R476" s="218"/>
      <c r="S476" s="218"/>
      <c r="T476" s="219"/>
      <c r="AT476" s="220" t="s">
        <v>166</v>
      </c>
      <c r="AU476" s="220" t="s">
        <v>81</v>
      </c>
      <c r="AV476" s="14" t="s">
        <v>81</v>
      </c>
      <c r="AW476" s="14" t="s">
        <v>33</v>
      </c>
      <c r="AX476" s="14" t="s">
        <v>72</v>
      </c>
      <c r="AY476" s="220" t="s">
        <v>154</v>
      </c>
    </row>
    <row r="477" spans="2:51" s="14" customFormat="1" ht="11.25">
      <c r="B477" s="210"/>
      <c r="C477" s="211"/>
      <c r="D477" s="193" t="s">
        <v>166</v>
      </c>
      <c r="E477" s="212" t="s">
        <v>19</v>
      </c>
      <c r="F477" s="213" t="s">
        <v>1894</v>
      </c>
      <c r="G477" s="211"/>
      <c r="H477" s="214">
        <v>1</v>
      </c>
      <c r="I477" s="215"/>
      <c r="J477" s="211"/>
      <c r="K477" s="211"/>
      <c r="L477" s="216"/>
      <c r="M477" s="217"/>
      <c r="N477" s="218"/>
      <c r="O477" s="218"/>
      <c r="P477" s="218"/>
      <c r="Q477" s="218"/>
      <c r="R477" s="218"/>
      <c r="S477" s="218"/>
      <c r="T477" s="219"/>
      <c r="AT477" s="220" t="s">
        <v>166</v>
      </c>
      <c r="AU477" s="220" t="s">
        <v>81</v>
      </c>
      <c r="AV477" s="14" t="s">
        <v>81</v>
      </c>
      <c r="AW477" s="14" t="s">
        <v>33</v>
      </c>
      <c r="AX477" s="14" t="s">
        <v>72</v>
      </c>
      <c r="AY477" s="220" t="s">
        <v>154</v>
      </c>
    </row>
    <row r="478" spans="2:51" s="14" customFormat="1" ht="11.25">
      <c r="B478" s="210"/>
      <c r="C478" s="211"/>
      <c r="D478" s="193" t="s">
        <v>166</v>
      </c>
      <c r="E478" s="212" t="s">
        <v>19</v>
      </c>
      <c r="F478" s="213" t="s">
        <v>1895</v>
      </c>
      <c r="G478" s="211"/>
      <c r="H478" s="214">
        <v>2</v>
      </c>
      <c r="I478" s="215"/>
      <c r="J478" s="211"/>
      <c r="K478" s="211"/>
      <c r="L478" s="216"/>
      <c r="M478" s="217"/>
      <c r="N478" s="218"/>
      <c r="O478" s="218"/>
      <c r="P478" s="218"/>
      <c r="Q478" s="218"/>
      <c r="R478" s="218"/>
      <c r="S478" s="218"/>
      <c r="T478" s="219"/>
      <c r="AT478" s="220" t="s">
        <v>166</v>
      </c>
      <c r="AU478" s="220" t="s">
        <v>81</v>
      </c>
      <c r="AV478" s="14" t="s">
        <v>81</v>
      </c>
      <c r="AW478" s="14" t="s">
        <v>33</v>
      </c>
      <c r="AX478" s="14" t="s">
        <v>72</v>
      </c>
      <c r="AY478" s="220" t="s">
        <v>154</v>
      </c>
    </row>
    <row r="479" spans="2:51" s="14" customFormat="1" ht="11.25">
      <c r="B479" s="210"/>
      <c r="C479" s="211"/>
      <c r="D479" s="193" t="s">
        <v>166</v>
      </c>
      <c r="E479" s="212" t="s">
        <v>19</v>
      </c>
      <c r="F479" s="213" t="s">
        <v>1896</v>
      </c>
      <c r="G479" s="211"/>
      <c r="H479" s="214">
        <v>1</v>
      </c>
      <c r="I479" s="215"/>
      <c r="J479" s="211"/>
      <c r="K479" s="211"/>
      <c r="L479" s="216"/>
      <c r="M479" s="217"/>
      <c r="N479" s="218"/>
      <c r="O479" s="218"/>
      <c r="P479" s="218"/>
      <c r="Q479" s="218"/>
      <c r="R479" s="218"/>
      <c r="S479" s="218"/>
      <c r="T479" s="219"/>
      <c r="AT479" s="220" t="s">
        <v>166</v>
      </c>
      <c r="AU479" s="220" t="s">
        <v>81</v>
      </c>
      <c r="AV479" s="14" t="s">
        <v>81</v>
      </c>
      <c r="AW479" s="14" t="s">
        <v>33</v>
      </c>
      <c r="AX479" s="14" t="s">
        <v>72</v>
      </c>
      <c r="AY479" s="220" t="s">
        <v>154</v>
      </c>
    </row>
    <row r="480" spans="2:51" s="14" customFormat="1" ht="11.25">
      <c r="B480" s="210"/>
      <c r="C480" s="211"/>
      <c r="D480" s="193" t="s">
        <v>166</v>
      </c>
      <c r="E480" s="212" t="s">
        <v>19</v>
      </c>
      <c r="F480" s="213" t="s">
        <v>1897</v>
      </c>
      <c r="G480" s="211"/>
      <c r="H480" s="214">
        <v>1</v>
      </c>
      <c r="I480" s="215"/>
      <c r="J480" s="211"/>
      <c r="K480" s="211"/>
      <c r="L480" s="216"/>
      <c r="M480" s="217"/>
      <c r="N480" s="218"/>
      <c r="O480" s="218"/>
      <c r="P480" s="218"/>
      <c r="Q480" s="218"/>
      <c r="R480" s="218"/>
      <c r="S480" s="218"/>
      <c r="T480" s="219"/>
      <c r="AT480" s="220" t="s">
        <v>166</v>
      </c>
      <c r="AU480" s="220" t="s">
        <v>81</v>
      </c>
      <c r="AV480" s="14" t="s">
        <v>81</v>
      </c>
      <c r="AW480" s="14" t="s">
        <v>33</v>
      </c>
      <c r="AX480" s="14" t="s">
        <v>72</v>
      </c>
      <c r="AY480" s="220" t="s">
        <v>154</v>
      </c>
    </row>
    <row r="481" spans="2:51" s="14" customFormat="1" ht="11.25">
      <c r="B481" s="210"/>
      <c r="C481" s="211"/>
      <c r="D481" s="193" t="s">
        <v>166</v>
      </c>
      <c r="E481" s="212" t="s">
        <v>19</v>
      </c>
      <c r="F481" s="213" t="s">
        <v>1898</v>
      </c>
      <c r="G481" s="211"/>
      <c r="H481" s="214">
        <v>1</v>
      </c>
      <c r="I481" s="215"/>
      <c r="J481" s="211"/>
      <c r="K481" s="211"/>
      <c r="L481" s="216"/>
      <c r="M481" s="217"/>
      <c r="N481" s="218"/>
      <c r="O481" s="218"/>
      <c r="P481" s="218"/>
      <c r="Q481" s="218"/>
      <c r="R481" s="218"/>
      <c r="S481" s="218"/>
      <c r="T481" s="219"/>
      <c r="AT481" s="220" t="s">
        <v>166</v>
      </c>
      <c r="AU481" s="220" t="s">
        <v>81</v>
      </c>
      <c r="AV481" s="14" t="s">
        <v>81</v>
      </c>
      <c r="AW481" s="14" t="s">
        <v>33</v>
      </c>
      <c r="AX481" s="14" t="s">
        <v>72</v>
      </c>
      <c r="AY481" s="220" t="s">
        <v>154</v>
      </c>
    </row>
    <row r="482" spans="2:51" s="14" customFormat="1" ht="11.25">
      <c r="B482" s="210"/>
      <c r="C482" s="211"/>
      <c r="D482" s="193" t="s">
        <v>166</v>
      </c>
      <c r="E482" s="212" t="s">
        <v>19</v>
      </c>
      <c r="F482" s="213" t="s">
        <v>1899</v>
      </c>
      <c r="G482" s="211"/>
      <c r="H482" s="214">
        <v>1</v>
      </c>
      <c r="I482" s="215"/>
      <c r="J482" s="211"/>
      <c r="K482" s="211"/>
      <c r="L482" s="216"/>
      <c r="M482" s="217"/>
      <c r="N482" s="218"/>
      <c r="O482" s="218"/>
      <c r="P482" s="218"/>
      <c r="Q482" s="218"/>
      <c r="R482" s="218"/>
      <c r="S482" s="218"/>
      <c r="T482" s="219"/>
      <c r="AT482" s="220" t="s">
        <v>166</v>
      </c>
      <c r="AU482" s="220" t="s">
        <v>81</v>
      </c>
      <c r="AV482" s="14" t="s">
        <v>81</v>
      </c>
      <c r="AW482" s="14" t="s">
        <v>33</v>
      </c>
      <c r="AX482" s="14" t="s">
        <v>72</v>
      </c>
      <c r="AY482" s="220" t="s">
        <v>154</v>
      </c>
    </row>
    <row r="483" spans="2:51" s="14" customFormat="1" ht="11.25">
      <c r="B483" s="210"/>
      <c r="C483" s="211"/>
      <c r="D483" s="193" t="s">
        <v>166</v>
      </c>
      <c r="E483" s="212" t="s">
        <v>19</v>
      </c>
      <c r="F483" s="213" t="s">
        <v>1900</v>
      </c>
      <c r="G483" s="211"/>
      <c r="H483" s="214">
        <v>1</v>
      </c>
      <c r="I483" s="215"/>
      <c r="J483" s="211"/>
      <c r="K483" s="211"/>
      <c r="L483" s="216"/>
      <c r="M483" s="217"/>
      <c r="N483" s="218"/>
      <c r="O483" s="218"/>
      <c r="P483" s="218"/>
      <c r="Q483" s="218"/>
      <c r="R483" s="218"/>
      <c r="S483" s="218"/>
      <c r="T483" s="219"/>
      <c r="AT483" s="220" t="s">
        <v>166</v>
      </c>
      <c r="AU483" s="220" t="s">
        <v>81</v>
      </c>
      <c r="AV483" s="14" t="s">
        <v>81</v>
      </c>
      <c r="AW483" s="14" t="s">
        <v>33</v>
      </c>
      <c r="AX483" s="14" t="s">
        <v>72</v>
      </c>
      <c r="AY483" s="220" t="s">
        <v>154</v>
      </c>
    </row>
    <row r="484" spans="2:51" s="14" customFormat="1" ht="11.25">
      <c r="B484" s="210"/>
      <c r="C484" s="211"/>
      <c r="D484" s="193" t="s">
        <v>166</v>
      </c>
      <c r="E484" s="212" t="s">
        <v>19</v>
      </c>
      <c r="F484" s="213" t="s">
        <v>1901</v>
      </c>
      <c r="G484" s="211"/>
      <c r="H484" s="214">
        <v>2</v>
      </c>
      <c r="I484" s="215"/>
      <c r="J484" s="211"/>
      <c r="K484" s="211"/>
      <c r="L484" s="216"/>
      <c r="M484" s="217"/>
      <c r="N484" s="218"/>
      <c r="O484" s="218"/>
      <c r="P484" s="218"/>
      <c r="Q484" s="218"/>
      <c r="R484" s="218"/>
      <c r="S484" s="218"/>
      <c r="T484" s="219"/>
      <c r="AT484" s="220" t="s">
        <v>166</v>
      </c>
      <c r="AU484" s="220" t="s">
        <v>81</v>
      </c>
      <c r="AV484" s="14" t="s">
        <v>81</v>
      </c>
      <c r="AW484" s="14" t="s">
        <v>33</v>
      </c>
      <c r="AX484" s="14" t="s">
        <v>72</v>
      </c>
      <c r="AY484" s="220" t="s">
        <v>154</v>
      </c>
    </row>
    <row r="485" spans="2:51" s="15" customFormat="1" ht="11.25">
      <c r="B485" s="221"/>
      <c r="C485" s="222"/>
      <c r="D485" s="193" t="s">
        <v>166</v>
      </c>
      <c r="E485" s="223" t="s">
        <v>19</v>
      </c>
      <c r="F485" s="224" t="s">
        <v>196</v>
      </c>
      <c r="G485" s="222"/>
      <c r="H485" s="225">
        <v>23</v>
      </c>
      <c r="I485" s="226"/>
      <c r="J485" s="222"/>
      <c r="K485" s="222"/>
      <c r="L485" s="227"/>
      <c r="M485" s="228"/>
      <c r="N485" s="229"/>
      <c r="O485" s="229"/>
      <c r="P485" s="229"/>
      <c r="Q485" s="229"/>
      <c r="R485" s="229"/>
      <c r="S485" s="229"/>
      <c r="T485" s="230"/>
      <c r="AT485" s="231" t="s">
        <v>166</v>
      </c>
      <c r="AU485" s="231" t="s">
        <v>81</v>
      </c>
      <c r="AV485" s="15" t="s">
        <v>161</v>
      </c>
      <c r="AW485" s="15" t="s">
        <v>33</v>
      </c>
      <c r="AX485" s="15" t="s">
        <v>79</v>
      </c>
      <c r="AY485" s="231" t="s">
        <v>154</v>
      </c>
    </row>
    <row r="486" spans="1:65" s="2" customFormat="1" ht="24.2" customHeight="1">
      <c r="A486" s="36"/>
      <c r="B486" s="37"/>
      <c r="C486" s="232" t="s">
        <v>321</v>
      </c>
      <c r="D486" s="232" t="s">
        <v>275</v>
      </c>
      <c r="E486" s="233" t="s">
        <v>1902</v>
      </c>
      <c r="F486" s="234" t="s">
        <v>1903</v>
      </c>
      <c r="G486" s="235" t="s">
        <v>444</v>
      </c>
      <c r="H486" s="236">
        <v>4</v>
      </c>
      <c r="I486" s="237"/>
      <c r="J486" s="238">
        <f>ROUND(I486*H486,2)</f>
        <v>0</v>
      </c>
      <c r="K486" s="234" t="s">
        <v>160</v>
      </c>
      <c r="L486" s="239"/>
      <c r="M486" s="240" t="s">
        <v>19</v>
      </c>
      <c r="N486" s="241" t="s">
        <v>43</v>
      </c>
      <c r="O486" s="66"/>
      <c r="P486" s="189">
        <f>O486*H486</f>
        <v>0</v>
      </c>
      <c r="Q486" s="189">
        <v>0.028</v>
      </c>
      <c r="R486" s="189">
        <f>Q486*H486</f>
        <v>0.112</v>
      </c>
      <c r="S486" s="189">
        <v>0</v>
      </c>
      <c r="T486" s="190">
        <f>S486*H486</f>
        <v>0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191" t="s">
        <v>212</v>
      </c>
      <c r="AT486" s="191" t="s">
        <v>275</v>
      </c>
      <c r="AU486" s="191" t="s">
        <v>81</v>
      </c>
      <c r="AY486" s="19" t="s">
        <v>154</v>
      </c>
      <c r="BE486" s="192">
        <f>IF(N486="základní",J486,0)</f>
        <v>0</v>
      </c>
      <c r="BF486" s="192">
        <f>IF(N486="snížená",J486,0)</f>
        <v>0</v>
      </c>
      <c r="BG486" s="192">
        <f>IF(N486="zákl. přenesená",J486,0)</f>
        <v>0</v>
      </c>
      <c r="BH486" s="192">
        <f>IF(N486="sníž. přenesená",J486,0)</f>
        <v>0</v>
      </c>
      <c r="BI486" s="192">
        <f>IF(N486="nulová",J486,0)</f>
        <v>0</v>
      </c>
      <c r="BJ486" s="19" t="s">
        <v>79</v>
      </c>
      <c r="BK486" s="192">
        <f>ROUND(I486*H486,2)</f>
        <v>0</v>
      </c>
      <c r="BL486" s="19" t="s">
        <v>161</v>
      </c>
      <c r="BM486" s="191" t="s">
        <v>1904</v>
      </c>
    </row>
    <row r="487" spans="1:47" s="2" customFormat="1" ht="11.25">
      <c r="A487" s="36"/>
      <c r="B487" s="37"/>
      <c r="C487" s="38"/>
      <c r="D487" s="193" t="s">
        <v>163</v>
      </c>
      <c r="E487" s="38"/>
      <c r="F487" s="194" t="s">
        <v>1903</v>
      </c>
      <c r="G487" s="38"/>
      <c r="H487" s="38"/>
      <c r="I487" s="195"/>
      <c r="J487" s="38"/>
      <c r="K487" s="38"/>
      <c r="L487" s="41"/>
      <c r="M487" s="196"/>
      <c r="N487" s="197"/>
      <c r="O487" s="66"/>
      <c r="P487" s="66"/>
      <c r="Q487" s="66"/>
      <c r="R487" s="66"/>
      <c r="S487" s="66"/>
      <c r="T487" s="67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T487" s="19" t="s">
        <v>163</v>
      </c>
      <c r="AU487" s="19" t="s">
        <v>81</v>
      </c>
    </row>
    <row r="488" spans="2:51" s="14" customFormat="1" ht="11.25">
      <c r="B488" s="210"/>
      <c r="C488" s="211"/>
      <c r="D488" s="193" t="s">
        <v>166</v>
      </c>
      <c r="E488" s="212" t="s">
        <v>19</v>
      </c>
      <c r="F488" s="213" t="s">
        <v>1905</v>
      </c>
      <c r="G488" s="211"/>
      <c r="H488" s="214">
        <v>1</v>
      </c>
      <c r="I488" s="215"/>
      <c r="J488" s="211"/>
      <c r="K488" s="211"/>
      <c r="L488" s="216"/>
      <c r="M488" s="217"/>
      <c r="N488" s="218"/>
      <c r="O488" s="218"/>
      <c r="P488" s="218"/>
      <c r="Q488" s="218"/>
      <c r="R488" s="218"/>
      <c r="S488" s="218"/>
      <c r="T488" s="219"/>
      <c r="AT488" s="220" t="s">
        <v>166</v>
      </c>
      <c r="AU488" s="220" t="s">
        <v>81</v>
      </c>
      <c r="AV488" s="14" t="s">
        <v>81</v>
      </c>
      <c r="AW488" s="14" t="s">
        <v>33</v>
      </c>
      <c r="AX488" s="14" t="s">
        <v>72</v>
      </c>
      <c r="AY488" s="220" t="s">
        <v>154</v>
      </c>
    </row>
    <row r="489" spans="2:51" s="14" customFormat="1" ht="11.25">
      <c r="B489" s="210"/>
      <c r="C489" s="211"/>
      <c r="D489" s="193" t="s">
        <v>166</v>
      </c>
      <c r="E489" s="212" t="s">
        <v>19</v>
      </c>
      <c r="F489" s="213" t="s">
        <v>1906</v>
      </c>
      <c r="G489" s="211"/>
      <c r="H489" s="214">
        <v>1</v>
      </c>
      <c r="I489" s="215"/>
      <c r="J489" s="211"/>
      <c r="K489" s="211"/>
      <c r="L489" s="216"/>
      <c r="M489" s="217"/>
      <c r="N489" s="218"/>
      <c r="O489" s="218"/>
      <c r="P489" s="218"/>
      <c r="Q489" s="218"/>
      <c r="R489" s="218"/>
      <c r="S489" s="218"/>
      <c r="T489" s="219"/>
      <c r="AT489" s="220" t="s">
        <v>166</v>
      </c>
      <c r="AU489" s="220" t="s">
        <v>81</v>
      </c>
      <c r="AV489" s="14" t="s">
        <v>81</v>
      </c>
      <c r="AW489" s="14" t="s">
        <v>33</v>
      </c>
      <c r="AX489" s="14" t="s">
        <v>72</v>
      </c>
      <c r="AY489" s="220" t="s">
        <v>154</v>
      </c>
    </row>
    <row r="490" spans="2:51" s="14" customFormat="1" ht="11.25">
      <c r="B490" s="210"/>
      <c r="C490" s="211"/>
      <c r="D490" s="193" t="s">
        <v>166</v>
      </c>
      <c r="E490" s="212" t="s">
        <v>19</v>
      </c>
      <c r="F490" s="213" t="s">
        <v>1907</v>
      </c>
      <c r="G490" s="211"/>
      <c r="H490" s="214">
        <v>1</v>
      </c>
      <c r="I490" s="215"/>
      <c r="J490" s="211"/>
      <c r="K490" s="211"/>
      <c r="L490" s="216"/>
      <c r="M490" s="217"/>
      <c r="N490" s="218"/>
      <c r="O490" s="218"/>
      <c r="P490" s="218"/>
      <c r="Q490" s="218"/>
      <c r="R490" s="218"/>
      <c r="S490" s="218"/>
      <c r="T490" s="219"/>
      <c r="AT490" s="220" t="s">
        <v>166</v>
      </c>
      <c r="AU490" s="220" t="s">
        <v>81</v>
      </c>
      <c r="AV490" s="14" t="s">
        <v>81</v>
      </c>
      <c r="AW490" s="14" t="s">
        <v>33</v>
      </c>
      <c r="AX490" s="14" t="s">
        <v>72</v>
      </c>
      <c r="AY490" s="220" t="s">
        <v>154</v>
      </c>
    </row>
    <row r="491" spans="2:51" s="14" customFormat="1" ht="11.25">
      <c r="B491" s="210"/>
      <c r="C491" s="211"/>
      <c r="D491" s="193" t="s">
        <v>166</v>
      </c>
      <c r="E491" s="212" t="s">
        <v>19</v>
      </c>
      <c r="F491" s="213" t="s">
        <v>1894</v>
      </c>
      <c r="G491" s="211"/>
      <c r="H491" s="214">
        <v>1</v>
      </c>
      <c r="I491" s="215"/>
      <c r="J491" s="211"/>
      <c r="K491" s="211"/>
      <c r="L491" s="216"/>
      <c r="M491" s="217"/>
      <c r="N491" s="218"/>
      <c r="O491" s="218"/>
      <c r="P491" s="218"/>
      <c r="Q491" s="218"/>
      <c r="R491" s="218"/>
      <c r="S491" s="218"/>
      <c r="T491" s="219"/>
      <c r="AT491" s="220" t="s">
        <v>166</v>
      </c>
      <c r="AU491" s="220" t="s">
        <v>81</v>
      </c>
      <c r="AV491" s="14" t="s">
        <v>81</v>
      </c>
      <c r="AW491" s="14" t="s">
        <v>33</v>
      </c>
      <c r="AX491" s="14" t="s">
        <v>72</v>
      </c>
      <c r="AY491" s="220" t="s">
        <v>154</v>
      </c>
    </row>
    <row r="492" spans="2:51" s="15" customFormat="1" ht="11.25">
      <c r="B492" s="221"/>
      <c r="C492" s="222"/>
      <c r="D492" s="193" t="s">
        <v>166</v>
      </c>
      <c r="E492" s="223" t="s">
        <v>19</v>
      </c>
      <c r="F492" s="224" t="s">
        <v>196</v>
      </c>
      <c r="G492" s="222"/>
      <c r="H492" s="225">
        <v>4</v>
      </c>
      <c r="I492" s="226"/>
      <c r="J492" s="222"/>
      <c r="K492" s="222"/>
      <c r="L492" s="227"/>
      <c r="M492" s="228"/>
      <c r="N492" s="229"/>
      <c r="O492" s="229"/>
      <c r="P492" s="229"/>
      <c r="Q492" s="229"/>
      <c r="R492" s="229"/>
      <c r="S492" s="229"/>
      <c r="T492" s="230"/>
      <c r="AT492" s="231" t="s">
        <v>166</v>
      </c>
      <c r="AU492" s="231" t="s">
        <v>81</v>
      </c>
      <c r="AV492" s="15" t="s">
        <v>161</v>
      </c>
      <c r="AW492" s="15" t="s">
        <v>33</v>
      </c>
      <c r="AX492" s="15" t="s">
        <v>79</v>
      </c>
      <c r="AY492" s="231" t="s">
        <v>154</v>
      </c>
    </row>
    <row r="493" spans="1:65" s="2" customFormat="1" ht="24.2" customHeight="1">
      <c r="A493" s="36"/>
      <c r="B493" s="37"/>
      <c r="C493" s="232" t="s">
        <v>327</v>
      </c>
      <c r="D493" s="232" t="s">
        <v>275</v>
      </c>
      <c r="E493" s="233" t="s">
        <v>1908</v>
      </c>
      <c r="F493" s="234" t="s">
        <v>1909</v>
      </c>
      <c r="G493" s="235" t="s">
        <v>444</v>
      </c>
      <c r="H493" s="236">
        <v>1</v>
      </c>
      <c r="I493" s="237"/>
      <c r="J493" s="238">
        <f>ROUND(I493*H493,2)</f>
        <v>0</v>
      </c>
      <c r="K493" s="234" t="s">
        <v>160</v>
      </c>
      <c r="L493" s="239"/>
      <c r="M493" s="240" t="s">
        <v>19</v>
      </c>
      <c r="N493" s="241" t="s">
        <v>43</v>
      </c>
      <c r="O493" s="66"/>
      <c r="P493" s="189">
        <f>O493*H493</f>
        <v>0</v>
      </c>
      <c r="Q493" s="189">
        <v>0.04</v>
      </c>
      <c r="R493" s="189">
        <f>Q493*H493</f>
        <v>0.04</v>
      </c>
      <c r="S493" s="189">
        <v>0</v>
      </c>
      <c r="T493" s="190">
        <f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91" t="s">
        <v>212</v>
      </c>
      <c r="AT493" s="191" t="s">
        <v>275</v>
      </c>
      <c r="AU493" s="191" t="s">
        <v>81</v>
      </c>
      <c r="AY493" s="19" t="s">
        <v>154</v>
      </c>
      <c r="BE493" s="192">
        <f>IF(N493="základní",J493,0)</f>
        <v>0</v>
      </c>
      <c r="BF493" s="192">
        <f>IF(N493="snížená",J493,0)</f>
        <v>0</v>
      </c>
      <c r="BG493" s="192">
        <f>IF(N493="zákl. přenesená",J493,0)</f>
        <v>0</v>
      </c>
      <c r="BH493" s="192">
        <f>IF(N493="sníž. přenesená",J493,0)</f>
        <v>0</v>
      </c>
      <c r="BI493" s="192">
        <f>IF(N493="nulová",J493,0)</f>
        <v>0</v>
      </c>
      <c r="BJ493" s="19" t="s">
        <v>79</v>
      </c>
      <c r="BK493" s="192">
        <f>ROUND(I493*H493,2)</f>
        <v>0</v>
      </c>
      <c r="BL493" s="19" t="s">
        <v>161</v>
      </c>
      <c r="BM493" s="191" t="s">
        <v>1910</v>
      </c>
    </row>
    <row r="494" spans="1:47" s="2" customFormat="1" ht="11.25">
      <c r="A494" s="36"/>
      <c r="B494" s="37"/>
      <c r="C494" s="38"/>
      <c r="D494" s="193" t="s">
        <v>163</v>
      </c>
      <c r="E494" s="38"/>
      <c r="F494" s="194" t="s">
        <v>1909</v>
      </c>
      <c r="G494" s="38"/>
      <c r="H494" s="38"/>
      <c r="I494" s="195"/>
      <c r="J494" s="38"/>
      <c r="K494" s="38"/>
      <c r="L494" s="41"/>
      <c r="M494" s="196"/>
      <c r="N494" s="197"/>
      <c r="O494" s="66"/>
      <c r="P494" s="66"/>
      <c r="Q494" s="66"/>
      <c r="R494" s="66"/>
      <c r="S494" s="66"/>
      <c r="T494" s="67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T494" s="19" t="s">
        <v>163</v>
      </c>
      <c r="AU494" s="19" t="s">
        <v>81</v>
      </c>
    </row>
    <row r="495" spans="2:51" s="14" customFormat="1" ht="11.25">
      <c r="B495" s="210"/>
      <c r="C495" s="211"/>
      <c r="D495" s="193" t="s">
        <v>166</v>
      </c>
      <c r="E495" s="212" t="s">
        <v>19</v>
      </c>
      <c r="F495" s="213" t="s">
        <v>1896</v>
      </c>
      <c r="G495" s="211"/>
      <c r="H495" s="214">
        <v>1</v>
      </c>
      <c r="I495" s="215"/>
      <c r="J495" s="211"/>
      <c r="K495" s="211"/>
      <c r="L495" s="216"/>
      <c r="M495" s="217"/>
      <c r="N495" s="218"/>
      <c r="O495" s="218"/>
      <c r="P495" s="218"/>
      <c r="Q495" s="218"/>
      <c r="R495" s="218"/>
      <c r="S495" s="218"/>
      <c r="T495" s="219"/>
      <c r="AT495" s="220" t="s">
        <v>166</v>
      </c>
      <c r="AU495" s="220" t="s">
        <v>81</v>
      </c>
      <c r="AV495" s="14" t="s">
        <v>81</v>
      </c>
      <c r="AW495" s="14" t="s">
        <v>33</v>
      </c>
      <c r="AX495" s="14" t="s">
        <v>72</v>
      </c>
      <c r="AY495" s="220" t="s">
        <v>154</v>
      </c>
    </row>
    <row r="496" spans="2:51" s="15" customFormat="1" ht="11.25">
      <c r="B496" s="221"/>
      <c r="C496" s="222"/>
      <c r="D496" s="193" t="s">
        <v>166</v>
      </c>
      <c r="E496" s="223" t="s">
        <v>19</v>
      </c>
      <c r="F496" s="224" t="s">
        <v>196</v>
      </c>
      <c r="G496" s="222"/>
      <c r="H496" s="225">
        <v>1</v>
      </c>
      <c r="I496" s="226"/>
      <c r="J496" s="222"/>
      <c r="K496" s="222"/>
      <c r="L496" s="227"/>
      <c r="M496" s="228"/>
      <c r="N496" s="229"/>
      <c r="O496" s="229"/>
      <c r="P496" s="229"/>
      <c r="Q496" s="229"/>
      <c r="R496" s="229"/>
      <c r="S496" s="229"/>
      <c r="T496" s="230"/>
      <c r="AT496" s="231" t="s">
        <v>166</v>
      </c>
      <c r="AU496" s="231" t="s">
        <v>81</v>
      </c>
      <c r="AV496" s="15" t="s">
        <v>161</v>
      </c>
      <c r="AW496" s="15" t="s">
        <v>33</v>
      </c>
      <c r="AX496" s="15" t="s">
        <v>79</v>
      </c>
      <c r="AY496" s="231" t="s">
        <v>154</v>
      </c>
    </row>
    <row r="497" spans="1:65" s="2" customFormat="1" ht="24.2" customHeight="1">
      <c r="A497" s="36"/>
      <c r="B497" s="37"/>
      <c r="C497" s="232" t="s">
        <v>334</v>
      </c>
      <c r="D497" s="232" t="s">
        <v>275</v>
      </c>
      <c r="E497" s="233" t="s">
        <v>1911</v>
      </c>
      <c r="F497" s="234" t="s">
        <v>1912</v>
      </c>
      <c r="G497" s="235" t="s">
        <v>444</v>
      </c>
      <c r="H497" s="236">
        <v>4</v>
      </c>
      <c r="I497" s="237"/>
      <c r="J497" s="238">
        <f>ROUND(I497*H497,2)</f>
        <v>0</v>
      </c>
      <c r="K497" s="234" t="s">
        <v>160</v>
      </c>
      <c r="L497" s="239"/>
      <c r="M497" s="240" t="s">
        <v>19</v>
      </c>
      <c r="N497" s="241" t="s">
        <v>43</v>
      </c>
      <c r="O497" s="66"/>
      <c r="P497" s="189">
        <f>O497*H497</f>
        <v>0</v>
      </c>
      <c r="Q497" s="189">
        <v>0.051</v>
      </c>
      <c r="R497" s="189">
        <f>Q497*H497</f>
        <v>0.204</v>
      </c>
      <c r="S497" s="189">
        <v>0</v>
      </c>
      <c r="T497" s="190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91" t="s">
        <v>212</v>
      </c>
      <c r="AT497" s="191" t="s">
        <v>275</v>
      </c>
      <c r="AU497" s="191" t="s">
        <v>81</v>
      </c>
      <c r="AY497" s="19" t="s">
        <v>154</v>
      </c>
      <c r="BE497" s="192">
        <f>IF(N497="základní",J497,0)</f>
        <v>0</v>
      </c>
      <c r="BF497" s="192">
        <f>IF(N497="snížená",J497,0)</f>
        <v>0</v>
      </c>
      <c r="BG497" s="192">
        <f>IF(N497="zákl. přenesená",J497,0)</f>
        <v>0</v>
      </c>
      <c r="BH497" s="192">
        <f>IF(N497="sníž. přenesená",J497,0)</f>
        <v>0</v>
      </c>
      <c r="BI497" s="192">
        <f>IF(N497="nulová",J497,0)</f>
        <v>0</v>
      </c>
      <c r="BJ497" s="19" t="s">
        <v>79</v>
      </c>
      <c r="BK497" s="192">
        <f>ROUND(I497*H497,2)</f>
        <v>0</v>
      </c>
      <c r="BL497" s="19" t="s">
        <v>161</v>
      </c>
      <c r="BM497" s="191" t="s">
        <v>1913</v>
      </c>
    </row>
    <row r="498" spans="1:47" s="2" customFormat="1" ht="11.25">
      <c r="A498" s="36"/>
      <c r="B498" s="37"/>
      <c r="C498" s="38"/>
      <c r="D498" s="193" t="s">
        <v>163</v>
      </c>
      <c r="E498" s="38"/>
      <c r="F498" s="194" t="s">
        <v>1912</v>
      </c>
      <c r="G498" s="38"/>
      <c r="H498" s="38"/>
      <c r="I498" s="195"/>
      <c r="J498" s="38"/>
      <c r="K498" s="38"/>
      <c r="L498" s="41"/>
      <c r="M498" s="196"/>
      <c r="N498" s="197"/>
      <c r="O498" s="66"/>
      <c r="P498" s="66"/>
      <c r="Q498" s="66"/>
      <c r="R498" s="66"/>
      <c r="S498" s="66"/>
      <c r="T498" s="67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9" t="s">
        <v>163</v>
      </c>
      <c r="AU498" s="19" t="s">
        <v>81</v>
      </c>
    </row>
    <row r="499" spans="2:51" s="14" customFormat="1" ht="11.25">
      <c r="B499" s="210"/>
      <c r="C499" s="211"/>
      <c r="D499" s="193" t="s">
        <v>166</v>
      </c>
      <c r="E499" s="212" t="s">
        <v>19</v>
      </c>
      <c r="F499" s="213" t="s">
        <v>1888</v>
      </c>
      <c r="G499" s="211"/>
      <c r="H499" s="214">
        <v>1</v>
      </c>
      <c r="I499" s="215"/>
      <c r="J499" s="211"/>
      <c r="K499" s="211"/>
      <c r="L499" s="216"/>
      <c r="M499" s="217"/>
      <c r="N499" s="218"/>
      <c r="O499" s="218"/>
      <c r="P499" s="218"/>
      <c r="Q499" s="218"/>
      <c r="R499" s="218"/>
      <c r="S499" s="218"/>
      <c r="T499" s="219"/>
      <c r="AT499" s="220" t="s">
        <v>166</v>
      </c>
      <c r="AU499" s="220" t="s">
        <v>81</v>
      </c>
      <c r="AV499" s="14" t="s">
        <v>81</v>
      </c>
      <c r="AW499" s="14" t="s">
        <v>33</v>
      </c>
      <c r="AX499" s="14" t="s">
        <v>72</v>
      </c>
      <c r="AY499" s="220" t="s">
        <v>154</v>
      </c>
    </row>
    <row r="500" spans="2:51" s="14" customFormat="1" ht="11.25">
      <c r="B500" s="210"/>
      <c r="C500" s="211"/>
      <c r="D500" s="193" t="s">
        <v>166</v>
      </c>
      <c r="E500" s="212" t="s">
        <v>19</v>
      </c>
      <c r="F500" s="213" t="s">
        <v>1889</v>
      </c>
      <c r="G500" s="211"/>
      <c r="H500" s="214">
        <v>1</v>
      </c>
      <c r="I500" s="215"/>
      <c r="J500" s="211"/>
      <c r="K500" s="211"/>
      <c r="L500" s="216"/>
      <c r="M500" s="217"/>
      <c r="N500" s="218"/>
      <c r="O500" s="218"/>
      <c r="P500" s="218"/>
      <c r="Q500" s="218"/>
      <c r="R500" s="218"/>
      <c r="S500" s="218"/>
      <c r="T500" s="219"/>
      <c r="AT500" s="220" t="s">
        <v>166</v>
      </c>
      <c r="AU500" s="220" t="s">
        <v>81</v>
      </c>
      <c r="AV500" s="14" t="s">
        <v>81</v>
      </c>
      <c r="AW500" s="14" t="s">
        <v>33</v>
      </c>
      <c r="AX500" s="14" t="s">
        <v>72</v>
      </c>
      <c r="AY500" s="220" t="s">
        <v>154</v>
      </c>
    </row>
    <row r="501" spans="2:51" s="14" customFormat="1" ht="11.25">
      <c r="B501" s="210"/>
      <c r="C501" s="211"/>
      <c r="D501" s="193" t="s">
        <v>166</v>
      </c>
      <c r="E501" s="212" t="s">
        <v>19</v>
      </c>
      <c r="F501" s="213" t="s">
        <v>1905</v>
      </c>
      <c r="G501" s="211"/>
      <c r="H501" s="214">
        <v>1</v>
      </c>
      <c r="I501" s="215"/>
      <c r="J501" s="211"/>
      <c r="K501" s="211"/>
      <c r="L501" s="216"/>
      <c r="M501" s="217"/>
      <c r="N501" s="218"/>
      <c r="O501" s="218"/>
      <c r="P501" s="218"/>
      <c r="Q501" s="218"/>
      <c r="R501" s="218"/>
      <c r="S501" s="218"/>
      <c r="T501" s="219"/>
      <c r="AT501" s="220" t="s">
        <v>166</v>
      </c>
      <c r="AU501" s="220" t="s">
        <v>81</v>
      </c>
      <c r="AV501" s="14" t="s">
        <v>81</v>
      </c>
      <c r="AW501" s="14" t="s">
        <v>33</v>
      </c>
      <c r="AX501" s="14" t="s">
        <v>72</v>
      </c>
      <c r="AY501" s="220" t="s">
        <v>154</v>
      </c>
    </row>
    <row r="502" spans="2:51" s="14" customFormat="1" ht="11.25">
      <c r="B502" s="210"/>
      <c r="C502" s="211"/>
      <c r="D502" s="193" t="s">
        <v>166</v>
      </c>
      <c r="E502" s="212" t="s">
        <v>19</v>
      </c>
      <c r="F502" s="213" t="s">
        <v>1914</v>
      </c>
      <c r="G502" s="211"/>
      <c r="H502" s="214">
        <v>1</v>
      </c>
      <c r="I502" s="215"/>
      <c r="J502" s="211"/>
      <c r="K502" s="211"/>
      <c r="L502" s="216"/>
      <c r="M502" s="217"/>
      <c r="N502" s="218"/>
      <c r="O502" s="218"/>
      <c r="P502" s="218"/>
      <c r="Q502" s="218"/>
      <c r="R502" s="218"/>
      <c r="S502" s="218"/>
      <c r="T502" s="219"/>
      <c r="AT502" s="220" t="s">
        <v>166</v>
      </c>
      <c r="AU502" s="220" t="s">
        <v>81</v>
      </c>
      <c r="AV502" s="14" t="s">
        <v>81</v>
      </c>
      <c r="AW502" s="14" t="s">
        <v>33</v>
      </c>
      <c r="AX502" s="14" t="s">
        <v>72</v>
      </c>
      <c r="AY502" s="220" t="s">
        <v>154</v>
      </c>
    </row>
    <row r="503" spans="2:51" s="15" customFormat="1" ht="11.25">
      <c r="B503" s="221"/>
      <c r="C503" s="222"/>
      <c r="D503" s="193" t="s">
        <v>166</v>
      </c>
      <c r="E503" s="223" t="s">
        <v>19</v>
      </c>
      <c r="F503" s="224" t="s">
        <v>196</v>
      </c>
      <c r="G503" s="222"/>
      <c r="H503" s="225">
        <v>4</v>
      </c>
      <c r="I503" s="226"/>
      <c r="J503" s="222"/>
      <c r="K503" s="222"/>
      <c r="L503" s="227"/>
      <c r="M503" s="228"/>
      <c r="N503" s="229"/>
      <c r="O503" s="229"/>
      <c r="P503" s="229"/>
      <c r="Q503" s="229"/>
      <c r="R503" s="229"/>
      <c r="S503" s="229"/>
      <c r="T503" s="230"/>
      <c r="AT503" s="231" t="s">
        <v>166</v>
      </c>
      <c r="AU503" s="231" t="s">
        <v>81</v>
      </c>
      <c r="AV503" s="15" t="s">
        <v>161</v>
      </c>
      <c r="AW503" s="15" t="s">
        <v>33</v>
      </c>
      <c r="AX503" s="15" t="s">
        <v>79</v>
      </c>
      <c r="AY503" s="231" t="s">
        <v>154</v>
      </c>
    </row>
    <row r="504" spans="1:65" s="2" customFormat="1" ht="24.2" customHeight="1">
      <c r="A504" s="36"/>
      <c r="B504" s="37"/>
      <c r="C504" s="232" t="s">
        <v>341</v>
      </c>
      <c r="D504" s="232" t="s">
        <v>275</v>
      </c>
      <c r="E504" s="233" t="s">
        <v>1915</v>
      </c>
      <c r="F504" s="234" t="s">
        <v>1916</v>
      </c>
      <c r="G504" s="235" t="s">
        <v>444</v>
      </c>
      <c r="H504" s="236">
        <v>8</v>
      </c>
      <c r="I504" s="237"/>
      <c r="J504" s="238">
        <f>ROUND(I504*H504,2)</f>
        <v>0</v>
      </c>
      <c r="K504" s="234" t="s">
        <v>160</v>
      </c>
      <c r="L504" s="239"/>
      <c r="M504" s="240" t="s">
        <v>19</v>
      </c>
      <c r="N504" s="241" t="s">
        <v>43</v>
      </c>
      <c r="O504" s="66"/>
      <c r="P504" s="189">
        <f>O504*H504</f>
        <v>0</v>
      </c>
      <c r="Q504" s="189">
        <v>0.068</v>
      </c>
      <c r="R504" s="189">
        <f>Q504*H504</f>
        <v>0.544</v>
      </c>
      <c r="S504" s="189">
        <v>0</v>
      </c>
      <c r="T504" s="190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91" t="s">
        <v>212</v>
      </c>
      <c r="AT504" s="191" t="s">
        <v>275</v>
      </c>
      <c r="AU504" s="191" t="s">
        <v>81</v>
      </c>
      <c r="AY504" s="19" t="s">
        <v>154</v>
      </c>
      <c r="BE504" s="192">
        <f>IF(N504="základní",J504,0)</f>
        <v>0</v>
      </c>
      <c r="BF504" s="192">
        <f>IF(N504="snížená",J504,0)</f>
        <v>0</v>
      </c>
      <c r="BG504" s="192">
        <f>IF(N504="zákl. přenesená",J504,0)</f>
        <v>0</v>
      </c>
      <c r="BH504" s="192">
        <f>IF(N504="sníž. přenesená",J504,0)</f>
        <v>0</v>
      </c>
      <c r="BI504" s="192">
        <f>IF(N504="nulová",J504,0)</f>
        <v>0</v>
      </c>
      <c r="BJ504" s="19" t="s">
        <v>79</v>
      </c>
      <c r="BK504" s="192">
        <f>ROUND(I504*H504,2)</f>
        <v>0</v>
      </c>
      <c r="BL504" s="19" t="s">
        <v>161</v>
      </c>
      <c r="BM504" s="191" t="s">
        <v>1917</v>
      </c>
    </row>
    <row r="505" spans="1:47" s="2" customFormat="1" ht="11.25">
      <c r="A505" s="36"/>
      <c r="B505" s="37"/>
      <c r="C505" s="38"/>
      <c r="D505" s="193" t="s">
        <v>163</v>
      </c>
      <c r="E505" s="38"/>
      <c r="F505" s="194" t="s">
        <v>1916</v>
      </c>
      <c r="G505" s="38"/>
      <c r="H505" s="38"/>
      <c r="I505" s="195"/>
      <c r="J505" s="38"/>
      <c r="K505" s="38"/>
      <c r="L505" s="41"/>
      <c r="M505" s="196"/>
      <c r="N505" s="197"/>
      <c r="O505" s="66"/>
      <c r="P505" s="66"/>
      <c r="Q505" s="66"/>
      <c r="R505" s="66"/>
      <c r="S505" s="66"/>
      <c r="T505" s="67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T505" s="19" t="s">
        <v>163</v>
      </c>
      <c r="AU505" s="19" t="s">
        <v>81</v>
      </c>
    </row>
    <row r="506" spans="2:51" s="14" customFormat="1" ht="11.25">
      <c r="B506" s="210"/>
      <c r="C506" s="211"/>
      <c r="D506" s="193" t="s">
        <v>166</v>
      </c>
      <c r="E506" s="212" t="s">
        <v>19</v>
      </c>
      <c r="F506" s="213" t="s">
        <v>1905</v>
      </c>
      <c r="G506" s="211"/>
      <c r="H506" s="214">
        <v>1</v>
      </c>
      <c r="I506" s="215"/>
      <c r="J506" s="211"/>
      <c r="K506" s="211"/>
      <c r="L506" s="216"/>
      <c r="M506" s="217"/>
      <c r="N506" s="218"/>
      <c r="O506" s="218"/>
      <c r="P506" s="218"/>
      <c r="Q506" s="218"/>
      <c r="R506" s="218"/>
      <c r="S506" s="218"/>
      <c r="T506" s="219"/>
      <c r="AT506" s="220" t="s">
        <v>166</v>
      </c>
      <c r="AU506" s="220" t="s">
        <v>81</v>
      </c>
      <c r="AV506" s="14" t="s">
        <v>81</v>
      </c>
      <c r="AW506" s="14" t="s">
        <v>33</v>
      </c>
      <c r="AX506" s="14" t="s">
        <v>72</v>
      </c>
      <c r="AY506" s="220" t="s">
        <v>154</v>
      </c>
    </row>
    <row r="507" spans="2:51" s="14" customFormat="1" ht="11.25">
      <c r="B507" s="210"/>
      <c r="C507" s="211"/>
      <c r="D507" s="193" t="s">
        <v>166</v>
      </c>
      <c r="E507" s="212" t="s">
        <v>19</v>
      </c>
      <c r="F507" s="213" t="s">
        <v>1918</v>
      </c>
      <c r="G507" s="211"/>
      <c r="H507" s="214">
        <v>2</v>
      </c>
      <c r="I507" s="215"/>
      <c r="J507" s="211"/>
      <c r="K507" s="211"/>
      <c r="L507" s="216"/>
      <c r="M507" s="217"/>
      <c r="N507" s="218"/>
      <c r="O507" s="218"/>
      <c r="P507" s="218"/>
      <c r="Q507" s="218"/>
      <c r="R507" s="218"/>
      <c r="S507" s="218"/>
      <c r="T507" s="219"/>
      <c r="AT507" s="220" t="s">
        <v>166</v>
      </c>
      <c r="AU507" s="220" t="s">
        <v>81</v>
      </c>
      <c r="AV507" s="14" t="s">
        <v>81</v>
      </c>
      <c r="AW507" s="14" t="s">
        <v>33</v>
      </c>
      <c r="AX507" s="14" t="s">
        <v>72</v>
      </c>
      <c r="AY507" s="220" t="s">
        <v>154</v>
      </c>
    </row>
    <row r="508" spans="2:51" s="14" customFormat="1" ht="11.25">
      <c r="B508" s="210"/>
      <c r="C508" s="211"/>
      <c r="D508" s="193" t="s">
        <v>166</v>
      </c>
      <c r="E508" s="212" t="s">
        <v>19</v>
      </c>
      <c r="F508" s="213" t="s">
        <v>1919</v>
      </c>
      <c r="G508" s="211"/>
      <c r="H508" s="214">
        <v>2</v>
      </c>
      <c r="I508" s="215"/>
      <c r="J508" s="211"/>
      <c r="K508" s="211"/>
      <c r="L508" s="216"/>
      <c r="M508" s="217"/>
      <c r="N508" s="218"/>
      <c r="O508" s="218"/>
      <c r="P508" s="218"/>
      <c r="Q508" s="218"/>
      <c r="R508" s="218"/>
      <c r="S508" s="218"/>
      <c r="T508" s="219"/>
      <c r="AT508" s="220" t="s">
        <v>166</v>
      </c>
      <c r="AU508" s="220" t="s">
        <v>81</v>
      </c>
      <c r="AV508" s="14" t="s">
        <v>81</v>
      </c>
      <c r="AW508" s="14" t="s">
        <v>33</v>
      </c>
      <c r="AX508" s="14" t="s">
        <v>72</v>
      </c>
      <c r="AY508" s="220" t="s">
        <v>154</v>
      </c>
    </row>
    <row r="509" spans="2:51" s="14" customFormat="1" ht="11.25">
      <c r="B509" s="210"/>
      <c r="C509" s="211"/>
      <c r="D509" s="193" t="s">
        <v>166</v>
      </c>
      <c r="E509" s="212" t="s">
        <v>19</v>
      </c>
      <c r="F509" s="213" t="s">
        <v>1893</v>
      </c>
      <c r="G509" s="211"/>
      <c r="H509" s="214">
        <v>2</v>
      </c>
      <c r="I509" s="215"/>
      <c r="J509" s="211"/>
      <c r="K509" s="211"/>
      <c r="L509" s="216"/>
      <c r="M509" s="217"/>
      <c r="N509" s="218"/>
      <c r="O509" s="218"/>
      <c r="P509" s="218"/>
      <c r="Q509" s="218"/>
      <c r="R509" s="218"/>
      <c r="S509" s="218"/>
      <c r="T509" s="219"/>
      <c r="AT509" s="220" t="s">
        <v>166</v>
      </c>
      <c r="AU509" s="220" t="s">
        <v>81</v>
      </c>
      <c r="AV509" s="14" t="s">
        <v>81</v>
      </c>
      <c r="AW509" s="14" t="s">
        <v>33</v>
      </c>
      <c r="AX509" s="14" t="s">
        <v>72</v>
      </c>
      <c r="AY509" s="220" t="s">
        <v>154</v>
      </c>
    </row>
    <row r="510" spans="2:51" s="14" customFormat="1" ht="11.25">
      <c r="B510" s="210"/>
      <c r="C510" s="211"/>
      <c r="D510" s="193" t="s">
        <v>166</v>
      </c>
      <c r="E510" s="212" t="s">
        <v>19</v>
      </c>
      <c r="F510" s="213" t="s">
        <v>1914</v>
      </c>
      <c r="G510" s="211"/>
      <c r="H510" s="214">
        <v>1</v>
      </c>
      <c r="I510" s="215"/>
      <c r="J510" s="211"/>
      <c r="K510" s="211"/>
      <c r="L510" s="216"/>
      <c r="M510" s="217"/>
      <c r="N510" s="218"/>
      <c r="O510" s="218"/>
      <c r="P510" s="218"/>
      <c r="Q510" s="218"/>
      <c r="R510" s="218"/>
      <c r="S510" s="218"/>
      <c r="T510" s="219"/>
      <c r="AT510" s="220" t="s">
        <v>166</v>
      </c>
      <c r="AU510" s="220" t="s">
        <v>81</v>
      </c>
      <c r="AV510" s="14" t="s">
        <v>81</v>
      </c>
      <c r="AW510" s="14" t="s">
        <v>33</v>
      </c>
      <c r="AX510" s="14" t="s">
        <v>72</v>
      </c>
      <c r="AY510" s="220" t="s">
        <v>154</v>
      </c>
    </row>
    <row r="511" spans="2:51" s="15" customFormat="1" ht="11.25">
      <c r="B511" s="221"/>
      <c r="C511" s="222"/>
      <c r="D511" s="193" t="s">
        <v>166</v>
      </c>
      <c r="E511" s="223" t="s">
        <v>19</v>
      </c>
      <c r="F511" s="224" t="s">
        <v>196</v>
      </c>
      <c r="G511" s="222"/>
      <c r="H511" s="225">
        <v>8</v>
      </c>
      <c r="I511" s="226"/>
      <c r="J511" s="222"/>
      <c r="K511" s="222"/>
      <c r="L511" s="227"/>
      <c r="M511" s="228"/>
      <c r="N511" s="229"/>
      <c r="O511" s="229"/>
      <c r="P511" s="229"/>
      <c r="Q511" s="229"/>
      <c r="R511" s="229"/>
      <c r="S511" s="229"/>
      <c r="T511" s="230"/>
      <c r="AT511" s="231" t="s">
        <v>166</v>
      </c>
      <c r="AU511" s="231" t="s">
        <v>81</v>
      </c>
      <c r="AV511" s="15" t="s">
        <v>161</v>
      </c>
      <c r="AW511" s="15" t="s">
        <v>33</v>
      </c>
      <c r="AX511" s="15" t="s">
        <v>79</v>
      </c>
      <c r="AY511" s="231" t="s">
        <v>154</v>
      </c>
    </row>
    <row r="512" spans="1:65" s="2" customFormat="1" ht="21.75" customHeight="1">
      <c r="A512" s="36"/>
      <c r="B512" s="37"/>
      <c r="C512" s="232" t="s">
        <v>346</v>
      </c>
      <c r="D512" s="232" t="s">
        <v>275</v>
      </c>
      <c r="E512" s="233" t="s">
        <v>1920</v>
      </c>
      <c r="F512" s="234" t="s">
        <v>1921</v>
      </c>
      <c r="G512" s="235" t="s">
        <v>444</v>
      </c>
      <c r="H512" s="236">
        <v>6</v>
      </c>
      <c r="I512" s="237"/>
      <c r="J512" s="238">
        <f>ROUND(I512*H512,2)</f>
        <v>0</v>
      </c>
      <c r="K512" s="234" t="s">
        <v>458</v>
      </c>
      <c r="L512" s="239"/>
      <c r="M512" s="240" t="s">
        <v>19</v>
      </c>
      <c r="N512" s="241" t="s">
        <v>43</v>
      </c>
      <c r="O512" s="66"/>
      <c r="P512" s="189">
        <f>O512*H512</f>
        <v>0</v>
      </c>
      <c r="Q512" s="189">
        <v>0.053</v>
      </c>
      <c r="R512" s="189">
        <f>Q512*H512</f>
        <v>0.318</v>
      </c>
      <c r="S512" s="189">
        <v>0</v>
      </c>
      <c r="T512" s="190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191" t="s">
        <v>212</v>
      </c>
      <c r="AT512" s="191" t="s">
        <v>275</v>
      </c>
      <c r="AU512" s="191" t="s">
        <v>81</v>
      </c>
      <c r="AY512" s="19" t="s">
        <v>154</v>
      </c>
      <c r="BE512" s="192">
        <f>IF(N512="základní",J512,0)</f>
        <v>0</v>
      </c>
      <c r="BF512" s="192">
        <f>IF(N512="snížená",J512,0)</f>
        <v>0</v>
      </c>
      <c r="BG512" s="192">
        <f>IF(N512="zákl. přenesená",J512,0)</f>
        <v>0</v>
      </c>
      <c r="BH512" s="192">
        <f>IF(N512="sníž. přenesená",J512,0)</f>
        <v>0</v>
      </c>
      <c r="BI512" s="192">
        <f>IF(N512="nulová",J512,0)</f>
        <v>0</v>
      </c>
      <c r="BJ512" s="19" t="s">
        <v>79</v>
      </c>
      <c r="BK512" s="192">
        <f>ROUND(I512*H512,2)</f>
        <v>0</v>
      </c>
      <c r="BL512" s="19" t="s">
        <v>161</v>
      </c>
      <c r="BM512" s="191" t="s">
        <v>1922</v>
      </c>
    </row>
    <row r="513" spans="1:47" s="2" customFormat="1" ht="11.25">
      <c r="A513" s="36"/>
      <c r="B513" s="37"/>
      <c r="C513" s="38"/>
      <c r="D513" s="193" t="s">
        <v>163</v>
      </c>
      <c r="E513" s="38"/>
      <c r="F513" s="194" t="s">
        <v>1921</v>
      </c>
      <c r="G513" s="38"/>
      <c r="H513" s="38"/>
      <c r="I513" s="195"/>
      <c r="J513" s="38"/>
      <c r="K513" s="38"/>
      <c r="L513" s="41"/>
      <c r="M513" s="196"/>
      <c r="N513" s="197"/>
      <c r="O513" s="66"/>
      <c r="P513" s="66"/>
      <c r="Q513" s="66"/>
      <c r="R513" s="66"/>
      <c r="S513" s="66"/>
      <c r="T513" s="67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9" t="s">
        <v>163</v>
      </c>
      <c r="AU513" s="19" t="s">
        <v>81</v>
      </c>
    </row>
    <row r="514" spans="2:51" s="14" customFormat="1" ht="11.25">
      <c r="B514" s="210"/>
      <c r="C514" s="211"/>
      <c r="D514" s="193" t="s">
        <v>166</v>
      </c>
      <c r="E514" s="212" t="s">
        <v>19</v>
      </c>
      <c r="F514" s="213" t="s">
        <v>1897</v>
      </c>
      <c r="G514" s="211"/>
      <c r="H514" s="214">
        <v>1</v>
      </c>
      <c r="I514" s="215"/>
      <c r="J514" s="211"/>
      <c r="K514" s="211"/>
      <c r="L514" s="216"/>
      <c r="M514" s="217"/>
      <c r="N514" s="218"/>
      <c r="O514" s="218"/>
      <c r="P514" s="218"/>
      <c r="Q514" s="218"/>
      <c r="R514" s="218"/>
      <c r="S514" s="218"/>
      <c r="T514" s="219"/>
      <c r="AT514" s="220" t="s">
        <v>166</v>
      </c>
      <c r="AU514" s="220" t="s">
        <v>81</v>
      </c>
      <c r="AV514" s="14" t="s">
        <v>81</v>
      </c>
      <c r="AW514" s="14" t="s">
        <v>33</v>
      </c>
      <c r="AX514" s="14" t="s">
        <v>72</v>
      </c>
      <c r="AY514" s="220" t="s">
        <v>154</v>
      </c>
    </row>
    <row r="515" spans="2:51" s="14" customFormat="1" ht="11.25">
      <c r="B515" s="210"/>
      <c r="C515" s="211"/>
      <c r="D515" s="193" t="s">
        <v>166</v>
      </c>
      <c r="E515" s="212" t="s">
        <v>19</v>
      </c>
      <c r="F515" s="213" t="s">
        <v>1898</v>
      </c>
      <c r="G515" s="211"/>
      <c r="H515" s="214">
        <v>1</v>
      </c>
      <c r="I515" s="215"/>
      <c r="J515" s="211"/>
      <c r="K515" s="211"/>
      <c r="L515" s="216"/>
      <c r="M515" s="217"/>
      <c r="N515" s="218"/>
      <c r="O515" s="218"/>
      <c r="P515" s="218"/>
      <c r="Q515" s="218"/>
      <c r="R515" s="218"/>
      <c r="S515" s="218"/>
      <c r="T515" s="219"/>
      <c r="AT515" s="220" t="s">
        <v>166</v>
      </c>
      <c r="AU515" s="220" t="s">
        <v>81</v>
      </c>
      <c r="AV515" s="14" t="s">
        <v>81</v>
      </c>
      <c r="AW515" s="14" t="s">
        <v>33</v>
      </c>
      <c r="AX515" s="14" t="s">
        <v>72</v>
      </c>
      <c r="AY515" s="220" t="s">
        <v>154</v>
      </c>
    </row>
    <row r="516" spans="2:51" s="14" customFormat="1" ht="11.25">
      <c r="B516" s="210"/>
      <c r="C516" s="211"/>
      <c r="D516" s="193" t="s">
        <v>166</v>
      </c>
      <c r="E516" s="212" t="s">
        <v>19</v>
      </c>
      <c r="F516" s="213" t="s">
        <v>1899</v>
      </c>
      <c r="G516" s="211"/>
      <c r="H516" s="214">
        <v>1</v>
      </c>
      <c r="I516" s="215"/>
      <c r="J516" s="211"/>
      <c r="K516" s="211"/>
      <c r="L516" s="216"/>
      <c r="M516" s="217"/>
      <c r="N516" s="218"/>
      <c r="O516" s="218"/>
      <c r="P516" s="218"/>
      <c r="Q516" s="218"/>
      <c r="R516" s="218"/>
      <c r="S516" s="218"/>
      <c r="T516" s="219"/>
      <c r="AT516" s="220" t="s">
        <v>166</v>
      </c>
      <c r="AU516" s="220" t="s">
        <v>81</v>
      </c>
      <c r="AV516" s="14" t="s">
        <v>81</v>
      </c>
      <c r="AW516" s="14" t="s">
        <v>33</v>
      </c>
      <c r="AX516" s="14" t="s">
        <v>72</v>
      </c>
      <c r="AY516" s="220" t="s">
        <v>154</v>
      </c>
    </row>
    <row r="517" spans="2:51" s="14" customFormat="1" ht="11.25">
      <c r="B517" s="210"/>
      <c r="C517" s="211"/>
      <c r="D517" s="193" t="s">
        <v>166</v>
      </c>
      <c r="E517" s="212" t="s">
        <v>19</v>
      </c>
      <c r="F517" s="213" t="s">
        <v>1900</v>
      </c>
      <c r="G517" s="211"/>
      <c r="H517" s="214">
        <v>1</v>
      </c>
      <c r="I517" s="215"/>
      <c r="J517" s="211"/>
      <c r="K517" s="211"/>
      <c r="L517" s="216"/>
      <c r="M517" s="217"/>
      <c r="N517" s="218"/>
      <c r="O517" s="218"/>
      <c r="P517" s="218"/>
      <c r="Q517" s="218"/>
      <c r="R517" s="218"/>
      <c r="S517" s="218"/>
      <c r="T517" s="219"/>
      <c r="AT517" s="220" t="s">
        <v>166</v>
      </c>
      <c r="AU517" s="220" t="s">
        <v>81</v>
      </c>
      <c r="AV517" s="14" t="s">
        <v>81</v>
      </c>
      <c r="AW517" s="14" t="s">
        <v>33</v>
      </c>
      <c r="AX517" s="14" t="s">
        <v>72</v>
      </c>
      <c r="AY517" s="220" t="s">
        <v>154</v>
      </c>
    </row>
    <row r="518" spans="2:51" s="14" customFormat="1" ht="11.25">
      <c r="B518" s="210"/>
      <c r="C518" s="211"/>
      <c r="D518" s="193" t="s">
        <v>166</v>
      </c>
      <c r="E518" s="212" t="s">
        <v>19</v>
      </c>
      <c r="F518" s="213" t="s">
        <v>1901</v>
      </c>
      <c r="G518" s="211"/>
      <c r="H518" s="214">
        <v>2</v>
      </c>
      <c r="I518" s="215"/>
      <c r="J518" s="211"/>
      <c r="K518" s="211"/>
      <c r="L518" s="216"/>
      <c r="M518" s="217"/>
      <c r="N518" s="218"/>
      <c r="O518" s="218"/>
      <c r="P518" s="218"/>
      <c r="Q518" s="218"/>
      <c r="R518" s="218"/>
      <c r="S518" s="218"/>
      <c r="T518" s="219"/>
      <c r="AT518" s="220" t="s">
        <v>166</v>
      </c>
      <c r="AU518" s="220" t="s">
        <v>81</v>
      </c>
      <c r="AV518" s="14" t="s">
        <v>81</v>
      </c>
      <c r="AW518" s="14" t="s">
        <v>33</v>
      </c>
      <c r="AX518" s="14" t="s">
        <v>72</v>
      </c>
      <c r="AY518" s="220" t="s">
        <v>154</v>
      </c>
    </row>
    <row r="519" spans="2:51" s="15" customFormat="1" ht="11.25">
      <c r="B519" s="221"/>
      <c r="C519" s="222"/>
      <c r="D519" s="193" t="s">
        <v>166</v>
      </c>
      <c r="E519" s="223" t="s">
        <v>19</v>
      </c>
      <c r="F519" s="224" t="s">
        <v>196</v>
      </c>
      <c r="G519" s="222"/>
      <c r="H519" s="225">
        <v>6</v>
      </c>
      <c r="I519" s="226"/>
      <c r="J519" s="222"/>
      <c r="K519" s="222"/>
      <c r="L519" s="227"/>
      <c r="M519" s="228"/>
      <c r="N519" s="229"/>
      <c r="O519" s="229"/>
      <c r="P519" s="229"/>
      <c r="Q519" s="229"/>
      <c r="R519" s="229"/>
      <c r="S519" s="229"/>
      <c r="T519" s="230"/>
      <c r="AT519" s="231" t="s">
        <v>166</v>
      </c>
      <c r="AU519" s="231" t="s">
        <v>81</v>
      </c>
      <c r="AV519" s="15" t="s">
        <v>161</v>
      </c>
      <c r="AW519" s="15" t="s">
        <v>33</v>
      </c>
      <c r="AX519" s="15" t="s">
        <v>79</v>
      </c>
      <c r="AY519" s="231" t="s">
        <v>154</v>
      </c>
    </row>
    <row r="520" spans="2:63" s="12" customFormat="1" ht="22.9" customHeight="1">
      <c r="B520" s="164"/>
      <c r="C520" s="165"/>
      <c r="D520" s="166" t="s">
        <v>71</v>
      </c>
      <c r="E520" s="178" t="s">
        <v>187</v>
      </c>
      <c r="F520" s="178" t="s">
        <v>547</v>
      </c>
      <c r="G520" s="165"/>
      <c r="H520" s="165"/>
      <c r="I520" s="168"/>
      <c r="J520" s="179">
        <f>BK520</f>
        <v>0</v>
      </c>
      <c r="K520" s="165"/>
      <c r="L520" s="170"/>
      <c r="M520" s="171"/>
      <c r="N520" s="172"/>
      <c r="O520" s="172"/>
      <c r="P520" s="173">
        <f>SUM(P521:P538)</f>
        <v>0</v>
      </c>
      <c r="Q520" s="172"/>
      <c r="R520" s="173">
        <f>SUM(R521:R538)</f>
        <v>11.131425</v>
      </c>
      <c r="S520" s="172"/>
      <c r="T520" s="174">
        <f>SUM(T521:T538)</f>
        <v>0</v>
      </c>
      <c r="AR520" s="175" t="s">
        <v>79</v>
      </c>
      <c r="AT520" s="176" t="s">
        <v>71</v>
      </c>
      <c r="AU520" s="176" t="s">
        <v>79</v>
      </c>
      <c r="AY520" s="175" t="s">
        <v>154</v>
      </c>
      <c r="BK520" s="177">
        <f>SUM(BK521:BK538)</f>
        <v>0</v>
      </c>
    </row>
    <row r="521" spans="1:65" s="2" customFormat="1" ht="44.25" customHeight="1">
      <c r="A521" s="36"/>
      <c r="B521" s="37"/>
      <c r="C521" s="180" t="s">
        <v>353</v>
      </c>
      <c r="D521" s="180" t="s">
        <v>156</v>
      </c>
      <c r="E521" s="181" t="s">
        <v>1923</v>
      </c>
      <c r="F521" s="182" t="s">
        <v>1924</v>
      </c>
      <c r="G521" s="183" t="s">
        <v>159</v>
      </c>
      <c r="H521" s="184">
        <v>18.75</v>
      </c>
      <c r="I521" s="185"/>
      <c r="J521" s="186">
        <f>ROUND(I521*H521,2)</f>
        <v>0</v>
      </c>
      <c r="K521" s="182" t="s">
        <v>160</v>
      </c>
      <c r="L521" s="41"/>
      <c r="M521" s="187" t="s">
        <v>19</v>
      </c>
      <c r="N521" s="188" t="s">
        <v>43</v>
      </c>
      <c r="O521" s="66"/>
      <c r="P521" s="189">
        <f>O521*H521</f>
        <v>0</v>
      </c>
      <c r="Q521" s="189">
        <v>0.48081</v>
      </c>
      <c r="R521" s="189">
        <f>Q521*H521</f>
        <v>9.0151875</v>
      </c>
      <c r="S521" s="189">
        <v>0</v>
      </c>
      <c r="T521" s="190">
        <f>S521*H521</f>
        <v>0</v>
      </c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R521" s="191" t="s">
        <v>161</v>
      </c>
      <c r="AT521" s="191" t="s">
        <v>156</v>
      </c>
      <c r="AU521" s="191" t="s">
        <v>81</v>
      </c>
      <c r="AY521" s="19" t="s">
        <v>154</v>
      </c>
      <c r="BE521" s="192">
        <f>IF(N521="základní",J521,0)</f>
        <v>0</v>
      </c>
      <c r="BF521" s="192">
        <f>IF(N521="snížená",J521,0)</f>
        <v>0</v>
      </c>
      <c r="BG521" s="192">
        <f>IF(N521="zákl. přenesená",J521,0)</f>
        <v>0</v>
      </c>
      <c r="BH521" s="192">
        <f>IF(N521="sníž. přenesená",J521,0)</f>
        <v>0</v>
      </c>
      <c r="BI521" s="192">
        <f>IF(N521="nulová",J521,0)</f>
        <v>0</v>
      </c>
      <c r="BJ521" s="19" t="s">
        <v>79</v>
      </c>
      <c r="BK521" s="192">
        <f>ROUND(I521*H521,2)</f>
        <v>0</v>
      </c>
      <c r="BL521" s="19" t="s">
        <v>161</v>
      </c>
      <c r="BM521" s="191" t="s">
        <v>1925</v>
      </c>
    </row>
    <row r="522" spans="1:47" s="2" customFormat="1" ht="29.25">
      <c r="A522" s="36"/>
      <c r="B522" s="37"/>
      <c r="C522" s="38"/>
      <c r="D522" s="193" t="s">
        <v>163</v>
      </c>
      <c r="E522" s="38"/>
      <c r="F522" s="194" t="s">
        <v>1924</v>
      </c>
      <c r="G522" s="38"/>
      <c r="H522" s="38"/>
      <c r="I522" s="195"/>
      <c r="J522" s="38"/>
      <c r="K522" s="38"/>
      <c r="L522" s="41"/>
      <c r="M522" s="196"/>
      <c r="N522" s="197"/>
      <c r="O522" s="66"/>
      <c r="P522" s="66"/>
      <c r="Q522" s="66"/>
      <c r="R522" s="66"/>
      <c r="S522" s="66"/>
      <c r="T522" s="67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T522" s="19" t="s">
        <v>163</v>
      </c>
      <c r="AU522" s="19" t="s">
        <v>81</v>
      </c>
    </row>
    <row r="523" spans="1:47" s="2" customFormat="1" ht="11.25">
      <c r="A523" s="36"/>
      <c r="B523" s="37"/>
      <c r="C523" s="38"/>
      <c r="D523" s="198" t="s">
        <v>164</v>
      </c>
      <c r="E523" s="38"/>
      <c r="F523" s="199" t="s">
        <v>1926</v>
      </c>
      <c r="G523" s="38"/>
      <c r="H523" s="38"/>
      <c r="I523" s="195"/>
      <c r="J523" s="38"/>
      <c r="K523" s="38"/>
      <c r="L523" s="41"/>
      <c r="M523" s="196"/>
      <c r="N523" s="197"/>
      <c r="O523" s="66"/>
      <c r="P523" s="66"/>
      <c r="Q523" s="66"/>
      <c r="R523" s="66"/>
      <c r="S523" s="66"/>
      <c r="T523" s="67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T523" s="19" t="s">
        <v>164</v>
      </c>
      <c r="AU523" s="19" t="s">
        <v>81</v>
      </c>
    </row>
    <row r="524" spans="2:51" s="14" customFormat="1" ht="11.25">
      <c r="B524" s="210"/>
      <c r="C524" s="211"/>
      <c r="D524" s="193" t="s">
        <v>166</v>
      </c>
      <c r="E524" s="212" t="s">
        <v>19</v>
      </c>
      <c r="F524" s="213" t="s">
        <v>1541</v>
      </c>
      <c r="G524" s="211"/>
      <c r="H524" s="214">
        <v>1.5</v>
      </c>
      <c r="I524" s="215"/>
      <c r="J524" s="211"/>
      <c r="K524" s="211"/>
      <c r="L524" s="216"/>
      <c r="M524" s="217"/>
      <c r="N524" s="218"/>
      <c r="O524" s="218"/>
      <c r="P524" s="218"/>
      <c r="Q524" s="218"/>
      <c r="R524" s="218"/>
      <c r="S524" s="218"/>
      <c r="T524" s="219"/>
      <c r="AT524" s="220" t="s">
        <v>166</v>
      </c>
      <c r="AU524" s="220" t="s">
        <v>81</v>
      </c>
      <c r="AV524" s="14" t="s">
        <v>81</v>
      </c>
      <c r="AW524" s="14" t="s">
        <v>33</v>
      </c>
      <c r="AX524" s="14" t="s">
        <v>72</v>
      </c>
      <c r="AY524" s="220" t="s">
        <v>154</v>
      </c>
    </row>
    <row r="525" spans="2:51" s="14" customFormat="1" ht="11.25">
      <c r="B525" s="210"/>
      <c r="C525" s="211"/>
      <c r="D525" s="193" t="s">
        <v>166</v>
      </c>
      <c r="E525" s="212" t="s">
        <v>19</v>
      </c>
      <c r="F525" s="213" t="s">
        <v>1547</v>
      </c>
      <c r="G525" s="211"/>
      <c r="H525" s="214">
        <v>3.75</v>
      </c>
      <c r="I525" s="215"/>
      <c r="J525" s="211"/>
      <c r="K525" s="211"/>
      <c r="L525" s="216"/>
      <c r="M525" s="217"/>
      <c r="N525" s="218"/>
      <c r="O525" s="218"/>
      <c r="P525" s="218"/>
      <c r="Q525" s="218"/>
      <c r="R525" s="218"/>
      <c r="S525" s="218"/>
      <c r="T525" s="219"/>
      <c r="AT525" s="220" t="s">
        <v>166</v>
      </c>
      <c r="AU525" s="220" t="s">
        <v>81</v>
      </c>
      <c r="AV525" s="14" t="s">
        <v>81</v>
      </c>
      <c r="AW525" s="14" t="s">
        <v>33</v>
      </c>
      <c r="AX525" s="14" t="s">
        <v>72</v>
      </c>
      <c r="AY525" s="220" t="s">
        <v>154</v>
      </c>
    </row>
    <row r="526" spans="2:51" s="14" customFormat="1" ht="11.25">
      <c r="B526" s="210"/>
      <c r="C526" s="211"/>
      <c r="D526" s="193" t="s">
        <v>166</v>
      </c>
      <c r="E526" s="212" t="s">
        <v>19</v>
      </c>
      <c r="F526" s="213" t="s">
        <v>1542</v>
      </c>
      <c r="G526" s="211"/>
      <c r="H526" s="214">
        <v>13.5</v>
      </c>
      <c r="I526" s="215"/>
      <c r="J526" s="211"/>
      <c r="K526" s="211"/>
      <c r="L526" s="216"/>
      <c r="M526" s="217"/>
      <c r="N526" s="218"/>
      <c r="O526" s="218"/>
      <c r="P526" s="218"/>
      <c r="Q526" s="218"/>
      <c r="R526" s="218"/>
      <c r="S526" s="218"/>
      <c r="T526" s="219"/>
      <c r="AT526" s="220" t="s">
        <v>166</v>
      </c>
      <c r="AU526" s="220" t="s">
        <v>81</v>
      </c>
      <c r="AV526" s="14" t="s">
        <v>81</v>
      </c>
      <c r="AW526" s="14" t="s">
        <v>33</v>
      </c>
      <c r="AX526" s="14" t="s">
        <v>72</v>
      </c>
      <c r="AY526" s="220" t="s">
        <v>154</v>
      </c>
    </row>
    <row r="527" spans="2:51" s="15" customFormat="1" ht="11.25">
      <c r="B527" s="221"/>
      <c r="C527" s="222"/>
      <c r="D527" s="193" t="s">
        <v>166</v>
      </c>
      <c r="E527" s="223" t="s">
        <v>19</v>
      </c>
      <c r="F527" s="224" t="s">
        <v>196</v>
      </c>
      <c r="G527" s="222"/>
      <c r="H527" s="225">
        <v>18.75</v>
      </c>
      <c r="I527" s="226"/>
      <c r="J527" s="222"/>
      <c r="K527" s="222"/>
      <c r="L527" s="227"/>
      <c r="M527" s="228"/>
      <c r="N527" s="229"/>
      <c r="O527" s="229"/>
      <c r="P527" s="229"/>
      <c r="Q527" s="229"/>
      <c r="R527" s="229"/>
      <c r="S527" s="229"/>
      <c r="T527" s="230"/>
      <c r="AT527" s="231" t="s">
        <v>166</v>
      </c>
      <c r="AU527" s="231" t="s">
        <v>81</v>
      </c>
      <c r="AV527" s="15" t="s">
        <v>161</v>
      </c>
      <c r="AW527" s="15" t="s">
        <v>33</v>
      </c>
      <c r="AX527" s="15" t="s">
        <v>79</v>
      </c>
      <c r="AY527" s="231" t="s">
        <v>154</v>
      </c>
    </row>
    <row r="528" spans="1:65" s="2" customFormat="1" ht="44.25" customHeight="1">
      <c r="A528" s="36"/>
      <c r="B528" s="37"/>
      <c r="C528" s="180" t="s">
        <v>360</v>
      </c>
      <c r="D528" s="180" t="s">
        <v>156</v>
      </c>
      <c r="E528" s="181" t="s">
        <v>1927</v>
      </c>
      <c r="F528" s="182" t="s">
        <v>1928</v>
      </c>
      <c r="G528" s="183" t="s">
        <v>159</v>
      </c>
      <c r="H528" s="184">
        <v>3.75</v>
      </c>
      <c r="I528" s="185"/>
      <c r="J528" s="186">
        <f>ROUND(I528*H528,2)</f>
        <v>0</v>
      </c>
      <c r="K528" s="182" t="s">
        <v>160</v>
      </c>
      <c r="L528" s="41"/>
      <c r="M528" s="187" t="s">
        <v>19</v>
      </c>
      <c r="N528" s="188" t="s">
        <v>43</v>
      </c>
      <c r="O528" s="66"/>
      <c r="P528" s="189">
        <f>O528*H528</f>
        <v>0</v>
      </c>
      <c r="Q528" s="189">
        <v>0.20745</v>
      </c>
      <c r="R528" s="189">
        <f>Q528*H528</f>
        <v>0.7779375</v>
      </c>
      <c r="S528" s="189">
        <v>0</v>
      </c>
      <c r="T528" s="190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191" t="s">
        <v>161</v>
      </c>
      <c r="AT528" s="191" t="s">
        <v>156</v>
      </c>
      <c r="AU528" s="191" t="s">
        <v>81</v>
      </c>
      <c r="AY528" s="19" t="s">
        <v>154</v>
      </c>
      <c r="BE528" s="192">
        <f>IF(N528="základní",J528,0)</f>
        <v>0</v>
      </c>
      <c r="BF528" s="192">
        <f>IF(N528="snížená",J528,0)</f>
        <v>0</v>
      </c>
      <c r="BG528" s="192">
        <f>IF(N528="zákl. přenesená",J528,0)</f>
        <v>0</v>
      </c>
      <c r="BH528" s="192">
        <f>IF(N528="sníž. přenesená",J528,0)</f>
        <v>0</v>
      </c>
      <c r="BI528" s="192">
        <f>IF(N528="nulová",J528,0)</f>
        <v>0</v>
      </c>
      <c r="BJ528" s="19" t="s">
        <v>79</v>
      </c>
      <c r="BK528" s="192">
        <f>ROUND(I528*H528,2)</f>
        <v>0</v>
      </c>
      <c r="BL528" s="19" t="s">
        <v>161</v>
      </c>
      <c r="BM528" s="191" t="s">
        <v>1929</v>
      </c>
    </row>
    <row r="529" spans="1:47" s="2" customFormat="1" ht="29.25">
      <c r="A529" s="36"/>
      <c r="B529" s="37"/>
      <c r="C529" s="38"/>
      <c r="D529" s="193" t="s">
        <v>163</v>
      </c>
      <c r="E529" s="38"/>
      <c r="F529" s="194" t="s">
        <v>1928</v>
      </c>
      <c r="G529" s="38"/>
      <c r="H529" s="38"/>
      <c r="I529" s="195"/>
      <c r="J529" s="38"/>
      <c r="K529" s="38"/>
      <c r="L529" s="41"/>
      <c r="M529" s="196"/>
      <c r="N529" s="197"/>
      <c r="O529" s="66"/>
      <c r="P529" s="66"/>
      <c r="Q529" s="66"/>
      <c r="R529" s="66"/>
      <c r="S529" s="66"/>
      <c r="T529" s="67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T529" s="19" t="s">
        <v>163</v>
      </c>
      <c r="AU529" s="19" t="s">
        <v>81</v>
      </c>
    </row>
    <row r="530" spans="1:47" s="2" customFormat="1" ht="11.25">
      <c r="A530" s="36"/>
      <c r="B530" s="37"/>
      <c r="C530" s="38"/>
      <c r="D530" s="198" t="s">
        <v>164</v>
      </c>
      <c r="E530" s="38"/>
      <c r="F530" s="199" t="s">
        <v>1930</v>
      </c>
      <c r="G530" s="38"/>
      <c r="H530" s="38"/>
      <c r="I530" s="195"/>
      <c r="J530" s="38"/>
      <c r="K530" s="38"/>
      <c r="L530" s="41"/>
      <c r="M530" s="196"/>
      <c r="N530" s="197"/>
      <c r="O530" s="66"/>
      <c r="P530" s="66"/>
      <c r="Q530" s="66"/>
      <c r="R530" s="66"/>
      <c r="S530" s="66"/>
      <c r="T530" s="67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T530" s="19" t="s">
        <v>164</v>
      </c>
      <c r="AU530" s="19" t="s">
        <v>81</v>
      </c>
    </row>
    <row r="531" spans="2:51" s="14" customFormat="1" ht="11.25">
      <c r="B531" s="210"/>
      <c r="C531" s="211"/>
      <c r="D531" s="193" t="s">
        <v>166</v>
      </c>
      <c r="E531" s="212" t="s">
        <v>19</v>
      </c>
      <c r="F531" s="213" t="s">
        <v>1547</v>
      </c>
      <c r="G531" s="211"/>
      <c r="H531" s="214">
        <v>3.75</v>
      </c>
      <c r="I531" s="215"/>
      <c r="J531" s="211"/>
      <c r="K531" s="211"/>
      <c r="L531" s="216"/>
      <c r="M531" s="217"/>
      <c r="N531" s="218"/>
      <c r="O531" s="218"/>
      <c r="P531" s="218"/>
      <c r="Q531" s="218"/>
      <c r="R531" s="218"/>
      <c r="S531" s="218"/>
      <c r="T531" s="219"/>
      <c r="AT531" s="220" t="s">
        <v>166</v>
      </c>
      <c r="AU531" s="220" t="s">
        <v>81</v>
      </c>
      <c r="AV531" s="14" t="s">
        <v>81</v>
      </c>
      <c r="AW531" s="14" t="s">
        <v>33</v>
      </c>
      <c r="AX531" s="14" t="s">
        <v>72</v>
      </c>
      <c r="AY531" s="220" t="s">
        <v>154</v>
      </c>
    </row>
    <row r="532" spans="2:51" s="15" customFormat="1" ht="11.25">
      <c r="B532" s="221"/>
      <c r="C532" s="222"/>
      <c r="D532" s="193" t="s">
        <v>166</v>
      </c>
      <c r="E532" s="223" t="s">
        <v>19</v>
      </c>
      <c r="F532" s="224" t="s">
        <v>196</v>
      </c>
      <c r="G532" s="222"/>
      <c r="H532" s="225">
        <v>3.75</v>
      </c>
      <c r="I532" s="226"/>
      <c r="J532" s="222"/>
      <c r="K532" s="222"/>
      <c r="L532" s="227"/>
      <c r="M532" s="228"/>
      <c r="N532" s="229"/>
      <c r="O532" s="229"/>
      <c r="P532" s="229"/>
      <c r="Q532" s="229"/>
      <c r="R532" s="229"/>
      <c r="S532" s="229"/>
      <c r="T532" s="230"/>
      <c r="AT532" s="231" t="s">
        <v>166</v>
      </c>
      <c r="AU532" s="231" t="s">
        <v>81</v>
      </c>
      <c r="AV532" s="15" t="s">
        <v>161</v>
      </c>
      <c r="AW532" s="15" t="s">
        <v>33</v>
      </c>
      <c r="AX532" s="15" t="s">
        <v>79</v>
      </c>
      <c r="AY532" s="231" t="s">
        <v>154</v>
      </c>
    </row>
    <row r="533" spans="1:65" s="2" customFormat="1" ht="76.35" customHeight="1">
      <c r="A533" s="36"/>
      <c r="B533" s="37"/>
      <c r="C533" s="180" t="s">
        <v>367</v>
      </c>
      <c r="D533" s="180" t="s">
        <v>156</v>
      </c>
      <c r="E533" s="181" t="s">
        <v>1931</v>
      </c>
      <c r="F533" s="182" t="s">
        <v>1932</v>
      </c>
      <c r="G533" s="183" t="s">
        <v>159</v>
      </c>
      <c r="H533" s="184">
        <v>15</v>
      </c>
      <c r="I533" s="185"/>
      <c r="J533" s="186">
        <f>ROUND(I533*H533,2)</f>
        <v>0</v>
      </c>
      <c r="K533" s="182" t="s">
        <v>160</v>
      </c>
      <c r="L533" s="41"/>
      <c r="M533" s="187" t="s">
        <v>19</v>
      </c>
      <c r="N533" s="188" t="s">
        <v>43</v>
      </c>
      <c r="O533" s="66"/>
      <c r="P533" s="189">
        <f>O533*H533</f>
        <v>0</v>
      </c>
      <c r="Q533" s="189">
        <v>0.08922</v>
      </c>
      <c r="R533" s="189">
        <f>Q533*H533</f>
        <v>1.3382999999999998</v>
      </c>
      <c r="S533" s="189">
        <v>0</v>
      </c>
      <c r="T533" s="190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191" t="s">
        <v>161</v>
      </c>
      <c r="AT533" s="191" t="s">
        <v>156</v>
      </c>
      <c r="AU533" s="191" t="s">
        <v>81</v>
      </c>
      <c r="AY533" s="19" t="s">
        <v>154</v>
      </c>
      <c r="BE533" s="192">
        <f>IF(N533="základní",J533,0)</f>
        <v>0</v>
      </c>
      <c r="BF533" s="192">
        <f>IF(N533="snížená",J533,0)</f>
        <v>0</v>
      </c>
      <c r="BG533" s="192">
        <f>IF(N533="zákl. přenesená",J533,0)</f>
        <v>0</v>
      </c>
      <c r="BH533" s="192">
        <f>IF(N533="sníž. přenesená",J533,0)</f>
        <v>0</v>
      </c>
      <c r="BI533" s="192">
        <f>IF(N533="nulová",J533,0)</f>
        <v>0</v>
      </c>
      <c r="BJ533" s="19" t="s">
        <v>79</v>
      </c>
      <c r="BK533" s="192">
        <f>ROUND(I533*H533,2)</f>
        <v>0</v>
      </c>
      <c r="BL533" s="19" t="s">
        <v>161</v>
      </c>
      <c r="BM533" s="191" t="s">
        <v>1933</v>
      </c>
    </row>
    <row r="534" spans="1:47" s="2" customFormat="1" ht="48.75">
      <c r="A534" s="36"/>
      <c r="B534" s="37"/>
      <c r="C534" s="38"/>
      <c r="D534" s="193" t="s">
        <v>163</v>
      </c>
      <c r="E534" s="38"/>
      <c r="F534" s="194" t="s">
        <v>1934</v>
      </c>
      <c r="G534" s="38"/>
      <c r="H534" s="38"/>
      <c r="I534" s="195"/>
      <c r="J534" s="38"/>
      <c r="K534" s="38"/>
      <c r="L534" s="41"/>
      <c r="M534" s="196"/>
      <c r="N534" s="197"/>
      <c r="O534" s="66"/>
      <c r="P534" s="66"/>
      <c r="Q534" s="66"/>
      <c r="R534" s="66"/>
      <c r="S534" s="66"/>
      <c r="T534" s="67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T534" s="19" t="s">
        <v>163</v>
      </c>
      <c r="AU534" s="19" t="s">
        <v>81</v>
      </c>
    </row>
    <row r="535" spans="1:47" s="2" customFormat="1" ht="11.25">
      <c r="A535" s="36"/>
      <c r="B535" s="37"/>
      <c r="C535" s="38"/>
      <c r="D535" s="198" t="s">
        <v>164</v>
      </c>
      <c r="E535" s="38"/>
      <c r="F535" s="199" t="s">
        <v>1935</v>
      </c>
      <c r="G535" s="38"/>
      <c r="H535" s="38"/>
      <c r="I535" s="195"/>
      <c r="J535" s="38"/>
      <c r="K535" s="38"/>
      <c r="L535" s="41"/>
      <c r="M535" s="196"/>
      <c r="N535" s="197"/>
      <c r="O535" s="66"/>
      <c r="P535" s="66"/>
      <c r="Q535" s="66"/>
      <c r="R535" s="66"/>
      <c r="S535" s="66"/>
      <c r="T535" s="67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T535" s="19" t="s">
        <v>164</v>
      </c>
      <c r="AU535" s="19" t="s">
        <v>81</v>
      </c>
    </row>
    <row r="536" spans="2:51" s="13" customFormat="1" ht="11.25">
      <c r="B536" s="200"/>
      <c r="C536" s="201"/>
      <c r="D536" s="193" t="s">
        <v>166</v>
      </c>
      <c r="E536" s="202" t="s">
        <v>19</v>
      </c>
      <c r="F536" s="203" t="s">
        <v>1936</v>
      </c>
      <c r="G536" s="201"/>
      <c r="H536" s="202" t="s">
        <v>19</v>
      </c>
      <c r="I536" s="204"/>
      <c r="J536" s="201"/>
      <c r="K536" s="201"/>
      <c r="L536" s="205"/>
      <c r="M536" s="206"/>
      <c r="N536" s="207"/>
      <c r="O536" s="207"/>
      <c r="P536" s="207"/>
      <c r="Q536" s="207"/>
      <c r="R536" s="207"/>
      <c r="S536" s="207"/>
      <c r="T536" s="208"/>
      <c r="AT536" s="209" t="s">
        <v>166</v>
      </c>
      <c r="AU536" s="209" t="s">
        <v>81</v>
      </c>
      <c r="AV536" s="13" t="s">
        <v>79</v>
      </c>
      <c r="AW536" s="13" t="s">
        <v>33</v>
      </c>
      <c r="AX536" s="13" t="s">
        <v>72</v>
      </c>
      <c r="AY536" s="209" t="s">
        <v>154</v>
      </c>
    </row>
    <row r="537" spans="2:51" s="14" customFormat="1" ht="11.25">
      <c r="B537" s="210"/>
      <c r="C537" s="211"/>
      <c r="D537" s="193" t="s">
        <v>166</v>
      </c>
      <c r="E537" s="212" t="s">
        <v>19</v>
      </c>
      <c r="F537" s="213" t="s">
        <v>8</v>
      </c>
      <c r="G537" s="211"/>
      <c r="H537" s="214">
        <v>15</v>
      </c>
      <c r="I537" s="215"/>
      <c r="J537" s="211"/>
      <c r="K537" s="211"/>
      <c r="L537" s="216"/>
      <c r="M537" s="217"/>
      <c r="N537" s="218"/>
      <c r="O537" s="218"/>
      <c r="P537" s="218"/>
      <c r="Q537" s="218"/>
      <c r="R537" s="218"/>
      <c r="S537" s="218"/>
      <c r="T537" s="219"/>
      <c r="AT537" s="220" t="s">
        <v>166</v>
      </c>
      <c r="AU537" s="220" t="s">
        <v>81</v>
      </c>
      <c r="AV537" s="14" t="s">
        <v>81</v>
      </c>
      <c r="AW537" s="14" t="s">
        <v>33</v>
      </c>
      <c r="AX537" s="14" t="s">
        <v>72</v>
      </c>
      <c r="AY537" s="220" t="s">
        <v>154</v>
      </c>
    </row>
    <row r="538" spans="2:51" s="15" customFormat="1" ht="11.25">
      <c r="B538" s="221"/>
      <c r="C538" s="222"/>
      <c r="D538" s="193" t="s">
        <v>166</v>
      </c>
      <c r="E538" s="223" t="s">
        <v>19</v>
      </c>
      <c r="F538" s="224" t="s">
        <v>196</v>
      </c>
      <c r="G538" s="222"/>
      <c r="H538" s="225">
        <v>15</v>
      </c>
      <c r="I538" s="226"/>
      <c r="J538" s="222"/>
      <c r="K538" s="222"/>
      <c r="L538" s="227"/>
      <c r="M538" s="228"/>
      <c r="N538" s="229"/>
      <c r="O538" s="229"/>
      <c r="P538" s="229"/>
      <c r="Q538" s="229"/>
      <c r="R538" s="229"/>
      <c r="S538" s="229"/>
      <c r="T538" s="230"/>
      <c r="AT538" s="231" t="s">
        <v>166</v>
      </c>
      <c r="AU538" s="231" t="s">
        <v>81</v>
      </c>
      <c r="AV538" s="15" t="s">
        <v>161</v>
      </c>
      <c r="AW538" s="15" t="s">
        <v>33</v>
      </c>
      <c r="AX538" s="15" t="s">
        <v>79</v>
      </c>
      <c r="AY538" s="231" t="s">
        <v>154</v>
      </c>
    </row>
    <row r="539" spans="2:63" s="12" customFormat="1" ht="22.9" customHeight="1">
      <c r="B539" s="164"/>
      <c r="C539" s="165"/>
      <c r="D539" s="166" t="s">
        <v>71</v>
      </c>
      <c r="E539" s="178" t="s">
        <v>212</v>
      </c>
      <c r="F539" s="178" t="s">
        <v>719</v>
      </c>
      <c r="G539" s="165"/>
      <c r="H539" s="165"/>
      <c r="I539" s="168"/>
      <c r="J539" s="179">
        <f>BK539</f>
        <v>0</v>
      </c>
      <c r="K539" s="165"/>
      <c r="L539" s="170"/>
      <c r="M539" s="171"/>
      <c r="N539" s="172"/>
      <c r="O539" s="172"/>
      <c r="P539" s="173">
        <f>SUM(P540:P871)</f>
        <v>0</v>
      </c>
      <c r="Q539" s="172"/>
      <c r="R539" s="173">
        <f>SUM(R540:R871)</f>
        <v>66.11891169999998</v>
      </c>
      <c r="S539" s="172"/>
      <c r="T539" s="174">
        <f>SUM(T540:T871)</f>
        <v>19.2609</v>
      </c>
      <c r="AR539" s="175" t="s">
        <v>79</v>
      </c>
      <c r="AT539" s="176" t="s">
        <v>71</v>
      </c>
      <c r="AU539" s="176" t="s">
        <v>79</v>
      </c>
      <c r="AY539" s="175" t="s">
        <v>154</v>
      </c>
      <c r="BK539" s="177">
        <f>SUM(BK540:BK871)</f>
        <v>0</v>
      </c>
    </row>
    <row r="540" spans="1:65" s="2" customFormat="1" ht="24.2" customHeight="1">
      <c r="A540" s="36"/>
      <c r="B540" s="37"/>
      <c r="C540" s="180" t="s">
        <v>375</v>
      </c>
      <c r="D540" s="180" t="s">
        <v>156</v>
      </c>
      <c r="E540" s="181" t="s">
        <v>1937</v>
      </c>
      <c r="F540" s="182" t="s">
        <v>1938</v>
      </c>
      <c r="G540" s="183" t="s">
        <v>177</v>
      </c>
      <c r="H540" s="184">
        <v>132.5</v>
      </c>
      <c r="I540" s="185"/>
      <c r="J540" s="186">
        <f>ROUND(I540*H540,2)</f>
        <v>0</v>
      </c>
      <c r="K540" s="182" t="s">
        <v>160</v>
      </c>
      <c r="L540" s="41"/>
      <c r="M540" s="187" t="s">
        <v>19</v>
      </c>
      <c r="N540" s="188" t="s">
        <v>43</v>
      </c>
      <c r="O540" s="66"/>
      <c r="P540" s="189">
        <f>O540*H540</f>
        <v>0</v>
      </c>
      <c r="Q540" s="189">
        <v>0</v>
      </c>
      <c r="R540" s="189">
        <f>Q540*H540</f>
        <v>0</v>
      </c>
      <c r="S540" s="189">
        <v>0.029</v>
      </c>
      <c r="T540" s="190">
        <f>S540*H540</f>
        <v>3.8425000000000002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191" t="s">
        <v>161</v>
      </c>
      <c r="AT540" s="191" t="s">
        <v>156</v>
      </c>
      <c r="AU540" s="191" t="s">
        <v>81</v>
      </c>
      <c r="AY540" s="19" t="s">
        <v>154</v>
      </c>
      <c r="BE540" s="192">
        <f>IF(N540="základní",J540,0)</f>
        <v>0</v>
      </c>
      <c r="BF540" s="192">
        <f>IF(N540="snížená",J540,0)</f>
        <v>0</v>
      </c>
      <c r="BG540" s="192">
        <f>IF(N540="zákl. přenesená",J540,0)</f>
        <v>0</v>
      </c>
      <c r="BH540" s="192">
        <f>IF(N540="sníž. přenesená",J540,0)</f>
        <v>0</v>
      </c>
      <c r="BI540" s="192">
        <f>IF(N540="nulová",J540,0)</f>
        <v>0</v>
      </c>
      <c r="BJ540" s="19" t="s">
        <v>79</v>
      </c>
      <c r="BK540" s="192">
        <f>ROUND(I540*H540,2)</f>
        <v>0</v>
      </c>
      <c r="BL540" s="19" t="s">
        <v>161</v>
      </c>
      <c r="BM540" s="191" t="s">
        <v>1939</v>
      </c>
    </row>
    <row r="541" spans="1:47" s="2" customFormat="1" ht="19.5">
      <c r="A541" s="36"/>
      <c r="B541" s="37"/>
      <c r="C541" s="38"/>
      <c r="D541" s="193" t="s">
        <v>163</v>
      </c>
      <c r="E541" s="38"/>
      <c r="F541" s="194" t="s">
        <v>1938</v>
      </c>
      <c r="G541" s="38"/>
      <c r="H541" s="38"/>
      <c r="I541" s="195"/>
      <c r="J541" s="38"/>
      <c r="K541" s="38"/>
      <c r="L541" s="41"/>
      <c r="M541" s="196"/>
      <c r="N541" s="197"/>
      <c r="O541" s="66"/>
      <c r="P541" s="66"/>
      <c r="Q541" s="66"/>
      <c r="R541" s="66"/>
      <c r="S541" s="66"/>
      <c r="T541" s="67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T541" s="19" t="s">
        <v>163</v>
      </c>
      <c r="AU541" s="19" t="s">
        <v>81</v>
      </c>
    </row>
    <row r="542" spans="1:47" s="2" customFormat="1" ht="11.25">
      <c r="A542" s="36"/>
      <c r="B542" s="37"/>
      <c r="C542" s="38"/>
      <c r="D542" s="198" t="s">
        <v>164</v>
      </c>
      <c r="E542" s="38"/>
      <c r="F542" s="199" t="s">
        <v>1940</v>
      </c>
      <c r="G542" s="38"/>
      <c r="H542" s="38"/>
      <c r="I542" s="195"/>
      <c r="J542" s="38"/>
      <c r="K542" s="38"/>
      <c r="L542" s="41"/>
      <c r="M542" s="196"/>
      <c r="N542" s="197"/>
      <c r="O542" s="66"/>
      <c r="P542" s="66"/>
      <c r="Q542" s="66"/>
      <c r="R542" s="66"/>
      <c r="S542" s="66"/>
      <c r="T542" s="67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T542" s="19" t="s">
        <v>164</v>
      </c>
      <c r="AU542" s="19" t="s">
        <v>81</v>
      </c>
    </row>
    <row r="543" spans="2:51" s="14" customFormat="1" ht="11.25">
      <c r="B543" s="210"/>
      <c r="C543" s="211"/>
      <c r="D543" s="193" t="s">
        <v>166</v>
      </c>
      <c r="E543" s="212" t="s">
        <v>19</v>
      </c>
      <c r="F543" s="213" t="s">
        <v>1941</v>
      </c>
      <c r="G543" s="211"/>
      <c r="H543" s="214">
        <v>132.5</v>
      </c>
      <c r="I543" s="215"/>
      <c r="J543" s="211"/>
      <c r="K543" s="211"/>
      <c r="L543" s="216"/>
      <c r="M543" s="217"/>
      <c r="N543" s="218"/>
      <c r="O543" s="218"/>
      <c r="P543" s="218"/>
      <c r="Q543" s="218"/>
      <c r="R543" s="218"/>
      <c r="S543" s="218"/>
      <c r="T543" s="219"/>
      <c r="AT543" s="220" t="s">
        <v>166</v>
      </c>
      <c r="AU543" s="220" t="s">
        <v>81</v>
      </c>
      <c r="AV543" s="14" t="s">
        <v>81</v>
      </c>
      <c r="AW543" s="14" t="s">
        <v>33</v>
      </c>
      <c r="AX543" s="14" t="s">
        <v>72</v>
      </c>
      <c r="AY543" s="220" t="s">
        <v>154</v>
      </c>
    </row>
    <row r="544" spans="2:51" s="15" customFormat="1" ht="11.25">
      <c r="B544" s="221"/>
      <c r="C544" s="222"/>
      <c r="D544" s="193" t="s">
        <v>166</v>
      </c>
      <c r="E544" s="223" t="s">
        <v>19</v>
      </c>
      <c r="F544" s="224" t="s">
        <v>196</v>
      </c>
      <c r="G544" s="222"/>
      <c r="H544" s="225">
        <v>132.5</v>
      </c>
      <c r="I544" s="226"/>
      <c r="J544" s="222"/>
      <c r="K544" s="222"/>
      <c r="L544" s="227"/>
      <c r="M544" s="228"/>
      <c r="N544" s="229"/>
      <c r="O544" s="229"/>
      <c r="P544" s="229"/>
      <c r="Q544" s="229"/>
      <c r="R544" s="229"/>
      <c r="S544" s="229"/>
      <c r="T544" s="230"/>
      <c r="AT544" s="231" t="s">
        <v>166</v>
      </c>
      <c r="AU544" s="231" t="s">
        <v>81</v>
      </c>
      <c r="AV544" s="15" t="s">
        <v>161</v>
      </c>
      <c r="AW544" s="15" t="s">
        <v>33</v>
      </c>
      <c r="AX544" s="15" t="s">
        <v>79</v>
      </c>
      <c r="AY544" s="231" t="s">
        <v>154</v>
      </c>
    </row>
    <row r="545" spans="1:65" s="2" customFormat="1" ht="24.2" customHeight="1">
      <c r="A545" s="36"/>
      <c r="B545" s="37"/>
      <c r="C545" s="180" t="s">
        <v>381</v>
      </c>
      <c r="D545" s="180" t="s">
        <v>156</v>
      </c>
      <c r="E545" s="181" t="s">
        <v>1942</v>
      </c>
      <c r="F545" s="182" t="s">
        <v>1943</v>
      </c>
      <c r="G545" s="183" t="s">
        <v>177</v>
      </c>
      <c r="H545" s="184">
        <v>25</v>
      </c>
      <c r="I545" s="185"/>
      <c r="J545" s="186">
        <f>ROUND(I545*H545,2)</f>
        <v>0</v>
      </c>
      <c r="K545" s="182" t="s">
        <v>160</v>
      </c>
      <c r="L545" s="41"/>
      <c r="M545" s="187" t="s">
        <v>19</v>
      </c>
      <c r="N545" s="188" t="s">
        <v>43</v>
      </c>
      <c r="O545" s="66"/>
      <c r="P545" s="189">
        <f>O545*H545</f>
        <v>0</v>
      </c>
      <c r="Q545" s="189">
        <v>0</v>
      </c>
      <c r="R545" s="189">
        <f>Q545*H545</f>
        <v>0</v>
      </c>
      <c r="S545" s="189">
        <v>0.065</v>
      </c>
      <c r="T545" s="190">
        <f>S545*H545</f>
        <v>1.625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191" t="s">
        <v>161</v>
      </c>
      <c r="AT545" s="191" t="s">
        <v>156</v>
      </c>
      <c r="AU545" s="191" t="s">
        <v>81</v>
      </c>
      <c r="AY545" s="19" t="s">
        <v>154</v>
      </c>
      <c r="BE545" s="192">
        <f>IF(N545="základní",J545,0)</f>
        <v>0</v>
      </c>
      <c r="BF545" s="192">
        <f>IF(N545="snížená",J545,0)</f>
        <v>0</v>
      </c>
      <c r="BG545" s="192">
        <f>IF(N545="zákl. přenesená",J545,0)</f>
        <v>0</v>
      </c>
      <c r="BH545" s="192">
        <f>IF(N545="sníž. přenesená",J545,0)</f>
        <v>0</v>
      </c>
      <c r="BI545" s="192">
        <f>IF(N545="nulová",J545,0)</f>
        <v>0</v>
      </c>
      <c r="BJ545" s="19" t="s">
        <v>79</v>
      </c>
      <c r="BK545" s="192">
        <f>ROUND(I545*H545,2)</f>
        <v>0</v>
      </c>
      <c r="BL545" s="19" t="s">
        <v>161</v>
      </c>
      <c r="BM545" s="191" t="s">
        <v>1944</v>
      </c>
    </row>
    <row r="546" spans="1:47" s="2" customFormat="1" ht="19.5">
      <c r="A546" s="36"/>
      <c r="B546" s="37"/>
      <c r="C546" s="38"/>
      <c r="D546" s="193" t="s">
        <v>163</v>
      </c>
      <c r="E546" s="38"/>
      <c r="F546" s="194" t="s">
        <v>1943</v>
      </c>
      <c r="G546" s="38"/>
      <c r="H546" s="38"/>
      <c r="I546" s="195"/>
      <c r="J546" s="38"/>
      <c r="K546" s="38"/>
      <c r="L546" s="41"/>
      <c r="M546" s="196"/>
      <c r="N546" s="197"/>
      <c r="O546" s="66"/>
      <c r="P546" s="66"/>
      <c r="Q546" s="66"/>
      <c r="R546" s="66"/>
      <c r="S546" s="66"/>
      <c r="T546" s="67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T546" s="19" t="s">
        <v>163</v>
      </c>
      <c r="AU546" s="19" t="s">
        <v>81</v>
      </c>
    </row>
    <row r="547" spans="1:47" s="2" customFormat="1" ht="11.25">
      <c r="A547" s="36"/>
      <c r="B547" s="37"/>
      <c r="C547" s="38"/>
      <c r="D547" s="198" t="s">
        <v>164</v>
      </c>
      <c r="E547" s="38"/>
      <c r="F547" s="199" t="s">
        <v>1945</v>
      </c>
      <c r="G547" s="38"/>
      <c r="H547" s="38"/>
      <c r="I547" s="195"/>
      <c r="J547" s="38"/>
      <c r="K547" s="38"/>
      <c r="L547" s="41"/>
      <c r="M547" s="196"/>
      <c r="N547" s="197"/>
      <c r="O547" s="66"/>
      <c r="P547" s="66"/>
      <c r="Q547" s="66"/>
      <c r="R547" s="66"/>
      <c r="S547" s="66"/>
      <c r="T547" s="67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T547" s="19" t="s">
        <v>164</v>
      </c>
      <c r="AU547" s="19" t="s">
        <v>81</v>
      </c>
    </row>
    <row r="548" spans="1:65" s="2" customFormat="1" ht="37.9" customHeight="1">
      <c r="A548" s="36"/>
      <c r="B548" s="37"/>
      <c r="C548" s="180" t="s">
        <v>386</v>
      </c>
      <c r="D548" s="180" t="s">
        <v>156</v>
      </c>
      <c r="E548" s="181" t="s">
        <v>1946</v>
      </c>
      <c r="F548" s="182" t="s">
        <v>1947</v>
      </c>
      <c r="G548" s="183" t="s">
        <v>444</v>
      </c>
      <c r="H548" s="184">
        <v>1</v>
      </c>
      <c r="I548" s="185"/>
      <c r="J548" s="186">
        <f>ROUND(I548*H548,2)</f>
        <v>0</v>
      </c>
      <c r="K548" s="182" t="s">
        <v>160</v>
      </c>
      <c r="L548" s="41"/>
      <c r="M548" s="187" t="s">
        <v>19</v>
      </c>
      <c r="N548" s="188" t="s">
        <v>43</v>
      </c>
      <c r="O548" s="66"/>
      <c r="P548" s="189">
        <f>O548*H548</f>
        <v>0</v>
      </c>
      <c r="Q548" s="189">
        <v>6E-05</v>
      </c>
      <c r="R548" s="189">
        <f>Q548*H548</f>
        <v>6E-05</v>
      </c>
      <c r="S548" s="189">
        <v>0</v>
      </c>
      <c r="T548" s="190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191" t="s">
        <v>161</v>
      </c>
      <c r="AT548" s="191" t="s">
        <v>156</v>
      </c>
      <c r="AU548" s="191" t="s">
        <v>81</v>
      </c>
      <c r="AY548" s="19" t="s">
        <v>154</v>
      </c>
      <c r="BE548" s="192">
        <f>IF(N548="základní",J548,0)</f>
        <v>0</v>
      </c>
      <c r="BF548" s="192">
        <f>IF(N548="snížená",J548,0)</f>
        <v>0</v>
      </c>
      <c r="BG548" s="192">
        <f>IF(N548="zákl. přenesená",J548,0)</f>
        <v>0</v>
      </c>
      <c r="BH548" s="192">
        <f>IF(N548="sníž. přenesená",J548,0)</f>
        <v>0</v>
      </c>
      <c r="BI548" s="192">
        <f>IF(N548="nulová",J548,0)</f>
        <v>0</v>
      </c>
      <c r="BJ548" s="19" t="s">
        <v>79</v>
      </c>
      <c r="BK548" s="192">
        <f>ROUND(I548*H548,2)</f>
        <v>0</v>
      </c>
      <c r="BL548" s="19" t="s">
        <v>161</v>
      </c>
      <c r="BM548" s="191" t="s">
        <v>1948</v>
      </c>
    </row>
    <row r="549" spans="1:47" s="2" customFormat="1" ht="19.5">
      <c r="A549" s="36"/>
      <c r="B549" s="37"/>
      <c r="C549" s="38"/>
      <c r="D549" s="193" t="s">
        <v>163</v>
      </c>
      <c r="E549" s="38"/>
      <c r="F549" s="194" t="s">
        <v>1947</v>
      </c>
      <c r="G549" s="38"/>
      <c r="H549" s="38"/>
      <c r="I549" s="195"/>
      <c r="J549" s="38"/>
      <c r="K549" s="38"/>
      <c r="L549" s="41"/>
      <c r="M549" s="196"/>
      <c r="N549" s="197"/>
      <c r="O549" s="66"/>
      <c r="P549" s="66"/>
      <c r="Q549" s="66"/>
      <c r="R549" s="66"/>
      <c r="S549" s="66"/>
      <c r="T549" s="67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T549" s="19" t="s">
        <v>163</v>
      </c>
      <c r="AU549" s="19" t="s">
        <v>81</v>
      </c>
    </row>
    <row r="550" spans="1:47" s="2" customFormat="1" ht="11.25">
      <c r="A550" s="36"/>
      <c r="B550" s="37"/>
      <c r="C550" s="38"/>
      <c r="D550" s="198" t="s">
        <v>164</v>
      </c>
      <c r="E550" s="38"/>
      <c r="F550" s="199" t="s">
        <v>1949</v>
      </c>
      <c r="G550" s="38"/>
      <c r="H550" s="38"/>
      <c r="I550" s="195"/>
      <c r="J550" s="38"/>
      <c r="K550" s="38"/>
      <c r="L550" s="41"/>
      <c r="M550" s="196"/>
      <c r="N550" s="197"/>
      <c r="O550" s="66"/>
      <c r="P550" s="66"/>
      <c r="Q550" s="66"/>
      <c r="R550" s="66"/>
      <c r="S550" s="66"/>
      <c r="T550" s="67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T550" s="19" t="s">
        <v>164</v>
      </c>
      <c r="AU550" s="19" t="s">
        <v>81</v>
      </c>
    </row>
    <row r="551" spans="1:65" s="2" customFormat="1" ht="16.5" customHeight="1">
      <c r="A551" s="36"/>
      <c r="B551" s="37"/>
      <c r="C551" s="232" t="s">
        <v>393</v>
      </c>
      <c r="D551" s="232" t="s">
        <v>275</v>
      </c>
      <c r="E551" s="233" t="s">
        <v>1950</v>
      </c>
      <c r="F551" s="234" t="s">
        <v>1951</v>
      </c>
      <c r="G551" s="235" t="s">
        <v>444</v>
      </c>
      <c r="H551" s="236">
        <v>1</v>
      </c>
      <c r="I551" s="237"/>
      <c r="J551" s="238">
        <f>ROUND(I551*H551,2)</f>
        <v>0</v>
      </c>
      <c r="K551" s="234" t="s">
        <v>160</v>
      </c>
      <c r="L551" s="239"/>
      <c r="M551" s="240" t="s">
        <v>19</v>
      </c>
      <c r="N551" s="241" t="s">
        <v>43</v>
      </c>
      <c r="O551" s="66"/>
      <c r="P551" s="189">
        <f>O551*H551</f>
        <v>0</v>
      </c>
      <c r="Q551" s="189">
        <v>0.0004</v>
      </c>
      <c r="R551" s="189">
        <f>Q551*H551</f>
        <v>0.0004</v>
      </c>
      <c r="S551" s="189">
        <v>0</v>
      </c>
      <c r="T551" s="190">
        <f>S551*H551</f>
        <v>0</v>
      </c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R551" s="191" t="s">
        <v>212</v>
      </c>
      <c r="AT551" s="191" t="s">
        <v>275</v>
      </c>
      <c r="AU551" s="191" t="s">
        <v>81</v>
      </c>
      <c r="AY551" s="19" t="s">
        <v>154</v>
      </c>
      <c r="BE551" s="192">
        <f>IF(N551="základní",J551,0)</f>
        <v>0</v>
      </c>
      <c r="BF551" s="192">
        <f>IF(N551="snížená",J551,0)</f>
        <v>0</v>
      </c>
      <c r="BG551" s="192">
        <f>IF(N551="zákl. přenesená",J551,0)</f>
        <v>0</v>
      </c>
      <c r="BH551" s="192">
        <f>IF(N551="sníž. přenesená",J551,0)</f>
        <v>0</v>
      </c>
      <c r="BI551" s="192">
        <f>IF(N551="nulová",J551,0)</f>
        <v>0</v>
      </c>
      <c r="BJ551" s="19" t="s">
        <v>79</v>
      </c>
      <c r="BK551" s="192">
        <f>ROUND(I551*H551,2)</f>
        <v>0</v>
      </c>
      <c r="BL551" s="19" t="s">
        <v>161</v>
      </c>
      <c r="BM551" s="191" t="s">
        <v>1952</v>
      </c>
    </row>
    <row r="552" spans="1:47" s="2" customFormat="1" ht="11.25">
      <c r="A552" s="36"/>
      <c r="B552" s="37"/>
      <c r="C552" s="38"/>
      <c r="D552" s="193" t="s">
        <v>163</v>
      </c>
      <c r="E552" s="38"/>
      <c r="F552" s="194" t="s">
        <v>1951</v>
      </c>
      <c r="G552" s="38"/>
      <c r="H552" s="38"/>
      <c r="I552" s="195"/>
      <c r="J552" s="38"/>
      <c r="K552" s="38"/>
      <c r="L552" s="41"/>
      <c r="M552" s="196"/>
      <c r="N552" s="197"/>
      <c r="O552" s="66"/>
      <c r="P552" s="66"/>
      <c r="Q552" s="66"/>
      <c r="R552" s="66"/>
      <c r="S552" s="66"/>
      <c r="T552" s="67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T552" s="19" t="s">
        <v>163</v>
      </c>
      <c r="AU552" s="19" t="s">
        <v>81</v>
      </c>
    </row>
    <row r="553" spans="2:51" s="14" customFormat="1" ht="22.5">
      <c r="B553" s="210"/>
      <c r="C553" s="211"/>
      <c r="D553" s="193" t="s">
        <v>166</v>
      </c>
      <c r="E553" s="212" t="s">
        <v>19</v>
      </c>
      <c r="F553" s="213" t="s">
        <v>1953</v>
      </c>
      <c r="G553" s="211"/>
      <c r="H553" s="214">
        <v>1</v>
      </c>
      <c r="I553" s="215"/>
      <c r="J553" s="211"/>
      <c r="K553" s="211"/>
      <c r="L553" s="216"/>
      <c r="M553" s="217"/>
      <c r="N553" s="218"/>
      <c r="O553" s="218"/>
      <c r="P553" s="218"/>
      <c r="Q553" s="218"/>
      <c r="R553" s="218"/>
      <c r="S553" s="218"/>
      <c r="T553" s="219"/>
      <c r="AT553" s="220" t="s">
        <v>166</v>
      </c>
      <c r="AU553" s="220" t="s">
        <v>81</v>
      </c>
      <c r="AV553" s="14" t="s">
        <v>81</v>
      </c>
      <c r="AW553" s="14" t="s">
        <v>33</v>
      </c>
      <c r="AX553" s="14" t="s">
        <v>79</v>
      </c>
      <c r="AY553" s="220" t="s">
        <v>154</v>
      </c>
    </row>
    <row r="554" spans="1:65" s="2" customFormat="1" ht="37.9" customHeight="1">
      <c r="A554" s="36"/>
      <c r="B554" s="37"/>
      <c r="C554" s="180" t="s">
        <v>180</v>
      </c>
      <c r="D554" s="180" t="s">
        <v>156</v>
      </c>
      <c r="E554" s="181" t="s">
        <v>1954</v>
      </c>
      <c r="F554" s="182" t="s">
        <v>1955</v>
      </c>
      <c r="G554" s="183" t="s">
        <v>444</v>
      </c>
      <c r="H554" s="184">
        <v>8</v>
      </c>
      <c r="I554" s="185"/>
      <c r="J554" s="186">
        <f>ROUND(I554*H554,2)</f>
        <v>0</v>
      </c>
      <c r="K554" s="182" t="s">
        <v>160</v>
      </c>
      <c r="L554" s="41"/>
      <c r="M554" s="187" t="s">
        <v>19</v>
      </c>
      <c r="N554" s="188" t="s">
        <v>43</v>
      </c>
      <c r="O554" s="66"/>
      <c r="P554" s="189">
        <f>O554*H554</f>
        <v>0</v>
      </c>
      <c r="Q554" s="189">
        <v>7E-05</v>
      </c>
      <c r="R554" s="189">
        <f>Q554*H554</f>
        <v>0.00056</v>
      </c>
      <c r="S554" s="189">
        <v>0</v>
      </c>
      <c r="T554" s="190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191" t="s">
        <v>161</v>
      </c>
      <c r="AT554" s="191" t="s">
        <v>156</v>
      </c>
      <c r="AU554" s="191" t="s">
        <v>81</v>
      </c>
      <c r="AY554" s="19" t="s">
        <v>154</v>
      </c>
      <c r="BE554" s="192">
        <f>IF(N554="základní",J554,0)</f>
        <v>0</v>
      </c>
      <c r="BF554" s="192">
        <f>IF(N554="snížená",J554,0)</f>
        <v>0</v>
      </c>
      <c r="BG554" s="192">
        <f>IF(N554="zákl. přenesená",J554,0)</f>
        <v>0</v>
      </c>
      <c r="BH554" s="192">
        <f>IF(N554="sníž. přenesená",J554,0)</f>
        <v>0</v>
      </c>
      <c r="BI554" s="192">
        <f>IF(N554="nulová",J554,0)</f>
        <v>0</v>
      </c>
      <c r="BJ554" s="19" t="s">
        <v>79</v>
      </c>
      <c r="BK554" s="192">
        <f>ROUND(I554*H554,2)</f>
        <v>0</v>
      </c>
      <c r="BL554" s="19" t="s">
        <v>161</v>
      </c>
      <c r="BM554" s="191" t="s">
        <v>1956</v>
      </c>
    </row>
    <row r="555" spans="1:47" s="2" customFormat="1" ht="19.5">
      <c r="A555" s="36"/>
      <c r="B555" s="37"/>
      <c r="C555" s="38"/>
      <c r="D555" s="193" t="s">
        <v>163</v>
      </c>
      <c r="E555" s="38"/>
      <c r="F555" s="194" t="s">
        <v>1955</v>
      </c>
      <c r="G555" s="38"/>
      <c r="H555" s="38"/>
      <c r="I555" s="195"/>
      <c r="J555" s="38"/>
      <c r="K555" s="38"/>
      <c r="L555" s="41"/>
      <c r="M555" s="196"/>
      <c r="N555" s="197"/>
      <c r="O555" s="66"/>
      <c r="P555" s="66"/>
      <c r="Q555" s="66"/>
      <c r="R555" s="66"/>
      <c r="S555" s="66"/>
      <c r="T555" s="67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T555" s="19" t="s">
        <v>163</v>
      </c>
      <c r="AU555" s="19" t="s">
        <v>81</v>
      </c>
    </row>
    <row r="556" spans="1:47" s="2" customFormat="1" ht="11.25">
      <c r="A556" s="36"/>
      <c r="B556" s="37"/>
      <c r="C556" s="38"/>
      <c r="D556" s="198" t="s">
        <v>164</v>
      </c>
      <c r="E556" s="38"/>
      <c r="F556" s="199" t="s">
        <v>1957</v>
      </c>
      <c r="G556" s="38"/>
      <c r="H556" s="38"/>
      <c r="I556" s="195"/>
      <c r="J556" s="38"/>
      <c r="K556" s="38"/>
      <c r="L556" s="41"/>
      <c r="M556" s="196"/>
      <c r="N556" s="197"/>
      <c r="O556" s="66"/>
      <c r="P556" s="66"/>
      <c r="Q556" s="66"/>
      <c r="R556" s="66"/>
      <c r="S556" s="66"/>
      <c r="T556" s="67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T556" s="19" t="s">
        <v>164</v>
      </c>
      <c r="AU556" s="19" t="s">
        <v>81</v>
      </c>
    </row>
    <row r="557" spans="1:65" s="2" customFormat="1" ht="16.5" customHeight="1">
      <c r="A557" s="36"/>
      <c r="B557" s="37"/>
      <c r="C557" s="232" t="s">
        <v>404</v>
      </c>
      <c r="D557" s="232" t="s">
        <v>275</v>
      </c>
      <c r="E557" s="233" t="s">
        <v>1958</v>
      </c>
      <c r="F557" s="234" t="s">
        <v>1959</v>
      </c>
      <c r="G557" s="235" t="s">
        <v>444</v>
      </c>
      <c r="H557" s="236">
        <v>8</v>
      </c>
      <c r="I557" s="237"/>
      <c r="J557" s="238">
        <f>ROUND(I557*H557,2)</f>
        <v>0</v>
      </c>
      <c r="K557" s="234" t="s">
        <v>160</v>
      </c>
      <c r="L557" s="239"/>
      <c r="M557" s="240" t="s">
        <v>19</v>
      </c>
      <c r="N557" s="241" t="s">
        <v>43</v>
      </c>
      <c r="O557" s="66"/>
      <c r="P557" s="189">
        <f>O557*H557</f>
        <v>0</v>
      </c>
      <c r="Q557" s="189">
        <v>0.00076</v>
      </c>
      <c r="R557" s="189">
        <f>Q557*H557</f>
        <v>0.00608</v>
      </c>
      <c r="S557" s="189">
        <v>0</v>
      </c>
      <c r="T557" s="190">
        <f>S557*H557</f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191" t="s">
        <v>212</v>
      </c>
      <c r="AT557" s="191" t="s">
        <v>275</v>
      </c>
      <c r="AU557" s="191" t="s">
        <v>81</v>
      </c>
      <c r="AY557" s="19" t="s">
        <v>154</v>
      </c>
      <c r="BE557" s="192">
        <f>IF(N557="základní",J557,0)</f>
        <v>0</v>
      </c>
      <c r="BF557" s="192">
        <f>IF(N557="snížená",J557,0)</f>
        <v>0</v>
      </c>
      <c r="BG557" s="192">
        <f>IF(N557="zákl. přenesená",J557,0)</f>
        <v>0</v>
      </c>
      <c r="BH557" s="192">
        <f>IF(N557="sníž. přenesená",J557,0)</f>
        <v>0</v>
      </c>
      <c r="BI557" s="192">
        <f>IF(N557="nulová",J557,0)</f>
        <v>0</v>
      </c>
      <c r="BJ557" s="19" t="s">
        <v>79</v>
      </c>
      <c r="BK557" s="192">
        <f>ROUND(I557*H557,2)</f>
        <v>0</v>
      </c>
      <c r="BL557" s="19" t="s">
        <v>161</v>
      </c>
      <c r="BM557" s="191" t="s">
        <v>1960</v>
      </c>
    </row>
    <row r="558" spans="1:47" s="2" customFormat="1" ht="11.25">
      <c r="A558" s="36"/>
      <c r="B558" s="37"/>
      <c r="C558" s="38"/>
      <c r="D558" s="193" t="s">
        <v>163</v>
      </c>
      <c r="E558" s="38"/>
      <c r="F558" s="194" t="s">
        <v>1959</v>
      </c>
      <c r="G558" s="38"/>
      <c r="H558" s="38"/>
      <c r="I558" s="195"/>
      <c r="J558" s="38"/>
      <c r="K558" s="38"/>
      <c r="L558" s="41"/>
      <c r="M558" s="196"/>
      <c r="N558" s="197"/>
      <c r="O558" s="66"/>
      <c r="P558" s="66"/>
      <c r="Q558" s="66"/>
      <c r="R558" s="66"/>
      <c r="S558" s="66"/>
      <c r="T558" s="67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T558" s="19" t="s">
        <v>163</v>
      </c>
      <c r="AU558" s="19" t="s">
        <v>81</v>
      </c>
    </row>
    <row r="559" spans="2:51" s="14" customFormat="1" ht="22.5">
      <c r="B559" s="210"/>
      <c r="C559" s="211"/>
      <c r="D559" s="193" t="s">
        <v>166</v>
      </c>
      <c r="E559" s="212" t="s">
        <v>19</v>
      </c>
      <c r="F559" s="213" t="s">
        <v>1961</v>
      </c>
      <c r="G559" s="211"/>
      <c r="H559" s="214">
        <v>8</v>
      </c>
      <c r="I559" s="215"/>
      <c r="J559" s="211"/>
      <c r="K559" s="211"/>
      <c r="L559" s="216"/>
      <c r="M559" s="217"/>
      <c r="N559" s="218"/>
      <c r="O559" s="218"/>
      <c r="P559" s="218"/>
      <c r="Q559" s="218"/>
      <c r="R559" s="218"/>
      <c r="S559" s="218"/>
      <c r="T559" s="219"/>
      <c r="AT559" s="220" t="s">
        <v>166</v>
      </c>
      <c r="AU559" s="220" t="s">
        <v>81</v>
      </c>
      <c r="AV559" s="14" t="s">
        <v>81</v>
      </c>
      <c r="AW559" s="14" t="s">
        <v>33</v>
      </c>
      <c r="AX559" s="14" t="s">
        <v>79</v>
      </c>
      <c r="AY559" s="220" t="s">
        <v>154</v>
      </c>
    </row>
    <row r="560" spans="1:65" s="2" customFormat="1" ht="37.9" customHeight="1">
      <c r="A560" s="36"/>
      <c r="B560" s="37"/>
      <c r="C560" s="180" t="s">
        <v>409</v>
      </c>
      <c r="D560" s="180" t="s">
        <v>156</v>
      </c>
      <c r="E560" s="181" t="s">
        <v>1962</v>
      </c>
      <c r="F560" s="182" t="s">
        <v>1963</v>
      </c>
      <c r="G560" s="183" t="s">
        <v>177</v>
      </c>
      <c r="H560" s="184">
        <v>92.6</v>
      </c>
      <c r="I560" s="185"/>
      <c r="J560" s="186">
        <f>ROUND(I560*H560,2)</f>
        <v>0</v>
      </c>
      <c r="K560" s="182" t="s">
        <v>160</v>
      </c>
      <c r="L560" s="41"/>
      <c r="M560" s="187" t="s">
        <v>19</v>
      </c>
      <c r="N560" s="188" t="s">
        <v>43</v>
      </c>
      <c r="O560" s="66"/>
      <c r="P560" s="189">
        <f>O560*H560</f>
        <v>0</v>
      </c>
      <c r="Q560" s="189">
        <v>1E-05</v>
      </c>
      <c r="R560" s="189">
        <f>Q560*H560</f>
        <v>0.0009260000000000001</v>
      </c>
      <c r="S560" s="189">
        <v>0</v>
      </c>
      <c r="T560" s="190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191" t="s">
        <v>161</v>
      </c>
      <c r="AT560" s="191" t="s">
        <v>156</v>
      </c>
      <c r="AU560" s="191" t="s">
        <v>81</v>
      </c>
      <c r="AY560" s="19" t="s">
        <v>154</v>
      </c>
      <c r="BE560" s="192">
        <f>IF(N560="základní",J560,0)</f>
        <v>0</v>
      </c>
      <c r="BF560" s="192">
        <f>IF(N560="snížená",J560,0)</f>
        <v>0</v>
      </c>
      <c r="BG560" s="192">
        <f>IF(N560="zákl. přenesená",J560,0)</f>
        <v>0</v>
      </c>
      <c r="BH560" s="192">
        <f>IF(N560="sníž. přenesená",J560,0)</f>
        <v>0</v>
      </c>
      <c r="BI560" s="192">
        <f>IF(N560="nulová",J560,0)</f>
        <v>0</v>
      </c>
      <c r="BJ560" s="19" t="s">
        <v>79</v>
      </c>
      <c r="BK560" s="192">
        <f>ROUND(I560*H560,2)</f>
        <v>0</v>
      </c>
      <c r="BL560" s="19" t="s">
        <v>161</v>
      </c>
      <c r="BM560" s="191" t="s">
        <v>1964</v>
      </c>
    </row>
    <row r="561" spans="1:47" s="2" customFormat="1" ht="29.25">
      <c r="A561" s="36"/>
      <c r="B561" s="37"/>
      <c r="C561" s="38"/>
      <c r="D561" s="193" t="s">
        <v>163</v>
      </c>
      <c r="E561" s="38"/>
      <c r="F561" s="194" t="s">
        <v>1963</v>
      </c>
      <c r="G561" s="38"/>
      <c r="H561" s="38"/>
      <c r="I561" s="195"/>
      <c r="J561" s="38"/>
      <c r="K561" s="38"/>
      <c r="L561" s="41"/>
      <c r="M561" s="196"/>
      <c r="N561" s="197"/>
      <c r="O561" s="66"/>
      <c r="P561" s="66"/>
      <c r="Q561" s="66"/>
      <c r="R561" s="66"/>
      <c r="S561" s="66"/>
      <c r="T561" s="67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T561" s="19" t="s">
        <v>163</v>
      </c>
      <c r="AU561" s="19" t="s">
        <v>81</v>
      </c>
    </row>
    <row r="562" spans="1:47" s="2" customFormat="1" ht="11.25">
      <c r="A562" s="36"/>
      <c r="B562" s="37"/>
      <c r="C562" s="38"/>
      <c r="D562" s="198" t="s">
        <v>164</v>
      </c>
      <c r="E562" s="38"/>
      <c r="F562" s="199" t="s">
        <v>1965</v>
      </c>
      <c r="G562" s="38"/>
      <c r="H562" s="38"/>
      <c r="I562" s="195"/>
      <c r="J562" s="38"/>
      <c r="K562" s="38"/>
      <c r="L562" s="41"/>
      <c r="M562" s="196"/>
      <c r="N562" s="197"/>
      <c r="O562" s="66"/>
      <c r="P562" s="66"/>
      <c r="Q562" s="66"/>
      <c r="R562" s="66"/>
      <c r="S562" s="66"/>
      <c r="T562" s="67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T562" s="19" t="s">
        <v>164</v>
      </c>
      <c r="AU562" s="19" t="s">
        <v>81</v>
      </c>
    </row>
    <row r="563" spans="1:65" s="2" customFormat="1" ht="16.5" customHeight="1">
      <c r="A563" s="36"/>
      <c r="B563" s="37"/>
      <c r="C563" s="232" t="s">
        <v>415</v>
      </c>
      <c r="D563" s="232" t="s">
        <v>275</v>
      </c>
      <c r="E563" s="233" t="s">
        <v>1966</v>
      </c>
      <c r="F563" s="234" t="s">
        <v>1967</v>
      </c>
      <c r="G563" s="235" t="s">
        <v>177</v>
      </c>
      <c r="H563" s="236">
        <v>95.378</v>
      </c>
      <c r="I563" s="237"/>
      <c r="J563" s="238">
        <f>ROUND(I563*H563,2)</f>
        <v>0</v>
      </c>
      <c r="K563" s="234" t="s">
        <v>160</v>
      </c>
      <c r="L563" s="239"/>
      <c r="M563" s="240" t="s">
        <v>19</v>
      </c>
      <c r="N563" s="241" t="s">
        <v>43</v>
      </c>
      <c r="O563" s="66"/>
      <c r="P563" s="189">
        <f>O563*H563</f>
        <v>0</v>
      </c>
      <c r="Q563" s="189">
        <v>0.0014</v>
      </c>
      <c r="R563" s="189">
        <f>Q563*H563</f>
        <v>0.1335292</v>
      </c>
      <c r="S563" s="189">
        <v>0</v>
      </c>
      <c r="T563" s="190">
        <f>S563*H563</f>
        <v>0</v>
      </c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R563" s="191" t="s">
        <v>212</v>
      </c>
      <c r="AT563" s="191" t="s">
        <v>275</v>
      </c>
      <c r="AU563" s="191" t="s">
        <v>81</v>
      </c>
      <c r="AY563" s="19" t="s">
        <v>154</v>
      </c>
      <c r="BE563" s="192">
        <f>IF(N563="základní",J563,0)</f>
        <v>0</v>
      </c>
      <c r="BF563" s="192">
        <f>IF(N563="snížená",J563,0)</f>
        <v>0</v>
      </c>
      <c r="BG563" s="192">
        <f>IF(N563="zákl. přenesená",J563,0)</f>
        <v>0</v>
      </c>
      <c r="BH563" s="192">
        <f>IF(N563="sníž. přenesená",J563,0)</f>
        <v>0</v>
      </c>
      <c r="BI563" s="192">
        <f>IF(N563="nulová",J563,0)</f>
        <v>0</v>
      </c>
      <c r="BJ563" s="19" t="s">
        <v>79</v>
      </c>
      <c r="BK563" s="192">
        <f>ROUND(I563*H563,2)</f>
        <v>0</v>
      </c>
      <c r="BL563" s="19" t="s">
        <v>161</v>
      </c>
      <c r="BM563" s="191" t="s">
        <v>1968</v>
      </c>
    </row>
    <row r="564" spans="1:47" s="2" customFormat="1" ht="11.25">
      <c r="A564" s="36"/>
      <c r="B564" s="37"/>
      <c r="C564" s="38"/>
      <c r="D564" s="193" t="s">
        <v>163</v>
      </c>
      <c r="E564" s="38"/>
      <c r="F564" s="194" t="s">
        <v>1967</v>
      </c>
      <c r="G564" s="38"/>
      <c r="H564" s="38"/>
      <c r="I564" s="195"/>
      <c r="J564" s="38"/>
      <c r="K564" s="38"/>
      <c r="L564" s="41"/>
      <c r="M564" s="196"/>
      <c r="N564" s="197"/>
      <c r="O564" s="66"/>
      <c r="P564" s="66"/>
      <c r="Q564" s="66"/>
      <c r="R564" s="66"/>
      <c r="S564" s="66"/>
      <c r="T564" s="67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T564" s="19" t="s">
        <v>163</v>
      </c>
      <c r="AU564" s="19" t="s">
        <v>81</v>
      </c>
    </row>
    <row r="565" spans="2:51" s="14" customFormat="1" ht="11.25">
      <c r="B565" s="210"/>
      <c r="C565" s="211"/>
      <c r="D565" s="193" t="s">
        <v>166</v>
      </c>
      <c r="E565" s="212" t="s">
        <v>19</v>
      </c>
      <c r="F565" s="213" t="s">
        <v>1969</v>
      </c>
      <c r="G565" s="211"/>
      <c r="H565" s="214">
        <v>92.6</v>
      </c>
      <c r="I565" s="215"/>
      <c r="J565" s="211"/>
      <c r="K565" s="211"/>
      <c r="L565" s="216"/>
      <c r="M565" s="217"/>
      <c r="N565" s="218"/>
      <c r="O565" s="218"/>
      <c r="P565" s="218"/>
      <c r="Q565" s="218"/>
      <c r="R565" s="218"/>
      <c r="S565" s="218"/>
      <c r="T565" s="219"/>
      <c r="AT565" s="220" t="s">
        <v>166</v>
      </c>
      <c r="AU565" s="220" t="s">
        <v>81</v>
      </c>
      <c r="AV565" s="14" t="s">
        <v>81</v>
      </c>
      <c r="AW565" s="14" t="s">
        <v>33</v>
      </c>
      <c r="AX565" s="14" t="s">
        <v>72</v>
      </c>
      <c r="AY565" s="220" t="s">
        <v>154</v>
      </c>
    </row>
    <row r="566" spans="2:51" s="14" customFormat="1" ht="11.25">
      <c r="B566" s="210"/>
      <c r="C566" s="211"/>
      <c r="D566" s="193" t="s">
        <v>166</v>
      </c>
      <c r="E566" s="212" t="s">
        <v>19</v>
      </c>
      <c r="F566" s="213" t="s">
        <v>1970</v>
      </c>
      <c r="G566" s="211"/>
      <c r="H566" s="214">
        <v>95.378</v>
      </c>
      <c r="I566" s="215"/>
      <c r="J566" s="211"/>
      <c r="K566" s="211"/>
      <c r="L566" s="216"/>
      <c r="M566" s="217"/>
      <c r="N566" s="218"/>
      <c r="O566" s="218"/>
      <c r="P566" s="218"/>
      <c r="Q566" s="218"/>
      <c r="R566" s="218"/>
      <c r="S566" s="218"/>
      <c r="T566" s="219"/>
      <c r="AT566" s="220" t="s">
        <v>166</v>
      </c>
      <c r="AU566" s="220" t="s">
        <v>81</v>
      </c>
      <c r="AV566" s="14" t="s">
        <v>81</v>
      </c>
      <c r="AW566" s="14" t="s">
        <v>33</v>
      </c>
      <c r="AX566" s="14" t="s">
        <v>79</v>
      </c>
      <c r="AY566" s="220" t="s">
        <v>154</v>
      </c>
    </row>
    <row r="567" spans="1:65" s="2" customFormat="1" ht="37.9" customHeight="1">
      <c r="A567" s="36"/>
      <c r="B567" s="37"/>
      <c r="C567" s="180" t="s">
        <v>420</v>
      </c>
      <c r="D567" s="180" t="s">
        <v>156</v>
      </c>
      <c r="E567" s="181" t="s">
        <v>1971</v>
      </c>
      <c r="F567" s="182" t="s">
        <v>1972</v>
      </c>
      <c r="G567" s="183" t="s">
        <v>177</v>
      </c>
      <c r="H567" s="184">
        <v>70</v>
      </c>
      <c r="I567" s="185"/>
      <c r="J567" s="186">
        <f>ROUND(I567*H567,2)</f>
        <v>0</v>
      </c>
      <c r="K567" s="182" t="s">
        <v>160</v>
      </c>
      <c r="L567" s="41"/>
      <c r="M567" s="187" t="s">
        <v>19</v>
      </c>
      <c r="N567" s="188" t="s">
        <v>43</v>
      </c>
      <c r="O567" s="66"/>
      <c r="P567" s="189">
        <f>O567*H567</f>
        <v>0</v>
      </c>
      <c r="Q567" s="189">
        <v>1E-05</v>
      </c>
      <c r="R567" s="189">
        <f>Q567*H567</f>
        <v>0.0007000000000000001</v>
      </c>
      <c r="S567" s="189">
        <v>0</v>
      </c>
      <c r="T567" s="190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191" t="s">
        <v>161</v>
      </c>
      <c r="AT567" s="191" t="s">
        <v>156</v>
      </c>
      <c r="AU567" s="191" t="s">
        <v>81</v>
      </c>
      <c r="AY567" s="19" t="s">
        <v>154</v>
      </c>
      <c r="BE567" s="192">
        <f>IF(N567="základní",J567,0)</f>
        <v>0</v>
      </c>
      <c r="BF567" s="192">
        <f>IF(N567="snížená",J567,0)</f>
        <v>0</v>
      </c>
      <c r="BG567" s="192">
        <f>IF(N567="zákl. přenesená",J567,0)</f>
        <v>0</v>
      </c>
      <c r="BH567" s="192">
        <f>IF(N567="sníž. přenesená",J567,0)</f>
        <v>0</v>
      </c>
      <c r="BI567" s="192">
        <f>IF(N567="nulová",J567,0)</f>
        <v>0</v>
      </c>
      <c r="BJ567" s="19" t="s">
        <v>79</v>
      </c>
      <c r="BK567" s="192">
        <f>ROUND(I567*H567,2)</f>
        <v>0</v>
      </c>
      <c r="BL567" s="19" t="s">
        <v>161</v>
      </c>
      <c r="BM567" s="191" t="s">
        <v>1973</v>
      </c>
    </row>
    <row r="568" spans="1:47" s="2" customFormat="1" ht="29.25">
      <c r="A568" s="36"/>
      <c r="B568" s="37"/>
      <c r="C568" s="38"/>
      <c r="D568" s="193" t="s">
        <v>163</v>
      </c>
      <c r="E568" s="38"/>
      <c r="F568" s="194" t="s">
        <v>1972</v>
      </c>
      <c r="G568" s="38"/>
      <c r="H568" s="38"/>
      <c r="I568" s="195"/>
      <c r="J568" s="38"/>
      <c r="K568" s="38"/>
      <c r="L568" s="41"/>
      <c r="M568" s="196"/>
      <c r="N568" s="197"/>
      <c r="O568" s="66"/>
      <c r="P568" s="66"/>
      <c r="Q568" s="66"/>
      <c r="R568" s="66"/>
      <c r="S568" s="66"/>
      <c r="T568" s="67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T568" s="19" t="s">
        <v>163</v>
      </c>
      <c r="AU568" s="19" t="s">
        <v>81</v>
      </c>
    </row>
    <row r="569" spans="1:47" s="2" customFormat="1" ht="11.25">
      <c r="A569" s="36"/>
      <c r="B569" s="37"/>
      <c r="C569" s="38"/>
      <c r="D569" s="198" t="s">
        <v>164</v>
      </c>
      <c r="E569" s="38"/>
      <c r="F569" s="199" t="s">
        <v>1974</v>
      </c>
      <c r="G569" s="38"/>
      <c r="H569" s="38"/>
      <c r="I569" s="195"/>
      <c r="J569" s="38"/>
      <c r="K569" s="38"/>
      <c r="L569" s="41"/>
      <c r="M569" s="196"/>
      <c r="N569" s="197"/>
      <c r="O569" s="66"/>
      <c r="P569" s="66"/>
      <c r="Q569" s="66"/>
      <c r="R569" s="66"/>
      <c r="S569" s="66"/>
      <c r="T569" s="67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T569" s="19" t="s">
        <v>164</v>
      </c>
      <c r="AU569" s="19" t="s">
        <v>81</v>
      </c>
    </row>
    <row r="570" spans="1:65" s="2" customFormat="1" ht="16.5" customHeight="1">
      <c r="A570" s="36"/>
      <c r="B570" s="37"/>
      <c r="C570" s="232" t="s">
        <v>428</v>
      </c>
      <c r="D570" s="232" t="s">
        <v>275</v>
      </c>
      <c r="E570" s="233" t="s">
        <v>1975</v>
      </c>
      <c r="F570" s="234" t="s">
        <v>1976</v>
      </c>
      <c r="G570" s="235" t="s">
        <v>177</v>
      </c>
      <c r="H570" s="236">
        <v>72.1</v>
      </c>
      <c r="I570" s="237"/>
      <c r="J570" s="238">
        <f>ROUND(I570*H570,2)</f>
        <v>0</v>
      </c>
      <c r="K570" s="234" t="s">
        <v>160</v>
      </c>
      <c r="L570" s="239"/>
      <c r="M570" s="240" t="s">
        <v>19</v>
      </c>
      <c r="N570" s="241" t="s">
        <v>43</v>
      </c>
      <c r="O570" s="66"/>
      <c r="P570" s="189">
        <f>O570*H570</f>
        <v>0</v>
      </c>
      <c r="Q570" s="189">
        <v>0.00154</v>
      </c>
      <c r="R570" s="189">
        <f>Q570*H570</f>
        <v>0.11103399999999998</v>
      </c>
      <c r="S570" s="189">
        <v>0</v>
      </c>
      <c r="T570" s="190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191" t="s">
        <v>212</v>
      </c>
      <c r="AT570" s="191" t="s">
        <v>275</v>
      </c>
      <c r="AU570" s="191" t="s">
        <v>81</v>
      </c>
      <c r="AY570" s="19" t="s">
        <v>154</v>
      </c>
      <c r="BE570" s="192">
        <f>IF(N570="základní",J570,0)</f>
        <v>0</v>
      </c>
      <c r="BF570" s="192">
        <f>IF(N570="snížená",J570,0)</f>
        <v>0</v>
      </c>
      <c r="BG570" s="192">
        <f>IF(N570="zákl. přenesená",J570,0)</f>
        <v>0</v>
      </c>
      <c r="BH570" s="192">
        <f>IF(N570="sníž. přenesená",J570,0)</f>
        <v>0</v>
      </c>
      <c r="BI570" s="192">
        <f>IF(N570="nulová",J570,0)</f>
        <v>0</v>
      </c>
      <c r="BJ570" s="19" t="s">
        <v>79</v>
      </c>
      <c r="BK570" s="192">
        <f>ROUND(I570*H570,2)</f>
        <v>0</v>
      </c>
      <c r="BL570" s="19" t="s">
        <v>161</v>
      </c>
      <c r="BM570" s="191" t="s">
        <v>1977</v>
      </c>
    </row>
    <row r="571" spans="1:47" s="2" customFormat="1" ht="11.25">
      <c r="A571" s="36"/>
      <c r="B571" s="37"/>
      <c r="C571" s="38"/>
      <c r="D571" s="193" t="s">
        <v>163</v>
      </c>
      <c r="E571" s="38"/>
      <c r="F571" s="194" t="s">
        <v>1976</v>
      </c>
      <c r="G571" s="38"/>
      <c r="H571" s="38"/>
      <c r="I571" s="195"/>
      <c r="J571" s="38"/>
      <c r="K571" s="38"/>
      <c r="L571" s="41"/>
      <c r="M571" s="196"/>
      <c r="N571" s="197"/>
      <c r="O571" s="66"/>
      <c r="P571" s="66"/>
      <c r="Q571" s="66"/>
      <c r="R571" s="66"/>
      <c r="S571" s="66"/>
      <c r="T571" s="67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T571" s="19" t="s">
        <v>163</v>
      </c>
      <c r="AU571" s="19" t="s">
        <v>81</v>
      </c>
    </row>
    <row r="572" spans="2:51" s="14" customFormat="1" ht="11.25">
      <c r="B572" s="210"/>
      <c r="C572" s="211"/>
      <c r="D572" s="193" t="s">
        <v>166</v>
      </c>
      <c r="E572" s="212" t="s">
        <v>19</v>
      </c>
      <c r="F572" s="213" t="s">
        <v>601</v>
      </c>
      <c r="G572" s="211"/>
      <c r="H572" s="214">
        <v>70</v>
      </c>
      <c r="I572" s="215"/>
      <c r="J572" s="211"/>
      <c r="K572" s="211"/>
      <c r="L572" s="216"/>
      <c r="M572" s="217"/>
      <c r="N572" s="218"/>
      <c r="O572" s="218"/>
      <c r="P572" s="218"/>
      <c r="Q572" s="218"/>
      <c r="R572" s="218"/>
      <c r="S572" s="218"/>
      <c r="T572" s="219"/>
      <c r="AT572" s="220" t="s">
        <v>166</v>
      </c>
      <c r="AU572" s="220" t="s">
        <v>81</v>
      </c>
      <c r="AV572" s="14" t="s">
        <v>81</v>
      </c>
      <c r="AW572" s="14" t="s">
        <v>33</v>
      </c>
      <c r="AX572" s="14" t="s">
        <v>72</v>
      </c>
      <c r="AY572" s="220" t="s">
        <v>154</v>
      </c>
    </row>
    <row r="573" spans="2:51" s="14" customFormat="1" ht="11.25">
      <c r="B573" s="210"/>
      <c r="C573" s="211"/>
      <c r="D573" s="193" t="s">
        <v>166</v>
      </c>
      <c r="E573" s="212" t="s">
        <v>19</v>
      </c>
      <c r="F573" s="213" t="s">
        <v>1978</v>
      </c>
      <c r="G573" s="211"/>
      <c r="H573" s="214">
        <v>72.1</v>
      </c>
      <c r="I573" s="215"/>
      <c r="J573" s="211"/>
      <c r="K573" s="211"/>
      <c r="L573" s="216"/>
      <c r="M573" s="217"/>
      <c r="N573" s="218"/>
      <c r="O573" s="218"/>
      <c r="P573" s="218"/>
      <c r="Q573" s="218"/>
      <c r="R573" s="218"/>
      <c r="S573" s="218"/>
      <c r="T573" s="219"/>
      <c r="AT573" s="220" t="s">
        <v>166</v>
      </c>
      <c r="AU573" s="220" t="s">
        <v>81</v>
      </c>
      <c r="AV573" s="14" t="s">
        <v>81</v>
      </c>
      <c r="AW573" s="14" t="s">
        <v>33</v>
      </c>
      <c r="AX573" s="14" t="s">
        <v>79</v>
      </c>
      <c r="AY573" s="220" t="s">
        <v>154</v>
      </c>
    </row>
    <row r="574" spans="1:65" s="2" customFormat="1" ht="37.9" customHeight="1">
      <c r="A574" s="36"/>
      <c r="B574" s="37"/>
      <c r="C574" s="180" t="s">
        <v>433</v>
      </c>
      <c r="D574" s="180" t="s">
        <v>156</v>
      </c>
      <c r="E574" s="181" t="s">
        <v>1979</v>
      </c>
      <c r="F574" s="182" t="s">
        <v>1980</v>
      </c>
      <c r="G574" s="183" t="s">
        <v>177</v>
      </c>
      <c r="H574" s="184">
        <v>57</v>
      </c>
      <c r="I574" s="185"/>
      <c r="J574" s="186">
        <f>ROUND(I574*H574,2)</f>
        <v>0</v>
      </c>
      <c r="K574" s="182" t="s">
        <v>160</v>
      </c>
      <c r="L574" s="41"/>
      <c r="M574" s="187" t="s">
        <v>19</v>
      </c>
      <c r="N574" s="188" t="s">
        <v>43</v>
      </c>
      <c r="O574" s="66"/>
      <c r="P574" s="189">
        <f>O574*H574</f>
        <v>0</v>
      </c>
      <c r="Q574" s="189">
        <v>1E-05</v>
      </c>
      <c r="R574" s="189">
        <f>Q574*H574</f>
        <v>0.0005700000000000001</v>
      </c>
      <c r="S574" s="189">
        <v>0</v>
      </c>
      <c r="T574" s="190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191" t="s">
        <v>161</v>
      </c>
      <c r="AT574" s="191" t="s">
        <v>156</v>
      </c>
      <c r="AU574" s="191" t="s">
        <v>81</v>
      </c>
      <c r="AY574" s="19" t="s">
        <v>154</v>
      </c>
      <c r="BE574" s="192">
        <f>IF(N574="základní",J574,0)</f>
        <v>0</v>
      </c>
      <c r="BF574" s="192">
        <f>IF(N574="snížená",J574,0)</f>
        <v>0</v>
      </c>
      <c r="BG574" s="192">
        <f>IF(N574="zákl. přenesená",J574,0)</f>
        <v>0</v>
      </c>
      <c r="BH574" s="192">
        <f>IF(N574="sníž. přenesená",J574,0)</f>
        <v>0</v>
      </c>
      <c r="BI574" s="192">
        <f>IF(N574="nulová",J574,0)</f>
        <v>0</v>
      </c>
      <c r="BJ574" s="19" t="s">
        <v>79</v>
      </c>
      <c r="BK574" s="192">
        <f>ROUND(I574*H574,2)</f>
        <v>0</v>
      </c>
      <c r="BL574" s="19" t="s">
        <v>161</v>
      </c>
      <c r="BM574" s="191" t="s">
        <v>1981</v>
      </c>
    </row>
    <row r="575" spans="1:47" s="2" customFormat="1" ht="29.25">
      <c r="A575" s="36"/>
      <c r="B575" s="37"/>
      <c r="C575" s="38"/>
      <c r="D575" s="193" t="s">
        <v>163</v>
      </c>
      <c r="E575" s="38"/>
      <c r="F575" s="194" t="s">
        <v>1980</v>
      </c>
      <c r="G575" s="38"/>
      <c r="H575" s="38"/>
      <c r="I575" s="195"/>
      <c r="J575" s="38"/>
      <c r="K575" s="38"/>
      <c r="L575" s="41"/>
      <c r="M575" s="196"/>
      <c r="N575" s="197"/>
      <c r="O575" s="66"/>
      <c r="P575" s="66"/>
      <c r="Q575" s="66"/>
      <c r="R575" s="66"/>
      <c r="S575" s="66"/>
      <c r="T575" s="67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T575" s="19" t="s">
        <v>163</v>
      </c>
      <c r="AU575" s="19" t="s">
        <v>81</v>
      </c>
    </row>
    <row r="576" spans="1:47" s="2" customFormat="1" ht="11.25">
      <c r="A576" s="36"/>
      <c r="B576" s="37"/>
      <c r="C576" s="38"/>
      <c r="D576" s="198" t="s">
        <v>164</v>
      </c>
      <c r="E576" s="38"/>
      <c r="F576" s="199" t="s">
        <v>1982</v>
      </c>
      <c r="G576" s="38"/>
      <c r="H576" s="38"/>
      <c r="I576" s="195"/>
      <c r="J576" s="38"/>
      <c r="K576" s="38"/>
      <c r="L576" s="41"/>
      <c r="M576" s="196"/>
      <c r="N576" s="197"/>
      <c r="O576" s="66"/>
      <c r="P576" s="66"/>
      <c r="Q576" s="66"/>
      <c r="R576" s="66"/>
      <c r="S576" s="66"/>
      <c r="T576" s="67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T576" s="19" t="s">
        <v>164</v>
      </c>
      <c r="AU576" s="19" t="s">
        <v>81</v>
      </c>
    </row>
    <row r="577" spans="1:65" s="2" customFormat="1" ht="16.5" customHeight="1">
      <c r="A577" s="36"/>
      <c r="B577" s="37"/>
      <c r="C577" s="232" t="s">
        <v>441</v>
      </c>
      <c r="D577" s="232" t="s">
        <v>275</v>
      </c>
      <c r="E577" s="233" t="s">
        <v>1983</v>
      </c>
      <c r="F577" s="234" t="s">
        <v>1984</v>
      </c>
      <c r="G577" s="235" t="s">
        <v>177</v>
      </c>
      <c r="H577" s="236">
        <v>51.5</v>
      </c>
      <c r="I577" s="237"/>
      <c r="J577" s="238">
        <f>ROUND(I577*H577,2)</f>
        <v>0</v>
      </c>
      <c r="K577" s="234" t="s">
        <v>160</v>
      </c>
      <c r="L577" s="239"/>
      <c r="M577" s="240" t="s">
        <v>19</v>
      </c>
      <c r="N577" s="241" t="s">
        <v>43</v>
      </c>
      <c r="O577" s="66"/>
      <c r="P577" s="189">
        <f>O577*H577</f>
        <v>0</v>
      </c>
      <c r="Q577" s="189">
        <v>0.00259</v>
      </c>
      <c r="R577" s="189">
        <f>Q577*H577</f>
        <v>0.133385</v>
      </c>
      <c r="S577" s="189">
        <v>0</v>
      </c>
      <c r="T577" s="190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191" t="s">
        <v>212</v>
      </c>
      <c r="AT577" s="191" t="s">
        <v>275</v>
      </c>
      <c r="AU577" s="191" t="s">
        <v>81</v>
      </c>
      <c r="AY577" s="19" t="s">
        <v>154</v>
      </c>
      <c r="BE577" s="192">
        <f>IF(N577="základní",J577,0)</f>
        <v>0</v>
      </c>
      <c r="BF577" s="192">
        <f>IF(N577="snížená",J577,0)</f>
        <v>0</v>
      </c>
      <c r="BG577" s="192">
        <f>IF(N577="zákl. přenesená",J577,0)</f>
        <v>0</v>
      </c>
      <c r="BH577" s="192">
        <f>IF(N577="sníž. přenesená",J577,0)</f>
        <v>0</v>
      </c>
      <c r="BI577" s="192">
        <f>IF(N577="nulová",J577,0)</f>
        <v>0</v>
      </c>
      <c r="BJ577" s="19" t="s">
        <v>79</v>
      </c>
      <c r="BK577" s="192">
        <f>ROUND(I577*H577,2)</f>
        <v>0</v>
      </c>
      <c r="BL577" s="19" t="s">
        <v>161</v>
      </c>
      <c r="BM577" s="191" t="s">
        <v>1985</v>
      </c>
    </row>
    <row r="578" spans="1:47" s="2" customFormat="1" ht="11.25">
      <c r="A578" s="36"/>
      <c r="B578" s="37"/>
      <c r="C578" s="38"/>
      <c r="D578" s="193" t="s">
        <v>163</v>
      </c>
      <c r="E578" s="38"/>
      <c r="F578" s="194" t="s">
        <v>1984</v>
      </c>
      <c r="G578" s="38"/>
      <c r="H578" s="38"/>
      <c r="I578" s="195"/>
      <c r="J578" s="38"/>
      <c r="K578" s="38"/>
      <c r="L578" s="41"/>
      <c r="M578" s="196"/>
      <c r="N578" s="197"/>
      <c r="O578" s="66"/>
      <c r="P578" s="66"/>
      <c r="Q578" s="66"/>
      <c r="R578" s="66"/>
      <c r="S578" s="66"/>
      <c r="T578" s="67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T578" s="19" t="s">
        <v>163</v>
      </c>
      <c r="AU578" s="19" t="s">
        <v>81</v>
      </c>
    </row>
    <row r="579" spans="2:51" s="14" customFormat="1" ht="11.25">
      <c r="B579" s="210"/>
      <c r="C579" s="211"/>
      <c r="D579" s="193" t="s">
        <v>166</v>
      </c>
      <c r="E579" s="212" t="s">
        <v>19</v>
      </c>
      <c r="F579" s="213" t="s">
        <v>473</v>
      </c>
      <c r="G579" s="211"/>
      <c r="H579" s="214">
        <v>50</v>
      </c>
      <c r="I579" s="215"/>
      <c r="J579" s="211"/>
      <c r="K579" s="211"/>
      <c r="L579" s="216"/>
      <c r="M579" s="217"/>
      <c r="N579" s="218"/>
      <c r="O579" s="218"/>
      <c r="P579" s="218"/>
      <c r="Q579" s="218"/>
      <c r="R579" s="218"/>
      <c r="S579" s="218"/>
      <c r="T579" s="219"/>
      <c r="AT579" s="220" t="s">
        <v>166</v>
      </c>
      <c r="AU579" s="220" t="s">
        <v>81</v>
      </c>
      <c r="AV579" s="14" t="s">
        <v>81</v>
      </c>
      <c r="AW579" s="14" t="s">
        <v>33</v>
      </c>
      <c r="AX579" s="14" t="s">
        <v>72</v>
      </c>
      <c r="AY579" s="220" t="s">
        <v>154</v>
      </c>
    </row>
    <row r="580" spans="2:51" s="14" customFormat="1" ht="11.25">
      <c r="B580" s="210"/>
      <c r="C580" s="211"/>
      <c r="D580" s="193" t="s">
        <v>166</v>
      </c>
      <c r="E580" s="212" t="s">
        <v>19</v>
      </c>
      <c r="F580" s="213" t="s">
        <v>1986</v>
      </c>
      <c r="G580" s="211"/>
      <c r="H580" s="214">
        <v>51.5</v>
      </c>
      <c r="I580" s="215"/>
      <c r="J580" s="211"/>
      <c r="K580" s="211"/>
      <c r="L580" s="216"/>
      <c r="M580" s="217"/>
      <c r="N580" s="218"/>
      <c r="O580" s="218"/>
      <c r="P580" s="218"/>
      <c r="Q580" s="218"/>
      <c r="R580" s="218"/>
      <c r="S580" s="218"/>
      <c r="T580" s="219"/>
      <c r="AT580" s="220" t="s">
        <v>166</v>
      </c>
      <c r="AU580" s="220" t="s">
        <v>81</v>
      </c>
      <c r="AV580" s="14" t="s">
        <v>81</v>
      </c>
      <c r="AW580" s="14" t="s">
        <v>33</v>
      </c>
      <c r="AX580" s="14" t="s">
        <v>79</v>
      </c>
      <c r="AY580" s="220" t="s">
        <v>154</v>
      </c>
    </row>
    <row r="581" spans="1:65" s="2" customFormat="1" ht="33" customHeight="1">
      <c r="A581" s="36"/>
      <c r="B581" s="37"/>
      <c r="C581" s="180" t="s">
        <v>448</v>
      </c>
      <c r="D581" s="180" t="s">
        <v>156</v>
      </c>
      <c r="E581" s="181" t="s">
        <v>1987</v>
      </c>
      <c r="F581" s="182" t="s">
        <v>1988</v>
      </c>
      <c r="G581" s="183" t="s">
        <v>177</v>
      </c>
      <c r="H581" s="184">
        <v>167</v>
      </c>
      <c r="I581" s="185"/>
      <c r="J581" s="186">
        <f>ROUND(I581*H581,2)</f>
        <v>0</v>
      </c>
      <c r="K581" s="182" t="s">
        <v>160</v>
      </c>
      <c r="L581" s="41"/>
      <c r="M581" s="187" t="s">
        <v>19</v>
      </c>
      <c r="N581" s="188" t="s">
        <v>43</v>
      </c>
      <c r="O581" s="66"/>
      <c r="P581" s="189">
        <f>O581*H581</f>
        <v>0</v>
      </c>
      <c r="Q581" s="189">
        <v>1E-05</v>
      </c>
      <c r="R581" s="189">
        <f>Q581*H581</f>
        <v>0.00167</v>
      </c>
      <c r="S581" s="189">
        <v>0</v>
      </c>
      <c r="T581" s="190">
        <f>S581*H581</f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191" t="s">
        <v>161</v>
      </c>
      <c r="AT581" s="191" t="s">
        <v>156</v>
      </c>
      <c r="AU581" s="191" t="s">
        <v>81</v>
      </c>
      <c r="AY581" s="19" t="s">
        <v>154</v>
      </c>
      <c r="BE581" s="192">
        <f>IF(N581="základní",J581,0)</f>
        <v>0</v>
      </c>
      <c r="BF581" s="192">
        <f>IF(N581="snížená",J581,0)</f>
        <v>0</v>
      </c>
      <c r="BG581" s="192">
        <f>IF(N581="zákl. přenesená",J581,0)</f>
        <v>0</v>
      </c>
      <c r="BH581" s="192">
        <f>IF(N581="sníž. přenesená",J581,0)</f>
        <v>0</v>
      </c>
      <c r="BI581" s="192">
        <f>IF(N581="nulová",J581,0)</f>
        <v>0</v>
      </c>
      <c r="BJ581" s="19" t="s">
        <v>79</v>
      </c>
      <c r="BK581" s="192">
        <f>ROUND(I581*H581,2)</f>
        <v>0</v>
      </c>
      <c r="BL581" s="19" t="s">
        <v>161</v>
      </c>
      <c r="BM581" s="191" t="s">
        <v>1989</v>
      </c>
    </row>
    <row r="582" spans="1:47" s="2" customFormat="1" ht="19.5">
      <c r="A582" s="36"/>
      <c r="B582" s="37"/>
      <c r="C582" s="38"/>
      <c r="D582" s="193" t="s">
        <v>163</v>
      </c>
      <c r="E582" s="38"/>
      <c r="F582" s="194" t="s">
        <v>1988</v>
      </c>
      <c r="G582" s="38"/>
      <c r="H582" s="38"/>
      <c r="I582" s="195"/>
      <c r="J582" s="38"/>
      <c r="K582" s="38"/>
      <c r="L582" s="41"/>
      <c r="M582" s="196"/>
      <c r="N582" s="197"/>
      <c r="O582" s="66"/>
      <c r="P582" s="66"/>
      <c r="Q582" s="66"/>
      <c r="R582" s="66"/>
      <c r="S582" s="66"/>
      <c r="T582" s="67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T582" s="19" t="s">
        <v>163</v>
      </c>
      <c r="AU582" s="19" t="s">
        <v>81</v>
      </c>
    </row>
    <row r="583" spans="1:47" s="2" customFormat="1" ht="11.25">
      <c r="A583" s="36"/>
      <c r="B583" s="37"/>
      <c r="C583" s="38"/>
      <c r="D583" s="198" t="s">
        <v>164</v>
      </c>
      <c r="E583" s="38"/>
      <c r="F583" s="199" t="s">
        <v>1990</v>
      </c>
      <c r="G583" s="38"/>
      <c r="H583" s="38"/>
      <c r="I583" s="195"/>
      <c r="J583" s="38"/>
      <c r="K583" s="38"/>
      <c r="L583" s="41"/>
      <c r="M583" s="196"/>
      <c r="N583" s="197"/>
      <c r="O583" s="66"/>
      <c r="P583" s="66"/>
      <c r="Q583" s="66"/>
      <c r="R583" s="66"/>
      <c r="S583" s="66"/>
      <c r="T583" s="67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T583" s="19" t="s">
        <v>164</v>
      </c>
      <c r="AU583" s="19" t="s">
        <v>81</v>
      </c>
    </row>
    <row r="584" spans="2:51" s="14" customFormat="1" ht="11.25">
      <c r="B584" s="210"/>
      <c r="C584" s="211"/>
      <c r="D584" s="193" t="s">
        <v>166</v>
      </c>
      <c r="E584" s="212" t="s">
        <v>19</v>
      </c>
      <c r="F584" s="213" t="s">
        <v>1991</v>
      </c>
      <c r="G584" s="211"/>
      <c r="H584" s="214">
        <v>167</v>
      </c>
      <c r="I584" s="215"/>
      <c r="J584" s="211"/>
      <c r="K584" s="211"/>
      <c r="L584" s="216"/>
      <c r="M584" s="217"/>
      <c r="N584" s="218"/>
      <c r="O584" s="218"/>
      <c r="P584" s="218"/>
      <c r="Q584" s="218"/>
      <c r="R584" s="218"/>
      <c r="S584" s="218"/>
      <c r="T584" s="219"/>
      <c r="AT584" s="220" t="s">
        <v>166</v>
      </c>
      <c r="AU584" s="220" t="s">
        <v>81</v>
      </c>
      <c r="AV584" s="14" t="s">
        <v>81</v>
      </c>
      <c r="AW584" s="14" t="s">
        <v>33</v>
      </c>
      <c r="AX584" s="14" t="s">
        <v>72</v>
      </c>
      <c r="AY584" s="220" t="s">
        <v>154</v>
      </c>
    </row>
    <row r="585" spans="2:51" s="15" customFormat="1" ht="11.25">
      <c r="B585" s="221"/>
      <c r="C585" s="222"/>
      <c r="D585" s="193" t="s">
        <v>166</v>
      </c>
      <c r="E585" s="223" t="s">
        <v>19</v>
      </c>
      <c r="F585" s="224" t="s">
        <v>196</v>
      </c>
      <c r="G585" s="222"/>
      <c r="H585" s="225">
        <v>167</v>
      </c>
      <c r="I585" s="226"/>
      <c r="J585" s="222"/>
      <c r="K585" s="222"/>
      <c r="L585" s="227"/>
      <c r="M585" s="228"/>
      <c r="N585" s="229"/>
      <c r="O585" s="229"/>
      <c r="P585" s="229"/>
      <c r="Q585" s="229"/>
      <c r="R585" s="229"/>
      <c r="S585" s="229"/>
      <c r="T585" s="230"/>
      <c r="AT585" s="231" t="s">
        <v>166</v>
      </c>
      <c r="AU585" s="231" t="s">
        <v>81</v>
      </c>
      <c r="AV585" s="15" t="s">
        <v>161</v>
      </c>
      <c r="AW585" s="15" t="s">
        <v>33</v>
      </c>
      <c r="AX585" s="15" t="s">
        <v>79</v>
      </c>
      <c r="AY585" s="231" t="s">
        <v>154</v>
      </c>
    </row>
    <row r="586" spans="1:65" s="2" customFormat="1" ht="24.2" customHeight="1">
      <c r="A586" s="36"/>
      <c r="B586" s="37"/>
      <c r="C586" s="232" t="s">
        <v>454</v>
      </c>
      <c r="D586" s="232" t="s">
        <v>275</v>
      </c>
      <c r="E586" s="233" t="s">
        <v>1992</v>
      </c>
      <c r="F586" s="234" t="s">
        <v>1993</v>
      </c>
      <c r="G586" s="235" t="s">
        <v>177</v>
      </c>
      <c r="H586" s="236">
        <v>169.505</v>
      </c>
      <c r="I586" s="237"/>
      <c r="J586" s="238">
        <f>ROUND(I586*H586,2)</f>
        <v>0</v>
      </c>
      <c r="K586" s="234" t="s">
        <v>458</v>
      </c>
      <c r="L586" s="239"/>
      <c r="M586" s="240" t="s">
        <v>19</v>
      </c>
      <c r="N586" s="241" t="s">
        <v>43</v>
      </c>
      <c r="O586" s="66"/>
      <c r="P586" s="189">
        <f>O586*H586</f>
        <v>0</v>
      </c>
      <c r="Q586" s="189">
        <v>0.0035</v>
      </c>
      <c r="R586" s="189">
        <f>Q586*H586</f>
        <v>0.5932675</v>
      </c>
      <c r="S586" s="189">
        <v>0</v>
      </c>
      <c r="T586" s="190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191" t="s">
        <v>212</v>
      </c>
      <c r="AT586" s="191" t="s">
        <v>275</v>
      </c>
      <c r="AU586" s="191" t="s">
        <v>81</v>
      </c>
      <c r="AY586" s="19" t="s">
        <v>154</v>
      </c>
      <c r="BE586" s="192">
        <f>IF(N586="základní",J586,0)</f>
        <v>0</v>
      </c>
      <c r="BF586" s="192">
        <f>IF(N586="snížená",J586,0)</f>
        <v>0</v>
      </c>
      <c r="BG586" s="192">
        <f>IF(N586="zákl. přenesená",J586,0)</f>
        <v>0</v>
      </c>
      <c r="BH586" s="192">
        <f>IF(N586="sníž. přenesená",J586,0)</f>
        <v>0</v>
      </c>
      <c r="BI586" s="192">
        <f>IF(N586="nulová",J586,0)</f>
        <v>0</v>
      </c>
      <c r="BJ586" s="19" t="s">
        <v>79</v>
      </c>
      <c r="BK586" s="192">
        <f>ROUND(I586*H586,2)</f>
        <v>0</v>
      </c>
      <c r="BL586" s="19" t="s">
        <v>161</v>
      </c>
      <c r="BM586" s="191" t="s">
        <v>1994</v>
      </c>
    </row>
    <row r="587" spans="1:47" s="2" customFormat="1" ht="11.25">
      <c r="A587" s="36"/>
      <c r="B587" s="37"/>
      <c r="C587" s="38"/>
      <c r="D587" s="193" t="s">
        <v>163</v>
      </c>
      <c r="E587" s="38"/>
      <c r="F587" s="194" t="s">
        <v>1993</v>
      </c>
      <c r="G587" s="38"/>
      <c r="H587" s="38"/>
      <c r="I587" s="195"/>
      <c r="J587" s="38"/>
      <c r="K587" s="38"/>
      <c r="L587" s="41"/>
      <c r="M587" s="196"/>
      <c r="N587" s="197"/>
      <c r="O587" s="66"/>
      <c r="P587" s="66"/>
      <c r="Q587" s="66"/>
      <c r="R587" s="66"/>
      <c r="S587" s="66"/>
      <c r="T587" s="67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T587" s="19" t="s">
        <v>163</v>
      </c>
      <c r="AU587" s="19" t="s">
        <v>81</v>
      </c>
    </row>
    <row r="588" spans="2:51" s="14" customFormat="1" ht="11.25">
      <c r="B588" s="210"/>
      <c r="C588" s="211"/>
      <c r="D588" s="193" t="s">
        <v>166</v>
      </c>
      <c r="E588" s="212" t="s">
        <v>19</v>
      </c>
      <c r="F588" s="213" t="s">
        <v>1157</v>
      </c>
      <c r="G588" s="211"/>
      <c r="H588" s="214">
        <v>167</v>
      </c>
      <c r="I588" s="215"/>
      <c r="J588" s="211"/>
      <c r="K588" s="211"/>
      <c r="L588" s="216"/>
      <c r="M588" s="217"/>
      <c r="N588" s="218"/>
      <c r="O588" s="218"/>
      <c r="P588" s="218"/>
      <c r="Q588" s="218"/>
      <c r="R588" s="218"/>
      <c r="S588" s="218"/>
      <c r="T588" s="219"/>
      <c r="AT588" s="220" t="s">
        <v>166</v>
      </c>
      <c r="AU588" s="220" t="s">
        <v>81</v>
      </c>
      <c r="AV588" s="14" t="s">
        <v>81</v>
      </c>
      <c r="AW588" s="14" t="s">
        <v>33</v>
      </c>
      <c r="AX588" s="14" t="s">
        <v>72</v>
      </c>
      <c r="AY588" s="220" t="s">
        <v>154</v>
      </c>
    </row>
    <row r="589" spans="2:51" s="14" customFormat="1" ht="11.25">
      <c r="B589" s="210"/>
      <c r="C589" s="211"/>
      <c r="D589" s="193" t="s">
        <v>166</v>
      </c>
      <c r="E589" s="212" t="s">
        <v>19</v>
      </c>
      <c r="F589" s="213" t="s">
        <v>1995</v>
      </c>
      <c r="G589" s="211"/>
      <c r="H589" s="214">
        <v>169.505</v>
      </c>
      <c r="I589" s="215"/>
      <c r="J589" s="211"/>
      <c r="K589" s="211"/>
      <c r="L589" s="216"/>
      <c r="M589" s="217"/>
      <c r="N589" s="218"/>
      <c r="O589" s="218"/>
      <c r="P589" s="218"/>
      <c r="Q589" s="218"/>
      <c r="R589" s="218"/>
      <c r="S589" s="218"/>
      <c r="T589" s="219"/>
      <c r="AT589" s="220" t="s">
        <v>166</v>
      </c>
      <c r="AU589" s="220" t="s">
        <v>81</v>
      </c>
      <c r="AV589" s="14" t="s">
        <v>81</v>
      </c>
      <c r="AW589" s="14" t="s">
        <v>33</v>
      </c>
      <c r="AX589" s="14" t="s">
        <v>79</v>
      </c>
      <c r="AY589" s="220" t="s">
        <v>154</v>
      </c>
    </row>
    <row r="590" spans="1:65" s="2" customFormat="1" ht="37.9" customHeight="1">
      <c r="A590" s="36"/>
      <c r="B590" s="37"/>
      <c r="C590" s="180" t="s">
        <v>461</v>
      </c>
      <c r="D590" s="180" t="s">
        <v>156</v>
      </c>
      <c r="E590" s="181" t="s">
        <v>1996</v>
      </c>
      <c r="F590" s="182" t="s">
        <v>1997</v>
      </c>
      <c r="G590" s="183" t="s">
        <v>444</v>
      </c>
      <c r="H590" s="184">
        <v>97</v>
      </c>
      <c r="I590" s="185"/>
      <c r="J590" s="186">
        <f>ROUND(I590*H590,2)</f>
        <v>0</v>
      </c>
      <c r="K590" s="182" t="s">
        <v>160</v>
      </c>
      <c r="L590" s="41"/>
      <c r="M590" s="187" t="s">
        <v>19</v>
      </c>
      <c r="N590" s="188" t="s">
        <v>43</v>
      </c>
      <c r="O590" s="66"/>
      <c r="P590" s="189">
        <f>O590*H590</f>
        <v>0</v>
      </c>
      <c r="Q590" s="189">
        <v>0</v>
      </c>
      <c r="R590" s="189">
        <f>Q590*H590</f>
        <v>0</v>
      </c>
      <c r="S590" s="189">
        <v>0</v>
      </c>
      <c r="T590" s="190">
        <f>S590*H590</f>
        <v>0</v>
      </c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R590" s="191" t="s">
        <v>161</v>
      </c>
      <c r="AT590" s="191" t="s">
        <v>156</v>
      </c>
      <c r="AU590" s="191" t="s">
        <v>81</v>
      </c>
      <c r="AY590" s="19" t="s">
        <v>154</v>
      </c>
      <c r="BE590" s="192">
        <f>IF(N590="základní",J590,0)</f>
        <v>0</v>
      </c>
      <c r="BF590" s="192">
        <f>IF(N590="snížená",J590,0)</f>
        <v>0</v>
      </c>
      <c r="BG590" s="192">
        <f>IF(N590="zákl. přenesená",J590,0)</f>
        <v>0</v>
      </c>
      <c r="BH590" s="192">
        <f>IF(N590="sníž. přenesená",J590,0)</f>
        <v>0</v>
      </c>
      <c r="BI590" s="192">
        <f>IF(N590="nulová",J590,0)</f>
        <v>0</v>
      </c>
      <c r="BJ590" s="19" t="s">
        <v>79</v>
      </c>
      <c r="BK590" s="192">
        <f>ROUND(I590*H590,2)</f>
        <v>0</v>
      </c>
      <c r="BL590" s="19" t="s">
        <v>161</v>
      </c>
      <c r="BM590" s="191" t="s">
        <v>1998</v>
      </c>
    </row>
    <row r="591" spans="1:47" s="2" customFormat="1" ht="19.5">
      <c r="A591" s="36"/>
      <c r="B591" s="37"/>
      <c r="C591" s="38"/>
      <c r="D591" s="193" t="s">
        <v>163</v>
      </c>
      <c r="E591" s="38"/>
      <c r="F591" s="194" t="s">
        <v>1997</v>
      </c>
      <c r="G591" s="38"/>
      <c r="H591" s="38"/>
      <c r="I591" s="195"/>
      <c r="J591" s="38"/>
      <c r="K591" s="38"/>
      <c r="L591" s="41"/>
      <c r="M591" s="196"/>
      <c r="N591" s="197"/>
      <c r="O591" s="66"/>
      <c r="P591" s="66"/>
      <c r="Q591" s="66"/>
      <c r="R591" s="66"/>
      <c r="S591" s="66"/>
      <c r="T591" s="67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T591" s="19" t="s">
        <v>163</v>
      </c>
      <c r="AU591" s="19" t="s">
        <v>81</v>
      </c>
    </row>
    <row r="592" spans="1:47" s="2" customFormat="1" ht="11.25">
      <c r="A592" s="36"/>
      <c r="B592" s="37"/>
      <c r="C592" s="38"/>
      <c r="D592" s="198" t="s">
        <v>164</v>
      </c>
      <c r="E592" s="38"/>
      <c r="F592" s="199" t="s">
        <v>1999</v>
      </c>
      <c r="G592" s="38"/>
      <c r="H592" s="38"/>
      <c r="I592" s="195"/>
      <c r="J592" s="38"/>
      <c r="K592" s="38"/>
      <c r="L592" s="41"/>
      <c r="M592" s="196"/>
      <c r="N592" s="197"/>
      <c r="O592" s="66"/>
      <c r="P592" s="66"/>
      <c r="Q592" s="66"/>
      <c r="R592" s="66"/>
      <c r="S592" s="66"/>
      <c r="T592" s="67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T592" s="19" t="s">
        <v>164</v>
      </c>
      <c r="AU592" s="19" t="s">
        <v>81</v>
      </c>
    </row>
    <row r="593" spans="1:65" s="2" customFormat="1" ht="16.5" customHeight="1">
      <c r="A593" s="36"/>
      <c r="B593" s="37"/>
      <c r="C593" s="232" t="s">
        <v>467</v>
      </c>
      <c r="D593" s="232" t="s">
        <v>275</v>
      </c>
      <c r="E593" s="233" t="s">
        <v>2000</v>
      </c>
      <c r="F593" s="234" t="s">
        <v>2001</v>
      </c>
      <c r="G593" s="235" t="s">
        <v>444</v>
      </c>
      <c r="H593" s="236">
        <v>97</v>
      </c>
      <c r="I593" s="237"/>
      <c r="J593" s="238">
        <f>ROUND(I593*H593,2)</f>
        <v>0</v>
      </c>
      <c r="K593" s="234" t="s">
        <v>160</v>
      </c>
      <c r="L593" s="239"/>
      <c r="M593" s="240" t="s">
        <v>19</v>
      </c>
      <c r="N593" s="241" t="s">
        <v>43</v>
      </c>
      <c r="O593" s="66"/>
      <c r="P593" s="189">
        <f>O593*H593</f>
        <v>0</v>
      </c>
      <c r="Q593" s="189">
        <v>0.00028</v>
      </c>
      <c r="R593" s="189">
        <f>Q593*H593</f>
        <v>0.027159999999999997</v>
      </c>
      <c r="S593" s="189">
        <v>0</v>
      </c>
      <c r="T593" s="190">
        <f>S593*H593</f>
        <v>0</v>
      </c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R593" s="191" t="s">
        <v>212</v>
      </c>
      <c r="AT593" s="191" t="s">
        <v>275</v>
      </c>
      <c r="AU593" s="191" t="s">
        <v>81</v>
      </c>
      <c r="AY593" s="19" t="s">
        <v>154</v>
      </c>
      <c r="BE593" s="192">
        <f>IF(N593="základní",J593,0)</f>
        <v>0</v>
      </c>
      <c r="BF593" s="192">
        <f>IF(N593="snížená",J593,0)</f>
        <v>0</v>
      </c>
      <c r="BG593" s="192">
        <f>IF(N593="zákl. přenesená",J593,0)</f>
        <v>0</v>
      </c>
      <c r="BH593" s="192">
        <f>IF(N593="sníž. přenesená",J593,0)</f>
        <v>0</v>
      </c>
      <c r="BI593" s="192">
        <f>IF(N593="nulová",J593,0)</f>
        <v>0</v>
      </c>
      <c r="BJ593" s="19" t="s">
        <v>79</v>
      </c>
      <c r="BK593" s="192">
        <f>ROUND(I593*H593,2)</f>
        <v>0</v>
      </c>
      <c r="BL593" s="19" t="s">
        <v>161</v>
      </c>
      <c r="BM593" s="191" t="s">
        <v>2002</v>
      </c>
    </row>
    <row r="594" spans="1:47" s="2" customFormat="1" ht="11.25">
      <c r="A594" s="36"/>
      <c r="B594" s="37"/>
      <c r="C594" s="38"/>
      <c r="D594" s="193" t="s">
        <v>163</v>
      </c>
      <c r="E594" s="38"/>
      <c r="F594" s="194" t="s">
        <v>2001</v>
      </c>
      <c r="G594" s="38"/>
      <c r="H594" s="38"/>
      <c r="I594" s="195"/>
      <c r="J594" s="38"/>
      <c r="K594" s="38"/>
      <c r="L594" s="41"/>
      <c r="M594" s="196"/>
      <c r="N594" s="197"/>
      <c r="O594" s="66"/>
      <c r="P594" s="66"/>
      <c r="Q594" s="66"/>
      <c r="R594" s="66"/>
      <c r="S594" s="66"/>
      <c r="T594" s="67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T594" s="19" t="s">
        <v>163</v>
      </c>
      <c r="AU594" s="19" t="s">
        <v>81</v>
      </c>
    </row>
    <row r="595" spans="1:65" s="2" customFormat="1" ht="37.9" customHeight="1">
      <c r="A595" s="36"/>
      <c r="B595" s="37"/>
      <c r="C595" s="180" t="s">
        <v>473</v>
      </c>
      <c r="D595" s="180" t="s">
        <v>156</v>
      </c>
      <c r="E595" s="181" t="s">
        <v>2003</v>
      </c>
      <c r="F595" s="182" t="s">
        <v>2004</v>
      </c>
      <c r="G595" s="183" t="s">
        <v>444</v>
      </c>
      <c r="H595" s="184">
        <v>5</v>
      </c>
      <c r="I595" s="185"/>
      <c r="J595" s="186">
        <f>ROUND(I595*H595,2)</f>
        <v>0</v>
      </c>
      <c r="K595" s="182" t="s">
        <v>160</v>
      </c>
      <c r="L595" s="41"/>
      <c r="M595" s="187" t="s">
        <v>19</v>
      </c>
      <c r="N595" s="188" t="s">
        <v>43</v>
      </c>
      <c r="O595" s="66"/>
      <c r="P595" s="189">
        <f>O595*H595</f>
        <v>0</v>
      </c>
      <c r="Q595" s="189">
        <v>0</v>
      </c>
      <c r="R595" s="189">
        <f>Q595*H595</f>
        <v>0</v>
      </c>
      <c r="S595" s="189">
        <v>0</v>
      </c>
      <c r="T595" s="190">
        <f>S595*H595</f>
        <v>0</v>
      </c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R595" s="191" t="s">
        <v>161</v>
      </c>
      <c r="AT595" s="191" t="s">
        <v>156</v>
      </c>
      <c r="AU595" s="191" t="s">
        <v>81</v>
      </c>
      <c r="AY595" s="19" t="s">
        <v>154</v>
      </c>
      <c r="BE595" s="192">
        <f>IF(N595="základní",J595,0)</f>
        <v>0</v>
      </c>
      <c r="BF595" s="192">
        <f>IF(N595="snížená",J595,0)</f>
        <v>0</v>
      </c>
      <c r="BG595" s="192">
        <f>IF(N595="zákl. přenesená",J595,0)</f>
        <v>0</v>
      </c>
      <c r="BH595" s="192">
        <f>IF(N595="sníž. přenesená",J595,0)</f>
        <v>0</v>
      </c>
      <c r="BI595" s="192">
        <f>IF(N595="nulová",J595,0)</f>
        <v>0</v>
      </c>
      <c r="BJ595" s="19" t="s">
        <v>79</v>
      </c>
      <c r="BK595" s="192">
        <f>ROUND(I595*H595,2)</f>
        <v>0</v>
      </c>
      <c r="BL595" s="19" t="s">
        <v>161</v>
      </c>
      <c r="BM595" s="191" t="s">
        <v>2005</v>
      </c>
    </row>
    <row r="596" spans="1:47" s="2" customFormat="1" ht="19.5">
      <c r="A596" s="36"/>
      <c r="B596" s="37"/>
      <c r="C596" s="38"/>
      <c r="D596" s="193" t="s">
        <v>163</v>
      </c>
      <c r="E596" s="38"/>
      <c r="F596" s="194" t="s">
        <v>2004</v>
      </c>
      <c r="G596" s="38"/>
      <c r="H596" s="38"/>
      <c r="I596" s="195"/>
      <c r="J596" s="38"/>
      <c r="K596" s="38"/>
      <c r="L596" s="41"/>
      <c r="M596" s="196"/>
      <c r="N596" s="197"/>
      <c r="O596" s="66"/>
      <c r="P596" s="66"/>
      <c r="Q596" s="66"/>
      <c r="R596" s="66"/>
      <c r="S596" s="66"/>
      <c r="T596" s="67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T596" s="19" t="s">
        <v>163</v>
      </c>
      <c r="AU596" s="19" t="s">
        <v>81</v>
      </c>
    </row>
    <row r="597" spans="1:47" s="2" customFormat="1" ht="11.25">
      <c r="A597" s="36"/>
      <c r="B597" s="37"/>
      <c r="C597" s="38"/>
      <c r="D597" s="198" t="s">
        <v>164</v>
      </c>
      <c r="E597" s="38"/>
      <c r="F597" s="199" t="s">
        <v>2006</v>
      </c>
      <c r="G597" s="38"/>
      <c r="H597" s="38"/>
      <c r="I597" s="195"/>
      <c r="J597" s="38"/>
      <c r="K597" s="38"/>
      <c r="L597" s="41"/>
      <c r="M597" s="196"/>
      <c r="N597" s="197"/>
      <c r="O597" s="66"/>
      <c r="P597" s="66"/>
      <c r="Q597" s="66"/>
      <c r="R597" s="66"/>
      <c r="S597" s="66"/>
      <c r="T597" s="67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T597" s="19" t="s">
        <v>164</v>
      </c>
      <c r="AU597" s="19" t="s">
        <v>81</v>
      </c>
    </row>
    <row r="598" spans="1:65" s="2" customFormat="1" ht="16.5" customHeight="1">
      <c r="A598" s="36"/>
      <c r="B598" s="37"/>
      <c r="C598" s="232" t="s">
        <v>479</v>
      </c>
      <c r="D598" s="232" t="s">
        <v>275</v>
      </c>
      <c r="E598" s="233" t="s">
        <v>2007</v>
      </c>
      <c r="F598" s="234" t="s">
        <v>2008</v>
      </c>
      <c r="G598" s="235" t="s">
        <v>444</v>
      </c>
      <c r="H598" s="236">
        <v>5</v>
      </c>
      <c r="I598" s="237"/>
      <c r="J598" s="238">
        <f>ROUND(I598*H598,2)</f>
        <v>0</v>
      </c>
      <c r="K598" s="234" t="s">
        <v>160</v>
      </c>
      <c r="L598" s="239"/>
      <c r="M598" s="240" t="s">
        <v>19</v>
      </c>
      <c r="N598" s="241" t="s">
        <v>43</v>
      </c>
      <c r="O598" s="66"/>
      <c r="P598" s="189">
        <f>O598*H598</f>
        <v>0</v>
      </c>
      <c r="Q598" s="189">
        <v>0.00062</v>
      </c>
      <c r="R598" s="189">
        <f>Q598*H598</f>
        <v>0.0031</v>
      </c>
      <c r="S598" s="189">
        <v>0</v>
      </c>
      <c r="T598" s="190">
        <f>S598*H598</f>
        <v>0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R598" s="191" t="s">
        <v>212</v>
      </c>
      <c r="AT598" s="191" t="s">
        <v>275</v>
      </c>
      <c r="AU598" s="191" t="s">
        <v>81</v>
      </c>
      <c r="AY598" s="19" t="s">
        <v>154</v>
      </c>
      <c r="BE598" s="192">
        <f>IF(N598="základní",J598,0)</f>
        <v>0</v>
      </c>
      <c r="BF598" s="192">
        <f>IF(N598="snížená",J598,0)</f>
        <v>0</v>
      </c>
      <c r="BG598" s="192">
        <f>IF(N598="zákl. přenesená",J598,0)</f>
        <v>0</v>
      </c>
      <c r="BH598" s="192">
        <f>IF(N598="sníž. přenesená",J598,0)</f>
        <v>0</v>
      </c>
      <c r="BI598" s="192">
        <f>IF(N598="nulová",J598,0)</f>
        <v>0</v>
      </c>
      <c r="BJ598" s="19" t="s">
        <v>79</v>
      </c>
      <c r="BK598" s="192">
        <f>ROUND(I598*H598,2)</f>
        <v>0</v>
      </c>
      <c r="BL598" s="19" t="s">
        <v>161</v>
      </c>
      <c r="BM598" s="191" t="s">
        <v>2009</v>
      </c>
    </row>
    <row r="599" spans="1:47" s="2" customFormat="1" ht="11.25">
      <c r="A599" s="36"/>
      <c r="B599" s="37"/>
      <c r="C599" s="38"/>
      <c r="D599" s="193" t="s">
        <v>163</v>
      </c>
      <c r="E599" s="38"/>
      <c r="F599" s="194" t="s">
        <v>2008</v>
      </c>
      <c r="G599" s="38"/>
      <c r="H599" s="38"/>
      <c r="I599" s="195"/>
      <c r="J599" s="38"/>
      <c r="K599" s="38"/>
      <c r="L599" s="41"/>
      <c r="M599" s="196"/>
      <c r="N599" s="197"/>
      <c r="O599" s="66"/>
      <c r="P599" s="66"/>
      <c r="Q599" s="66"/>
      <c r="R599" s="66"/>
      <c r="S599" s="66"/>
      <c r="T599" s="67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T599" s="19" t="s">
        <v>163</v>
      </c>
      <c r="AU599" s="19" t="s">
        <v>81</v>
      </c>
    </row>
    <row r="600" spans="1:65" s="2" customFormat="1" ht="37.9" customHeight="1">
      <c r="A600" s="36"/>
      <c r="B600" s="37"/>
      <c r="C600" s="180" t="s">
        <v>485</v>
      </c>
      <c r="D600" s="180" t="s">
        <v>156</v>
      </c>
      <c r="E600" s="181" t="s">
        <v>2010</v>
      </c>
      <c r="F600" s="182" t="s">
        <v>2011</v>
      </c>
      <c r="G600" s="183" t="s">
        <v>444</v>
      </c>
      <c r="H600" s="184">
        <v>27</v>
      </c>
      <c r="I600" s="185"/>
      <c r="J600" s="186">
        <f>ROUND(I600*H600,2)</f>
        <v>0</v>
      </c>
      <c r="K600" s="182" t="s">
        <v>160</v>
      </c>
      <c r="L600" s="41"/>
      <c r="M600" s="187" t="s">
        <v>19</v>
      </c>
      <c r="N600" s="188" t="s">
        <v>43</v>
      </c>
      <c r="O600" s="66"/>
      <c r="P600" s="189">
        <f>O600*H600</f>
        <v>0</v>
      </c>
      <c r="Q600" s="189">
        <v>0</v>
      </c>
      <c r="R600" s="189">
        <f>Q600*H600</f>
        <v>0</v>
      </c>
      <c r="S600" s="189">
        <v>0</v>
      </c>
      <c r="T600" s="190">
        <f>S600*H600</f>
        <v>0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191" t="s">
        <v>161</v>
      </c>
      <c r="AT600" s="191" t="s">
        <v>156</v>
      </c>
      <c r="AU600" s="191" t="s">
        <v>81</v>
      </c>
      <c r="AY600" s="19" t="s">
        <v>154</v>
      </c>
      <c r="BE600" s="192">
        <f>IF(N600="základní",J600,0)</f>
        <v>0</v>
      </c>
      <c r="BF600" s="192">
        <f>IF(N600="snížená",J600,0)</f>
        <v>0</v>
      </c>
      <c r="BG600" s="192">
        <f>IF(N600="zákl. přenesená",J600,0)</f>
        <v>0</v>
      </c>
      <c r="BH600" s="192">
        <f>IF(N600="sníž. přenesená",J600,0)</f>
        <v>0</v>
      </c>
      <c r="BI600" s="192">
        <f>IF(N600="nulová",J600,0)</f>
        <v>0</v>
      </c>
      <c r="BJ600" s="19" t="s">
        <v>79</v>
      </c>
      <c r="BK600" s="192">
        <f>ROUND(I600*H600,2)</f>
        <v>0</v>
      </c>
      <c r="BL600" s="19" t="s">
        <v>161</v>
      </c>
      <c r="BM600" s="191" t="s">
        <v>2012</v>
      </c>
    </row>
    <row r="601" spans="1:47" s="2" customFormat="1" ht="29.25">
      <c r="A601" s="36"/>
      <c r="B601" s="37"/>
      <c r="C601" s="38"/>
      <c r="D601" s="193" t="s">
        <v>163</v>
      </c>
      <c r="E601" s="38"/>
      <c r="F601" s="194" t="s">
        <v>2011</v>
      </c>
      <c r="G601" s="38"/>
      <c r="H601" s="38"/>
      <c r="I601" s="195"/>
      <c r="J601" s="38"/>
      <c r="K601" s="38"/>
      <c r="L601" s="41"/>
      <c r="M601" s="196"/>
      <c r="N601" s="197"/>
      <c r="O601" s="66"/>
      <c r="P601" s="66"/>
      <c r="Q601" s="66"/>
      <c r="R601" s="66"/>
      <c r="S601" s="66"/>
      <c r="T601" s="67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T601" s="19" t="s">
        <v>163</v>
      </c>
      <c r="AU601" s="19" t="s">
        <v>81</v>
      </c>
    </row>
    <row r="602" spans="1:47" s="2" customFormat="1" ht="11.25">
      <c r="A602" s="36"/>
      <c r="B602" s="37"/>
      <c r="C602" s="38"/>
      <c r="D602" s="198" t="s">
        <v>164</v>
      </c>
      <c r="E602" s="38"/>
      <c r="F602" s="199" t="s">
        <v>2013</v>
      </c>
      <c r="G602" s="38"/>
      <c r="H602" s="38"/>
      <c r="I602" s="195"/>
      <c r="J602" s="38"/>
      <c r="K602" s="38"/>
      <c r="L602" s="41"/>
      <c r="M602" s="196"/>
      <c r="N602" s="197"/>
      <c r="O602" s="66"/>
      <c r="P602" s="66"/>
      <c r="Q602" s="66"/>
      <c r="R602" s="66"/>
      <c r="S602" s="66"/>
      <c r="T602" s="67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T602" s="19" t="s">
        <v>164</v>
      </c>
      <c r="AU602" s="19" t="s">
        <v>81</v>
      </c>
    </row>
    <row r="603" spans="1:65" s="2" customFormat="1" ht="33" customHeight="1">
      <c r="A603" s="36"/>
      <c r="B603" s="37"/>
      <c r="C603" s="232" t="s">
        <v>491</v>
      </c>
      <c r="D603" s="232" t="s">
        <v>275</v>
      </c>
      <c r="E603" s="233" t="s">
        <v>2014</v>
      </c>
      <c r="F603" s="234" t="s">
        <v>2015</v>
      </c>
      <c r="G603" s="235" t="s">
        <v>444</v>
      </c>
      <c r="H603" s="236">
        <v>27</v>
      </c>
      <c r="I603" s="237"/>
      <c r="J603" s="238">
        <f>ROUND(I603*H603,2)</f>
        <v>0</v>
      </c>
      <c r="K603" s="234" t="s">
        <v>160</v>
      </c>
      <c r="L603" s="239"/>
      <c r="M603" s="240" t="s">
        <v>19</v>
      </c>
      <c r="N603" s="241" t="s">
        <v>43</v>
      </c>
      <c r="O603" s="66"/>
      <c r="P603" s="189">
        <f>O603*H603</f>
        <v>0</v>
      </c>
      <c r="Q603" s="189">
        <v>0.00725</v>
      </c>
      <c r="R603" s="189">
        <f>Q603*H603</f>
        <v>0.19575</v>
      </c>
      <c r="S603" s="189">
        <v>0</v>
      </c>
      <c r="T603" s="190">
        <f>S603*H603</f>
        <v>0</v>
      </c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R603" s="191" t="s">
        <v>212</v>
      </c>
      <c r="AT603" s="191" t="s">
        <v>275</v>
      </c>
      <c r="AU603" s="191" t="s">
        <v>81</v>
      </c>
      <c r="AY603" s="19" t="s">
        <v>154</v>
      </c>
      <c r="BE603" s="192">
        <f>IF(N603="základní",J603,0)</f>
        <v>0</v>
      </c>
      <c r="BF603" s="192">
        <f>IF(N603="snížená",J603,0)</f>
        <v>0</v>
      </c>
      <c r="BG603" s="192">
        <f>IF(N603="zákl. přenesená",J603,0)</f>
        <v>0</v>
      </c>
      <c r="BH603" s="192">
        <f>IF(N603="sníž. přenesená",J603,0)</f>
        <v>0</v>
      </c>
      <c r="BI603" s="192">
        <f>IF(N603="nulová",J603,0)</f>
        <v>0</v>
      </c>
      <c r="BJ603" s="19" t="s">
        <v>79</v>
      </c>
      <c r="BK603" s="192">
        <f>ROUND(I603*H603,2)</f>
        <v>0</v>
      </c>
      <c r="BL603" s="19" t="s">
        <v>161</v>
      </c>
      <c r="BM603" s="191" t="s">
        <v>2016</v>
      </c>
    </row>
    <row r="604" spans="1:47" s="2" customFormat="1" ht="19.5">
      <c r="A604" s="36"/>
      <c r="B604" s="37"/>
      <c r="C604" s="38"/>
      <c r="D604" s="193" t="s">
        <v>163</v>
      </c>
      <c r="E604" s="38"/>
      <c r="F604" s="194" t="s">
        <v>2015</v>
      </c>
      <c r="G604" s="38"/>
      <c r="H604" s="38"/>
      <c r="I604" s="195"/>
      <c r="J604" s="38"/>
      <c r="K604" s="38"/>
      <c r="L604" s="41"/>
      <c r="M604" s="196"/>
      <c r="N604" s="197"/>
      <c r="O604" s="66"/>
      <c r="P604" s="66"/>
      <c r="Q604" s="66"/>
      <c r="R604" s="66"/>
      <c r="S604" s="66"/>
      <c r="T604" s="67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T604" s="19" t="s">
        <v>163</v>
      </c>
      <c r="AU604" s="19" t="s">
        <v>81</v>
      </c>
    </row>
    <row r="605" spans="1:65" s="2" customFormat="1" ht="37.9" customHeight="1">
      <c r="A605" s="36"/>
      <c r="B605" s="37"/>
      <c r="C605" s="180" t="s">
        <v>498</v>
      </c>
      <c r="D605" s="180" t="s">
        <v>156</v>
      </c>
      <c r="E605" s="181" t="s">
        <v>2017</v>
      </c>
      <c r="F605" s="182" t="s">
        <v>2018</v>
      </c>
      <c r="G605" s="183" t="s">
        <v>444</v>
      </c>
      <c r="H605" s="184">
        <v>32</v>
      </c>
      <c r="I605" s="185"/>
      <c r="J605" s="186">
        <f>ROUND(I605*H605,2)</f>
        <v>0</v>
      </c>
      <c r="K605" s="182" t="s">
        <v>160</v>
      </c>
      <c r="L605" s="41"/>
      <c r="M605" s="187" t="s">
        <v>19</v>
      </c>
      <c r="N605" s="188" t="s">
        <v>43</v>
      </c>
      <c r="O605" s="66"/>
      <c r="P605" s="189">
        <f>O605*H605</f>
        <v>0</v>
      </c>
      <c r="Q605" s="189">
        <v>0</v>
      </c>
      <c r="R605" s="189">
        <f>Q605*H605</f>
        <v>0</v>
      </c>
      <c r="S605" s="189">
        <v>0</v>
      </c>
      <c r="T605" s="190">
        <f>S605*H605</f>
        <v>0</v>
      </c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R605" s="191" t="s">
        <v>161</v>
      </c>
      <c r="AT605" s="191" t="s">
        <v>156</v>
      </c>
      <c r="AU605" s="191" t="s">
        <v>81</v>
      </c>
      <c r="AY605" s="19" t="s">
        <v>154</v>
      </c>
      <c r="BE605" s="192">
        <f>IF(N605="základní",J605,0)</f>
        <v>0</v>
      </c>
      <c r="BF605" s="192">
        <f>IF(N605="snížená",J605,0)</f>
        <v>0</v>
      </c>
      <c r="BG605" s="192">
        <f>IF(N605="zákl. přenesená",J605,0)</f>
        <v>0</v>
      </c>
      <c r="BH605" s="192">
        <f>IF(N605="sníž. přenesená",J605,0)</f>
        <v>0</v>
      </c>
      <c r="BI605" s="192">
        <f>IF(N605="nulová",J605,0)</f>
        <v>0</v>
      </c>
      <c r="BJ605" s="19" t="s">
        <v>79</v>
      </c>
      <c r="BK605" s="192">
        <f>ROUND(I605*H605,2)</f>
        <v>0</v>
      </c>
      <c r="BL605" s="19" t="s">
        <v>161</v>
      </c>
      <c r="BM605" s="191" t="s">
        <v>2019</v>
      </c>
    </row>
    <row r="606" spans="1:47" s="2" customFormat="1" ht="19.5">
      <c r="A606" s="36"/>
      <c r="B606" s="37"/>
      <c r="C606" s="38"/>
      <c r="D606" s="193" t="s">
        <v>163</v>
      </c>
      <c r="E606" s="38"/>
      <c r="F606" s="194" t="s">
        <v>2018</v>
      </c>
      <c r="G606" s="38"/>
      <c r="H606" s="38"/>
      <c r="I606" s="195"/>
      <c r="J606" s="38"/>
      <c r="K606" s="38"/>
      <c r="L606" s="41"/>
      <c r="M606" s="196"/>
      <c r="N606" s="197"/>
      <c r="O606" s="66"/>
      <c r="P606" s="66"/>
      <c r="Q606" s="66"/>
      <c r="R606" s="66"/>
      <c r="S606" s="66"/>
      <c r="T606" s="67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T606" s="19" t="s">
        <v>163</v>
      </c>
      <c r="AU606" s="19" t="s">
        <v>81</v>
      </c>
    </row>
    <row r="607" spans="1:47" s="2" customFormat="1" ht="11.25">
      <c r="A607" s="36"/>
      <c r="B607" s="37"/>
      <c r="C607" s="38"/>
      <c r="D607" s="198" t="s">
        <v>164</v>
      </c>
      <c r="E607" s="38"/>
      <c r="F607" s="199" t="s">
        <v>2020</v>
      </c>
      <c r="G607" s="38"/>
      <c r="H607" s="38"/>
      <c r="I607" s="195"/>
      <c r="J607" s="38"/>
      <c r="K607" s="38"/>
      <c r="L607" s="41"/>
      <c r="M607" s="196"/>
      <c r="N607" s="197"/>
      <c r="O607" s="66"/>
      <c r="P607" s="66"/>
      <c r="Q607" s="66"/>
      <c r="R607" s="66"/>
      <c r="S607" s="66"/>
      <c r="T607" s="67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T607" s="19" t="s">
        <v>164</v>
      </c>
      <c r="AU607" s="19" t="s">
        <v>81</v>
      </c>
    </row>
    <row r="608" spans="2:51" s="14" customFormat="1" ht="11.25">
      <c r="B608" s="210"/>
      <c r="C608" s="211"/>
      <c r="D608" s="193" t="s">
        <v>166</v>
      </c>
      <c r="E608" s="212" t="s">
        <v>19</v>
      </c>
      <c r="F608" s="213" t="s">
        <v>2021</v>
      </c>
      <c r="G608" s="211"/>
      <c r="H608" s="214">
        <v>32</v>
      </c>
      <c r="I608" s="215"/>
      <c r="J608" s="211"/>
      <c r="K608" s="211"/>
      <c r="L608" s="216"/>
      <c r="M608" s="217"/>
      <c r="N608" s="218"/>
      <c r="O608" s="218"/>
      <c r="P608" s="218"/>
      <c r="Q608" s="218"/>
      <c r="R608" s="218"/>
      <c r="S608" s="218"/>
      <c r="T608" s="219"/>
      <c r="AT608" s="220" t="s">
        <v>166</v>
      </c>
      <c r="AU608" s="220" t="s">
        <v>81</v>
      </c>
      <c r="AV608" s="14" t="s">
        <v>81</v>
      </c>
      <c r="AW608" s="14" t="s">
        <v>33</v>
      </c>
      <c r="AX608" s="14" t="s">
        <v>72</v>
      </c>
      <c r="AY608" s="220" t="s">
        <v>154</v>
      </c>
    </row>
    <row r="609" spans="2:51" s="15" customFormat="1" ht="11.25">
      <c r="B609" s="221"/>
      <c r="C609" s="222"/>
      <c r="D609" s="193" t="s">
        <v>166</v>
      </c>
      <c r="E609" s="223" t="s">
        <v>19</v>
      </c>
      <c r="F609" s="224" t="s">
        <v>196</v>
      </c>
      <c r="G609" s="222"/>
      <c r="H609" s="225">
        <v>32</v>
      </c>
      <c r="I609" s="226"/>
      <c r="J609" s="222"/>
      <c r="K609" s="222"/>
      <c r="L609" s="227"/>
      <c r="M609" s="228"/>
      <c r="N609" s="229"/>
      <c r="O609" s="229"/>
      <c r="P609" s="229"/>
      <c r="Q609" s="229"/>
      <c r="R609" s="229"/>
      <c r="S609" s="229"/>
      <c r="T609" s="230"/>
      <c r="AT609" s="231" t="s">
        <v>166</v>
      </c>
      <c r="AU609" s="231" t="s">
        <v>81</v>
      </c>
      <c r="AV609" s="15" t="s">
        <v>161</v>
      </c>
      <c r="AW609" s="15" t="s">
        <v>33</v>
      </c>
      <c r="AX609" s="15" t="s">
        <v>79</v>
      </c>
      <c r="AY609" s="231" t="s">
        <v>154</v>
      </c>
    </row>
    <row r="610" spans="1:65" s="2" customFormat="1" ht="16.5" customHeight="1">
      <c r="A610" s="36"/>
      <c r="B610" s="37"/>
      <c r="C610" s="232" t="s">
        <v>504</v>
      </c>
      <c r="D610" s="232" t="s">
        <v>275</v>
      </c>
      <c r="E610" s="233" t="s">
        <v>2022</v>
      </c>
      <c r="F610" s="234" t="s">
        <v>2023</v>
      </c>
      <c r="G610" s="235" t="s">
        <v>444</v>
      </c>
      <c r="H610" s="236">
        <v>1</v>
      </c>
      <c r="I610" s="237"/>
      <c r="J610" s="238">
        <f>ROUND(I610*H610,2)</f>
        <v>0</v>
      </c>
      <c r="K610" s="234" t="s">
        <v>160</v>
      </c>
      <c r="L610" s="239"/>
      <c r="M610" s="240" t="s">
        <v>19</v>
      </c>
      <c r="N610" s="241" t="s">
        <v>43</v>
      </c>
      <c r="O610" s="66"/>
      <c r="P610" s="189">
        <f>O610*H610</f>
        <v>0</v>
      </c>
      <c r="Q610" s="189">
        <v>0.00034</v>
      </c>
      <c r="R610" s="189">
        <f>Q610*H610</f>
        <v>0.00034</v>
      </c>
      <c r="S610" s="189">
        <v>0</v>
      </c>
      <c r="T610" s="190">
        <f>S610*H610</f>
        <v>0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191" t="s">
        <v>212</v>
      </c>
      <c r="AT610" s="191" t="s">
        <v>275</v>
      </c>
      <c r="AU610" s="191" t="s">
        <v>81</v>
      </c>
      <c r="AY610" s="19" t="s">
        <v>154</v>
      </c>
      <c r="BE610" s="192">
        <f>IF(N610="základní",J610,0)</f>
        <v>0</v>
      </c>
      <c r="BF610" s="192">
        <f>IF(N610="snížená",J610,0)</f>
        <v>0</v>
      </c>
      <c r="BG610" s="192">
        <f>IF(N610="zákl. přenesená",J610,0)</f>
        <v>0</v>
      </c>
      <c r="BH610" s="192">
        <f>IF(N610="sníž. přenesená",J610,0)</f>
        <v>0</v>
      </c>
      <c r="BI610" s="192">
        <f>IF(N610="nulová",J610,0)</f>
        <v>0</v>
      </c>
      <c r="BJ610" s="19" t="s">
        <v>79</v>
      </c>
      <c r="BK610" s="192">
        <f>ROUND(I610*H610,2)</f>
        <v>0</v>
      </c>
      <c r="BL610" s="19" t="s">
        <v>161</v>
      </c>
      <c r="BM610" s="191" t="s">
        <v>2024</v>
      </c>
    </row>
    <row r="611" spans="1:47" s="2" customFormat="1" ht="11.25">
      <c r="A611" s="36"/>
      <c r="B611" s="37"/>
      <c r="C611" s="38"/>
      <c r="D611" s="193" t="s">
        <v>163</v>
      </c>
      <c r="E611" s="38"/>
      <c r="F611" s="194" t="s">
        <v>2023</v>
      </c>
      <c r="G611" s="38"/>
      <c r="H611" s="38"/>
      <c r="I611" s="195"/>
      <c r="J611" s="38"/>
      <c r="K611" s="38"/>
      <c r="L611" s="41"/>
      <c r="M611" s="196"/>
      <c r="N611" s="197"/>
      <c r="O611" s="66"/>
      <c r="P611" s="66"/>
      <c r="Q611" s="66"/>
      <c r="R611" s="66"/>
      <c r="S611" s="66"/>
      <c r="T611" s="67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T611" s="19" t="s">
        <v>163</v>
      </c>
      <c r="AU611" s="19" t="s">
        <v>81</v>
      </c>
    </row>
    <row r="612" spans="1:65" s="2" customFormat="1" ht="16.5" customHeight="1">
      <c r="A612" s="36"/>
      <c r="B612" s="37"/>
      <c r="C612" s="232" t="s">
        <v>512</v>
      </c>
      <c r="D612" s="232" t="s">
        <v>275</v>
      </c>
      <c r="E612" s="233" t="s">
        <v>2025</v>
      </c>
      <c r="F612" s="234" t="s">
        <v>2026</v>
      </c>
      <c r="G612" s="235" t="s">
        <v>444</v>
      </c>
      <c r="H612" s="236">
        <v>27</v>
      </c>
      <c r="I612" s="237"/>
      <c r="J612" s="238">
        <f>ROUND(I612*H612,2)</f>
        <v>0</v>
      </c>
      <c r="K612" s="234" t="s">
        <v>160</v>
      </c>
      <c r="L612" s="239"/>
      <c r="M612" s="240" t="s">
        <v>19</v>
      </c>
      <c r="N612" s="241" t="s">
        <v>43</v>
      </c>
      <c r="O612" s="66"/>
      <c r="P612" s="189">
        <f>O612*H612</f>
        <v>0</v>
      </c>
      <c r="Q612" s="189">
        <v>0.00035</v>
      </c>
      <c r="R612" s="189">
        <f>Q612*H612</f>
        <v>0.00945</v>
      </c>
      <c r="S612" s="189">
        <v>0</v>
      </c>
      <c r="T612" s="190">
        <f>S612*H612</f>
        <v>0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191" t="s">
        <v>212</v>
      </c>
      <c r="AT612" s="191" t="s">
        <v>275</v>
      </c>
      <c r="AU612" s="191" t="s">
        <v>81</v>
      </c>
      <c r="AY612" s="19" t="s">
        <v>154</v>
      </c>
      <c r="BE612" s="192">
        <f>IF(N612="základní",J612,0)</f>
        <v>0</v>
      </c>
      <c r="BF612" s="192">
        <f>IF(N612="snížená",J612,0)</f>
        <v>0</v>
      </c>
      <c r="BG612" s="192">
        <f>IF(N612="zákl. přenesená",J612,0)</f>
        <v>0</v>
      </c>
      <c r="BH612" s="192">
        <f>IF(N612="sníž. přenesená",J612,0)</f>
        <v>0</v>
      </c>
      <c r="BI612" s="192">
        <f>IF(N612="nulová",J612,0)</f>
        <v>0</v>
      </c>
      <c r="BJ612" s="19" t="s">
        <v>79</v>
      </c>
      <c r="BK612" s="192">
        <f>ROUND(I612*H612,2)</f>
        <v>0</v>
      </c>
      <c r="BL612" s="19" t="s">
        <v>161</v>
      </c>
      <c r="BM612" s="191" t="s">
        <v>2027</v>
      </c>
    </row>
    <row r="613" spans="1:47" s="2" customFormat="1" ht="11.25">
      <c r="A613" s="36"/>
      <c r="B613" s="37"/>
      <c r="C613" s="38"/>
      <c r="D613" s="193" t="s">
        <v>163</v>
      </c>
      <c r="E613" s="38"/>
      <c r="F613" s="194" t="s">
        <v>2026</v>
      </c>
      <c r="G613" s="38"/>
      <c r="H613" s="38"/>
      <c r="I613" s="195"/>
      <c r="J613" s="38"/>
      <c r="K613" s="38"/>
      <c r="L613" s="41"/>
      <c r="M613" s="196"/>
      <c r="N613" s="197"/>
      <c r="O613" s="66"/>
      <c r="P613" s="66"/>
      <c r="Q613" s="66"/>
      <c r="R613" s="66"/>
      <c r="S613" s="66"/>
      <c r="T613" s="67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T613" s="19" t="s">
        <v>163</v>
      </c>
      <c r="AU613" s="19" t="s">
        <v>81</v>
      </c>
    </row>
    <row r="614" spans="1:65" s="2" customFormat="1" ht="16.5" customHeight="1">
      <c r="A614" s="36"/>
      <c r="B614" s="37"/>
      <c r="C614" s="232" t="s">
        <v>518</v>
      </c>
      <c r="D614" s="232" t="s">
        <v>275</v>
      </c>
      <c r="E614" s="233" t="s">
        <v>2028</v>
      </c>
      <c r="F614" s="234" t="s">
        <v>2029</v>
      </c>
      <c r="G614" s="235" t="s">
        <v>444</v>
      </c>
      <c r="H614" s="236">
        <v>4</v>
      </c>
      <c r="I614" s="237"/>
      <c r="J614" s="238">
        <f>ROUND(I614*H614,2)</f>
        <v>0</v>
      </c>
      <c r="K614" s="234" t="s">
        <v>160</v>
      </c>
      <c r="L614" s="239"/>
      <c r="M614" s="240" t="s">
        <v>19</v>
      </c>
      <c r="N614" s="241" t="s">
        <v>43</v>
      </c>
      <c r="O614" s="66"/>
      <c r="P614" s="189">
        <f>O614*H614</f>
        <v>0</v>
      </c>
      <c r="Q614" s="189">
        <v>0.00026</v>
      </c>
      <c r="R614" s="189">
        <f>Q614*H614</f>
        <v>0.00104</v>
      </c>
      <c r="S614" s="189">
        <v>0</v>
      </c>
      <c r="T614" s="190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191" t="s">
        <v>212</v>
      </c>
      <c r="AT614" s="191" t="s">
        <v>275</v>
      </c>
      <c r="AU614" s="191" t="s">
        <v>81</v>
      </c>
      <c r="AY614" s="19" t="s">
        <v>154</v>
      </c>
      <c r="BE614" s="192">
        <f>IF(N614="základní",J614,0)</f>
        <v>0</v>
      </c>
      <c r="BF614" s="192">
        <f>IF(N614="snížená",J614,0)</f>
        <v>0</v>
      </c>
      <c r="BG614" s="192">
        <f>IF(N614="zákl. přenesená",J614,0)</f>
        <v>0</v>
      </c>
      <c r="BH614" s="192">
        <f>IF(N614="sníž. přenesená",J614,0)</f>
        <v>0</v>
      </c>
      <c r="BI614" s="192">
        <f>IF(N614="nulová",J614,0)</f>
        <v>0</v>
      </c>
      <c r="BJ614" s="19" t="s">
        <v>79</v>
      </c>
      <c r="BK614" s="192">
        <f>ROUND(I614*H614,2)</f>
        <v>0</v>
      </c>
      <c r="BL614" s="19" t="s">
        <v>161</v>
      </c>
      <c r="BM614" s="191" t="s">
        <v>2030</v>
      </c>
    </row>
    <row r="615" spans="1:47" s="2" customFormat="1" ht="11.25">
      <c r="A615" s="36"/>
      <c r="B615" s="37"/>
      <c r="C615" s="38"/>
      <c r="D615" s="193" t="s">
        <v>163</v>
      </c>
      <c r="E615" s="38"/>
      <c r="F615" s="194" t="s">
        <v>2029</v>
      </c>
      <c r="G615" s="38"/>
      <c r="H615" s="38"/>
      <c r="I615" s="195"/>
      <c r="J615" s="38"/>
      <c r="K615" s="38"/>
      <c r="L615" s="41"/>
      <c r="M615" s="196"/>
      <c r="N615" s="197"/>
      <c r="O615" s="66"/>
      <c r="P615" s="66"/>
      <c r="Q615" s="66"/>
      <c r="R615" s="66"/>
      <c r="S615" s="66"/>
      <c r="T615" s="67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T615" s="19" t="s">
        <v>163</v>
      </c>
      <c r="AU615" s="19" t="s">
        <v>81</v>
      </c>
    </row>
    <row r="616" spans="1:65" s="2" customFormat="1" ht="37.9" customHeight="1">
      <c r="A616" s="36"/>
      <c r="B616" s="37"/>
      <c r="C616" s="180" t="s">
        <v>524</v>
      </c>
      <c r="D616" s="180" t="s">
        <v>156</v>
      </c>
      <c r="E616" s="181" t="s">
        <v>2031</v>
      </c>
      <c r="F616" s="182" t="s">
        <v>2032</v>
      </c>
      <c r="G616" s="183" t="s">
        <v>444</v>
      </c>
      <c r="H616" s="184">
        <v>8</v>
      </c>
      <c r="I616" s="185"/>
      <c r="J616" s="186">
        <f>ROUND(I616*H616,2)</f>
        <v>0</v>
      </c>
      <c r="K616" s="182" t="s">
        <v>160</v>
      </c>
      <c r="L616" s="41"/>
      <c r="M616" s="187" t="s">
        <v>19</v>
      </c>
      <c r="N616" s="188" t="s">
        <v>43</v>
      </c>
      <c r="O616" s="66"/>
      <c r="P616" s="189">
        <f>O616*H616</f>
        <v>0</v>
      </c>
      <c r="Q616" s="189">
        <v>1E-05</v>
      </c>
      <c r="R616" s="189">
        <f>Q616*H616</f>
        <v>8E-05</v>
      </c>
      <c r="S616" s="189">
        <v>0</v>
      </c>
      <c r="T616" s="190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191" t="s">
        <v>161</v>
      </c>
      <c r="AT616" s="191" t="s">
        <v>156</v>
      </c>
      <c r="AU616" s="191" t="s">
        <v>81</v>
      </c>
      <c r="AY616" s="19" t="s">
        <v>154</v>
      </c>
      <c r="BE616" s="192">
        <f>IF(N616="základní",J616,0)</f>
        <v>0</v>
      </c>
      <c r="BF616" s="192">
        <f>IF(N616="snížená",J616,0)</f>
        <v>0</v>
      </c>
      <c r="BG616" s="192">
        <f>IF(N616="zákl. přenesená",J616,0)</f>
        <v>0</v>
      </c>
      <c r="BH616" s="192">
        <f>IF(N616="sníž. přenesená",J616,0)</f>
        <v>0</v>
      </c>
      <c r="BI616" s="192">
        <f>IF(N616="nulová",J616,0)</f>
        <v>0</v>
      </c>
      <c r="BJ616" s="19" t="s">
        <v>79</v>
      </c>
      <c r="BK616" s="192">
        <f>ROUND(I616*H616,2)</f>
        <v>0</v>
      </c>
      <c r="BL616" s="19" t="s">
        <v>161</v>
      </c>
      <c r="BM616" s="191" t="s">
        <v>2033</v>
      </c>
    </row>
    <row r="617" spans="1:47" s="2" customFormat="1" ht="19.5">
      <c r="A617" s="36"/>
      <c r="B617" s="37"/>
      <c r="C617" s="38"/>
      <c r="D617" s="193" t="s">
        <v>163</v>
      </c>
      <c r="E617" s="38"/>
      <c r="F617" s="194" t="s">
        <v>2032</v>
      </c>
      <c r="G617" s="38"/>
      <c r="H617" s="38"/>
      <c r="I617" s="195"/>
      <c r="J617" s="38"/>
      <c r="K617" s="38"/>
      <c r="L617" s="41"/>
      <c r="M617" s="196"/>
      <c r="N617" s="197"/>
      <c r="O617" s="66"/>
      <c r="P617" s="66"/>
      <c r="Q617" s="66"/>
      <c r="R617" s="66"/>
      <c r="S617" s="66"/>
      <c r="T617" s="67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9" t="s">
        <v>163</v>
      </c>
      <c r="AU617" s="19" t="s">
        <v>81</v>
      </c>
    </row>
    <row r="618" spans="1:47" s="2" customFormat="1" ht="11.25">
      <c r="A618" s="36"/>
      <c r="B618" s="37"/>
      <c r="C618" s="38"/>
      <c r="D618" s="198" t="s">
        <v>164</v>
      </c>
      <c r="E618" s="38"/>
      <c r="F618" s="199" t="s">
        <v>2034</v>
      </c>
      <c r="G618" s="38"/>
      <c r="H618" s="38"/>
      <c r="I618" s="195"/>
      <c r="J618" s="38"/>
      <c r="K618" s="38"/>
      <c r="L618" s="41"/>
      <c r="M618" s="196"/>
      <c r="N618" s="197"/>
      <c r="O618" s="66"/>
      <c r="P618" s="66"/>
      <c r="Q618" s="66"/>
      <c r="R618" s="66"/>
      <c r="S618" s="66"/>
      <c r="T618" s="67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T618" s="19" t="s">
        <v>164</v>
      </c>
      <c r="AU618" s="19" t="s">
        <v>81</v>
      </c>
    </row>
    <row r="619" spans="2:51" s="14" customFormat="1" ht="11.25">
      <c r="B619" s="210"/>
      <c r="C619" s="211"/>
      <c r="D619" s="193" t="s">
        <v>166</v>
      </c>
      <c r="E619" s="212" t="s">
        <v>19</v>
      </c>
      <c r="F619" s="213" t="s">
        <v>2035</v>
      </c>
      <c r="G619" s="211"/>
      <c r="H619" s="214">
        <v>8</v>
      </c>
      <c r="I619" s="215"/>
      <c r="J619" s="211"/>
      <c r="K619" s="211"/>
      <c r="L619" s="216"/>
      <c r="M619" s="217"/>
      <c r="N619" s="218"/>
      <c r="O619" s="218"/>
      <c r="P619" s="218"/>
      <c r="Q619" s="218"/>
      <c r="R619" s="218"/>
      <c r="S619" s="218"/>
      <c r="T619" s="219"/>
      <c r="AT619" s="220" t="s">
        <v>166</v>
      </c>
      <c r="AU619" s="220" t="s">
        <v>81</v>
      </c>
      <c r="AV619" s="14" t="s">
        <v>81</v>
      </c>
      <c r="AW619" s="14" t="s">
        <v>33</v>
      </c>
      <c r="AX619" s="14" t="s">
        <v>72</v>
      </c>
      <c r="AY619" s="220" t="s">
        <v>154</v>
      </c>
    </row>
    <row r="620" spans="2:51" s="15" customFormat="1" ht="11.25">
      <c r="B620" s="221"/>
      <c r="C620" s="222"/>
      <c r="D620" s="193" t="s">
        <v>166</v>
      </c>
      <c r="E620" s="223" t="s">
        <v>19</v>
      </c>
      <c r="F620" s="224" t="s">
        <v>196</v>
      </c>
      <c r="G620" s="222"/>
      <c r="H620" s="225">
        <v>8</v>
      </c>
      <c r="I620" s="226"/>
      <c r="J620" s="222"/>
      <c r="K620" s="222"/>
      <c r="L620" s="227"/>
      <c r="M620" s="228"/>
      <c r="N620" s="229"/>
      <c r="O620" s="229"/>
      <c r="P620" s="229"/>
      <c r="Q620" s="229"/>
      <c r="R620" s="229"/>
      <c r="S620" s="229"/>
      <c r="T620" s="230"/>
      <c r="AT620" s="231" t="s">
        <v>166</v>
      </c>
      <c r="AU620" s="231" t="s">
        <v>81</v>
      </c>
      <c r="AV620" s="15" t="s">
        <v>161</v>
      </c>
      <c r="AW620" s="15" t="s">
        <v>33</v>
      </c>
      <c r="AX620" s="15" t="s">
        <v>79</v>
      </c>
      <c r="AY620" s="231" t="s">
        <v>154</v>
      </c>
    </row>
    <row r="621" spans="1:65" s="2" customFormat="1" ht="16.5" customHeight="1">
      <c r="A621" s="36"/>
      <c r="B621" s="37"/>
      <c r="C621" s="232" t="s">
        <v>530</v>
      </c>
      <c r="D621" s="232" t="s">
        <v>275</v>
      </c>
      <c r="E621" s="233" t="s">
        <v>2036</v>
      </c>
      <c r="F621" s="234" t="s">
        <v>2037</v>
      </c>
      <c r="G621" s="235" t="s">
        <v>444</v>
      </c>
      <c r="H621" s="236">
        <v>4</v>
      </c>
      <c r="I621" s="237"/>
      <c r="J621" s="238">
        <f>ROUND(I621*H621,2)</f>
        <v>0</v>
      </c>
      <c r="K621" s="234" t="s">
        <v>160</v>
      </c>
      <c r="L621" s="239"/>
      <c r="M621" s="240" t="s">
        <v>19</v>
      </c>
      <c r="N621" s="241" t="s">
        <v>43</v>
      </c>
      <c r="O621" s="66"/>
      <c r="P621" s="189">
        <f>O621*H621</f>
        <v>0</v>
      </c>
      <c r="Q621" s="189">
        <v>0.00088</v>
      </c>
      <c r="R621" s="189">
        <f>Q621*H621</f>
        <v>0.00352</v>
      </c>
      <c r="S621" s="189">
        <v>0</v>
      </c>
      <c r="T621" s="190">
        <f>S621*H621</f>
        <v>0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191" t="s">
        <v>212</v>
      </c>
      <c r="AT621" s="191" t="s">
        <v>275</v>
      </c>
      <c r="AU621" s="191" t="s">
        <v>81</v>
      </c>
      <c r="AY621" s="19" t="s">
        <v>154</v>
      </c>
      <c r="BE621" s="192">
        <f>IF(N621="základní",J621,0)</f>
        <v>0</v>
      </c>
      <c r="BF621" s="192">
        <f>IF(N621="snížená",J621,0)</f>
        <v>0</v>
      </c>
      <c r="BG621" s="192">
        <f>IF(N621="zákl. přenesená",J621,0)</f>
        <v>0</v>
      </c>
      <c r="BH621" s="192">
        <f>IF(N621="sníž. přenesená",J621,0)</f>
        <v>0</v>
      </c>
      <c r="BI621" s="192">
        <f>IF(N621="nulová",J621,0)</f>
        <v>0</v>
      </c>
      <c r="BJ621" s="19" t="s">
        <v>79</v>
      </c>
      <c r="BK621" s="192">
        <f>ROUND(I621*H621,2)</f>
        <v>0</v>
      </c>
      <c r="BL621" s="19" t="s">
        <v>161</v>
      </c>
      <c r="BM621" s="191" t="s">
        <v>2038</v>
      </c>
    </row>
    <row r="622" spans="1:47" s="2" customFormat="1" ht="11.25">
      <c r="A622" s="36"/>
      <c r="B622" s="37"/>
      <c r="C622" s="38"/>
      <c r="D622" s="193" t="s">
        <v>163</v>
      </c>
      <c r="E622" s="38"/>
      <c r="F622" s="194" t="s">
        <v>2037</v>
      </c>
      <c r="G622" s="38"/>
      <c r="H622" s="38"/>
      <c r="I622" s="195"/>
      <c r="J622" s="38"/>
      <c r="K622" s="38"/>
      <c r="L622" s="41"/>
      <c r="M622" s="196"/>
      <c r="N622" s="197"/>
      <c r="O622" s="66"/>
      <c r="P622" s="66"/>
      <c r="Q622" s="66"/>
      <c r="R622" s="66"/>
      <c r="S622" s="66"/>
      <c r="T622" s="67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T622" s="19" t="s">
        <v>163</v>
      </c>
      <c r="AU622" s="19" t="s">
        <v>81</v>
      </c>
    </row>
    <row r="623" spans="1:65" s="2" customFormat="1" ht="24.2" customHeight="1">
      <c r="A623" s="36"/>
      <c r="B623" s="37"/>
      <c r="C623" s="232" t="s">
        <v>536</v>
      </c>
      <c r="D623" s="232" t="s">
        <v>275</v>
      </c>
      <c r="E623" s="233" t="s">
        <v>2039</v>
      </c>
      <c r="F623" s="234" t="s">
        <v>2040</v>
      </c>
      <c r="G623" s="235" t="s">
        <v>444</v>
      </c>
      <c r="H623" s="236">
        <v>4</v>
      </c>
      <c r="I623" s="237"/>
      <c r="J623" s="238">
        <f>ROUND(I623*H623,2)</f>
        <v>0</v>
      </c>
      <c r="K623" s="234" t="s">
        <v>458</v>
      </c>
      <c r="L623" s="239"/>
      <c r="M623" s="240" t="s">
        <v>19</v>
      </c>
      <c r="N623" s="241" t="s">
        <v>43</v>
      </c>
      <c r="O623" s="66"/>
      <c r="P623" s="189">
        <f>O623*H623</f>
        <v>0</v>
      </c>
      <c r="Q623" s="189">
        <v>0.0007</v>
      </c>
      <c r="R623" s="189">
        <f>Q623*H623</f>
        <v>0.0028</v>
      </c>
      <c r="S623" s="189">
        <v>0</v>
      </c>
      <c r="T623" s="190">
        <f>S623*H623</f>
        <v>0</v>
      </c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R623" s="191" t="s">
        <v>212</v>
      </c>
      <c r="AT623" s="191" t="s">
        <v>275</v>
      </c>
      <c r="AU623" s="191" t="s">
        <v>81</v>
      </c>
      <c r="AY623" s="19" t="s">
        <v>154</v>
      </c>
      <c r="BE623" s="192">
        <f>IF(N623="základní",J623,0)</f>
        <v>0</v>
      </c>
      <c r="BF623" s="192">
        <f>IF(N623="snížená",J623,0)</f>
        <v>0</v>
      </c>
      <c r="BG623" s="192">
        <f>IF(N623="zákl. přenesená",J623,0)</f>
        <v>0</v>
      </c>
      <c r="BH623" s="192">
        <f>IF(N623="sníž. přenesená",J623,0)</f>
        <v>0</v>
      </c>
      <c r="BI623" s="192">
        <f>IF(N623="nulová",J623,0)</f>
        <v>0</v>
      </c>
      <c r="BJ623" s="19" t="s">
        <v>79</v>
      </c>
      <c r="BK623" s="192">
        <f>ROUND(I623*H623,2)</f>
        <v>0</v>
      </c>
      <c r="BL623" s="19" t="s">
        <v>161</v>
      </c>
      <c r="BM623" s="191" t="s">
        <v>2041</v>
      </c>
    </row>
    <row r="624" spans="1:47" s="2" customFormat="1" ht="11.25">
      <c r="A624" s="36"/>
      <c r="B624" s="37"/>
      <c r="C624" s="38"/>
      <c r="D624" s="193" t="s">
        <v>163</v>
      </c>
      <c r="E624" s="38"/>
      <c r="F624" s="194" t="s">
        <v>2040</v>
      </c>
      <c r="G624" s="38"/>
      <c r="H624" s="38"/>
      <c r="I624" s="195"/>
      <c r="J624" s="38"/>
      <c r="K624" s="38"/>
      <c r="L624" s="41"/>
      <c r="M624" s="196"/>
      <c r="N624" s="197"/>
      <c r="O624" s="66"/>
      <c r="P624" s="66"/>
      <c r="Q624" s="66"/>
      <c r="R624" s="66"/>
      <c r="S624" s="66"/>
      <c r="T624" s="67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T624" s="19" t="s">
        <v>163</v>
      </c>
      <c r="AU624" s="19" t="s">
        <v>81</v>
      </c>
    </row>
    <row r="625" spans="1:65" s="2" customFormat="1" ht="37.9" customHeight="1">
      <c r="A625" s="36"/>
      <c r="B625" s="37"/>
      <c r="C625" s="180" t="s">
        <v>541</v>
      </c>
      <c r="D625" s="180" t="s">
        <v>156</v>
      </c>
      <c r="E625" s="181" t="s">
        <v>2042</v>
      </c>
      <c r="F625" s="182" t="s">
        <v>2043</v>
      </c>
      <c r="G625" s="183" t="s">
        <v>444</v>
      </c>
      <c r="H625" s="184">
        <v>75</v>
      </c>
      <c r="I625" s="185"/>
      <c r="J625" s="186">
        <f>ROUND(I625*H625,2)</f>
        <v>0</v>
      </c>
      <c r="K625" s="182" t="s">
        <v>160</v>
      </c>
      <c r="L625" s="41"/>
      <c r="M625" s="187" t="s">
        <v>19</v>
      </c>
      <c r="N625" s="188" t="s">
        <v>43</v>
      </c>
      <c r="O625" s="66"/>
      <c r="P625" s="189">
        <f>O625*H625</f>
        <v>0</v>
      </c>
      <c r="Q625" s="189">
        <v>0</v>
      </c>
      <c r="R625" s="189">
        <f>Q625*H625</f>
        <v>0</v>
      </c>
      <c r="S625" s="189">
        <v>0</v>
      </c>
      <c r="T625" s="190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191" t="s">
        <v>161</v>
      </c>
      <c r="AT625" s="191" t="s">
        <v>156</v>
      </c>
      <c r="AU625" s="191" t="s">
        <v>81</v>
      </c>
      <c r="AY625" s="19" t="s">
        <v>154</v>
      </c>
      <c r="BE625" s="192">
        <f>IF(N625="základní",J625,0)</f>
        <v>0</v>
      </c>
      <c r="BF625" s="192">
        <f>IF(N625="snížená",J625,0)</f>
        <v>0</v>
      </c>
      <c r="BG625" s="192">
        <f>IF(N625="zákl. přenesená",J625,0)</f>
        <v>0</v>
      </c>
      <c r="BH625" s="192">
        <f>IF(N625="sníž. přenesená",J625,0)</f>
        <v>0</v>
      </c>
      <c r="BI625" s="192">
        <f>IF(N625="nulová",J625,0)</f>
        <v>0</v>
      </c>
      <c r="BJ625" s="19" t="s">
        <v>79</v>
      </c>
      <c r="BK625" s="192">
        <f>ROUND(I625*H625,2)</f>
        <v>0</v>
      </c>
      <c r="BL625" s="19" t="s">
        <v>161</v>
      </c>
      <c r="BM625" s="191" t="s">
        <v>2044</v>
      </c>
    </row>
    <row r="626" spans="1:47" s="2" customFormat="1" ht="19.5">
      <c r="A626" s="36"/>
      <c r="B626" s="37"/>
      <c r="C626" s="38"/>
      <c r="D626" s="193" t="s">
        <v>163</v>
      </c>
      <c r="E626" s="38"/>
      <c r="F626" s="194" t="s">
        <v>2043</v>
      </c>
      <c r="G626" s="38"/>
      <c r="H626" s="38"/>
      <c r="I626" s="195"/>
      <c r="J626" s="38"/>
      <c r="K626" s="38"/>
      <c r="L626" s="41"/>
      <c r="M626" s="196"/>
      <c r="N626" s="197"/>
      <c r="O626" s="66"/>
      <c r="P626" s="66"/>
      <c r="Q626" s="66"/>
      <c r="R626" s="66"/>
      <c r="S626" s="66"/>
      <c r="T626" s="67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T626" s="19" t="s">
        <v>163</v>
      </c>
      <c r="AU626" s="19" t="s">
        <v>81</v>
      </c>
    </row>
    <row r="627" spans="1:47" s="2" customFormat="1" ht="11.25">
      <c r="A627" s="36"/>
      <c r="B627" s="37"/>
      <c r="C627" s="38"/>
      <c r="D627" s="198" t="s">
        <v>164</v>
      </c>
      <c r="E627" s="38"/>
      <c r="F627" s="199" t="s">
        <v>2045</v>
      </c>
      <c r="G627" s="38"/>
      <c r="H627" s="38"/>
      <c r="I627" s="195"/>
      <c r="J627" s="38"/>
      <c r="K627" s="38"/>
      <c r="L627" s="41"/>
      <c r="M627" s="196"/>
      <c r="N627" s="197"/>
      <c r="O627" s="66"/>
      <c r="P627" s="66"/>
      <c r="Q627" s="66"/>
      <c r="R627" s="66"/>
      <c r="S627" s="66"/>
      <c r="T627" s="67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T627" s="19" t="s">
        <v>164</v>
      </c>
      <c r="AU627" s="19" t="s">
        <v>81</v>
      </c>
    </row>
    <row r="628" spans="2:51" s="14" customFormat="1" ht="11.25">
      <c r="B628" s="210"/>
      <c r="C628" s="211"/>
      <c r="D628" s="193" t="s">
        <v>166</v>
      </c>
      <c r="E628" s="212" t="s">
        <v>19</v>
      </c>
      <c r="F628" s="213" t="s">
        <v>2046</v>
      </c>
      <c r="G628" s="211"/>
      <c r="H628" s="214">
        <v>75</v>
      </c>
      <c r="I628" s="215"/>
      <c r="J628" s="211"/>
      <c r="K628" s="211"/>
      <c r="L628" s="216"/>
      <c r="M628" s="217"/>
      <c r="N628" s="218"/>
      <c r="O628" s="218"/>
      <c r="P628" s="218"/>
      <c r="Q628" s="218"/>
      <c r="R628" s="218"/>
      <c r="S628" s="218"/>
      <c r="T628" s="219"/>
      <c r="AT628" s="220" t="s">
        <v>166</v>
      </c>
      <c r="AU628" s="220" t="s">
        <v>81</v>
      </c>
      <c r="AV628" s="14" t="s">
        <v>81</v>
      </c>
      <c r="AW628" s="14" t="s">
        <v>33</v>
      </c>
      <c r="AX628" s="14" t="s">
        <v>72</v>
      </c>
      <c r="AY628" s="220" t="s">
        <v>154</v>
      </c>
    </row>
    <row r="629" spans="2:51" s="15" customFormat="1" ht="11.25">
      <c r="B629" s="221"/>
      <c r="C629" s="222"/>
      <c r="D629" s="193" t="s">
        <v>166</v>
      </c>
      <c r="E629" s="223" t="s">
        <v>19</v>
      </c>
      <c r="F629" s="224" t="s">
        <v>196</v>
      </c>
      <c r="G629" s="222"/>
      <c r="H629" s="225">
        <v>75</v>
      </c>
      <c r="I629" s="226"/>
      <c r="J629" s="222"/>
      <c r="K629" s="222"/>
      <c r="L629" s="227"/>
      <c r="M629" s="228"/>
      <c r="N629" s="229"/>
      <c r="O629" s="229"/>
      <c r="P629" s="229"/>
      <c r="Q629" s="229"/>
      <c r="R629" s="229"/>
      <c r="S629" s="229"/>
      <c r="T629" s="230"/>
      <c r="AT629" s="231" t="s">
        <v>166</v>
      </c>
      <c r="AU629" s="231" t="s">
        <v>81</v>
      </c>
      <c r="AV629" s="15" t="s">
        <v>161</v>
      </c>
      <c r="AW629" s="15" t="s">
        <v>33</v>
      </c>
      <c r="AX629" s="15" t="s">
        <v>79</v>
      </c>
      <c r="AY629" s="231" t="s">
        <v>154</v>
      </c>
    </row>
    <row r="630" spans="1:65" s="2" customFormat="1" ht="16.5" customHeight="1">
      <c r="A630" s="36"/>
      <c r="B630" s="37"/>
      <c r="C630" s="232" t="s">
        <v>548</v>
      </c>
      <c r="D630" s="232" t="s">
        <v>275</v>
      </c>
      <c r="E630" s="233" t="s">
        <v>2047</v>
      </c>
      <c r="F630" s="234" t="s">
        <v>2048</v>
      </c>
      <c r="G630" s="235" t="s">
        <v>444</v>
      </c>
      <c r="H630" s="236">
        <v>2</v>
      </c>
      <c r="I630" s="237"/>
      <c r="J630" s="238">
        <f>ROUND(I630*H630,2)</f>
        <v>0</v>
      </c>
      <c r="K630" s="234" t="s">
        <v>160</v>
      </c>
      <c r="L630" s="239"/>
      <c r="M630" s="240" t="s">
        <v>19</v>
      </c>
      <c r="N630" s="241" t="s">
        <v>43</v>
      </c>
      <c r="O630" s="66"/>
      <c r="P630" s="189">
        <f>O630*H630</f>
        <v>0</v>
      </c>
      <c r="Q630" s="189">
        <v>0.00064</v>
      </c>
      <c r="R630" s="189">
        <f>Q630*H630</f>
        <v>0.00128</v>
      </c>
      <c r="S630" s="189">
        <v>0</v>
      </c>
      <c r="T630" s="190">
        <f>S630*H630</f>
        <v>0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191" t="s">
        <v>212</v>
      </c>
      <c r="AT630" s="191" t="s">
        <v>275</v>
      </c>
      <c r="AU630" s="191" t="s">
        <v>81</v>
      </c>
      <c r="AY630" s="19" t="s">
        <v>154</v>
      </c>
      <c r="BE630" s="192">
        <f>IF(N630="základní",J630,0)</f>
        <v>0</v>
      </c>
      <c r="BF630" s="192">
        <f>IF(N630="snížená",J630,0)</f>
        <v>0</v>
      </c>
      <c r="BG630" s="192">
        <f>IF(N630="zákl. přenesená",J630,0)</f>
        <v>0</v>
      </c>
      <c r="BH630" s="192">
        <f>IF(N630="sníž. přenesená",J630,0)</f>
        <v>0</v>
      </c>
      <c r="BI630" s="192">
        <f>IF(N630="nulová",J630,0)</f>
        <v>0</v>
      </c>
      <c r="BJ630" s="19" t="s">
        <v>79</v>
      </c>
      <c r="BK630" s="192">
        <f>ROUND(I630*H630,2)</f>
        <v>0</v>
      </c>
      <c r="BL630" s="19" t="s">
        <v>161</v>
      </c>
      <c r="BM630" s="191" t="s">
        <v>2049</v>
      </c>
    </row>
    <row r="631" spans="1:47" s="2" customFormat="1" ht="11.25">
      <c r="A631" s="36"/>
      <c r="B631" s="37"/>
      <c r="C631" s="38"/>
      <c r="D631" s="193" t="s">
        <v>163</v>
      </c>
      <c r="E631" s="38"/>
      <c r="F631" s="194" t="s">
        <v>2048</v>
      </c>
      <c r="G631" s="38"/>
      <c r="H631" s="38"/>
      <c r="I631" s="195"/>
      <c r="J631" s="38"/>
      <c r="K631" s="38"/>
      <c r="L631" s="41"/>
      <c r="M631" s="196"/>
      <c r="N631" s="197"/>
      <c r="O631" s="66"/>
      <c r="P631" s="66"/>
      <c r="Q631" s="66"/>
      <c r="R631" s="66"/>
      <c r="S631" s="66"/>
      <c r="T631" s="67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T631" s="19" t="s">
        <v>163</v>
      </c>
      <c r="AU631" s="19" t="s">
        <v>81</v>
      </c>
    </row>
    <row r="632" spans="1:65" s="2" customFormat="1" ht="16.5" customHeight="1">
      <c r="A632" s="36"/>
      <c r="B632" s="37"/>
      <c r="C632" s="232" t="s">
        <v>554</v>
      </c>
      <c r="D632" s="232" t="s">
        <v>275</v>
      </c>
      <c r="E632" s="233" t="s">
        <v>2050</v>
      </c>
      <c r="F632" s="234" t="s">
        <v>2051</v>
      </c>
      <c r="G632" s="235" t="s">
        <v>444</v>
      </c>
      <c r="H632" s="236">
        <v>44</v>
      </c>
      <c r="I632" s="237"/>
      <c r="J632" s="238">
        <f>ROUND(I632*H632,2)</f>
        <v>0</v>
      </c>
      <c r="K632" s="234" t="s">
        <v>160</v>
      </c>
      <c r="L632" s="239"/>
      <c r="M632" s="240" t="s">
        <v>19</v>
      </c>
      <c r="N632" s="241" t="s">
        <v>43</v>
      </c>
      <c r="O632" s="66"/>
      <c r="P632" s="189">
        <f>O632*H632</f>
        <v>0</v>
      </c>
      <c r="Q632" s="189">
        <v>0.00065</v>
      </c>
      <c r="R632" s="189">
        <f>Q632*H632</f>
        <v>0.0286</v>
      </c>
      <c r="S632" s="189">
        <v>0</v>
      </c>
      <c r="T632" s="190">
        <f>S632*H632</f>
        <v>0</v>
      </c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R632" s="191" t="s">
        <v>212</v>
      </c>
      <c r="AT632" s="191" t="s">
        <v>275</v>
      </c>
      <c r="AU632" s="191" t="s">
        <v>81</v>
      </c>
      <c r="AY632" s="19" t="s">
        <v>154</v>
      </c>
      <c r="BE632" s="192">
        <f>IF(N632="základní",J632,0)</f>
        <v>0</v>
      </c>
      <c r="BF632" s="192">
        <f>IF(N632="snížená",J632,0)</f>
        <v>0</v>
      </c>
      <c r="BG632" s="192">
        <f>IF(N632="zákl. přenesená",J632,0)</f>
        <v>0</v>
      </c>
      <c r="BH632" s="192">
        <f>IF(N632="sníž. přenesená",J632,0)</f>
        <v>0</v>
      </c>
      <c r="BI632" s="192">
        <f>IF(N632="nulová",J632,0)</f>
        <v>0</v>
      </c>
      <c r="BJ632" s="19" t="s">
        <v>79</v>
      </c>
      <c r="BK632" s="192">
        <f>ROUND(I632*H632,2)</f>
        <v>0</v>
      </c>
      <c r="BL632" s="19" t="s">
        <v>161</v>
      </c>
      <c r="BM632" s="191" t="s">
        <v>2052</v>
      </c>
    </row>
    <row r="633" spans="1:47" s="2" customFormat="1" ht="11.25">
      <c r="A633" s="36"/>
      <c r="B633" s="37"/>
      <c r="C633" s="38"/>
      <c r="D633" s="193" t="s">
        <v>163</v>
      </c>
      <c r="E633" s="38"/>
      <c r="F633" s="194" t="s">
        <v>2051</v>
      </c>
      <c r="G633" s="38"/>
      <c r="H633" s="38"/>
      <c r="I633" s="195"/>
      <c r="J633" s="38"/>
      <c r="K633" s="38"/>
      <c r="L633" s="41"/>
      <c r="M633" s="196"/>
      <c r="N633" s="197"/>
      <c r="O633" s="66"/>
      <c r="P633" s="66"/>
      <c r="Q633" s="66"/>
      <c r="R633" s="66"/>
      <c r="S633" s="66"/>
      <c r="T633" s="67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T633" s="19" t="s">
        <v>163</v>
      </c>
      <c r="AU633" s="19" t="s">
        <v>81</v>
      </c>
    </row>
    <row r="634" spans="1:65" s="2" customFormat="1" ht="16.5" customHeight="1">
      <c r="A634" s="36"/>
      <c r="B634" s="37"/>
      <c r="C634" s="232" t="s">
        <v>562</v>
      </c>
      <c r="D634" s="232" t="s">
        <v>275</v>
      </c>
      <c r="E634" s="233" t="s">
        <v>2053</v>
      </c>
      <c r="F634" s="234" t="s">
        <v>2054</v>
      </c>
      <c r="G634" s="235" t="s">
        <v>444</v>
      </c>
      <c r="H634" s="236">
        <v>17</v>
      </c>
      <c r="I634" s="237"/>
      <c r="J634" s="238">
        <f>ROUND(I634*H634,2)</f>
        <v>0</v>
      </c>
      <c r="K634" s="234" t="s">
        <v>160</v>
      </c>
      <c r="L634" s="239"/>
      <c r="M634" s="240" t="s">
        <v>19</v>
      </c>
      <c r="N634" s="241" t="s">
        <v>43</v>
      </c>
      <c r="O634" s="66"/>
      <c r="P634" s="189">
        <f>O634*H634</f>
        <v>0</v>
      </c>
      <c r="Q634" s="189">
        <v>0.00046</v>
      </c>
      <c r="R634" s="189">
        <f>Q634*H634</f>
        <v>0.00782</v>
      </c>
      <c r="S634" s="189">
        <v>0</v>
      </c>
      <c r="T634" s="190">
        <f>S634*H634</f>
        <v>0</v>
      </c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R634" s="191" t="s">
        <v>212</v>
      </c>
      <c r="AT634" s="191" t="s">
        <v>275</v>
      </c>
      <c r="AU634" s="191" t="s">
        <v>81</v>
      </c>
      <c r="AY634" s="19" t="s">
        <v>154</v>
      </c>
      <c r="BE634" s="192">
        <f>IF(N634="základní",J634,0)</f>
        <v>0</v>
      </c>
      <c r="BF634" s="192">
        <f>IF(N634="snížená",J634,0)</f>
        <v>0</v>
      </c>
      <c r="BG634" s="192">
        <f>IF(N634="zákl. přenesená",J634,0)</f>
        <v>0</v>
      </c>
      <c r="BH634" s="192">
        <f>IF(N634="sníž. přenesená",J634,0)</f>
        <v>0</v>
      </c>
      <c r="BI634" s="192">
        <f>IF(N634="nulová",J634,0)</f>
        <v>0</v>
      </c>
      <c r="BJ634" s="19" t="s">
        <v>79</v>
      </c>
      <c r="BK634" s="192">
        <f>ROUND(I634*H634,2)</f>
        <v>0</v>
      </c>
      <c r="BL634" s="19" t="s">
        <v>161</v>
      </c>
      <c r="BM634" s="191" t="s">
        <v>2055</v>
      </c>
    </row>
    <row r="635" spans="1:47" s="2" customFormat="1" ht="11.25">
      <c r="A635" s="36"/>
      <c r="B635" s="37"/>
      <c r="C635" s="38"/>
      <c r="D635" s="193" t="s">
        <v>163</v>
      </c>
      <c r="E635" s="38"/>
      <c r="F635" s="194" t="s">
        <v>2054</v>
      </c>
      <c r="G635" s="38"/>
      <c r="H635" s="38"/>
      <c r="I635" s="195"/>
      <c r="J635" s="38"/>
      <c r="K635" s="38"/>
      <c r="L635" s="41"/>
      <c r="M635" s="196"/>
      <c r="N635" s="197"/>
      <c r="O635" s="66"/>
      <c r="P635" s="66"/>
      <c r="Q635" s="66"/>
      <c r="R635" s="66"/>
      <c r="S635" s="66"/>
      <c r="T635" s="67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T635" s="19" t="s">
        <v>163</v>
      </c>
      <c r="AU635" s="19" t="s">
        <v>81</v>
      </c>
    </row>
    <row r="636" spans="1:65" s="2" customFormat="1" ht="16.5" customHeight="1">
      <c r="A636" s="36"/>
      <c r="B636" s="37"/>
      <c r="C636" s="232" t="s">
        <v>568</v>
      </c>
      <c r="D636" s="232" t="s">
        <v>275</v>
      </c>
      <c r="E636" s="233" t="s">
        <v>2056</v>
      </c>
      <c r="F636" s="234" t="s">
        <v>2057</v>
      </c>
      <c r="G636" s="235" t="s">
        <v>444</v>
      </c>
      <c r="H636" s="236">
        <v>12</v>
      </c>
      <c r="I636" s="237"/>
      <c r="J636" s="238">
        <f>ROUND(I636*H636,2)</f>
        <v>0</v>
      </c>
      <c r="K636" s="234" t="s">
        <v>160</v>
      </c>
      <c r="L636" s="239"/>
      <c r="M636" s="240" t="s">
        <v>19</v>
      </c>
      <c r="N636" s="241" t="s">
        <v>43</v>
      </c>
      <c r="O636" s="66"/>
      <c r="P636" s="189">
        <f>O636*H636</f>
        <v>0</v>
      </c>
      <c r="Q636" s="189">
        <v>0.00041</v>
      </c>
      <c r="R636" s="189">
        <f>Q636*H636</f>
        <v>0.00492</v>
      </c>
      <c r="S636" s="189">
        <v>0</v>
      </c>
      <c r="T636" s="190">
        <f>S636*H636</f>
        <v>0</v>
      </c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R636" s="191" t="s">
        <v>212</v>
      </c>
      <c r="AT636" s="191" t="s">
        <v>275</v>
      </c>
      <c r="AU636" s="191" t="s">
        <v>81</v>
      </c>
      <c r="AY636" s="19" t="s">
        <v>154</v>
      </c>
      <c r="BE636" s="192">
        <f>IF(N636="základní",J636,0)</f>
        <v>0</v>
      </c>
      <c r="BF636" s="192">
        <f>IF(N636="snížená",J636,0)</f>
        <v>0</v>
      </c>
      <c r="BG636" s="192">
        <f>IF(N636="zákl. přenesená",J636,0)</f>
        <v>0</v>
      </c>
      <c r="BH636" s="192">
        <f>IF(N636="sníž. přenesená",J636,0)</f>
        <v>0</v>
      </c>
      <c r="BI636" s="192">
        <f>IF(N636="nulová",J636,0)</f>
        <v>0</v>
      </c>
      <c r="BJ636" s="19" t="s">
        <v>79</v>
      </c>
      <c r="BK636" s="192">
        <f>ROUND(I636*H636,2)</f>
        <v>0</v>
      </c>
      <c r="BL636" s="19" t="s">
        <v>161</v>
      </c>
      <c r="BM636" s="191" t="s">
        <v>2058</v>
      </c>
    </row>
    <row r="637" spans="1:47" s="2" customFormat="1" ht="11.25">
      <c r="A637" s="36"/>
      <c r="B637" s="37"/>
      <c r="C637" s="38"/>
      <c r="D637" s="193" t="s">
        <v>163</v>
      </c>
      <c r="E637" s="38"/>
      <c r="F637" s="194" t="s">
        <v>2057</v>
      </c>
      <c r="G637" s="38"/>
      <c r="H637" s="38"/>
      <c r="I637" s="195"/>
      <c r="J637" s="38"/>
      <c r="K637" s="38"/>
      <c r="L637" s="41"/>
      <c r="M637" s="196"/>
      <c r="N637" s="197"/>
      <c r="O637" s="66"/>
      <c r="P637" s="66"/>
      <c r="Q637" s="66"/>
      <c r="R637" s="66"/>
      <c r="S637" s="66"/>
      <c r="T637" s="67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T637" s="19" t="s">
        <v>163</v>
      </c>
      <c r="AU637" s="19" t="s">
        <v>81</v>
      </c>
    </row>
    <row r="638" spans="1:65" s="2" customFormat="1" ht="37.9" customHeight="1">
      <c r="A638" s="36"/>
      <c r="B638" s="37"/>
      <c r="C638" s="180" t="s">
        <v>582</v>
      </c>
      <c r="D638" s="180" t="s">
        <v>156</v>
      </c>
      <c r="E638" s="181" t="s">
        <v>2059</v>
      </c>
      <c r="F638" s="182" t="s">
        <v>2060</v>
      </c>
      <c r="G638" s="183" t="s">
        <v>444</v>
      </c>
      <c r="H638" s="184">
        <v>8</v>
      </c>
      <c r="I638" s="185"/>
      <c r="J638" s="186">
        <f>ROUND(I638*H638,2)</f>
        <v>0</v>
      </c>
      <c r="K638" s="182" t="s">
        <v>160</v>
      </c>
      <c r="L638" s="41"/>
      <c r="M638" s="187" t="s">
        <v>19</v>
      </c>
      <c r="N638" s="188" t="s">
        <v>43</v>
      </c>
      <c r="O638" s="66"/>
      <c r="P638" s="189">
        <f>O638*H638</f>
        <v>0</v>
      </c>
      <c r="Q638" s="189">
        <v>1E-05</v>
      </c>
      <c r="R638" s="189">
        <f>Q638*H638</f>
        <v>8E-05</v>
      </c>
      <c r="S638" s="189">
        <v>0</v>
      </c>
      <c r="T638" s="190">
        <f>S638*H638</f>
        <v>0</v>
      </c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R638" s="191" t="s">
        <v>161</v>
      </c>
      <c r="AT638" s="191" t="s">
        <v>156</v>
      </c>
      <c r="AU638" s="191" t="s">
        <v>81</v>
      </c>
      <c r="AY638" s="19" t="s">
        <v>154</v>
      </c>
      <c r="BE638" s="192">
        <f>IF(N638="základní",J638,0)</f>
        <v>0</v>
      </c>
      <c r="BF638" s="192">
        <f>IF(N638="snížená",J638,0)</f>
        <v>0</v>
      </c>
      <c r="BG638" s="192">
        <f>IF(N638="zákl. přenesená",J638,0)</f>
        <v>0</v>
      </c>
      <c r="BH638" s="192">
        <f>IF(N638="sníž. přenesená",J638,0)</f>
        <v>0</v>
      </c>
      <c r="BI638" s="192">
        <f>IF(N638="nulová",J638,0)</f>
        <v>0</v>
      </c>
      <c r="BJ638" s="19" t="s">
        <v>79</v>
      </c>
      <c r="BK638" s="192">
        <f>ROUND(I638*H638,2)</f>
        <v>0</v>
      </c>
      <c r="BL638" s="19" t="s">
        <v>161</v>
      </c>
      <c r="BM638" s="191" t="s">
        <v>2061</v>
      </c>
    </row>
    <row r="639" spans="1:47" s="2" customFormat="1" ht="19.5">
      <c r="A639" s="36"/>
      <c r="B639" s="37"/>
      <c r="C639" s="38"/>
      <c r="D639" s="193" t="s">
        <v>163</v>
      </c>
      <c r="E639" s="38"/>
      <c r="F639" s="194" t="s">
        <v>2060</v>
      </c>
      <c r="G639" s="38"/>
      <c r="H639" s="38"/>
      <c r="I639" s="195"/>
      <c r="J639" s="38"/>
      <c r="K639" s="38"/>
      <c r="L639" s="41"/>
      <c r="M639" s="196"/>
      <c r="N639" s="197"/>
      <c r="O639" s="66"/>
      <c r="P639" s="66"/>
      <c r="Q639" s="66"/>
      <c r="R639" s="66"/>
      <c r="S639" s="66"/>
      <c r="T639" s="67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T639" s="19" t="s">
        <v>163</v>
      </c>
      <c r="AU639" s="19" t="s">
        <v>81</v>
      </c>
    </row>
    <row r="640" spans="1:47" s="2" customFormat="1" ht="11.25">
      <c r="A640" s="36"/>
      <c r="B640" s="37"/>
      <c r="C640" s="38"/>
      <c r="D640" s="198" t="s">
        <v>164</v>
      </c>
      <c r="E640" s="38"/>
      <c r="F640" s="199" t="s">
        <v>2062</v>
      </c>
      <c r="G640" s="38"/>
      <c r="H640" s="38"/>
      <c r="I640" s="195"/>
      <c r="J640" s="38"/>
      <c r="K640" s="38"/>
      <c r="L640" s="41"/>
      <c r="M640" s="196"/>
      <c r="N640" s="197"/>
      <c r="O640" s="66"/>
      <c r="P640" s="66"/>
      <c r="Q640" s="66"/>
      <c r="R640" s="66"/>
      <c r="S640" s="66"/>
      <c r="T640" s="67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T640" s="19" t="s">
        <v>164</v>
      </c>
      <c r="AU640" s="19" t="s">
        <v>81</v>
      </c>
    </row>
    <row r="641" spans="2:51" s="14" customFormat="1" ht="11.25">
      <c r="B641" s="210"/>
      <c r="C641" s="211"/>
      <c r="D641" s="193" t="s">
        <v>166</v>
      </c>
      <c r="E641" s="212" t="s">
        <v>19</v>
      </c>
      <c r="F641" s="213" t="s">
        <v>2063</v>
      </c>
      <c r="G641" s="211"/>
      <c r="H641" s="214">
        <v>8</v>
      </c>
      <c r="I641" s="215"/>
      <c r="J641" s="211"/>
      <c r="K641" s="211"/>
      <c r="L641" s="216"/>
      <c r="M641" s="217"/>
      <c r="N641" s="218"/>
      <c r="O641" s="218"/>
      <c r="P641" s="218"/>
      <c r="Q641" s="218"/>
      <c r="R641" s="218"/>
      <c r="S641" s="218"/>
      <c r="T641" s="219"/>
      <c r="AT641" s="220" t="s">
        <v>166</v>
      </c>
      <c r="AU641" s="220" t="s">
        <v>81</v>
      </c>
      <c r="AV641" s="14" t="s">
        <v>81</v>
      </c>
      <c r="AW641" s="14" t="s">
        <v>33</v>
      </c>
      <c r="AX641" s="14" t="s">
        <v>72</v>
      </c>
      <c r="AY641" s="220" t="s">
        <v>154</v>
      </c>
    </row>
    <row r="642" spans="2:51" s="15" customFormat="1" ht="11.25">
      <c r="B642" s="221"/>
      <c r="C642" s="222"/>
      <c r="D642" s="193" t="s">
        <v>166</v>
      </c>
      <c r="E642" s="223" t="s">
        <v>19</v>
      </c>
      <c r="F642" s="224" t="s">
        <v>196</v>
      </c>
      <c r="G642" s="222"/>
      <c r="H642" s="225">
        <v>8</v>
      </c>
      <c r="I642" s="226"/>
      <c r="J642" s="222"/>
      <c r="K642" s="222"/>
      <c r="L642" s="227"/>
      <c r="M642" s="228"/>
      <c r="N642" s="229"/>
      <c r="O642" s="229"/>
      <c r="P642" s="229"/>
      <c r="Q642" s="229"/>
      <c r="R642" s="229"/>
      <c r="S642" s="229"/>
      <c r="T642" s="230"/>
      <c r="AT642" s="231" t="s">
        <v>166</v>
      </c>
      <c r="AU642" s="231" t="s">
        <v>81</v>
      </c>
      <c r="AV642" s="15" t="s">
        <v>161</v>
      </c>
      <c r="AW642" s="15" t="s">
        <v>33</v>
      </c>
      <c r="AX642" s="15" t="s">
        <v>79</v>
      </c>
      <c r="AY642" s="231" t="s">
        <v>154</v>
      </c>
    </row>
    <row r="643" spans="1:65" s="2" customFormat="1" ht="24.2" customHeight="1">
      <c r="A643" s="36"/>
      <c r="B643" s="37"/>
      <c r="C643" s="232" t="s">
        <v>574</v>
      </c>
      <c r="D643" s="232" t="s">
        <v>275</v>
      </c>
      <c r="E643" s="233" t="s">
        <v>2064</v>
      </c>
      <c r="F643" s="234" t="s">
        <v>2065</v>
      </c>
      <c r="G643" s="235" t="s">
        <v>444</v>
      </c>
      <c r="H643" s="236">
        <v>1</v>
      </c>
      <c r="I643" s="237"/>
      <c r="J643" s="238">
        <f>ROUND(I643*H643,2)</f>
        <v>0</v>
      </c>
      <c r="K643" s="234" t="s">
        <v>160</v>
      </c>
      <c r="L643" s="239"/>
      <c r="M643" s="240" t="s">
        <v>19</v>
      </c>
      <c r="N643" s="241" t="s">
        <v>43</v>
      </c>
      <c r="O643" s="66"/>
      <c r="P643" s="189">
        <f>O643*H643</f>
        <v>0</v>
      </c>
      <c r="Q643" s="189">
        <v>0.00128</v>
      </c>
      <c r="R643" s="189">
        <f>Q643*H643</f>
        <v>0.00128</v>
      </c>
      <c r="S643" s="189">
        <v>0</v>
      </c>
      <c r="T643" s="190">
        <f>S643*H643</f>
        <v>0</v>
      </c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R643" s="191" t="s">
        <v>212</v>
      </c>
      <c r="AT643" s="191" t="s">
        <v>275</v>
      </c>
      <c r="AU643" s="191" t="s">
        <v>81</v>
      </c>
      <c r="AY643" s="19" t="s">
        <v>154</v>
      </c>
      <c r="BE643" s="192">
        <f>IF(N643="základní",J643,0)</f>
        <v>0</v>
      </c>
      <c r="BF643" s="192">
        <f>IF(N643="snížená",J643,0)</f>
        <v>0</v>
      </c>
      <c r="BG643" s="192">
        <f>IF(N643="zákl. přenesená",J643,0)</f>
        <v>0</v>
      </c>
      <c r="BH643" s="192">
        <f>IF(N643="sníž. přenesená",J643,0)</f>
        <v>0</v>
      </c>
      <c r="BI643" s="192">
        <f>IF(N643="nulová",J643,0)</f>
        <v>0</v>
      </c>
      <c r="BJ643" s="19" t="s">
        <v>79</v>
      </c>
      <c r="BK643" s="192">
        <f>ROUND(I643*H643,2)</f>
        <v>0</v>
      </c>
      <c r="BL643" s="19" t="s">
        <v>161</v>
      </c>
      <c r="BM643" s="191" t="s">
        <v>2066</v>
      </c>
    </row>
    <row r="644" spans="1:47" s="2" customFormat="1" ht="11.25">
      <c r="A644" s="36"/>
      <c r="B644" s="37"/>
      <c r="C644" s="38"/>
      <c r="D644" s="193" t="s">
        <v>163</v>
      </c>
      <c r="E644" s="38"/>
      <c r="F644" s="194" t="s">
        <v>2065</v>
      </c>
      <c r="G644" s="38"/>
      <c r="H644" s="38"/>
      <c r="I644" s="195"/>
      <c r="J644" s="38"/>
      <c r="K644" s="38"/>
      <c r="L644" s="41"/>
      <c r="M644" s="196"/>
      <c r="N644" s="197"/>
      <c r="O644" s="66"/>
      <c r="P644" s="66"/>
      <c r="Q644" s="66"/>
      <c r="R644" s="66"/>
      <c r="S644" s="66"/>
      <c r="T644" s="67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T644" s="19" t="s">
        <v>163</v>
      </c>
      <c r="AU644" s="19" t="s">
        <v>81</v>
      </c>
    </row>
    <row r="645" spans="1:65" s="2" customFormat="1" ht="24.2" customHeight="1">
      <c r="A645" s="36"/>
      <c r="B645" s="37"/>
      <c r="C645" s="232" t="s">
        <v>587</v>
      </c>
      <c r="D645" s="232" t="s">
        <v>275</v>
      </c>
      <c r="E645" s="233" t="s">
        <v>2067</v>
      </c>
      <c r="F645" s="234" t="s">
        <v>2068</v>
      </c>
      <c r="G645" s="235" t="s">
        <v>444</v>
      </c>
      <c r="H645" s="236">
        <v>1</v>
      </c>
      <c r="I645" s="237"/>
      <c r="J645" s="238">
        <f>ROUND(I645*H645,2)</f>
        <v>0</v>
      </c>
      <c r="K645" s="234" t="s">
        <v>160</v>
      </c>
      <c r="L645" s="239"/>
      <c r="M645" s="240" t="s">
        <v>19</v>
      </c>
      <c r="N645" s="241" t="s">
        <v>43</v>
      </c>
      <c r="O645" s="66"/>
      <c r="P645" s="189">
        <f>O645*H645</f>
        <v>0</v>
      </c>
      <c r="Q645" s="189">
        <v>0.00143</v>
      </c>
      <c r="R645" s="189">
        <f>Q645*H645</f>
        <v>0.00143</v>
      </c>
      <c r="S645" s="189">
        <v>0</v>
      </c>
      <c r="T645" s="190">
        <f>S645*H645</f>
        <v>0</v>
      </c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R645" s="191" t="s">
        <v>212</v>
      </c>
      <c r="AT645" s="191" t="s">
        <v>275</v>
      </c>
      <c r="AU645" s="191" t="s">
        <v>81</v>
      </c>
      <c r="AY645" s="19" t="s">
        <v>154</v>
      </c>
      <c r="BE645" s="192">
        <f>IF(N645="základní",J645,0)</f>
        <v>0</v>
      </c>
      <c r="BF645" s="192">
        <f>IF(N645="snížená",J645,0)</f>
        <v>0</v>
      </c>
      <c r="BG645" s="192">
        <f>IF(N645="zákl. přenesená",J645,0)</f>
        <v>0</v>
      </c>
      <c r="BH645" s="192">
        <f>IF(N645="sníž. přenesená",J645,0)</f>
        <v>0</v>
      </c>
      <c r="BI645" s="192">
        <f>IF(N645="nulová",J645,0)</f>
        <v>0</v>
      </c>
      <c r="BJ645" s="19" t="s">
        <v>79</v>
      </c>
      <c r="BK645" s="192">
        <f>ROUND(I645*H645,2)</f>
        <v>0</v>
      </c>
      <c r="BL645" s="19" t="s">
        <v>161</v>
      </c>
      <c r="BM645" s="191" t="s">
        <v>2069</v>
      </c>
    </row>
    <row r="646" spans="1:47" s="2" customFormat="1" ht="11.25">
      <c r="A646" s="36"/>
      <c r="B646" s="37"/>
      <c r="C646" s="38"/>
      <c r="D646" s="193" t="s">
        <v>163</v>
      </c>
      <c r="E646" s="38"/>
      <c r="F646" s="194" t="s">
        <v>2068</v>
      </c>
      <c r="G646" s="38"/>
      <c r="H646" s="38"/>
      <c r="I646" s="195"/>
      <c r="J646" s="38"/>
      <c r="K646" s="38"/>
      <c r="L646" s="41"/>
      <c r="M646" s="196"/>
      <c r="N646" s="197"/>
      <c r="O646" s="66"/>
      <c r="P646" s="66"/>
      <c r="Q646" s="66"/>
      <c r="R646" s="66"/>
      <c r="S646" s="66"/>
      <c r="T646" s="67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T646" s="19" t="s">
        <v>163</v>
      </c>
      <c r="AU646" s="19" t="s">
        <v>81</v>
      </c>
    </row>
    <row r="647" spans="1:65" s="2" customFormat="1" ht="24.2" customHeight="1">
      <c r="A647" s="36"/>
      <c r="B647" s="37"/>
      <c r="C647" s="232" t="s">
        <v>592</v>
      </c>
      <c r="D647" s="232" t="s">
        <v>275</v>
      </c>
      <c r="E647" s="233" t="s">
        <v>2070</v>
      </c>
      <c r="F647" s="234" t="s">
        <v>2071</v>
      </c>
      <c r="G647" s="235" t="s">
        <v>444</v>
      </c>
      <c r="H647" s="236">
        <v>6</v>
      </c>
      <c r="I647" s="237"/>
      <c r="J647" s="238">
        <f>ROUND(I647*H647,2)</f>
        <v>0</v>
      </c>
      <c r="K647" s="234" t="s">
        <v>160</v>
      </c>
      <c r="L647" s="239"/>
      <c r="M647" s="240" t="s">
        <v>19</v>
      </c>
      <c r="N647" s="241" t="s">
        <v>43</v>
      </c>
      <c r="O647" s="66"/>
      <c r="P647" s="189">
        <f>O647*H647</f>
        <v>0</v>
      </c>
      <c r="Q647" s="189">
        <v>0.00194</v>
      </c>
      <c r="R647" s="189">
        <f>Q647*H647</f>
        <v>0.011640000000000001</v>
      </c>
      <c r="S647" s="189">
        <v>0</v>
      </c>
      <c r="T647" s="190">
        <f>S647*H647</f>
        <v>0</v>
      </c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R647" s="191" t="s">
        <v>212</v>
      </c>
      <c r="AT647" s="191" t="s">
        <v>275</v>
      </c>
      <c r="AU647" s="191" t="s">
        <v>81</v>
      </c>
      <c r="AY647" s="19" t="s">
        <v>154</v>
      </c>
      <c r="BE647" s="192">
        <f>IF(N647="základní",J647,0)</f>
        <v>0</v>
      </c>
      <c r="BF647" s="192">
        <f>IF(N647="snížená",J647,0)</f>
        <v>0</v>
      </c>
      <c r="BG647" s="192">
        <f>IF(N647="zákl. přenesená",J647,0)</f>
        <v>0</v>
      </c>
      <c r="BH647" s="192">
        <f>IF(N647="sníž. přenesená",J647,0)</f>
        <v>0</v>
      </c>
      <c r="BI647" s="192">
        <f>IF(N647="nulová",J647,0)</f>
        <v>0</v>
      </c>
      <c r="BJ647" s="19" t="s">
        <v>79</v>
      </c>
      <c r="BK647" s="192">
        <f>ROUND(I647*H647,2)</f>
        <v>0</v>
      </c>
      <c r="BL647" s="19" t="s">
        <v>161</v>
      </c>
      <c r="BM647" s="191" t="s">
        <v>2072</v>
      </c>
    </row>
    <row r="648" spans="1:47" s="2" customFormat="1" ht="11.25">
      <c r="A648" s="36"/>
      <c r="B648" s="37"/>
      <c r="C648" s="38"/>
      <c r="D648" s="193" t="s">
        <v>163</v>
      </c>
      <c r="E648" s="38"/>
      <c r="F648" s="194" t="s">
        <v>2071</v>
      </c>
      <c r="G648" s="38"/>
      <c r="H648" s="38"/>
      <c r="I648" s="195"/>
      <c r="J648" s="38"/>
      <c r="K648" s="38"/>
      <c r="L648" s="41"/>
      <c r="M648" s="196"/>
      <c r="N648" s="197"/>
      <c r="O648" s="66"/>
      <c r="P648" s="66"/>
      <c r="Q648" s="66"/>
      <c r="R648" s="66"/>
      <c r="S648" s="66"/>
      <c r="T648" s="67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T648" s="19" t="s">
        <v>163</v>
      </c>
      <c r="AU648" s="19" t="s">
        <v>81</v>
      </c>
    </row>
    <row r="649" spans="1:65" s="2" customFormat="1" ht="37.9" customHeight="1">
      <c r="A649" s="36"/>
      <c r="B649" s="37"/>
      <c r="C649" s="180" t="s">
        <v>601</v>
      </c>
      <c r="D649" s="180" t="s">
        <v>156</v>
      </c>
      <c r="E649" s="181" t="s">
        <v>2073</v>
      </c>
      <c r="F649" s="182" t="s">
        <v>2074</v>
      </c>
      <c r="G649" s="183" t="s">
        <v>444</v>
      </c>
      <c r="H649" s="184">
        <v>2</v>
      </c>
      <c r="I649" s="185"/>
      <c r="J649" s="186">
        <f>ROUND(I649*H649,2)</f>
        <v>0</v>
      </c>
      <c r="K649" s="182" t="s">
        <v>160</v>
      </c>
      <c r="L649" s="41"/>
      <c r="M649" s="187" t="s">
        <v>19</v>
      </c>
      <c r="N649" s="188" t="s">
        <v>43</v>
      </c>
      <c r="O649" s="66"/>
      <c r="P649" s="189">
        <f>O649*H649</f>
        <v>0</v>
      </c>
      <c r="Q649" s="189">
        <v>0</v>
      </c>
      <c r="R649" s="189">
        <f>Q649*H649</f>
        <v>0</v>
      </c>
      <c r="S649" s="189">
        <v>0</v>
      </c>
      <c r="T649" s="190">
        <f>S649*H649</f>
        <v>0</v>
      </c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R649" s="191" t="s">
        <v>161</v>
      </c>
      <c r="AT649" s="191" t="s">
        <v>156</v>
      </c>
      <c r="AU649" s="191" t="s">
        <v>81</v>
      </c>
      <c r="AY649" s="19" t="s">
        <v>154</v>
      </c>
      <c r="BE649" s="192">
        <f>IF(N649="základní",J649,0)</f>
        <v>0</v>
      </c>
      <c r="BF649" s="192">
        <f>IF(N649="snížená",J649,0)</f>
        <v>0</v>
      </c>
      <c r="BG649" s="192">
        <f>IF(N649="zákl. přenesená",J649,0)</f>
        <v>0</v>
      </c>
      <c r="BH649" s="192">
        <f>IF(N649="sníž. přenesená",J649,0)</f>
        <v>0</v>
      </c>
      <c r="BI649" s="192">
        <f>IF(N649="nulová",J649,0)</f>
        <v>0</v>
      </c>
      <c r="BJ649" s="19" t="s">
        <v>79</v>
      </c>
      <c r="BK649" s="192">
        <f>ROUND(I649*H649,2)</f>
        <v>0</v>
      </c>
      <c r="BL649" s="19" t="s">
        <v>161</v>
      </c>
      <c r="BM649" s="191" t="s">
        <v>2075</v>
      </c>
    </row>
    <row r="650" spans="1:47" s="2" customFormat="1" ht="29.25">
      <c r="A650" s="36"/>
      <c r="B650" s="37"/>
      <c r="C650" s="38"/>
      <c r="D650" s="193" t="s">
        <v>163</v>
      </c>
      <c r="E650" s="38"/>
      <c r="F650" s="194" t="s">
        <v>2074</v>
      </c>
      <c r="G650" s="38"/>
      <c r="H650" s="38"/>
      <c r="I650" s="195"/>
      <c r="J650" s="38"/>
      <c r="K650" s="38"/>
      <c r="L650" s="41"/>
      <c r="M650" s="196"/>
      <c r="N650" s="197"/>
      <c r="O650" s="66"/>
      <c r="P650" s="66"/>
      <c r="Q650" s="66"/>
      <c r="R650" s="66"/>
      <c r="S650" s="66"/>
      <c r="T650" s="67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T650" s="19" t="s">
        <v>163</v>
      </c>
      <c r="AU650" s="19" t="s">
        <v>81</v>
      </c>
    </row>
    <row r="651" spans="1:47" s="2" customFormat="1" ht="11.25">
      <c r="A651" s="36"/>
      <c r="B651" s="37"/>
      <c r="C651" s="38"/>
      <c r="D651" s="198" t="s">
        <v>164</v>
      </c>
      <c r="E651" s="38"/>
      <c r="F651" s="199" t="s">
        <v>2076</v>
      </c>
      <c r="G651" s="38"/>
      <c r="H651" s="38"/>
      <c r="I651" s="195"/>
      <c r="J651" s="38"/>
      <c r="K651" s="38"/>
      <c r="L651" s="41"/>
      <c r="M651" s="196"/>
      <c r="N651" s="197"/>
      <c r="O651" s="66"/>
      <c r="P651" s="66"/>
      <c r="Q651" s="66"/>
      <c r="R651" s="66"/>
      <c r="S651" s="66"/>
      <c r="T651" s="67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T651" s="19" t="s">
        <v>164</v>
      </c>
      <c r="AU651" s="19" t="s">
        <v>81</v>
      </c>
    </row>
    <row r="652" spans="1:65" s="2" customFormat="1" ht="33" customHeight="1">
      <c r="A652" s="36"/>
      <c r="B652" s="37"/>
      <c r="C652" s="232" t="s">
        <v>606</v>
      </c>
      <c r="D652" s="232" t="s">
        <v>275</v>
      </c>
      <c r="E652" s="233" t="s">
        <v>2077</v>
      </c>
      <c r="F652" s="234" t="s">
        <v>2078</v>
      </c>
      <c r="G652" s="235" t="s">
        <v>444</v>
      </c>
      <c r="H652" s="236">
        <v>2</v>
      </c>
      <c r="I652" s="237"/>
      <c r="J652" s="238">
        <f>ROUND(I652*H652,2)</f>
        <v>0</v>
      </c>
      <c r="K652" s="234" t="s">
        <v>160</v>
      </c>
      <c r="L652" s="239"/>
      <c r="M652" s="240" t="s">
        <v>19</v>
      </c>
      <c r="N652" s="241" t="s">
        <v>43</v>
      </c>
      <c r="O652" s="66"/>
      <c r="P652" s="189">
        <f>O652*H652</f>
        <v>0</v>
      </c>
      <c r="Q652" s="189">
        <v>0.0072</v>
      </c>
      <c r="R652" s="189">
        <f>Q652*H652</f>
        <v>0.0144</v>
      </c>
      <c r="S652" s="189">
        <v>0</v>
      </c>
      <c r="T652" s="190">
        <f>S652*H652</f>
        <v>0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R652" s="191" t="s">
        <v>212</v>
      </c>
      <c r="AT652" s="191" t="s">
        <v>275</v>
      </c>
      <c r="AU652" s="191" t="s">
        <v>81</v>
      </c>
      <c r="AY652" s="19" t="s">
        <v>154</v>
      </c>
      <c r="BE652" s="192">
        <f>IF(N652="základní",J652,0)</f>
        <v>0</v>
      </c>
      <c r="BF652" s="192">
        <f>IF(N652="snížená",J652,0)</f>
        <v>0</v>
      </c>
      <c r="BG652" s="192">
        <f>IF(N652="zákl. přenesená",J652,0)</f>
        <v>0</v>
      </c>
      <c r="BH652" s="192">
        <f>IF(N652="sníž. přenesená",J652,0)</f>
        <v>0</v>
      </c>
      <c r="BI652" s="192">
        <f>IF(N652="nulová",J652,0)</f>
        <v>0</v>
      </c>
      <c r="BJ652" s="19" t="s">
        <v>79</v>
      </c>
      <c r="BK652" s="192">
        <f>ROUND(I652*H652,2)</f>
        <v>0</v>
      </c>
      <c r="BL652" s="19" t="s">
        <v>161</v>
      </c>
      <c r="BM652" s="191" t="s">
        <v>2079</v>
      </c>
    </row>
    <row r="653" spans="1:47" s="2" customFormat="1" ht="19.5">
      <c r="A653" s="36"/>
      <c r="B653" s="37"/>
      <c r="C653" s="38"/>
      <c r="D653" s="193" t="s">
        <v>163</v>
      </c>
      <c r="E653" s="38"/>
      <c r="F653" s="194" t="s">
        <v>2078</v>
      </c>
      <c r="G653" s="38"/>
      <c r="H653" s="38"/>
      <c r="I653" s="195"/>
      <c r="J653" s="38"/>
      <c r="K653" s="38"/>
      <c r="L653" s="41"/>
      <c r="M653" s="196"/>
      <c r="N653" s="197"/>
      <c r="O653" s="66"/>
      <c r="P653" s="66"/>
      <c r="Q653" s="66"/>
      <c r="R653" s="66"/>
      <c r="S653" s="66"/>
      <c r="T653" s="67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T653" s="19" t="s">
        <v>163</v>
      </c>
      <c r="AU653" s="19" t="s">
        <v>81</v>
      </c>
    </row>
    <row r="654" spans="1:65" s="2" customFormat="1" ht="37.9" customHeight="1">
      <c r="A654" s="36"/>
      <c r="B654" s="37"/>
      <c r="C654" s="180" t="s">
        <v>612</v>
      </c>
      <c r="D654" s="180" t="s">
        <v>156</v>
      </c>
      <c r="E654" s="181" t="s">
        <v>2080</v>
      </c>
      <c r="F654" s="182" t="s">
        <v>2081</v>
      </c>
      <c r="G654" s="183" t="s">
        <v>444</v>
      </c>
      <c r="H654" s="184">
        <v>29</v>
      </c>
      <c r="I654" s="185"/>
      <c r="J654" s="186">
        <f>ROUND(I654*H654,2)</f>
        <v>0</v>
      </c>
      <c r="K654" s="182" t="s">
        <v>160</v>
      </c>
      <c r="L654" s="41"/>
      <c r="M654" s="187" t="s">
        <v>19</v>
      </c>
      <c r="N654" s="188" t="s">
        <v>43</v>
      </c>
      <c r="O654" s="66"/>
      <c r="P654" s="189">
        <f>O654*H654</f>
        <v>0</v>
      </c>
      <c r="Q654" s="189">
        <v>0.0001</v>
      </c>
      <c r="R654" s="189">
        <f>Q654*H654</f>
        <v>0.0029000000000000002</v>
      </c>
      <c r="S654" s="189">
        <v>0</v>
      </c>
      <c r="T654" s="190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191" t="s">
        <v>161</v>
      </c>
      <c r="AT654" s="191" t="s">
        <v>156</v>
      </c>
      <c r="AU654" s="191" t="s">
        <v>81</v>
      </c>
      <c r="AY654" s="19" t="s">
        <v>154</v>
      </c>
      <c r="BE654" s="192">
        <f>IF(N654="základní",J654,0)</f>
        <v>0</v>
      </c>
      <c r="BF654" s="192">
        <f>IF(N654="snížená",J654,0)</f>
        <v>0</v>
      </c>
      <c r="BG654" s="192">
        <f>IF(N654="zákl. přenesená",J654,0)</f>
        <v>0</v>
      </c>
      <c r="BH654" s="192">
        <f>IF(N654="sníž. přenesená",J654,0)</f>
        <v>0</v>
      </c>
      <c r="BI654" s="192">
        <f>IF(N654="nulová",J654,0)</f>
        <v>0</v>
      </c>
      <c r="BJ654" s="19" t="s">
        <v>79</v>
      </c>
      <c r="BK654" s="192">
        <f>ROUND(I654*H654,2)</f>
        <v>0</v>
      </c>
      <c r="BL654" s="19" t="s">
        <v>161</v>
      </c>
      <c r="BM654" s="191" t="s">
        <v>2082</v>
      </c>
    </row>
    <row r="655" spans="1:47" s="2" customFormat="1" ht="19.5">
      <c r="A655" s="36"/>
      <c r="B655" s="37"/>
      <c r="C655" s="38"/>
      <c r="D655" s="193" t="s">
        <v>163</v>
      </c>
      <c r="E655" s="38"/>
      <c r="F655" s="194" t="s">
        <v>2081</v>
      </c>
      <c r="G655" s="38"/>
      <c r="H655" s="38"/>
      <c r="I655" s="195"/>
      <c r="J655" s="38"/>
      <c r="K655" s="38"/>
      <c r="L655" s="41"/>
      <c r="M655" s="196"/>
      <c r="N655" s="197"/>
      <c r="O655" s="66"/>
      <c r="P655" s="66"/>
      <c r="Q655" s="66"/>
      <c r="R655" s="66"/>
      <c r="S655" s="66"/>
      <c r="T655" s="67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T655" s="19" t="s">
        <v>163</v>
      </c>
      <c r="AU655" s="19" t="s">
        <v>81</v>
      </c>
    </row>
    <row r="656" spans="1:47" s="2" customFormat="1" ht="11.25">
      <c r="A656" s="36"/>
      <c r="B656" s="37"/>
      <c r="C656" s="38"/>
      <c r="D656" s="198" t="s">
        <v>164</v>
      </c>
      <c r="E656" s="38"/>
      <c r="F656" s="199" t="s">
        <v>2083</v>
      </c>
      <c r="G656" s="38"/>
      <c r="H656" s="38"/>
      <c r="I656" s="195"/>
      <c r="J656" s="38"/>
      <c r="K656" s="38"/>
      <c r="L656" s="41"/>
      <c r="M656" s="196"/>
      <c r="N656" s="197"/>
      <c r="O656" s="66"/>
      <c r="P656" s="66"/>
      <c r="Q656" s="66"/>
      <c r="R656" s="66"/>
      <c r="S656" s="66"/>
      <c r="T656" s="67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T656" s="19" t="s">
        <v>164</v>
      </c>
      <c r="AU656" s="19" t="s">
        <v>81</v>
      </c>
    </row>
    <row r="657" spans="1:65" s="2" customFormat="1" ht="24.2" customHeight="1">
      <c r="A657" s="36"/>
      <c r="B657" s="37"/>
      <c r="C657" s="232" t="s">
        <v>617</v>
      </c>
      <c r="D657" s="232" t="s">
        <v>275</v>
      </c>
      <c r="E657" s="233" t="s">
        <v>2084</v>
      </c>
      <c r="F657" s="234" t="s">
        <v>2085</v>
      </c>
      <c r="G657" s="235" t="s">
        <v>444</v>
      </c>
      <c r="H657" s="236">
        <v>29</v>
      </c>
      <c r="I657" s="237"/>
      <c r="J657" s="238">
        <f>ROUND(I657*H657,2)</f>
        <v>0</v>
      </c>
      <c r="K657" s="234" t="s">
        <v>458</v>
      </c>
      <c r="L657" s="239"/>
      <c r="M657" s="240" t="s">
        <v>19</v>
      </c>
      <c r="N657" s="241" t="s">
        <v>43</v>
      </c>
      <c r="O657" s="66"/>
      <c r="P657" s="189">
        <f>O657*H657</f>
        <v>0</v>
      </c>
      <c r="Q657" s="189">
        <v>0.0028</v>
      </c>
      <c r="R657" s="189">
        <f>Q657*H657</f>
        <v>0.0812</v>
      </c>
      <c r="S657" s="189">
        <v>0</v>
      </c>
      <c r="T657" s="190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191" t="s">
        <v>212</v>
      </c>
      <c r="AT657" s="191" t="s">
        <v>275</v>
      </c>
      <c r="AU657" s="191" t="s">
        <v>81</v>
      </c>
      <c r="AY657" s="19" t="s">
        <v>154</v>
      </c>
      <c r="BE657" s="192">
        <f>IF(N657="základní",J657,0)</f>
        <v>0</v>
      </c>
      <c r="BF657" s="192">
        <f>IF(N657="snížená",J657,0)</f>
        <v>0</v>
      </c>
      <c r="BG657" s="192">
        <f>IF(N657="zákl. přenesená",J657,0)</f>
        <v>0</v>
      </c>
      <c r="BH657" s="192">
        <f>IF(N657="sníž. přenesená",J657,0)</f>
        <v>0</v>
      </c>
      <c r="BI657" s="192">
        <f>IF(N657="nulová",J657,0)</f>
        <v>0</v>
      </c>
      <c r="BJ657" s="19" t="s">
        <v>79</v>
      </c>
      <c r="BK657" s="192">
        <f>ROUND(I657*H657,2)</f>
        <v>0</v>
      </c>
      <c r="BL657" s="19" t="s">
        <v>161</v>
      </c>
      <c r="BM657" s="191" t="s">
        <v>2086</v>
      </c>
    </row>
    <row r="658" spans="1:47" s="2" customFormat="1" ht="19.5">
      <c r="A658" s="36"/>
      <c r="B658" s="37"/>
      <c r="C658" s="38"/>
      <c r="D658" s="193" t="s">
        <v>163</v>
      </c>
      <c r="E658" s="38"/>
      <c r="F658" s="194" t="s">
        <v>2085</v>
      </c>
      <c r="G658" s="38"/>
      <c r="H658" s="38"/>
      <c r="I658" s="195"/>
      <c r="J658" s="38"/>
      <c r="K658" s="38"/>
      <c r="L658" s="41"/>
      <c r="M658" s="196"/>
      <c r="N658" s="197"/>
      <c r="O658" s="66"/>
      <c r="P658" s="66"/>
      <c r="Q658" s="66"/>
      <c r="R658" s="66"/>
      <c r="S658" s="66"/>
      <c r="T658" s="67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T658" s="19" t="s">
        <v>163</v>
      </c>
      <c r="AU658" s="19" t="s">
        <v>81</v>
      </c>
    </row>
    <row r="659" spans="1:65" s="2" customFormat="1" ht="33" customHeight="1">
      <c r="A659" s="36"/>
      <c r="B659" s="37"/>
      <c r="C659" s="180" t="s">
        <v>623</v>
      </c>
      <c r="D659" s="180" t="s">
        <v>156</v>
      </c>
      <c r="E659" s="181" t="s">
        <v>2087</v>
      </c>
      <c r="F659" s="182" t="s">
        <v>2088</v>
      </c>
      <c r="G659" s="183" t="s">
        <v>183</v>
      </c>
      <c r="H659" s="184">
        <v>10.507</v>
      </c>
      <c r="I659" s="185"/>
      <c r="J659" s="186">
        <f>ROUND(I659*H659,2)</f>
        <v>0</v>
      </c>
      <c r="K659" s="182" t="s">
        <v>160</v>
      </c>
      <c r="L659" s="41"/>
      <c r="M659" s="187" t="s">
        <v>19</v>
      </c>
      <c r="N659" s="188" t="s">
        <v>43</v>
      </c>
      <c r="O659" s="66"/>
      <c r="P659" s="189">
        <f>O659*H659</f>
        <v>0</v>
      </c>
      <c r="Q659" s="189">
        <v>0</v>
      </c>
      <c r="R659" s="189">
        <f>Q659*H659</f>
        <v>0</v>
      </c>
      <c r="S659" s="189">
        <v>0.6</v>
      </c>
      <c r="T659" s="190">
        <f>S659*H659</f>
        <v>6.3042</v>
      </c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R659" s="191" t="s">
        <v>161</v>
      </c>
      <c r="AT659" s="191" t="s">
        <v>156</v>
      </c>
      <c r="AU659" s="191" t="s">
        <v>81</v>
      </c>
      <c r="AY659" s="19" t="s">
        <v>154</v>
      </c>
      <c r="BE659" s="192">
        <f>IF(N659="základní",J659,0)</f>
        <v>0</v>
      </c>
      <c r="BF659" s="192">
        <f>IF(N659="snížená",J659,0)</f>
        <v>0</v>
      </c>
      <c r="BG659" s="192">
        <f>IF(N659="zákl. přenesená",J659,0)</f>
        <v>0</v>
      </c>
      <c r="BH659" s="192">
        <f>IF(N659="sníž. přenesená",J659,0)</f>
        <v>0</v>
      </c>
      <c r="BI659" s="192">
        <f>IF(N659="nulová",J659,0)</f>
        <v>0</v>
      </c>
      <c r="BJ659" s="19" t="s">
        <v>79</v>
      </c>
      <c r="BK659" s="192">
        <f>ROUND(I659*H659,2)</f>
        <v>0</v>
      </c>
      <c r="BL659" s="19" t="s">
        <v>161</v>
      </c>
      <c r="BM659" s="191" t="s">
        <v>2089</v>
      </c>
    </row>
    <row r="660" spans="1:47" s="2" customFormat="1" ht="19.5">
      <c r="A660" s="36"/>
      <c r="B660" s="37"/>
      <c r="C660" s="38"/>
      <c r="D660" s="193" t="s">
        <v>163</v>
      </c>
      <c r="E660" s="38"/>
      <c r="F660" s="194" t="s">
        <v>2088</v>
      </c>
      <c r="G660" s="38"/>
      <c r="H660" s="38"/>
      <c r="I660" s="195"/>
      <c r="J660" s="38"/>
      <c r="K660" s="38"/>
      <c r="L660" s="41"/>
      <c r="M660" s="196"/>
      <c r="N660" s="197"/>
      <c r="O660" s="66"/>
      <c r="P660" s="66"/>
      <c r="Q660" s="66"/>
      <c r="R660" s="66"/>
      <c r="S660" s="66"/>
      <c r="T660" s="67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T660" s="19" t="s">
        <v>163</v>
      </c>
      <c r="AU660" s="19" t="s">
        <v>81</v>
      </c>
    </row>
    <row r="661" spans="1:47" s="2" customFormat="1" ht="11.25">
      <c r="A661" s="36"/>
      <c r="B661" s="37"/>
      <c r="C661" s="38"/>
      <c r="D661" s="198" t="s">
        <v>164</v>
      </c>
      <c r="E661" s="38"/>
      <c r="F661" s="199" t="s">
        <v>2090</v>
      </c>
      <c r="G661" s="38"/>
      <c r="H661" s="38"/>
      <c r="I661" s="195"/>
      <c r="J661" s="38"/>
      <c r="K661" s="38"/>
      <c r="L661" s="41"/>
      <c r="M661" s="196"/>
      <c r="N661" s="197"/>
      <c r="O661" s="66"/>
      <c r="P661" s="66"/>
      <c r="Q661" s="66"/>
      <c r="R661" s="66"/>
      <c r="S661" s="66"/>
      <c r="T661" s="67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T661" s="19" t="s">
        <v>164</v>
      </c>
      <c r="AU661" s="19" t="s">
        <v>81</v>
      </c>
    </row>
    <row r="662" spans="2:51" s="14" customFormat="1" ht="11.25">
      <c r="B662" s="210"/>
      <c r="C662" s="211"/>
      <c r="D662" s="193" t="s">
        <v>166</v>
      </c>
      <c r="E662" s="212" t="s">
        <v>19</v>
      </c>
      <c r="F662" s="213" t="s">
        <v>2091</v>
      </c>
      <c r="G662" s="211"/>
      <c r="H662" s="214">
        <v>6.272</v>
      </c>
      <c r="I662" s="215"/>
      <c r="J662" s="211"/>
      <c r="K662" s="211"/>
      <c r="L662" s="216"/>
      <c r="M662" s="217"/>
      <c r="N662" s="218"/>
      <c r="O662" s="218"/>
      <c r="P662" s="218"/>
      <c r="Q662" s="218"/>
      <c r="R662" s="218"/>
      <c r="S662" s="218"/>
      <c r="T662" s="219"/>
      <c r="AT662" s="220" t="s">
        <v>166</v>
      </c>
      <c r="AU662" s="220" t="s">
        <v>81</v>
      </c>
      <c r="AV662" s="14" t="s">
        <v>81</v>
      </c>
      <c r="AW662" s="14" t="s">
        <v>33</v>
      </c>
      <c r="AX662" s="14" t="s">
        <v>72</v>
      </c>
      <c r="AY662" s="220" t="s">
        <v>154</v>
      </c>
    </row>
    <row r="663" spans="2:51" s="14" customFormat="1" ht="11.25">
      <c r="B663" s="210"/>
      <c r="C663" s="211"/>
      <c r="D663" s="193" t="s">
        <v>166</v>
      </c>
      <c r="E663" s="212" t="s">
        <v>19</v>
      </c>
      <c r="F663" s="213" t="s">
        <v>2092</v>
      </c>
      <c r="G663" s="211"/>
      <c r="H663" s="214">
        <v>4.235</v>
      </c>
      <c r="I663" s="215"/>
      <c r="J663" s="211"/>
      <c r="K663" s="211"/>
      <c r="L663" s="216"/>
      <c r="M663" s="217"/>
      <c r="N663" s="218"/>
      <c r="O663" s="218"/>
      <c r="P663" s="218"/>
      <c r="Q663" s="218"/>
      <c r="R663" s="218"/>
      <c r="S663" s="218"/>
      <c r="T663" s="219"/>
      <c r="AT663" s="220" t="s">
        <v>166</v>
      </c>
      <c r="AU663" s="220" t="s">
        <v>81</v>
      </c>
      <c r="AV663" s="14" t="s">
        <v>81</v>
      </c>
      <c r="AW663" s="14" t="s">
        <v>33</v>
      </c>
      <c r="AX663" s="14" t="s">
        <v>72</v>
      </c>
      <c r="AY663" s="220" t="s">
        <v>154</v>
      </c>
    </row>
    <row r="664" spans="2:51" s="15" customFormat="1" ht="11.25">
      <c r="B664" s="221"/>
      <c r="C664" s="222"/>
      <c r="D664" s="193" t="s">
        <v>166</v>
      </c>
      <c r="E664" s="223" t="s">
        <v>19</v>
      </c>
      <c r="F664" s="224" t="s">
        <v>196</v>
      </c>
      <c r="G664" s="222"/>
      <c r="H664" s="225">
        <v>10.507</v>
      </c>
      <c r="I664" s="226"/>
      <c r="J664" s="222"/>
      <c r="K664" s="222"/>
      <c r="L664" s="227"/>
      <c r="M664" s="228"/>
      <c r="N664" s="229"/>
      <c r="O664" s="229"/>
      <c r="P664" s="229"/>
      <c r="Q664" s="229"/>
      <c r="R664" s="229"/>
      <c r="S664" s="229"/>
      <c r="T664" s="230"/>
      <c r="AT664" s="231" t="s">
        <v>166</v>
      </c>
      <c r="AU664" s="231" t="s">
        <v>81</v>
      </c>
      <c r="AV664" s="15" t="s">
        <v>161</v>
      </c>
      <c r="AW664" s="15" t="s">
        <v>33</v>
      </c>
      <c r="AX664" s="15" t="s">
        <v>79</v>
      </c>
      <c r="AY664" s="231" t="s">
        <v>154</v>
      </c>
    </row>
    <row r="665" spans="1:65" s="2" customFormat="1" ht="33" customHeight="1">
      <c r="A665" s="36"/>
      <c r="B665" s="37"/>
      <c r="C665" s="180" t="s">
        <v>629</v>
      </c>
      <c r="D665" s="180" t="s">
        <v>156</v>
      </c>
      <c r="E665" s="181" t="s">
        <v>2093</v>
      </c>
      <c r="F665" s="182" t="s">
        <v>2094</v>
      </c>
      <c r="G665" s="183" t="s">
        <v>183</v>
      </c>
      <c r="H665" s="184">
        <v>12.482</v>
      </c>
      <c r="I665" s="185"/>
      <c r="J665" s="186">
        <f>ROUND(I665*H665,2)</f>
        <v>0</v>
      </c>
      <c r="K665" s="182" t="s">
        <v>160</v>
      </c>
      <c r="L665" s="41"/>
      <c r="M665" s="187" t="s">
        <v>19</v>
      </c>
      <c r="N665" s="188" t="s">
        <v>43</v>
      </c>
      <c r="O665" s="66"/>
      <c r="P665" s="189">
        <f>O665*H665</f>
        <v>0</v>
      </c>
      <c r="Q665" s="189">
        <v>0</v>
      </c>
      <c r="R665" s="189">
        <f>Q665*H665</f>
        <v>0</v>
      </c>
      <c r="S665" s="189">
        <v>0.6</v>
      </c>
      <c r="T665" s="190">
        <f>S665*H665</f>
        <v>7.489199999999999</v>
      </c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R665" s="191" t="s">
        <v>161</v>
      </c>
      <c r="AT665" s="191" t="s">
        <v>156</v>
      </c>
      <c r="AU665" s="191" t="s">
        <v>81</v>
      </c>
      <c r="AY665" s="19" t="s">
        <v>154</v>
      </c>
      <c r="BE665" s="192">
        <f>IF(N665="základní",J665,0)</f>
        <v>0</v>
      </c>
      <c r="BF665" s="192">
        <f>IF(N665="snížená",J665,0)</f>
        <v>0</v>
      </c>
      <c r="BG665" s="192">
        <f>IF(N665="zákl. přenesená",J665,0)</f>
        <v>0</v>
      </c>
      <c r="BH665" s="192">
        <f>IF(N665="sníž. přenesená",J665,0)</f>
        <v>0</v>
      </c>
      <c r="BI665" s="192">
        <f>IF(N665="nulová",J665,0)</f>
        <v>0</v>
      </c>
      <c r="BJ665" s="19" t="s">
        <v>79</v>
      </c>
      <c r="BK665" s="192">
        <f>ROUND(I665*H665,2)</f>
        <v>0</v>
      </c>
      <c r="BL665" s="19" t="s">
        <v>161</v>
      </c>
      <c r="BM665" s="191" t="s">
        <v>2095</v>
      </c>
    </row>
    <row r="666" spans="1:47" s="2" customFormat="1" ht="19.5">
      <c r="A666" s="36"/>
      <c r="B666" s="37"/>
      <c r="C666" s="38"/>
      <c r="D666" s="193" t="s">
        <v>163</v>
      </c>
      <c r="E666" s="38"/>
      <c r="F666" s="194" t="s">
        <v>2094</v>
      </c>
      <c r="G666" s="38"/>
      <c r="H666" s="38"/>
      <c r="I666" s="195"/>
      <c r="J666" s="38"/>
      <c r="K666" s="38"/>
      <c r="L666" s="41"/>
      <c r="M666" s="196"/>
      <c r="N666" s="197"/>
      <c r="O666" s="66"/>
      <c r="P666" s="66"/>
      <c r="Q666" s="66"/>
      <c r="R666" s="66"/>
      <c r="S666" s="66"/>
      <c r="T666" s="67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T666" s="19" t="s">
        <v>163</v>
      </c>
      <c r="AU666" s="19" t="s">
        <v>81</v>
      </c>
    </row>
    <row r="667" spans="1:47" s="2" customFormat="1" ht="11.25">
      <c r="A667" s="36"/>
      <c r="B667" s="37"/>
      <c r="C667" s="38"/>
      <c r="D667" s="198" t="s">
        <v>164</v>
      </c>
      <c r="E667" s="38"/>
      <c r="F667" s="199" t="s">
        <v>2096</v>
      </c>
      <c r="G667" s="38"/>
      <c r="H667" s="38"/>
      <c r="I667" s="195"/>
      <c r="J667" s="38"/>
      <c r="K667" s="38"/>
      <c r="L667" s="41"/>
      <c r="M667" s="196"/>
      <c r="N667" s="197"/>
      <c r="O667" s="66"/>
      <c r="P667" s="66"/>
      <c r="Q667" s="66"/>
      <c r="R667" s="66"/>
      <c r="S667" s="66"/>
      <c r="T667" s="67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T667" s="19" t="s">
        <v>164</v>
      </c>
      <c r="AU667" s="19" t="s">
        <v>81</v>
      </c>
    </row>
    <row r="668" spans="2:51" s="14" customFormat="1" ht="11.25">
      <c r="B668" s="210"/>
      <c r="C668" s="211"/>
      <c r="D668" s="193" t="s">
        <v>166</v>
      </c>
      <c r="E668" s="212" t="s">
        <v>19</v>
      </c>
      <c r="F668" s="213" t="s">
        <v>2097</v>
      </c>
      <c r="G668" s="211"/>
      <c r="H668" s="214">
        <v>2.748</v>
      </c>
      <c r="I668" s="215"/>
      <c r="J668" s="211"/>
      <c r="K668" s="211"/>
      <c r="L668" s="216"/>
      <c r="M668" s="217"/>
      <c r="N668" s="218"/>
      <c r="O668" s="218"/>
      <c r="P668" s="218"/>
      <c r="Q668" s="218"/>
      <c r="R668" s="218"/>
      <c r="S668" s="218"/>
      <c r="T668" s="219"/>
      <c r="AT668" s="220" t="s">
        <v>166</v>
      </c>
      <c r="AU668" s="220" t="s">
        <v>81</v>
      </c>
      <c r="AV668" s="14" t="s">
        <v>81</v>
      </c>
      <c r="AW668" s="14" t="s">
        <v>33</v>
      </c>
      <c r="AX668" s="14" t="s">
        <v>72</v>
      </c>
      <c r="AY668" s="220" t="s">
        <v>154</v>
      </c>
    </row>
    <row r="669" spans="2:51" s="14" customFormat="1" ht="11.25">
      <c r="B669" s="210"/>
      <c r="C669" s="211"/>
      <c r="D669" s="193" t="s">
        <v>166</v>
      </c>
      <c r="E669" s="212" t="s">
        <v>19</v>
      </c>
      <c r="F669" s="213" t="s">
        <v>2098</v>
      </c>
      <c r="G669" s="211"/>
      <c r="H669" s="214">
        <v>2.355</v>
      </c>
      <c r="I669" s="215"/>
      <c r="J669" s="211"/>
      <c r="K669" s="211"/>
      <c r="L669" s="216"/>
      <c r="M669" s="217"/>
      <c r="N669" s="218"/>
      <c r="O669" s="218"/>
      <c r="P669" s="218"/>
      <c r="Q669" s="218"/>
      <c r="R669" s="218"/>
      <c r="S669" s="218"/>
      <c r="T669" s="219"/>
      <c r="AT669" s="220" t="s">
        <v>166</v>
      </c>
      <c r="AU669" s="220" t="s">
        <v>81</v>
      </c>
      <c r="AV669" s="14" t="s">
        <v>81</v>
      </c>
      <c r="AW669" s="14" t="s">
        <v>33</v>
      </c>
      <c r="AX669" s="14" t="s">
        <v>72</v>
      </c>
      <c r="AY669" s="220" t="s">
        <v>154</v>
      </c>
    </row>
    <row r="670" spans="2:51" s="14" customFormat="1" ht="11.25">
      <c r="B670" s="210"/>
      <c r="C670" s="211"/>
      <c r="D670" s="193" t="s">
        <v>166</v>
      </c>
      <c r="E670" s="212" t="s">
        <v>19</v>
      </c>
      <c r="F670" s="213" t="s">
        <v>2099</v>
      </c>
      <c r="G670" s="211"/>
      <c r="H670" s="214">
        <v>2.355</v>
      </c>
      <c r="I670" s="215"/>
      <c r="J670" s="211"/>
      <c r="K670" s="211"/>
      <c r="L670" s="216"/>
      <c r="M670" s="217"/>
      <c r="N670" s="218"/>
      <c r="O670" s="218"/>
      <c r="P670" s="218"/>
      <c r="Q670" s="218"/>
      <c r="R670" s="218"/>
      <c r="S670" s="218"/>
      <c r="T670" s="219"/>
      <c r="AT670" s="220" t="s">
        <v>166</v>
      </c>
      <c r="AU670" s="220" t="s">
        <v>81</v>
      </c>
      <c r="AV670" s="14" t="s">
        <v>81</v>
      </c>
      <c r="AW670" s="14" t="s">
        <v>33</v>
      </c>
      <c r="AX670" s="14" t="s">
        <v>72</v>
      </c>
      <c r="AY670" s="220" t="s">
        <v>154</v>
      </c>
    </row>
    <row r="671" spans="2:51" s="14" customFormat="1" ht="11.25">
      <c r="B671" s="210"/>
      <c r="C671" s="211"/>
      <c r="D671" s="193" t="s">
        <v>166</v>
      </c>
      <c r="E671" s="212" t="s">
        <v>19</v>
      </c>
      <c r="F671" s="213" t="s">
        <v>2100</v>
      </c>
      <c r="G671" s="211"/>
      <c r="H671" s="214">
        <v>2.512</v>
      </c>
      <c r="I671" s="215"/>
      <c r="J671" s="211"/>
      <c r="K671" s="211"/>
      <c r="L671" s="216"/>
      <c r="M671" s="217"/>
      <c r="N671" s="218"/>
      <c r="O671" s="218"/>
      <c r="P671" s="218"/>
      <c r="Q671" s="218"/>
      <c r="R671" s="218"/>
      <c r="S671" s="218"/>
      <c r="T671" s="219"/>
      <c r="AT671" s="220" t="s">
        <v>166</v>
      </c>
      <c r="AU671" s="220" t="s">
        <v>81</v>
      </c>
      <c r="AV671" s="14" t="s">
        <v>81</v>
      </c>
      <c r="AW671" s="14" t="s">
        <v>33</v>
      </c>
      <c r="AX671" s="14" t="s">
        <v>72</v>
      </c>
      <c r="AY671" s="220" t="s">
        <v>154</v>
      </c>
    </row>
    <row r="672" spans="2:51" s="14" customFormat="1" ht="11.25">
      <c r="B672" s="210"/>
      <c r="C672" s="211"/>
      <c r="D672" s="193" t="s">
        <v>166</v>
      </c>
      <c r="E672" s="212" t="s">
        <v>19</v>
      </c>
      <c r="F672" s="213" t="s">
        <v>2101</v>
      </c>
      <c r="G672" s="211"/>
      <c r="H672" s="214">
        <v>2.512</v>
      </c>
      <c r="I672" s="215"/>
      <c r="J672" s="211"/>
      <c r="K672" s="211"/>
      <c r="L672" s="216"/>
      <c r="M672" s="217"/>
      <c r="N672" s="218"/>
      <c r="O672" s="218"/>
      <c r="P672" s="218"/>
      <c r="Q672" s="218"/>
      <c r="R672" s="218"/>
      <c r="S672" s="218"/>
      <c r="T672" s="219"/>
      <c r="AT672" s="220" t="s">
        <v>166</v>
      </c>
      <c r="AU672" s="220" t="s">
        <v>81</v>
      </c>
      <c r="AV672" s="14" t="s">
        <v>81</v>
      </c>
      <c r="AW672" s="14" t="s">
        <v>33</v>
      </c>
      <c r="AX672" s="14" t="s">
        <v>72</v>
      </c>
      <c r="AY672" s="220" t="s">
        <v>154</v>
      </c>
    </row>
    <row r="673" spans="2:51" s="15" customFormat="1" ht="11.25">
      <c r="B673" s="221"/>
      <c r="C673" s="222"/>
      <c r="D673" s="193" t="s">
        <v>166</v>
      </c>
      <c r="E673" s="223" t="s">
        <v>19</v>
      </c>
      <c r="F673" s="224" t="s">
        <v>196</v>
      </c>
      <c r="G673" s="222"/>
      <c r="H673" s="225">
        <v>12.482</v>
      </c>
      <c r="I673" s="226"/>
      <c r="J673" s="222"/>
      <c r="K673" s="222"/>
      <c r="L673" s="227"/>
      <c r="M673" s="228"/>
      <c r="N673" s="229"/>
      <c r="O673" s="229"/>
      <c r="P673" s="229"/>
      <c r="Q673" s="229"/>
      <c r="R673" s="229"/>
      <c r="S673" s="229"/>
      <c r="T673" s="230"/>
      <c r="AT673" s="231" t="s">
        <v>166</v>
      </c>
      <c r="AU673" s="231" t="s">
        <v>81</v>
      </c>
      <c r="AV673" s="15" t="s">
        <v>161</v>
      </c>
      <c r="AW673" s="15" t="s">
        <v>33</v>
      </c>
      <c r="AX673" s="15" t="s">
        <v>79</v>
      </c>
      <c r="AY673" s="231" t="s">
        <v>154</v>
      </c>
    </row>
    <row r="674" spans="1:65" s="2" customFormat="1" ht="21.75" customHeight="1">
      <c r="A674" s="36"/>
      <c r="B674" s="37"/>
      <c r="C674" s="180" t="s">
        <v>634</v>
      </c>
      <c r="D674" s="180" t="s">
        <v>156</v>
      </c>
      <c r="E674" s="181" t="s">
        <v>2102</v>
      </c>
      <c r="F674" s="182" t="s">
        <v>2103</v>
      </c>
      <c r="G674" s="183" t="s">
        <v>177</v>
      </c>
      <c r="H674" s="184">
        <v>162.6</v>
      </c>
      <c r="I674" s="185"/>
      <c r="J674" s="186">
        <f>ROUND(I674*H674,2)</f>
        <v>0</v>
      </c>
      <c r="K674" s="182" t="s">
        <v>160</v>
      </c>
      <c r="L674" s="41"/>
      <c r="M674" s="187" t="s">
        <v>19</v>
      </c>
      <c r="N674" s="188" t="s">
        <v>43</v>
      </c>
      <c r="O674" s="66"/>
      <c r="P674" s="189">
        <f>O674*H674</f>
        <v>0</v>
      </c>
      <c r="Q674" s="189">
        <v>0</v>
      </c>
      <c r="R674" s="189">
        <f>Q674*H674</f>
        <v>0</v>
      </c>
      <c r="S674" s="189">
        <v>0</v>
      </c>
      <c r="T674" s="190">
        <f>S674*H674</f>
        <v>0</v>
      </c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R674" s="191" t="s">
        <v>161</v>
      </c>
      <c r="AT674" s="191" t="s">
        <v>156</v>
      </c>
      <c r="AU674" s="191" t="s">
        <v>81</v>
      </c>
      <c r="AY674" s="19" t="s">
        <v>154</v>
      </c>
      <c r="BE674" s="192">
        <f>IF(N674="základní",J674,0)</f>
        <v>0</v>
      </c>
      <c r="BF674" s="192">
        <f>IF(N674="snížená",J674,0)</f>
        <v>0</v>
      </c>
      <c r="BG674" s="192">
        <f>IF(N674="zákl. přenesená",J674,0)</f>
        <v>0</v>
      </c>
      <c r="BH674" s="192">
        <f>IF(N674="sníž. přenesená",J674,0)</f>
        <v>0</v>
      </c>
      <c r="BI674" s="192">
        <f>IF(N674="nulová",J674,0)</f>
        <v>0</v>
      </c>
      <c r="BJ674" s="19" t="s">
        <v>79</v>
      </c>
      <c r="BK674" s="192">
        <f>ROUND(I674*H674,2)</f>
        <v>0</v>
      </c>
      <c r="BL674" s="19" t="s">
        <v>161</v>
      </c>
      <c r="BM674" s="191" t="s">
        <v>2104</v>
      </c>
    </row>
    <row r="675" spans="1:47" s="2" customFormat="1" ht="11.25">
      <c r="A675" s="36"/>
      <c r="B675" s="37"/>
      <c r="C675" s="38"/>
      <c r="D675" s="193" t="s">
        <v>163</v>
      </c>
      <c r="E675" s="38"/>
      <c r="F675" s="194" t="s">
        <v>2103</v>
      </c>
      <c r="G675" s="38"/>
      <c r="H675" s="38"/>
      <c r="I675" s="195"/>
      <c r="J675" s="38"/>
      <c r="K675" s="38"/>
      <c r="L675" s="41"/>
      <c r="M675" s="196"/>
      <c r="N675" s="197"/>
      <c r="O675" s="66"/>
      <c r="P675" s="66"/>
      <c r="Q675" s="66"/>
      <c r="R675" s="66"/>
      <c r="S675" s="66"/>
      <c r="T675" s="67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T675" s="19" t="s">
        <v>163</v>
      </c>
      <c r="AU675" s="19" t="s">
        <v>81</v>
      </c>
    </row>
    <row r="676" spans="1:47" s="2" customFormat="1" ht="11.25">
      <c r="A676" s="36"/>
      <c r="B676" s="37"/>
      <c r="C676" s="38"/>
      <c r="D676" s="198" t="s">
        <v>164</v>
      </c>
      <c r="E676" s="38"/>
      <c r="F676" s="199" t="s">
        <v>2105</v>
      </c>
      <c r="G676" s="38"/>
      <c r="H676" s="38"/>
      <c r="I676" s="195"/>
      <c r="J676" s="38"/>
      <c r="K676" s="38"/>
      <c r="L676" s="41"/>
      <c r="M676" s="196"/>
      <c r="N676" s="197"/>
      <c r="O676" s="66"/>
      <c r="P676" s="66"/>
      <c r="Q676" s="66"/>
      <c r="R676" s="66"/>
      <c r="S676" s="66"/>
      <c r="T676" s="67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T676" s="19" t="s">
        <v>164</v>
      </c>
      <c r="AU676" s="19" t="s">
        <v>81</v>
      </c>
    </row>
    <row r="677" spans="2:51" s="14" customFormat="1" ht="11.25">
      <c r="B677" s="210"/>
      <c r="C677" s="211"/>
      <c r="D677" s="193" t="s">
        <v>166</v>
      </c>
      <c r="E677" s="212" t="s">
        <v>19</v>
      </c>
      <c r="F677" s="213" t="s">
        <v>2106</v>
      </c>
      <c r="G677" s="211"/>
      <c r="H677" s="214">
        <v>162.6</v>
      </c>
      <c r="I677" s="215"/>
      <c r="J677" s="211"/>
      <c r="K677" s="211"/>
      <c r="L677" s="216"/>
      <c r="M677" s="217"/>
      <c r="N677" s="218"/>
      <c r="O677" s="218"/>
      <c r="P677" s="218"/>
      <c r="Q677" s="218"/>
      <c r="R677" s="218"/>
      <c r="S677" s="218"/>
      <c r="T677" s="219"/>
      <c r="AT677" s="220" t="s">
        <v>166</v>
      </c>
      <c r="AU677" s="220" t="s">
        <v>81</v>
      </c>
      <c r="AV677" s="14" t="s">
        <v>81</v>
      </c>
      <c r="AW677" s="14" t="s">
        <v>33</v>
      </c>
      <c r="AX677" s="14" t="s">
        <v>72</v>
      </c>
      <c r="AY677" s="220" t="s">
        <v>154</v>
      </c>
    </row>
    <row r="678" spans="2:51" s="15" customFormat="1" ht="11.25">
      <c r="B678" s="221"/>
      <c r="C678" s="222"/>
      <c r="D678" s="193" t="s">
        <v>166</v>
      </c>
      <c r="E678" s="223" t="s">
        <v>19</v>
      </c>
      <c r="F678" s="224" t="s">
        <v>196</v>
      </c>
      <c r="G678" s="222"/>
      <c r="H678" s="225">
        <v>162.6</v>
      </c>
      <c r="I678" s="226"/>
      <c r="J678" s="222"/>
      <c r="K678" s="222"/>
      <c r="L678" s="227"/>
      <c r="M678" s="228"/>
      <c r="N678" s="229"/>
      <c r="O678" s="229"/>
      <c r="P678" s="229"/>
      <c r="Q678" s="229"/>
      <c r="R678" s="229"/>
      <c r="S678" s="229"/>
      <c r="T678" s="230"/>
      <c r="AT678" s="231" t="s">
        <v>166</v>
      </c>
      <c r="AU678" s="231" t="s">
        <v>81</v>
      </c>
      <c r="AV678" s="15" t="s">
        <v>161</v>
      </c>
      <c r="AW678" s="15" t="s">
        <v>33</v>
      </c>
      <c r="AX678" s="15" t="s">
        <v>79</v>
      </c>
      <c r="AY678" s="231" t="s">
        <v>154</v>
      </c>
    </row>
    <row r="679" spans="1:65" s="2" customFormat="1" ht="24.2" customHeight="1">
      <c r="A679" s="36"/>
      <c r="B679" s="37"/>
      <c r="C679" s="180" t="s">
        <v>639</v>
      </c>
      <c r="D679" s="180" t="s">
        <v>156</v>
      </c>
      <c r="E679" s="181" t="s">
        <v>2107</v>
      </c>
      <c r="F679" s="182" t="s">
        <v>2108</v>
      </c>
      <c r="G679" s="183" t="s">
        <v>2109</v>
      </c>
      <c r="H679" s="184">
        <v>14</v>
      </c>
      <c r="I679" s="185"/>
      <c r="J679" s="186">
        <f>ROUND(I679*H679,2)</f>
        <v>0</v>
      </c>
      <c r="K679" s="182" t="s">
        <v>160</v>
      </c>
      <c r="L679" s="41"/>
      <c r="M679" s="187" t="s">
        <v>19</v>
      </c>
      <c r="N679" s="188" t="s">
        <v>43</v>
      </c>
      <c r="O679" s="66"/>
      <c r="P679" s="189">
        <f>O679*H679</f>
        <v>0</v>
      </c>
      <c r="Q679" s="189">
        <v>0.0001</v>
      </c>
      <c r="R679" s="189">
        <f>Q679*H679</f>
        <v>0.0014</v>
      </c>
      <c r="S679" s="189">
        <v>0</v>
      </c>
      <c r="T679" s="190">
        <f>S679*H679</f>
        <v>0</v>
      </c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R679" s="191" t="s">
        <v>161</v>
      </c>
      <c r="AT679" s="191" t="s">
        <v>156</v>
      </c>
      <c r="AU679" s="191" t="s">
        <v>81</v>
      </c>
      <c r="AY679" s="19" t="s">
        <v>154</v>
      </c>
      <c r="BE679" s="192">
        <f>IF(N679="základní",J679,0)</f>
        <v>0</v>
      </c>
      <c r="BF679" s="192">
        <f>IF(N679="snížená",J679,0)</f>
        <v>0</v>
      </c>
      <c r="BG679" s="192">
        <f>IF(N679="zákl. přenesená",J679,0)</f>
        <v>0</v>
      </c>
      <c r="BH679" s="192">
        <f>IF(N679="sníž. přenesená",J679,0)</f>
        <v>0</v>
      </c>
      <c r="BI679" s="192">
        <f>IF(N679="nulová",J679,0)</f>
        <v>0</v>
      </c>
      <c r="BJ679" s="19" t="s">
        <v>79</v>
      </c>
      <c r="BK679" s="192">
        <f>ROUND(I679*H679,2)</f>
        <v>0</v>
      </c>
      <c r="BL679" s="19" t="s">
        <v>161</v>
      </c>
      <c r="BM679" s="191" t="s">
        <v>2110</v>
      </c>
    </row>
    <row r="680" spans="1:47" s="2" customFormat="1" ht="11.25">
      <c r="A680" s="36"/>
      <c r="B680" s="37"/>
      <c r="C680" s="38"/>
      <c r="D680" s="193" t="s">
        <v>163</v>
      </c>
      <c r="E680" s="38"/>
      <c r="F680" s="194" t="s">
        <v>2108</v>
      </c>
      <c r="G680" s="38"/>
      <c r="H680" s="38"/>
      <c r="I680" s="195"/>
      <c r="J680" s="38"/>
      <c r="K680" s="38"/>
      <c r="L680" s="41"/>
      <c r="M680" s="196"/>
      <c r="N680" s="197"/>
      <c r="O680" s="66"/>
      <c r="P680" s="66"/>
      <c r="Q680" s="66"/>
      <c r="R680" s="66"/>
      <c r="S680" s="66"/>
      <c r="T680" s="67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T680" s="19" t="s">
        <v>163</v>
      </c>
      <c r="AU680" s="19" t="s">
        <v>81</v>
      </c>
    </row>
    <row r="681" spans="1:47" s="2" customFormat="1" ht="11.25">
      <c r="A681" s="36"/>
      <c r="B681" s="37"/>
      <c r="C681" s="38"/>
      <c r="D681" s="198" t="s">
        <v>164</v>
      </c>
      <c r="E681" s="38"/>
      <c r="F681" s="199" t="s">
        <v>2111</v>
      </c>
      <c r="G681" s="38"/>
      <c r="H681" s="38"/>
      <c r="I681" s="195"/>
      <c r="J681" s="38"/>
      <c r="K681" s="38"/>
      <c r="L681" s="41"/>
      <c r="M681" s="196"/>
      <c r="N681" s="197"/>
      <c r="O681" s="66"/>
      <c r="P681" s="66"/>
      <c r="Q681" s="66"/>
      <c r="R681" s="66"/>
      <c r="S681" s="66"/>
      <c r="T681" s="67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T681" s="19" t="s">
        <v>164</v>
      </c>
      <c r="AU681" s="19" t="s">
        <v>81</v>
      </c>
    </row>
    <row r="682" spans="1:65" s="2" customFormat="1" ht="21.75" customHeight="1">
      <c r="A682" s="36"/>
      <c r="B682" s="37"/>
      <c r="C682" s="180" t="s">
        <v>645</v>
      </c>
      <c r="D682" s="180" t="s">
        <v>156</v>
      </c>
      <c r="E682" s="181" t="s">
        <v>2112</v>
      </c>
      <c r="F682" s="182" t="s">
        <v>2113</v>
      </c>
      <c r="G682" s="183" t="s">
        <v>177</v>
      </c>
      <c r="H682" s="184">
        <v>224</v>
      </c>
      <c r="I682" s="185"/>
      <c r="J682" s="186">
        <f>ROUND(I682*H682,2)</f>
        <v>0</v>
      </c>
      <c r="K682" s="182" t="s">
        <v>160</v>
      </c>
      <c r="L682" s="41"/>
      <c r="M682" s="187" t="s">
        <v>19</v>
      </c>
      <c r="N682" s="188" t="s">
        <v>43</v>
      </c>
      <c r="O682" s="66"/>
      <c r="P682" s="189">
        <f>O682*H682</f>
        <v>0</v>
      </c>
      <c r="Q682" s="189">
        <v>0</v>
      </c>
      <c r="R682" s="189">
        <f>Q682*H682</f>
        <v>0</v>
      </c>
      <c r="S682" s="189">
        <v>0</v>
      </c>
      <c r="T682" s="190">
        <f>S682*H682</f>
        <v>0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191" t="s">
        <v>161</v>
      </c>
      <c r="AT682" s="191" t="s">
        <v>156</v>
      </c>
      <c r="AU682" s="191" t="s">
        <v>81</v>
      </c>
      <c r="AY682" s="19" t="s">
        <v>154</v>
      </c>
      <c r="BE682" s="192">
        <f>IF(N682="základní",J682,0)</f>
        <v>0</v>
      </c>
      <c r="BF682" s="192">
        <f>IF(N682="snížená",J682,0)</f>
        <v>0</v>
      </c>
      <c r="BG682" s="192">
        <f>IF(N682="zákl. přenesená",J682,0)</f>
        <v>0</v>
      </c>
      <c r="BH682" s="192">
        <f>IF(N682="sníž. přenesená",J682,0)</f>
        <v>0</v>
      </c>
      <c r="BI682" s="192">
        <f>IF(N682="nulová",J682,0)</f>
        <v>0</v>
      </c>
      <c r="BJ682" s="19" t="s">
        <v>79</v>
      </c>
      <c r="BK682" s="192">
        <f>ROUND(I682*H682,2)</f>
        <v>0</v>
      </c>
      <c r="BL682" s="19" t="s">
        <v>161</v>
      </c>
      <c r="BM682" s="191" t="s">
        <v>2114</v>
      </c>
    </row>
    <row r="683" spans="1:47" s="2" customFormat="1" ht="11.25">
      <c r="A683" s="36"/>
      <c r="B683" s="37"/>
      <c r="C683" s="38"/>
      <c r="D683" s="193" t="s">
        <v>163</v>
      </c>
      <c r="E683" s="38"/>
      <c r="F683" s="194" t="s">
        <v>2113</v>
      </c>
      <c r="G683" s="38"/>
      <c r="H683" s="38"/>
      <c r="I683" s="195"/>
      <c r="J683" s="38"/>
      <c r="K683" s="38"/>
      <c r="L683" s="41"/>
      <c r="M683" s="196"/>
      <c r="N683" s="197"/>
      <c r="O683" s="66"/>
      <c r="P683" s="66"/>
      <c r="Q683" s="66"/>
      <c r="R683" s="66"/>
      <c r="S683" s="66"/>
      <c r="T683" s="67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T683" s="19" t="s">
        <v>163</v>
      </c>
      <c r="AU683" s="19" t="s">
        <v>81</v>
      </c>
    </row>
    <row r="684" spans="1:47" s="2" customFormat="1" ht="11.25">
      <c r="A684" s="36"/>
      <c r="B684" s="37"/>
      <c r="C684" s="38"/>
      <c r="D684" s="198" t="s">
        <v>164</v>
      </c>
      <c r="E684" s="38"/>
      <c r="F684" s="199" t="s">
        <v>2115</v>
      </c>
      <c r="G684" s="38"/>
      <c r="H684" s="38"/>
      <c r="I684" s="195"/>
      <c r="J684" s="38"/>
      <c r="K684" s="38"/>
      <c r="L684" s="41"/>
      <c r="M684" s="196"/>
      <c r="N684" s="197"/>
      <c r="O684" s="66"/>
      <c r="P684" s="66"/>
      <c r="Q684" s="66"/>
      <c r="R684" s="66"/>
      <c r="S684" s="66"/>
      <c r="T684" s="67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T684" s="19" t="s">
        <v>164</v>
      </c>
      <c r="AU684" s="19" t="s">
        <v>81</v>
      </c>
    </row>
    <row r="685" spans="2:51" s="14" customFormat="1" ht="11.25">
      <c r="B685" s="210"/>
      <c r="C685" s="211"/>
      <c r="D685" s="193" t="s">
        <v>166</v>
      </c>
      <c r="E685" s="212" t="s">
        <v>19</v>
      </c>
      <c r="F685" s="213" t="s">
        <v>2116</v>
      </c>
      <c r="G685" s="211"/>
      <c r="H685" s="214">
        <v>224</v>
      </c>
      <c r="I685" s="215"/>
      <c r="J685" s="211"/>
      <c r="K685" s="211"/>
      <c r="L685" s="216"/>
      <c r="M685" s="217"/>
      <c r="N685" s="218"/>
      <c r="O685" s="218"/>
      <c r="P685" s="218"/>
      <c r="Q685" s="218"/>
      <c r="R685" s="218"/>
      <c r="S685" s="218"/>
      <c r="T685" s="219"/>
      <c r="AT685" s="220" t="s">
        <v>166</v>
      </c>
      <c r="AU685" s="220" t="s">
        <v>81</v>
      </c>
      <c r="AV685" s="14" t="s">
        <v>81</v>
      </c>
      <c r="AW685" s="14" t="s">
        <v>33</v>
      </c>
      <c r="AX685" s="14" t="s">
        <v>72</v>
      </c>
      <c r="AY685" s="220" t="s">
        <v>154</v>
      </c>
    </row>
    <row r="686" spans="2:51" s="15" customFormat="1" ht="11.25">
      <c r="B686" s="221"/>
      <c r="C686" s="222"/>
      <c r="D686" s="193" t="s">
        <v>166</v>
      </c>
      <c r="E686" s="223" t="s">
        <v>19</v>
      </c>
      <c r="F686" s="224" t="s">
        <v>196</v>
      </c>
      <c r="G686" s="222"/>
      <c r="H686" s="225">
        <v>224</v>
      </c>
      <c r="I686" s="226"/>
      <c r="J686" s="222"/>
      <c r="K686" s="222"/>
      <c r="L686" s="227"/>
      <c r="M686" s="228"/>
      <c r="N686" s="229"/>
      <c r="O686" s="229"/>
      <c r="P686" s="229"/>
      <c r="Q686" s="229"/>
      <c r="R686" s="229"/>
      <c r="S686" s="229"/>
      <c r="T686" s="230"/>
      <c r="AT686" s="231" t="s">
        <v>166</v>
      </c>
      <c r="AU686" s="231" t="s">
        <v>81</v>
      </c>
      <c r="AV686" s="15" t="s">
        <v>161</v>
      </c>
      <c r="AW686" s="15" t="s">
        <v>33</v>
      </c>
      <c r="AX686" s="15" t="s">
        <v>79</v>
      </c>
      <c r="AY686" s="231" t="s">
        <v>154</v>
      </c>
    </row>
    <row r="687" spans="1:65" s="2" customFormat="1" ht="24.2" customHeight="1">
      <c r="A687" s="36"/>
      <c r="B687" s="37"/>
      <c r="C687" s="180" t="s">
        <v>651</v>
      </c>
      <c r="D687" s="180" t="s">
        <v>156</v>
      </c>
      <c r="E687" s="181" t="s">
        <v>2117</v>
      </c>
      <c r="F687" s="182" t="s">
        <v>2118</v>
      </c>
      <c r="G687" s="183" t="s">
        <v>444</v>
      </c>
      <c r="H687" s="184">
        <v>10</v>
      </c>
      <c r="I687" s="185"/>
      <c r="J687" s="186">
        <f>ROUND(I687*H687,2)</f>
        <v>0</v>
      </c>
      <c r="K687" s="182" t="s">
        <v>160</v>
      </c>
      <c r="L687" s="41"/>
      <c r="M687" s="187" t="s">
        <v>19</v>
      </c>
      <c r="N687" s="188" t="s">
        <v>43</v>
      </c>
      <c r="O687" s="66"/>
      <c r="P687" s="189">
        <f>O687*H687</f>
        <v>0</v>
      </c>
      <c r="Q687" s="189">
        <v>0.45937</v>
      </c>
      <c r="R687" s="189">
        <f>Q687*H687</f>
        <v>4.5937</v>
      </c>
      <c r="S687" s="189">
        <v>0</v>
      </c>
      <c r="T687" s="190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191" t="s">
        <v>161</v>
      </c>
      <c r="AT687" s="191" t="s">
        <v>156</v>
      </c>
      <c r="AU687" s="191" t="s">
        <v>81</v>
      </c>
      <c r="AY687" s="19" t="s">
        <v>154</v>
      </c>
      <c r="BE687" s="192">
        <f>IF(N687="základní",J687,0)</f>
        <v>0</v>
      </c>
      <c r="BF687" s="192">
        <f>IF(N687="snížená",J687,0)</f>
        <v>0</v>
      </c>
      <c r="BG687" s="192">
        <f>IF(N687="zákl. přenesená",J687,0)</f>
        <v>0</v>
      </c>
      <c r="BH687" s="192">
        <f>IF(N687="sníž. přenesená",J687,0)</f>
        <v>0</v>
      </c>
      <c r="BI687" s="192">
        <f>IF(N687="nulová",J687,0)</f>
        <v>0</v>
      </c>
      <c r="BJ687" s="19" t="s">
        <v>79</v>
      </c>
      <c r="BK687" s="192">
        <f>ROUND(I687*H687,2)</f>
        <v>0</v>
      </c>
      <c r="BL687" s="19" t="s">
        <v>161</v>
      </c>
      <c r="BM687" s="191" t="s">
        <v>2119</v>
      </c>
    </row>
    <row r="688" spans="1:47" s="2" customFormat="1" ht="19.5">
      <c r="A688" s="36"/>
      <c r="B688" s="37"/>
      <c r="C688" s="38"/>
      <c r="D688" s="193" t="s">
        <v>163</v>
      </c>
      <c r="E688" s="38"/>
      <c r="F688" s="194" t="s">
        <v>2118</v>
      </c>
      <c r="G688" s="38"/>
      <c r="H688" s="38"/>
      <c r="I688" s="195"/>
      <c r="J688" s="38"/>
      <c r="K688" s="38"/>
      <c r="L688" s="41"/>
      <c r="M688" s="196"/>
      <c r="N688" s="197"/>
      <c r="O688" s="66"/>
      <c r="P688" s="66"/>
      <c r="Q688" s="66"/>
      <c r="R688" s="66"/>
      <c r="S688" s="66"/>
      <c r="T688" s="67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T688" s="19" t="s">
        <v>163</v>
      </c>
      <c r="AU688" s="19" t="s">
        <v>81</v>
      </c>
    </row>
    <row r="689" spans="1:47" s="2" customFormat="1" ht="11.25">
      <c r="A689" s="36"/>
      <c r="B689" s="37"/>
      <c r="C689" s="38"/>
      <c r="D689" s="198" t="s">
        <v>164</v>
      </c>
      <c r="E689" s="38"/>
      <c r="F689" s="199" t="s">
        <v>2120</v>
      </c>
      <c r="G689" s="38"/>
      <c r="H689" s="38"/>
      <c r="I689" s="195"/>
      <c r="J689" s="38"/>
      <c r="K689" s="38"/>
      <c r="L689" s="41"/>
      <c r="M689" s="196"/>
      <c r="N689" s="197"/>
      <c r="O689" s="66"/>
      <c r="P689" s="66"/>
      <c r="Q689" s="66"/>
      <c r="R689" s="66"/>
      <c r="S689" s="66"/>
      <c r="T689" s="67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T689" s="19" t="s">
        <v>164</v>
      </c>
      <c r="AU689" s="19" t="s">
        <v>81</v>
      </c>
    </row>
    <row r="690" spans="1:65" s="2" customFormat="1" ht="24.2" customHeight="1">
      <c r="A690" s="36"/>
      <c r="B690" s="37"/>
      <c r="C690" s="180" t="s">
        <v>657</v>
      </c>
      <c r="D690" s="180" t="s">
        <v>156</v>
      </c>
      <c r="E690" s="181" t="s">
        <v>2121</v>
      </c>
      <c r="F690" s="182" t="s">
        <v>2122</v>
      </c>
      <c r="G690" s="183" t="s">
        <v>444</v>
      </c>
      <c r="H690" s="184">
        <v>38</v>
      </c>
      <c r="I690" s="185"/>
      <c r="J690" s="186">
        <f>ROUND(I690*H690,2)</f>
        <v>0</v>
      </c>
      <c r="K690" s="182" t="s">
        <v>160</v>
      </c>
      <c r="L690" s="41"/>
      <c r="M690" s="187" t="s">
        <v>19</v>
      </c>
      <c r="N690" s="188" t="s">
        <v>43</v>
      </c>
      <c r="O690" s="66"/>
      <c r="P690" s="189">
        <f>O690*H690</f>
        <v>0</v>
      </c>
      <c r="Q690" s="189">
        <v>0.01019</v>
      </c>
      <c r="R690" s="189">
        <f>Q690*H690</f>
        <v>0.38721999999999995</v>
      </c>
      <c r="S690" s="189">
        <v>0</v>
      </c>
      <c r="T690" s="190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91" t="s">
        <v>161</v>
      </c>
      <c r="AT690" s="191" t="s">
        <v>156</v>
      </c>
      <c r="AU690" s="191" t="s">
        <v>81</v>
      </c>
      <c r="AY690" s="19" t="s">
        <v>154</v>
      </c>
      <c r="BE690" s="192">
        <f>IF(N690="základní",J690,0)</f>
        <v>0</v>
      </c>
      <c r="BF690" s="192">
        <f>IF(N690="snížená",J690,0)</f>
        <v>0</v>
      </c>
      <c r="BG690" s="192">
        <f>IF(N690="zákl. přenesená",J690,0)</f>
        <v>0</v>
      </c>
      <c r="BH690" s="192">
        <f>IF(N690="sníž. přenesená",J690,0)</f>
        <v>0</v>
      </c>
      <c r="BI690" s="192">
        <f>IF(N690="nulová",J690,0)</f>
        <v>0</v>
      </c>
      <c r="BJ690" s="19" t="s">
        <v>79</v>
      </c>
      <c r="BK690" s="192">
        <f>ROUND(I690*H690,2)</f>
        <v>0</v>
      </c>
      <c r="BL690" s="19" t="s">
        <v>161</v>
      </c>
      <c r="BM690" s="191" t="s">
        <v>2123</v>
      </c>
    </row>
    <row r="691" spans="1:47" s="2" customFormat="1" ht="19.5">
      <c r="A691" s="36"/>
      <c r="B691" s="37"/>
      <c r="C691" s="38"/>
      <c r="D691" s="193" t="s">
        <v>163</v>
      </c>
      <c r="E691" s="38"/>
      <c r="F691" s="194" t="s">
        <v>2122</v>
      </c>
      <c r="G691" s="38"/>
      <c r="H691" s="38"/>
      <c r="I691" s="195"/>
      <c r="J691" s="38"/>
      <c r="K691" s="38"/>
      <c r="L691" s="41"/>
      <c r="M691" s="196"/>
      <c r="N691" s="197"/>
      <c r="O691" s="66"/>
      <c r="P691" s="66"/>
      <c r="Q691" s="66"/>
      <c r="R691" s="66"/>
      <c r="S691" s="66"/>
      <c r="T691" s="67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T691" s="19" t="s">
        <v>163</v>
      </c>
      <c r="AU691" s="19" t="s">
        <v>81</v>
      </c>
    </row>
    <row r="692" spans="1:47" s="2" customFormat="1" ht="11.25">
      <c r="A692" s="36"/>
      <c r="B692" s="37"/>
      <c r="C692" s="38"/>
      <c r="D692" s="198" t="s">
        <v>164</v>
      </c>
      <c r="E692" s="38"/>
      <c r="F692" s="199" t="s">
        <v>2124</v>
      </c>
      <c r="G692" s="38"/>
      <c r="H692" s="38"/>
      <c r="I692" s="195"/>
      <c r="J692" s="38"/>
      <c r="K692" s="38"/>
      <c r="L692" s="41"/>
      <c r="M692" s="196"/>
      <c r="N692" s="197"/>
      <c r="O692" s="66"/>
      <c r="P692" s="66"/>
      <c r="Q692" s="66"/>
      <c r="R692" s="66"/>
      <c r="S692" s="66"/>
      <c r="T692" s="67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T692" s="19" t="s">
        <v>164</v>
      </c>
      <c r="AU692" s="19" t="s">
        <v>81</v>
      </c>
    </row>
    <row r="693" spans="2:51" s="14" customFormat="1" ht="11.25">
      <c r="B693" s="210"/>
      <c r="C693" s="211"/>
      <c r="D693" s="193" t="s">
        <v>166</v>
      </c>
      <c r="E693" s="212" t="s">
        <v>19</v>
      </c>
      <c r="F693" s="213" t="s">
        <v>2125</v>
      </c>
      <c r="G693" s="211"/>
      <c r="H693" s="214">
        <v>17</v>
      </c>
      <c r="I693" s="215"/>
      <c r="J693" s="211"/>
      <c r="K693" s="211"/>
      <c r="L693" s="216"/>
      <c r="M693" s="217"/>
      <c r="N693" s="218"/>
      <c r="O693" s="218"/>
      <c r="P693" s="218"/>
      <c r="Q693" s="218"/>
      <c r="R693" s="218"/>
      <c r="S693" s="218"/>
      <c r="T693" s="219"/>
      <c r="AT693" s="220" t="s">
        <v>166</v>
      </c>
      <c r="AU693" s="220" t="s">
        <v>81</v>
      </c>
      <c r="AV693" s="14" t="s">
        <v>81</v>
      </c>
      <c r="AW693" s="14" t="s">
        <v>33</v>
      </c>
      <c r="AX693" s="14" t="s">
        <v>72</v>
      </c>
      <c r="AY693" s="220" t="s">
        <v>154</v>
      </c>
    </row>
    <row r="694" spans="2:51" s="16" customFormat="1" ht="11.25">
      <c r="B694" s="245"/>
      <c r="C694" s="246"/>
      <c r="D694" s="193" t="s">
        <v>166</v>
      </c>
      <c r="E694" s="247" t="s">
        <v>19</v>
      </c>
      <c r="F694" s="248" t="s">
        <v>1880</v>
      </c>
      <c r="G694" s="246"/>
      <c r="H694" s="249">
        <v>17</v>
      </c>
      <c r="I694" s="250"/>
      <c r="J694" s="246"/>
      <c r="K694" s="246"/>
      <c r="L694" s="251"/>
      <c r="M694" s="252"/>
      <c r="N694" s="253"/>
      <c r="O694" s="253"/>
      <c r="P694" s="253"/>
      <c r="Q694" s="253"/>
      <c r="R694" s="253"/>
      <c r="S694" s="253"/>
      <c r="T694" s="254"/>
      <c r="AT694" s="255" t="s">
        <v>166</v>
      </c>
      <c r="AU694" s="255" t="s">
        <v>81</v>
      </c>
      <c r="AV694" s="16" t="s">
        <v>174</v>
      </c>
      <c r="AW694" s="16" t="s">
        <v>33</v>
      </c>
      <c r="AX694" s="16" t="s">
        <v>72</v>
      </c>
      <c r="AY694" s="255" t="s">
        <v>154</v>
      </c>
    </row>
    <row r="695" spans="2:51" s="14" customFormat="1" ht="11.25">
      <c r="B695" s="210"/>
      <c r="C695" s="211"/>
      <c r="D695" s="193" t="s">
        <v>166</v>
      </c>
      <c r="E695" s="212" t="s">
        <v>19</v>
      </c>
      <c r="F695" s="213" t="s">
        <v>2126</v>
      </c>
      <c r="G695" s="211"/>
      <c r="H695" s="214">
        <v>2</v>
      </c>
      <c r="I695" s="215"/>
      <c r="J695" s="211"/>
      <c r="K695" s="211"/>
      <c r="L695" s="216"/>
      <c r="M695" s="217"/>
      <c r="N695" s="218"/>
      <c r="O695" s="218"/>
      <c r="P695" s="218"/>
      <c r="Q695" s="218"/>
      <c r="R695" s="218"/>
      <c r="S695" s="218"/>
      <c r="T695" s="219"/>
      <c r="AT695" s="220" t="s">
        <v>166</v>
      </c>
      <c r="AU695" s="220" t="s">
        <v>81</v>
      </c>
      <c r="AV695" s="14" t="s">
        <v>81</v>
      </c>
      <c r="AW695" s="14" t="s">
        <v>33</v>
      </c>
      <c r="AX695" s="14" t="s">
        <v>72</v>
      </c>
      <c r="AY695" s="220" t="s">
        <v>154</v>
      </c>
    </row>
    <row r="696" spans="2:51" s="14" customFormat="1" ht="11.25">
      <c r="B696" s="210"/>
      <c r="C696" s="211"/>
      <c r="D696" s="193" t="s">
        <v>166</v>
      </c>
      <c r="E696" s="212" t="s">
        <v>19</v>
      </c>
      <c r="F696" s="213" t="s">
        <v>2127</v>
      </c>
      <c r="G696" s="211"/>
      <c r="H696" s="214">
        <v>2</v>
      </c>
      <c r="I696" s="215"/>
      <c r="J696" s="211"/>
      <c r="K696" s="211"/>
      <c r="L696" s="216"/>
      <c r="M696" s="217"/>
      <c r="N696" s="218"/>
      <c r="O696" s="218"/>
      <c r="P696" s="218"/>
      <c r="Q696" s="218"/>
      <c r="R696" s="218"/>
      <c r="S696" s="218"/>
      <c r="T696" s="219"/>
      <c r="AT696" s="220" t="s">
        <v>166</v>
      </c>
      <c r="AU696" s="220" t="s">
        <v>81</v>
      </c>
      <c r="AV696" s="14" t="s">
        <v>81</v>
      </c>
      <c r="AW696" s="14" t="s">
        <v>33</v>
      </c>
      <c r="AX696" s="14" t="s">
        <v>72</v>
      </c>
      <c r="AY696" s="220" t="s">
        <v>154</v>
      </c>
    </row>
    <row r="697" spans="2:51" s="14" customFormat="1" ht="11.25">
      <c r="B697" s="210"/>
      <c r="C697" s="211"/>
      <c r="D697" s="193" t="s">
        <v>166</v>
      </c>
      <c r="E697" s="212" t="s">
        <v>19</v>
      </c>
      <c r="F697" s="213" t="s">
        <v>1890</v>
      </c>
      <c r="G697" s="211"/>
      <c r="H697" s="214">
        <v>3</v>
      </c>
      <c r="I697" s="215"/>
      <c r="J697" s="211"/>
      <c r="K697" s="211"/>
      <c r="L697" s="216"/>
      <c r="M697" s="217"/>
      <c r="N697" s="218"/>
      <c r="O697" s="218"/>
      <c r="P697" s="218"/>
      <c r="Q697" s="218"/>
      <c r="R697" s="218"/>
      <c r="S697" s="218"/>
      <c r="T697" s="219"/>
      <c r="AT697" s="220" t="s">
        <v>166</v>
      </c>
      <c r="AU697" s="220" t="s">
        <v>81</v>
      </c>
      <c r="AV697" s="14" t="s">
        <v>81</v>
      </c>
      <c r="AW697" s="14" t="s">
        <v>33</v>
      </c>
      <c r="AX697" s="14" t="s">
        <v>72</v>
      </c>
      <c r="AY697" s="220" t="s">
        <v>154</v>
      </c>
    </row>
    <row r="698" spans="2:51" s="14" customFormat="1" ht="11.25">
      <c r="B698" s="210"/>
      <c r="C698" s="211"/>
      <c r="D698" s="193" t="s">
        <v>166</v>
      </c>
      <c r="E698" s="212" t="s">
        <v>19</v>
      </c>
      <c r="F698" s="213" t="s">
        <v>2128</v>
      </c>
      <c r="G698" s="211"/>
      <c r="H698" s="214">
        <v>3</v>
      </c>
      <c r="I698" s="215"/>
      <c r="J698" s="211"/>
      <c r="K698" s="211"/>
      <c r="L698" s="216"/>
      <c r="M698" s="217"/>
      <c r="N698" s="218"/>
      <c r="O698" s="218"/>
      <c r="P698" s="218"/>
      <c r="Q698" s="218"/>
      <c r="R698" s="218"/>
      <c r="S698" s="218"/>
      <c r="T698" s="219"/>
      <c r="AT698" s="220" t="s">
        <v>166</v>
      </c>
      <c r="AU698" s="220" t="s">
        <v>81</v>
      </c>
      <c r="AV698" s="14" t="s">
        <v>81</v>
      </c>
      <c r="AW698" s="14" t="s">
        <v>33</v>
      </c>
      <c r="AX698" s="14" t="s">
        <v>72</v>
      </c>
      <c r="AY698" s="220" t="s">
        <v>154</v>
      </c>
    </row>
    <row r="699" spans="2:51" s="14" customFormat="1" ht="11.25">
      <c r="B699" s="210"/>
      <c r="C699" s="211"/>
      <c r="D699" s="193" t="s">
        <v>166</v>
      </c>
      <c r="E699" s="212" t="s">
        <v>19</v>
      </c>
      <c r="F699" s="213" t="s">
        <v>2129</v>
      </c>
      <c r="G699" s="211"/>
      <c r="H699" s="214">
        <v>3</v>
      </c>
      <c r="I699" s="215"/>
      <c r="J699" s="211"/>
      <c r="K699" s="211"/>
      <c r="L699" s="216"/>
      <c r="M699" s="217"/>
      <c r="N699" s="218"/>
      <c r="O699" s="218"/>
      <c r="P699" s="218"/>
      <c r="Q699" s="218"/>
      <c r="R699" s="218"/>
      <c r="S699" s="218"/>
      <c r="T699" s="219"/>
      <c r="AT699" s="220" t="s">
        <v>166</v>
      </c>
      <c r="AU699" s="220" t="s">
        <v>81</v>
      </c>
      <c r="AV699" s="14" t="s">
        <v>81</v>
      </c>
      <c r="AW699" s="14" t="s">
        <v>33</v>
      </c>
      <c r="AX699" s="14" t="s">
        <v>72</v>
      </c>
      <c r="AY699" s="220" t="s">
        <v>154</v>
      </c>
    </row>
    <row r="700" spans="2:51" s="14" customFormat="1" ht="11.25">
      <c r="B700" s="210"/>
      <c r="C700" s="211"/>
      <c r="D700" s="193" t="s">
        <v>166</v>
      </c>
      <c r="E700" s="212" t="s">
        <v>19</v>
      </c>
      <c r="F700" s="213" t="s">
        <v>2130</v>
      </c>
      <c r="G700" s="211"/>
      <c r="H700" s="214">
        <v>3</v>
      </c>
      <c r="I700" s="215"/>
      <c r="J700" s="211"/>
      <c r="K700" s="211"/>
      <c r="L700" s="216"/>
      <c r="M700" s="217"/>
      <c r="N700" s="218"/>
      <c r="O700" s="218"/>
      <c r="P700" s="218"/>
      <c r="Q700" s="218"/>
      <c r="R700" s="218"/>
      <c r="S700" s="218"/>
      <c r="T700" s="219"/>
      <c r="AT700" s="220" t="s">
        <v>166</v>
      </c>
      <c r="AU700" s="220" t="s">
        <v>81</v>
      </c>
      <c r="AV700" s="14" t="s">
        <v>81</v>
      </c>
      <c r="AW700" s="14" t="s">
        <v>33</v>
      </c>
      <c r="AX700" s="14" t="s">
        <v>72</v>
      </c>
      <c r="AY700" s="220" t="s">
        <v>154</v>
      </c>
    </row>
    <row r="701" spans="2:51" s="14" customFormat="1" ht="11.25">
      <c r="B701" s="210"/>
      <c r="C701" s="211"/>
      <c r="D701" s="193" t="s">
        <v>166</v>
      </c>
      <c r="E701" s="212" t="s">
        <v>19</v>
      </c>
      <c r="F701" s="213" t="s">
        <v>2131</v>
      </c>
      <c r="G701" s="211"/>
      <c r="H701" s="214">
        <v>2</v>
      </c>
      <c r="I701" s="215"/>
      <c r="J701" s="211"/>
      <c r="K701" s="211"/>
      <c r="L701" s="216"/>
      <c r="M701" s="217"/>
      <c r="N701" s="218"/>
      <c r="O701" s="218"/>
      <c r="P701" s="218"/>
      <c r="Q701" s="218"/>
      <c r="R701" s="218"/>
      <c r="S701" s="218"/>
      <c r="T701" s="219"/>
      <c r="AT701" s="220" t="s">
        <v>166</v>
      </c>
      <c r="AU701" s="220" t="s">
        <v>81</v>
      </c>
      <c r="AV701" s="14" t="s">
        <v>81</v>
      </c>
      <c r="AW701" s="14" t="s">
        <v>33</v>
      </c>
      <c r="AX701" s="14" t="s">
        <v>72</v>
      </c>
      <c r="AY701" s="220" t="s">
        <v>154</v>
      </c>
    </row>
    <row r="702" spans="2:51" s="14" customFormat="1" ht="11.25">
      <c r="B702" s="210"/>
      <c r="C702" s="211"/>
      <c r="D702" s="193" t="s">
        <v>166</v>
      </c>
      <c r="E702" s="212" t="s">
        <v>19</v>
      </c>
      <c r="F702" s="213" t="s">
        <v>1895</v>
      </c>
      <c r="G702" s="211"/>
      <c r="H702" s="214">
        <v>2</v>
      </c>
      <c r="I702" s="215"/>
      <c r="J702" s="211"/>
      <c r="K702" s="211"/>
      <c r="L702" s="216"/>
      <c r="M702" s="217"/>
      <c r="N702" s="218"/>
      <c r="O702" s="218"/>
      <c r="P702" s="218"/>
      <c r="Q702" s="218"/>
      <c r="R702" s="218"/>
      <c r="S702" s="218"/>
      <c r="T702" s="219"/>
      <c r="AT702" s="220" t="s">
        <v>166</v>
      </c>
      <c r="AU702" s="220" t="s">
        <v>81</v>
      </c>
      <c r="AV702" s="14" t="s">
        <v>81</v>
      </c>
      <c r="AW702" s="14" t="s">
        <v>33</v>
      </c>
      <c r="AX702" s="14" t="s">
        <v>72</v>
      </c>
      <c r="AY702" s="220" t="s">
        <v>154</v>
      </c>
    </row>
    <row r="703" spans="2:51" s="14" customFormat="1" ht="11.25">
      <c r="B703" s="210"/>
      <c r="C703" s="211"/>
      <c r="D703" s="193" t="s">
        <v>166</v>
      </c>
      <c r="E703" s="212" t="s">
        <v>19</v>
      </c>
      <c r="F703" s="213" t="s">
        <v>1896</v>
      </c>
      <c r="G703" s="211"/>
      <c r="H703" s="214">
        <v>1</v>
      </c>
      <c r="I703" s="215"/>
      <c r="J703" s="211"/>
      <c r="K703" s="211"/>
      <c r="L703" s="216"/>
      <c r="M703" s="217"/>
      <c r="N703" s="218"/>
      <c r="O703" s="218"/>
      <c r="P703" s="218"/>
      <c r="Q703" s="218"/>
      <c r="R703" s="218"/>
      <c r="S703" s="218"/>
      <c r="T703" s="219"/>
      <c r="AT703" s="220" t="s">
        <v>166</v>
      </c>
      <c r="AU703" s="220" t="s">
        <v>81</v>
      </c>
      <c r="AV703" s="14" t="s">
        <v>81</v>
      </c>
      <c r="AW703" s="14" t="s">
        <v>33</v>
      </c>
      <c r="AX703" s="14" t="s">
        <v>72</v>
      </c>
      <c r="AY703" s="220" t="s">
        <v>154</v>
      </c>
    </row>
    <row r="704" spans="2:51" s="16" customFormat="1" ht="11.25">
      <c r="B704" s="245"/>
      <c r="C704" s="246"/>
      <c r="D704" s="193" t="s">
        <v>166</v>
      </c>
      <c r="E704" s="247" t="s">
        <v>19</v>
      </c>
      <c r="F704" s="248" t="s">
        <v>1880</v>
      </c>
      <c r="G704" s="246"/>
      <c r="H704" s="249">
        <v>21</v>
      </c>
      <c r="I704" s="250"/>
      <c r="J704" s="246"/>
      <c r="K704" s="246"/>
      <c r="L704" s="251"/>
      <c r="M704" s="252"/>
      <c r="N704" s="253"/>
      <c r="O704" s="253"/>
      <c r="P704" s="253"/>
      <c r="Q704" s="253"/>
      <c r="R704" s="253"/>
      <c r="S704" s="253"/>
      <c r="T704" s="254"/>
      <c r="AT704" s="255" t="s">
        <v>166</v>
      </c>
      <c r="AU704" s="255" t="s">
        <v>81</v>
      </c>
      <c r="AV704" s="16" t="s">
        <v>174</v>
      </c>
      <c r="AW704" s="16" t="s">
        <v>33</v>
      </c>
      <c r="AX704" s="16" t="s">
        <v>72</v>
      </c>
      <c r="AY704" s="255" t="s">
        <v>154</v>
      </c>
    </row>
    <row r="705" spans="2:51" s="15" customFormat="1" ht="11.25">
      <c r="B705" s="221"/>
      <c r="C705" s="222"/>
      <c r="D705" s="193" t="s">
        <v>166</v>
      </c>
      <c r="E705" s="223" t="s">
        <v>19</v>
      </c>
      <c r="F705" s="224" t="s">
        <v>196</v>
      </c>
      <c r="G705" s="222"/>
      <c r="H705" s="225">
        <v>38</v>
      </c>
      <c r="I705" s="226"/>
      <c r="J705" s="222"/>
      <c r="K705" s="222"/>
      <c r="L705" s="227"/>
      <c r="M705" s="228"/>
      <c r="N705" s="229"/>
      <c r="O705" s="229"/>
      <c r="P705" s="229"/>
      <c r="Q705" s="229"/>
      <c r="R705" s="229"/>
      <c r="S705" s="229"/>
      <c r="T705" s="230"/>
      <c r="AT705" s="231" t="s">
        <v>166</v>
      </c>
      <c r="AU705" s="231" t="s">
        <v>81</v>
      </c>
      <c r="AV705" s="15" t="s">
        <v>161</v>
      </c>
      <c r="AW705" s="15" t="s">
        <v>33</v>
      </c>
      <c r="AX705" s="15" t="s">
        <v>79</v>
      </c>
      <c r="AY705" s="231" t="s">
        <v>154</v>
      </c>
    </row>
    <row r="706" spans="1:65" s="2" customFormat="1" ht="16.5" customHeight="1">
      <c r="A706" s="36"/>
      <c r="B706" s="37"/>
      <c r="C706" s="232" t="s">
        <v>664</v>
      </c>
      <c r="D706" s="232" t="s">
        <v>275</v>
      </c>
      <c r="E706" s="233" t="s">
        <v>2132</v>
      </c>
      <c r="F706" s="234" t="s">
        <v>2133</v>
      </c>
      <c r="G706" s="235" t="s">
        <v>444</v>
      </c>
      <c r="H706" s="236">
        <v>5</v>
      </c>
      <c r="I706" s="237"/>
      <c r="J706" s="238">
        <f>ROUND(I706*H706,2)</f>
        <v>0</v>
      </c>
      <c r="K706" s="234" t="s">
        <v>458</v>
      </c>
      <c r="L706" s="239"/>
      <c r="M706" s="240" t="s">
        <v>19</v>
      </c>
      <c r="N706" s="241" t="s">
        <v>43</v>
      </c>
      <c r="O706" s="66"/>
      <c r="P706" s="189">
        <f>O706*H706</f>
        <v>0</v>
      </c>
      <c r="Q706" s="189">
        <v>0.16</v>
      </c>
      <c r="R706" s="189">
        <f>Q706*H706</f>
        <v>0.8</v>
      </c>
      <c r="S706" s="189">
        <v>0</v>
      </c>
      <c r="T706" s="190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191" t="s">
        <v>212</v>
      </c>
      <c r="AT706" s="191" t="s">
        <v>275</v>
      </c>
      <c r="AU706" s="191" t="s">
        <v>81</v>
      </c>
      <c r="AY706" s="19" t="s">
        <v>154</v>
      </c>
      <c r="BE706" s="192">
        <f>IF(N706="základní",J706,0)</f>
        <v>0</v>
      </c>
      <c r="BF706" s="192">
        <f>IF(N706="snížená",J706,0)</f>
        <v>0</v>
      </c>
      <c r="BG706" s="192">
        <f>IF(N706="zákl. přenesená",J706,0)</f>
        <v>0</v>
      </c>
      <c r="BH706" s="192">
        <f>IF(N706="sníž. přenesená",J706,0)</f>
        <v>0</v>
      </c>
      <c r="BI706" s="192">
        <f>IF(N706="nulová",J706,0)</f>
        <v>0</v>
      </c>
      <c r="BJ706" s="19" t="s">
        <v>79</v>
      </c>
      <c r="BK706" s="192">
        <f>ROUND(I706*H706,2)</f>
        <v>0</v>
      </c>
      <c r="BL706" s="19" t="s">
        <v>161</v>
      </c>
      <c r="BM706" s="191" t="s">
        <v>2134</v>
      </c>
    </row>
    <row r="707" spans="1:47" s="2" customFormat="1" ht="11.25">
      <c r="A707" s="36"/>
      <c r="B707" s="37"/>
      <c r="C707" s="38"/>
      <c r="D707" s="193" t="s">
        <v>163</v>
      </c>
      <c r="E707" s="38"/>
      <c r="F707" s="194" t="s">
        <v>2133</v>
      </c>
      <c r="G707" s="38"/>
      <c r="H707" s="38"/>
      <c r="I707" s="195"/>
      <c r="J707" s="38"/>
      <c r="K707" s="38"/>
      <c r="L707" s="41"/>
      <c r="M707" s="196"/>
      <c r="N707" s="197"/>
      <c r="O707" s="66"/>
      <c r="P707" s="66"/>
      <c r="Q707" s="66"/>
      <c r="R707" s="66"/>
      <c r="S707" s="66"/>
      <c r="T707" s="67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T707" s="19" t="s">
        <v>163</v>
      </c>
      <c r="AU707" s="19" t="s">
        <v>81</v>
      </c>
    </row>
    <row r="708" spans="2:51" s="14" customFormat="1" ht="11.25">
      <c r="B708" s="210"/>
      <c r="C708" s="211"/>
      <c r="D708" s="193" t="s">
        <v>166</v>
      </c>
      <c r="E708" s="212" t="s">
        <v>19</v>
      </c>
      <c r="F708" s="213" t="s">
        <v>2135</v>
      </c>
      <c r="G708" s="211"/>
      <c r="H708" s="214">
        <v>5</v>
      </c>
      <c r="I708" s="215"/>
      <c r="J708" s="211"/>
      <c r="K708" s="211"/>
      <c r="L708" s="216"/>
      <c r="M708" s="217"/>
      <c r="N708" s="218"/>
      <c r="O708" s="218"/>
      <c r="P708" s="218"/>
      <c r="Q708" s="218"/>
      <c r="R708" s="218"/>
      <c r="S708" s="218"/>
      <c r="T708" s="219"/>
      <c r="AT708" s="220" t="s">
        <v>166</v>
      </c>
      <c r="AU708" s="220" t="s">
        <v>81</v>
      </c>
      <c r="AV708" s="14" t="s">
        <v>81</v>
      </c>
      <c r="AW708" s="14" t="s">
        <v>33</v>
      </c>
      <c r="AX708" s="14" t="s">
        <v>72</v>
      </c>
      <c r="AY708" s="220" t="s">
        <v>154</v>
      </c>
    </row>
    <row r="709" spans="2:51" s="15" customFormat="1" ht="11.25">
      <c r="B709" s="221"/>
      <c r="C709" s="222"/>
      <c r="D709" s="193" t="s">
        <v>166</v>
      </c>
      <c r="E709" s="223" t="s">
        <v>19</v>
      </c>
      <c r="F709" s="224" t="s">
        <v>196</v>
      </c>
      <c r="G709" s="222"/>
      <c r="H709" s="225">
        <v>5</v>
      </c>
      <c r="I709" s="226"/>
      <c r="J709" s="222"/>
      <c r="K709" s="222"/>
      <c r="L709" s="227"/>
      <c r="M709" s="228"/>
      <c r="N709" s="229"/>
      <c r="O709" s="229"/>
      <c r="P709" s="229"/>
      <c r="Q709" s="229"/>
      <c r="R709" s="229"/>
      <c r="S709" s="229"/>
      <c r="T709" s="230"/>
      <c r="AT709" s="231" t="s">
        <v>166</v>
      </c>
      <c r="AU709" s="231" t="s">
        <v>81</v>
      </c>
      <c r="AV709" s="15" t="s">
        <v>161</v>
      </c>
      <c r="AW709" s="15" t="s">
        <v>33</v>
      </c>
      <c r="AX709" s="15" t="s">
        <v>79</v>
      </c>
      <c r="AY709" s="231" t="s">
        <v>154</v>
      </c>
    </row>
    <row r="710" spans="1:65" s="2" customFormat="1" ht="16.5" customHeight="1">
      <c r="A710" s="36"/>
      <c r="B710" s="37"/>
      <c r="C710" s="232" t="s">
        <v>669</v>
      </c>
      <c r="D710" s="232" t="s">
        <v>275</v>
      </c>
      <c r="E710" s="233" t="s">
        <v>2136</v>
      </c>
      <c r="F710" s="234" t="s">
        <v>2137</v>
      </c>
      <c r="G710" s="235" t="s">
        <v>444</v>
      </c>
      <c r="H710" s="236">
        <v>5</v>
      </c>
      <c r="I710" s="237"/>
      <c r="J710" s="238">
        <f>ROUND(I710*H710,2)</f>
        <v>0</v>
      </c>
      <c r="K710" s="234" t="s">
        <v>458</v>
      </c>
      <c r="L710" s="239"/>
      <c r="M710" s="240" t="s">
        <v>19</v>
      </c>
      <c r="N710" s="241" t="s">
        <v>43</v>
      </c>
      <c r="O710" s="66"/>
      <c r="P710" s="189">
        <f>O710*H710</f>
        <v>0</v>
      </c>
      <c r="Q710" s="189">
        <v>0.32</v>
      </c>
      <c r="R710" s="189">
        <f>Q710*H710</f>
        <v>1.6</v>
      </c>
      <c r="S710" s="189">
        <v>0</v>
      </c>
      <c r="T710" s="190">
        <f>S710*H710</f>
        <v>0</v>
      </c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R710" s="191" t="s">
        <v>212</v>
      </c>
      <c r="AT710" s="191" t="s">
        <v>275</v>
      </c>
      <c r="AU710" s="191" t="s">
        <v>81</v>
      </c>
      <c r="AY710" s="19" t="s">
        <v>154</v>
      </c>
      <c r="BE710" s="192">
        <f>IF(N710="základní",J710,0)</f>
        <v>0</v>
      </c>
      <c r="BF710" s="192">
        <f>IF(N710="snížená",J710,0)</f>
        <v>0</v>
      </c>
      <c r="BG710" s="192">
        <f>IF(N710="zákl. přenesená",J710,0)</f>
        <v>0</v>
      </c>
      <c r="BH710" s="192">
        <f>IF(N710="sníž. přenesená",J710,0)</f>
        <v>0</v>
      </c>
      <c r="BI710" s="192">
        <f>IF(N710="nulová",J710,0)</f>
        <v>0</v>
      </c>
      <c r="BJ710" s="19" t="s">
        <v>79</v>
      </c>
      <c r="BK710" s="192">
        <f>ROUND(I710*H710,2)</f>
        <v>0</v>
      </c>
      <c r="BL710" s="19" t="s">
        <v>161</v>
      </c>
      <c r="BM710" s="191" t="s">
        <v>2138</v>
      </c>
    </row>
    <row r="711" spans="1:47" s="2" customFormat="1" ht="11.25">
      <c r="A711" s="36"/>
      <c r="B711" s="37"/>
      <c r="C711" s="38"/>
      <c r="D711" s="193" t="s">
        <v>163</v>
      </c>
      <c r="E711" s="38"/>
      <c r="F711" s="194" t="s">
        <v>2137</v>
      </c>
      <c r="G711" s="38"/>
      <c r="H711" s="38"/>
      <c r="I711" s="195"/>
      <c r="J711" s="38"/>
      <c r="K711" s="38"/>
      <c r="L711" s="41"/>
      <c r="M711" s="196"/>
      <c r="N711" s="197"/>
      <c r="O711" s="66"/>
      <c r="P711" s="66"/>
      <c r="Q711" s="66"/>
      <c r="R711" s="66"/>
      <c r="S711" s="66"/>
      <c r="T711" s="67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T711" s="19" t="s">
        <v>163</v>
      </c>
      <c r="AU711" s="19" t="s">
        <v>81</v>
      </c>
    </row>
    <row r="712" spans="2:51" s="14" customFormat="1" ht="11.25">
      <c r="B712" s="210"/>
      <c r="C712" s="211"/>
      <c r="D712" s="193" t="s">
        <v>166</v>
      </c>
      <c r="E712" s="212" t="s">
        <v>19</v>
      </c>
      <c r="F712" s="213" t="s">
        <v>1897</v>
      </c>
      <c r="G712" s="211"/>
      <c r="H712" s="214">
        <v>1</v>
      </c>
      <c r="I712" s="215"/>
      <c r="J712" s="211"/>
      <c r="K712" s="211"/>
      <c r="L712" s="216"/>
      <c r="M712" s="217"/>
      <c r="N712" s="218"/>
      <c r="O712" s="218"/>
      <c r="P712" s="218"/>
      <c r="Q712" s="218"/>
      <c r="R712" s="218"/>
      <c r="S712" s="218"/>
      <c r="T712" s="219"/>
      <c r="AT712" s="220" t="s">
        <v>166</v>
      </c>
      <c r="AU712" s="220" t="s">
        <v>81</v>
      </c>
      <c r="AV712" s="14" t="s">
        <v>81</v>
      </c>
      <c r="AW712" s="14" t="s">
        <v>33</v>
      </c>
      <c r="AX712" s="14" t="s">
        <v>72</v>
      </c>
      <c r="AY712" s="220" t="s">
        <v>154</v>
      </c>
    </row>
    <row r="713" spans="2:51" s="14" customFormat="1" ht="11.25">
      <c r="B713" s="210"/>
      <c r="C713" s="211"/>
      <c r="D713" s="193" t="s">
        <v>166</v>
      </c>
      <c r="E713" s="212" t="s">
        <v>19</v>
      </c>
      <c r="F713" s="213" t="s">
        <v>2139</v>
      </c>
      <c r="G713" s="211"/>
      <c r="H713" s="214">
        <v>2</v>
      </c>
      <c r="I713" s="215"/>
      <c r="J713" s="211"/>
      <c r="K713" s="211"/>
      <c r="L713" s="216"/>
      <c r="M713" s="217"/>
      <c r="N713" s="218"/>
      <c r="O713" s="218"/>
      <c r="P713" s="218"/>
      <c r="Q713" s="218"/>
      <c r="R713" s="218"/>
      <c r="S713" s="218"/>
      <c r="T713" s="219"/>
      <c r="AT713" s="220" t="s">
        <v>166</v>
      </c>
      <c r="AU713" s="220" t="s">
        <v>81</v>
      </c>
      <c r="AV713" s="14" t="s">
        <v>81</v>
      </c>
      <c r="AW713" s="14" t="s">
        <v>33</v>
      </c>
      <c r="AX713" s="14" t="s">
        <v>72</v>
      </c>
      <c r="AY713" s="220" t="s">
        <v>154</v>
      </c>
    </row>
    <row r="714" spans="2:51" s="14" customFormat="1" ht="11.25">
      <c r="B714" s="210"/>
      <c r="C714" s="211"/>
      <c r="D714" s="193" t="s">
        <v>166</v>
      </c>
      <c r="E714" s="212" t="s">
        <v>19</v>
      </c>
      <c r="F714" s="213" t="s">
        <v>2140</v>
      </c>
      <c r="G714" s="211"/>
      <c r="H714" s="214">
        <v>2</v>
      </c>
      <c r="I714" s="215"/>
      <c r="J714" s="211"/>
      <c r="K714" s="211"/>
      <c r="L714" s="216"/>
      <c r="M714" s="217"/>
      <c r="N714" s="218"/>
      <c r="O714" s="218"/>
      <c r="P714" s="218"/>
      <c r="Q714" s="218"/>
      <c r="R714" s="218"/>
      <c r="S714" s="218"/>
      <c r="T714" s="219"/>
      <c r="AT714" s="220" t="s">
        <v>166</v>
      </c>
      <c r="AU714" s="220" t="s">
        <v>81</v>
      </c>
      <c r="AV714" s="14" t="s">
        <v>81</v>
      </c>
      <c r="AW714" s="14" t="s">
        <v>33</v>
      </c>
      <c r="AX714" s="14" t="s">
        <v>72</v>
      </c>
      <c r="AY714" s="220" t="s">
        <v>154</v>
      </c>
    </row>
    <row r="715" spans="2:51" s="15" customFormat="1" ht="11.25">
      <c r="B715" s="221"/>
      <c r="C715" s="222"/>
      <c r="D715" s="193" t="s">
        <v>166</v>
      </c>
      <c r="E715" s="223" t="s">
        <v>19</v>
      </c>
      <c r="F715" s="224" t="s">
        <v>196</v>
      </c>
      <c r="G715" s="222"/>
      <c r="H715" s="225">
        <v>5</v>
      </c>
      <c r="I715" s="226"/>
      <c r="J715" s="222"/>
      <c r="K715" s="222"/>
      <c r="L715" s="227"/>
      <c r="M715" s="228"/>
      <c r="N715" s="229"/>
      <c r="O715" s="229"/>
      <c r="P715" s="229"/>
      <c r="Q715" s="229"/>
      <c r="R715" s="229"/>
      <c r="S715" s="229"/>
      <c r="T715" s="230"/>
      <c r="AT715" s="231" t="s">
        <v>166</v>
      </c>
      <c r="AU715" s="231" t="s">
        <v>81</v>
      </c>
      <c r="AV715" s="15" t="s">
        <v>161</v>
      </c>
      <c r="AW715" s="15" t="s">
        <v>33</v>
      </c>
      <c r="AX715" s="15" t="s">
        <v>79</v>
      </c>
      <c r="AY715" s="231" t="s">
        <v>154</v>
      </c>
    </row>
    <row r="716" spans="1:65" s="2" customFormat="1" ht="16.5" customHeight="1">
      <c r="A716" s="36"/>
      <c r="B716" s="37"/>
      <c r="C716" s="232" t="s">
        <v>674</v>
      </c>
      <c r="D716" s="232" t="s">
        <v>275</v>
      </c>
      <c r="E716" s="233" t="s">
        <v>2141</v>
      </c>
      <c r="F716" s="234" t="s">
        <v>2142</v>
      </c>
      <c r="G716" s="235" t="s">
        <v>444</v>
      </c>
      <c r="H716" s="236">
        <v>2</v>
      </c>
      <c r="I716" s="237"/>
      <c r="J716" s="238">
        <f>ROUND(I716*H716,2)</f>
        <v>0</v>
      </c>
      <c r="K716" s="234" t="s">
        <v>458</v>
      </c>
      <c r="L716" s="239"/>
      <c r="M716" s="240" t="s">
        <v>19</v>
      </c>
      <c r="N716" s="241" t="s">
        <v>43</v>
      </c>
      <c r="O716" s="66"/>
      <c r="P716" s="189">
        <f>O716*H716</f>
        <v>0</v>
      </c>
      <c r="Q716" s="189">
        <v>0.64</v>
      </c>
      <c r="R716" s="189">
        <f>Q716*H716</f>
        <v>1.28</v>
      </c>
      <c r="S716" s="189">
        <v>0</v>
      </c>
      <c r="T716" s="190">
        <f>S716*H716</f>
        <v>0</v>
      </c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R716" s="191" t="s">
        <v>212</v>
      </c>
      <c r="AT716" s="191" t="s">
        <v>275</v>
      </c>
      <c r="AU716" s="191" t="s">
        <v>81</v>
      </c>
      <c r="AY716" s="19" t="s">
        <v>154</v>
      </c>
      <c r="BE716" s="192">
        <f>IF(N716="základní",J716,0)</f>
        <v>0</v>
      </c>
      <c r="BF716" s="192">
        <f>IF(N716="snížená",J716,0)</f>
        <v>0</v>
      </c>
      <c r="BG716" s="192">
        <f>IF(N716="zákl. přenesená",J716,0)</f>
        <v>0</v>
      </c>
      <c r="BH716" s="192">
        <f>IF(N716="sníž. přenesená",J716,0)</f>
        <v>0</v>
      </c>
      <c r="BI716" s="192">
        <f>IF(N716="nulová",J716,0)</f>
        <v>0</v>
      </c>
      <c r="BJ716" s="19" t="s">
        <v>79</v>
      </c>
      <c r="BK716" s="192">
        <f>ROUND(I716*H716,2)</f>
        <v>0</v>
      </c>
      <c r="BL716" s="19" t="s">
        <v>161</v>
      </c>
      <c r="BM716" s="191" t="s">
        <v>2143</v>
      </c>
    </row>
    <row r="717" spans="1:47" s="2" customFormat="1" ht="11.25">
      <c r="A717" s="36"/>
      <c r="B717" s="37"/>
      <c r="C717" s="38"/>
      <c r="D717" s="193" t="s">
        <v>163</v>
      </c>
      <c r="E717" s="38"/>
      <c r="F717" s="194" t="s">
        <v>2142</v>
      </c>
      <c r="G717" s="38"/>
      <c r="H717" s="38"/>
      <c r="I717" s="195"/>
      <c r="J717" s="38"/>
      <c r="K717" s="38"/>
      <c r="L717" s="41"/>
      <c r="M717" s="196"/>
      <c r="N717" s="197"/>
      <c r="O717" s="66"/>
      <c r="P717" s="66"/>
      <c r="Q717" s="66"/>
      <c r="R717" s="66"/>
      <c r="S717" s="66"/>
      <c r="T717" s="67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T717" s="19" t="s">
        <v>163</v>
      </c>
      <c r="AU717" s="19" t="s">
        <v>81</v>
      </c>
    </row>
    <row r="718" spans="2:51" s="14" customFormat="1" ht="11.25">
      <c r="B718" s="210"/>
      <c r="C718" s="211"/>
      <c r="D718" s="193" t="s">
        <v>166</v>
      </c>
      <c r="E718" s="212" t="s">
        <v>19</v>
      </c>
      <c r="F718" s="213" t="s">
        <v>1901</v>
      </c>
      <c r="G718" s="211"/>
      <c r="H718" s="214">
        <v>2</v>
      </c>
      <c r="I718" s="215"/>
      <c r="J718" s="211"/>
      <c r="K718" s="211"/>
      <c r="L718" s="216"/>
      <c r="M718" s="217"/>
      <c r="N718" s="218"/>
      <c r="O718" s="218"/>
      <c r="P718" s="218"/>
      <c r="Q718" s="218"/>
      <c r="R718" s="218"/>
      <c r="S718" s="218"/>
      <c r="T718" s="219"/>
      <c r="AT718" s="220" t="s">
        <v>166</v>
      </c>
      <c r="AU718" s="220" t="s">
        <v>81</v>
      </c>
      <c r="AV718" s="14" t="s">
        <v>81</v>
      </c>
      <c r="AW718" s="14" t="s">
        <v>33</v>
      </c>
      <c r="AX718" s="14" t="s">
        <v>72</v>
      </c>
      <c r="AY718" s="220" t="s">
        <v>154</v>
      </c>
    </row>
    <row r="719" spans="2:51" s="15" customFormat="1" ht="11.25">
      <c r="B719" s="221"/>
      <c r="C719" s="222"/>
      <c r="D719" s="193" t="s">
        <v>166</v>
      </c>
      <c r="E719" s="223" t="s">
        <v>19</v>
      </c>
      <c r="F719" s="224" t="s">
        <v>196</v>
      </c>
      <c r="G719" s="222"/>
      <c r="H719" s="225">
        <v>2</v>
      </c>
      <c r="I719" s="226"/>
      <c r="J719" s="222"/>
      <c r="K719" s="222"/>
      <c r="L719" s="227"/>
      <c r="M719" s="228"/>
      <c r="N719" s="229"/>
      <c r="O719" s="229"/>
      <c r="P719" s="229"/>
      <c r="Q719" s="229"/>
      <c r="R719" s="229"/>
      <c r="S719" s="229"/>
      <c r="T719" s="230"/>
      <c r="AT719" s="231" t="s">
        <v>166</v>
      </c>
      <c r="AU719" s="231" t="s">
        <v>81</v>
      </c>
      <c r="AV719" s="15" t="s">
        <v>161</v>
      </c>
      <c r="AW719" s="15" t="s">
        <v>33</v>
      </c>
      <c r="AX719" s="15" t="s">
        <v>79</v>
      </c>
      <c r="AY719" s="231" t="s">
        <v>154</v>
      </c>
    </row>
    <row r="720" spans="1:65" s="2" customFormat="1" ht="16.5" customHeight="1">
      <c r="A720" s="36"/>
      <c r="B720" s="37"/>
      <c r="C720" s="232" t="s">
        <v>679</v>
      </c>
      <c r="D720" s="232" t="s">
        <v>275</v>
      </c>
      <c r="E720" s="233" t="s">
        <v>2144</v>
      </c>
      <c r="F720" s="234" t="s">
        <v>2145</v>
      </c>
      <c r="G720" s="235" t="s">
        <v>444</v>
      </c>
      <c r="H720" s="236">
        <v>5</v>
      </c>
      <c r="I720" s="237"/>
      <c r="J720" s="238">
        <f>ROUND(I720*H720,2)</f>
        <v>0</v>
      </c>
      <c r="K720" s="234" t="s">
        <v>458</v>
      </c>
      <c r="L720" s="239"/>
      <c r="M720" s="240" t="s">
        <v>19</v>
      </c>
      <c r="N720" s="241" t="s">
        <v>43</v>
      </c>
      <c r="O720" s="66"/>
      <c r="P720" s="189">
        <f>O720*H720</f>
        <v>0</v>
      </c>
      <c r="Q720" s="189">
        <v>0.64</v>
      </c>
      <c r="R720" s="189">
        <f>Q720*H720</f>
        <v>3.2</v>
      </c>
      <c r="S720" s="189">
        <v>0</v>
      </c>
      <c r="T720" s="190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191" t="s">
        <v>212</v>
      </c>
      <c r="AT720" s="191" t="s">
        <v>275</v>
      </c>
      <c r="AU720" s="191" t="s">
        <v>81</v>
      </c>
      <c r="AY720" s="19" t="s">
        <v>154</v>
      </c>
      <c r="BE720" s="192">
        <f>IF(N720="základní",J720,0)</f>
        <v>0</v>
      </c>
      <c r="BF720" s="192">
        <f>IF(N720="snížená",J720,0)</f>
        <v>0</v>
      </c>
      <c r="BG720" s="192">
        <f>IF(N720="zákl. přenesená",J720,0)</f>
        <v>0</v>
      </c>
      <c r="BH720" s="192">
        <f>IF(N720="sníž. přenesená",J720,0)</f>
        <v>0</v>
      </c>
      <c r="BI720" s="192">
        <f>IF(N720="nulová",J720,0)</f>
        <v>0</v>
      </c>
      <c r="BJ720" s="19" t="s">
        <v>79</v>
      </c>
      <c r="BK720" s="192">
        <f>ROUND(I720*H720,2)</f>
        <v>0</v>
      </c>
      <c r="BL720" s="19" t="s">
        <v>161</v>
      </c>
      <c r="BM720" s="191" t="s">
        <v>2146</v>
      </c>
    </row>
    <row r="721" spans="1:47" s="2" customFormat="1" ht="11.25">
      <c r="A721" s="36"/>
      <c r="B721" s="37"/>
      <c r="C721" s="38"/>
      <c r="D721" s="193" t="s">
        <v>163</v>
      </c>
      <c r="E721" s="38"/>
      <c r="F721" s="194" t="s">
        <v>2145</v>
      </c>
      <c r="G721" s="38"/>
      <c r="H721" s="38"/>
      <c r="I721" s="195"/>
      <c r="J721" s="38"/>
      <c r="K721" s="38"/>
      <c r="L721" s="41"/>
      <c r="M721" s="196"/>
      <c r="N721" s="197"/>
      <c r="O721" s="66"/>
      <c r="P721" s="66"/>
      <c r="Q721" s="66"/>
      <c r="R721" s="66"/>
      <c r="S721" s="66"/>
      <c r="T721" s="67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T721" s="19" t="s">
        <v>163</v>
      </c>
      <c r="AU721" s="19" t="s">
        <v>81</v>
      </c>
    </row>
    <row r="722" spans="2:51" s="14" customFormat="1" ht="11.25">
      <c r="B722" s="210"/>
      <c r="C722" s="211"/>
      <c r="D722" s="193" t="s">
        <v>166</v>
      </c>
      <c r="E722" s="212" t="s">
        <v>19</v>
      </c>
      <c r="F722" s="213" t="s">
        <v>1897</v>
      </c>
      <c r="G722" s="211"/>
      <c r="H722" s="214">
        <v>1</v>
      </c>
      <c r="I722" s="215"/>
      <c r="J722" s="211"/>
      <c r="K722" s="211"/>
      <c r="L722" s="216"/>
      <c r="M722" s="217"/>
      <c r="N722" s="218"/>
      <c r="O722" s="218"/>
      <c r="P722" s="218"/>
      <c r="Q722" s="218"/>
      <c r="R722" s="218"/>
      <c r="S722" s="218"/>
      <c r="T722" s="219"/>
      <c r="AT722" s="220" t="s">
        <v>166</v>
      </c>
      <c r="AU722" s="220" t="s">
        <v>81</v>
      </c>
      <c r="AV722" s="14" t="s">
        <v>81</v>
      </c>
      <c r="AW722" s="14" t="s">
        <v>33</v>
      </c>
      <c r="AX722" s="14" t="s">
        <v>72</v>
      </c>
      <c r="AY722" s="220" t="s">
        <v>154</v>
      </c>
    </row>
    <row r="723" spans="2:51" s="14" customFormat="1" ht="11.25">
      <c r="B723" s="210"/>
      <c r="C723" s="211"/>
      <c r="D723" s="193" t="s">
        <v>166</v>
      </c>
      <c r="E723" s="212" t="s">
        <v>19</v>
      </c>
      <c r="F723" s="213" t="s">
        <v>2139</v>
      </c>
      <c r="G723" s="211"/>
      <c r="H723" s="214">
        <v>2</v>
      </c>
      <c r="I723" s="215"/>
      <c r="J723" s="211"/>
      <c r="K723" s="211"/>
      <c r="L723" s="216"/>
      <c r="M723" s="217"/>
      <c r="N723" s="218"/>
      <c r="O723" s="218"/>
      <c r="P723" s="218"/>
      <c r="Q723" s="218"/>
      <c r="R723" s="218"/>
      <c r="S723" s="218"/>
      <c r="T723" s="219"/>
      <c r="AT723" s="220" t="s">
        <v>166</v>
      </c>
      <c r="AU723" s="220" t="s">
        <v>81</v>
      </c>
      <c r="AV723" s="14" t="s">
        <v>81</v>
      </c>
      <c r="AW723" s="14" t="s">
        <v>33</v>
      </c>
      <c r="AX723" s="14" t="s">
        <v>72</v>
      </c>
      <c r="AY723" s="220" t="s">
        <v>154</v>
      </c>
    </row>
    <row r="724" spans="2:51" s="14" customFormat="1" ht="11.25">
      <c r="B724" s="210"/>
      <c r="C724" s="211"/>
      <c r="D724" s="193" t="s">
        <v>166</v>
      </c>
      <c r="E724" s="212" t="s">
        <v>19</v>
      </c>
      <c r="F724" s="213" t="s">
        <v>1899</v>
      </c>
      <c r="G724" s="211"/>
      <c r="H724" s="214">
        <v>1</v>
      </c>
      <c r="I724" s="215"/>
      <c r="J724" s="211"/>
      <c r="K724" s="211"/>
      <c r="L724" s="216"/>
      <c r="M724" s="217"/>
      <c r="N724" s="218"/>
      <c r="O724" s="218"/>
      <c r="P724" s="218"/>
      <c r="Q724" s="218"/>
      <c r="R724" s="218"/>
      <c r="S724" s="218"/>
      <c r="T724" s="219"/>
      <c r="AT724" s="220" t="s">
        <v>166</v>
      </c>
      <c r="AU724" s="220" t="s">
        <v>81</v>
      </c>
      <c r="AV724" s="14" t="s">
        <v>81</v>
      </c>
      <c r="AW724" s="14" t="s">
        <v>33</v>
      </c>
      <c r="AX724" s="14" t="s">
        <v>72</v>
      </c>
      <c r="AY724" s="220" t="s">
        <v>154</v>
      </c>
    </row>
    <row r="725" spans="2:51" s="14" customFormat="1" ht="11.25">
      <c r="B725" s="210"/>
      <c r="C725" s="211"/>
      <c r="D725" s="193" t="s">
        <v>166</v>
      </c>
      <c r="E725" s="212" t="s">
        <v>19</v>
      </c>
      <c r="F725" s="213" t="s">
        <v>1900</v>
      </c>
      <c r="G725" s="211"/>
      <c r="H725" s="214">
        <v>1</v>
      </c>
      <c r="I725" s="215"/>
      <c r="J725" s="211"/>
      <c r="K725" s="211"/>
      <c r="L725" s="216"/>
      <c r="M725" s="217"/>
      <c r="N725" s="218"/>
      <c r="O725" s="218"/>
      <c r="P725" s="218"/>
      <c r="Q725" s="218"/>
      <c r="R725" s="218"/>
      <c r="S725" s="218"/>
      <c r="T725" s="219"/>
      <c r="AT725" s="220" t="s">
        <v>166</v>
      </c>
      <c r="AU725" s="220" t="s">
        <v>81</v>
      </c>
      <c r="AV725" s="14" t="s">
        <v>81</v>
      </c>
      <c r="AW725" s="14" t="s">
        <v>33</v>
      </c>
      <c r="AX725" s="14" t="s">
        <v>72</v>
      </c>
      <c r="AY725" s="220" t="s">
        <v>154</v>
      </c>
    </row>
    <row r="726" spans="2:51" s="15" customFormat="1" ht="11.25">
      <c r="B726" s="221"/>
      <c r="C726" s="222"/>
      <c r="D726" s="193" t="s">
        <v>166</v>
      </c>
      <c r="E726" s="223" t="s">
        <v>19</v>
      </c>
      <c r="F726" s="224" t="s">
        <v>196</v>
      </c>
      <c r="G726" s="222"/>
      <c r="H726" s="225">
        <v>5</v>
      </c>
      <c r="I726" s="226"/>
      <c r="J726" s="222"/>
      <c r="K726" s="222"/>
      <c r="L726" s="227"/>
      <c r="M726" s="228"/>
      <c r="N726" s="229"/>
      <c r="O726" s="229"/>
      <c r="P726" s="229"/>
      <c r="Q726" s="229"/>
      <c r="R726" s="229"/>
      <c r="S726" s="229"/>
      <c r="T726" s="230"/>
      <c r="AT726" s="231" t="s">
        <v>166</v>
      </c>
      <c r="AU726" s="231" t="s">
        <v>81</v>
      </c>
      <c r="AV726" s="15" t="s">
        <v>161</v>
      </c>
      <c r="AW726" s="15" t="s">
        <v>33</v>
      </c>
      <c r="AX726" s="15" t="s">
        <v>79</v>
      </c>
      <c r="AY726" s="231" t="s">
        <v>154</v>
      </c>
    </row>
    <row r="727" spans="1:65" s="2" customFormat="1" ht="21.75" customHeight="1">
      <c r="A727" s="36"/>
      <c r="B727" s="37"/>
      <c r="C727" s="232" t="s">
        <v>685</v>
      </c>
      <c r="D727" s="232" t="s">
        <v>275</v>
      </c>
      <c r="E727" s="233" t="s">
        <v>2147</v>
      </c>
      <c r="F727" s="234" t="s">
        <v>2148</v>
      </c>
      <c r="G727" s="235" t="s">
        <v>444</v>
      </c>
      <c r="H727" s="236">
        <v>5</v>
      </c>
      <c r="I727" s="237"/>
      <c r="J727" s="238">
        <f>ROUND(I727*H727,2)</f>
        <v>0</v>
      </c>
      <c r="K727" s="234" t="s">
        <v>160</v>
      </c>
      <c r="L727" s="239"/>
      <c r="M727" s="240" t="s">
        <v>19</v>
      </c>
      <c r="N727" s="241" t="s">
        <v>43</v>
      </c>
      <c r="O727" s="66"/>
      <c r="P727" s="189">
        <f>O727*H727</f>
        <v>0</v>
      </c>
      <c r="Q727" s="189">
        <v>0.254</v>
      </c>
      <c r="R727" s="189">
        <f>Q727*H727</f>
        <v>1.27</v>
      </c>
      <c r="S727" s="189">
        <v>0</v>
      </c>
      <c r="T727" s="190">
        <f>S727*H727</f>
        <v>0</v>
      </c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R727" s="191" t="s">
        <v>212</v>
      </c>
      <c r="AT727" s="191" t="s">
        <v>275</v>
      </c>
      <c r="AU727" s="191" t="s">
        <v>81</v>
      </c>
      <c r="AY727" s="19" t="s">
        <v>154</v>
      </c>
      <c r="BE727" s="192">
        <f>IF(N727="základní",J727,0)</f>
        <v>0</v>
      </c>
      <c r="BF727" s="192">
        <f>IF(N727="snížená",J727,0)</f>
        <v>0</v>
      </c>
      <c r="BG727" s="192">
        <f>IF(N727="zákl. přenesená",J727,0)</f>
        <v>0</v>
      </c>
      <c r="BH727" s="192">
        <f>IF(N727="sníž. přenesená",J727,0)</f>
        <v>0</v>
      </c>
      <c r="BI727" s="192">
        <f>IF(N727="nulová",J727,0)</f>
        <v>0</v>
      </c>
      <c r="BJ727" s="19" t="s">
        <v>79</v>
      </c>
      <c r="BK727" s="192">
        <f>ROUND(I727*H727,2)</f>
        <v>0</v>
      </c>
      <c r="BL727" s="19" t="s">
        <v>161</v>
      </c>
      <c r="BM727" s="191" t="s">
        <v>2149</v>
      </c>
    </row>
    <row r="728" spans="1:47" s="2" customFormat="1" ht="11.25">
      <c r="A728" s="36"/>
      <c r="B728" s="37"/>
      <c r="C728" s="38"/>
      <c r="D728" s="193" t="s">
        <v>163</v>
      </c>
      <c r="E728" s="38"/>
      <c r="F728" s="194" t="s">
        <v>2148</v>
      </c>
      <c r="G728" s="38"/>
      <c r="H728" s="38"/>
      <c r="I728" s="195"/>
      <c r="J728" s="38"/>
      <c r="K728" s="38"/>
      <c r="L728" s="41"/>
      <c r="M728" s="196"/>
      <c r="N728" s="197"/>
      <c r="O728" s="66"/>
      <c r="P728" s="66"/>
      <c r="Q728" s="66"/>
      <c r="R728" s="66"/>
      <c r="S728" s="66"/>
      <c r="T728" s="67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T728" s="19" t="s">
        <v>163</v>
      </c>
      <c r="AU728" s="19" t="s">
        <v>81</v>
      </c>
    </row>
    <row r="729" spans="2:51" s="14" customFormat="1" ht="11.25">
      <c r="B729" s="210"/>
      <c r="C729" s="211"/>
      <c r="D729" s="193" t="s">
        <v>166</v>
      </c>
      <c r="E729" s="212" t="s">
        <v>19</v>
      </c>
      <c r="F729" s="213" t="s">
        <v>1888</v>
      </c>
      <c r="G729" s="211"/>
      <c r="H729" s="214">
        <v>1</v>
      </c>
      <c r="I729" s="215"/>
      <c r="J729" s="211"/>
      <c r="K729" s="211"/>
      <c r="L729" s="216"/>
      <c r="M729" s="217"/>
      <c r="N729" s="218"/>
      <c r="O729" s="218"/>
      <c r="P729" s="218"/>
      <c r="Q729" s="218"/>
      <c r="R729" s="218"/>
      <c r="S729" s="218"/>
      <c r="T729" s="219"/>
      <c r="AT729" s="220" t="s">
        <v>166</v>
      </c>
      <c r="AU729" s="220" t="s">
        <v>81</v>
      </c>
      <c r="AV729" s="14" t="s">
        <v>81</v>
      </c>
      <c r="AW729" s="14" t="s">
        <v>33</v>
      </c>
      <c r="AX729" s="14" t="s">
        <v>72</v>
      </c>
      <c r="AY729" s="220" t="s">
        <v>154</v>
      </c>
    </row>
    <row r="730" spans="2:51" s="14" customFormat="1" ht="11.25">
      <c r="B730" s="210"/>
      <c r="C730" s="211"/>
      <c r="D730" s="193" t="s">
        <v>166</v>
      </c>
      <c r="E730" s="212" t="s">
        <v>19</v>
      </c>
      <c r="F730" s="213" t="s">
        <v>1905</v>
      </c>
      <c r="G730" s="211"/>
      <c r="H730" s="214">
        <v>1</v>
      </c>
      <c r="I730" s="215"/>
      <c r="J730" s="211"/>
      <c r="K730" s="211"/>
      <c r="L730" s="216"/>
      <c r="M730" s="217"/>
      <c r="N730" s="218"/>
      <c r="O730" s="218"/>
      <c r="P730" s="218"/>
      <c r="Q730" s="218"/>
      <c r="R730" s="218"/>
      <c r="S730" s="218"/>
      <c r="T730" s="219"/>
      <c r="AT730" s="220" t="s">
        <v>166</v>
      </c>
      <c r="AU730" s="220" t="s">
        <v>81</v>
      </c>
      <c r="AV730" s="14" t="s">
        <v>81</v>
      </c>
      <c r="AW730" s="14" t="s">
        <v>33</v>
      </c>
      <c r="AX730" s="14" t="s">
        <v>72</v>
      </c>
      <c r="AY730" s="220" t="s">
        <v>154</v>
      </c>
    </row>
    <row r="731" spans="2:51" s="14" customFormat="1" ht="11.25">
      <c r="B731" s="210"/>
      <c r="C731" s="211"/>
      <c r="D731" s="193" t="s">
        <v>166</v>
      </c>
      <c r="E731" s="212" t="s">
        <v>19</v>
      </c>
      <c r="F731" s="213" t="s">
        <v>1906</v>
      </c>
      <c r="G731" s="211"/>
      <c r="H731" s="214">
        <v>1</v>
      </c>
      <c r="I731" s="215"/>
      <c r="J731" s="211"/>
      <c r="K731" s="211"/>
      <c r="L731" s="216"/>
      <c r="M731" s="217"/>
      <c r="N731" s="218"/>
      <c r="O731" s="218"/>
      <c r="P731" s="218"/>
      <c r="Q731" s="218"/>
      <c r="R731" s="218"/>
      <c r="S731" s="218"/>
      <c r="T731" s="219"/>
      <c r="AT731" s="220" t="s">
        <v>166</v>
      </c>
      <c r="AU731" s="220" t="s">
        <v>81</v>
      </c>
      <c r="AV731" s="14" t="s">
        <v>81</v>
      </c>
      <c r="AW731" s="14" t="s">
        <v>33</v>
      </c>
      <c r="AX731" s="14" t="s">
        <v>72</v>
      </c>
      <c r="AY731" s="220" t="s">
        <v>154</v>
      </c>
    </row>
    <row r="732" spans="2:51" s="14" customFormat="1" ht="11.25">
      <c r="B732" s="210"/>
      <c r="C732" s="211"/>
      <c r="D732" s="193" t="s">
        <v>166</v>
      </c>
      <c r="E732" s="212" t="s">
        <v>19</v>
      </c>
      <c r="F732" s="213" t="s">
        <v>1907</v>
      </c>
      <c r="G732" s="211"/>
      <c r="H732" s="214">
        <v>1</v>
      </c>
      <c r="I732" s="215"/>
      <c r="J732" s="211"/>
      <c r="K732" s="211"/>
      <c r="L732" s="216"/>
      <c r="M732" s="217"/>
      <c r="N732" s="218"/>
      <c r="O732" s="218"/>
      <c r="P732" s="218"/>
      <c r="Q732" s="218"/>
      <c r="R732" s="218"/>
      <c r="S732" s="218"/>
      <c r="T732" s="219"/>
      <c r="AT732" s="220" t="s">
        <v>166</v>
      </c>
      <c r="AU732" s="220" t="s">
        <v>81</v>
      </c>
      <c r="AV732" s="14" t="s">
        <v>81</v>
      </c>
      <c r="AW732" s="14" t="s">
        <v>33</v>
      </c>
      <c r="AX732" s="14" t="s">
        <v>72</v>
      </c>
      <c r="AY732" s="220" t="s">
        <v>154</v>
      </c>
    </row>
    <row r="733" spans="2:51" s="14" customFormat="1" ht="11.25">
      <c r="B733" s="210"/>
      <c r="C733" s="211"/>
      <c r="D733" s="193" t="s">
        <v>166</v>
      </c>
      <c r="E733" s="212" t="s">
        <v>19</v>
      </c>
      <c r="F733" s="213" t="s">
        <v>2150</v>
      </c>
      <c r="G733" s="211"/>
      <c r="H733" s="214">
        <v>1</v>
      </c>
      <c r="I733" s="215"/>
      <c r="J733" s="211"/>
      <c r="K733" s="211"/>
      <c r="L733" s="216"/>
      <c r="M733" s="217"/>
      <c r="N733" s="218"/>
      <c r="O733" s="218"/>
      <c r="P733" s="218"/>
      <c r="Q733" s="218"/>
      <c r="R733" s="218"/>
      <c r="S733" s="218"/>
      <c r="T733" s="219"/>
      <c r="AT733" s="220" t="s">
        <v>166</v>
      </c>
      <c r="AU733" s="220" t="s">
        <v>81</v>
      </c>
      <c r="AV733" s="14" t="s">
        <v>81</v>
      </c>
      <c r="AW733" s="14" t="s">
        <v>33</v>
      </c>
      <c r="AX733" s="14" t="s">
        <v>72</v>
      </c>
      <c r="AY733" s="220" t="s">
        <v>154</v>
      </c>
    </row>
    <row r="734" spans="2:51" s="15" customFormat="1" ht="11.25">
      <c r="B734" s="221"/>
      <c r="C734" s="222"/>
      <c r="D734" s="193" t="s">
        <v>166</v>
      </c>
      <c r="E734" s="223" t="s">
        <v>19</v>
      </c>
      <c r="F734" s="224" t="s">
        <v>196</v>
      </c>
      <c r="G734" s="222"/>
      <c r="H734" s="225">
        <v>5</v>
      </c>
      <c r="I734" s="226"/>
      <c r="J734" s="222"/>
      <c r="K734" s="222"/>
      <c r="L734" s="227"/>
      <c r="M734" s="228"/>
      <c r="N734" s="229"/>
      <c r="O734" s="229"/>
      <c r="P734" s="229"/>
      <c r="Q734" s="229"/>
      <c r="R734" s="229"/>
      <c r="S734" s="229"/>
      <c r="T734" s="230"/>
      <c r="AT734" s="231" t="s">
        <v>166</v>
      </c>
      <c r="AU734" s="231" t="s">
        <v>81</v>
      </c>
      <c r="AV734" s="15" t="s">
        <v>161</v>
      </c>
      <c r="AW734" s="15" t="s">
        <v>33</v>
      </c>
      <c r="AX734" s="15" t="s">
        <v>79</v>
      </c>
      <c r="AY734" s="231" t="s">
        <v>154</v>
      </c>
    </row>
    <row r="735" spans="1:65" s="2" customFormat="1" ht="21.75" customHeight="1">
      <c r="A735" s="36"/>
      <c r="B735" s="37"/>
      <c r="C735" s="232" t="s">
        <v>691</v>
      </c>
      <c r="D735" s="232" t="s">
        <v>275</v>
      </c>
      <c r="E735" s="233" t="s">
        <v>2151</v>
      </c>
      <c r="F735" s="234" t="s">
        <v>2152</v>
      </c>
      <c r="G735" s="235" t="s">
        <v>444</v>
      </c>
      <c r="H735" s="236">
        <v>6</v>
      </c>
      <c r="I735" s="237"/>
      <c r="J735" s="238">
        <f>ROUND(I735*H735,2)</f>
        <v>0</v>
      </c>
      <c r="K735" s="234" t="s">
        <v>160</v>
      </c>
      <c r="L735" s="239"/>
      <c r="M735" s="240" t="s">
        <v>19</v>
      </c>
      <c r="N735" s="241" t="s">
        <v>43</v>
      </c>
      <c r="O735" s="66"/>
      <c r="P735" s="189">
        <f>O735*H735</f>
        <v>0</v>
      </c>
      <c r="Q735" s="189">
        <v>0.506</v>
      </c>
      <c r="R735" s="189">
        <f>Q735*H735</f>
        <v>3.036</v>
      </c>
      <c r="S735" s="189">
        <v>0</v>
      </c>
      <c r="T735" s="190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191" t="s">
        <v>212</v>
      </c>
      <c r="AT735" s="191" t="s">
        <v>275</v>
      </c>
      <c r="AU735" s="191" t="s">
        <v>81</v>
      </c>
      <c r="AY735" s="19" t="s">
        <v>154</v>
      </c>
      <c r="BE735" s="192">
        <f>IF(N735="základní",J735,0)</f>
        <v>0</v>
      </c>
      <c r="BF735" s="192">
        <f>IF(N735="snížená",J735,0)</f>
        <v>0</v>
      </c>
      <c r="BG735" s="192">
        <f>IF(N735="zákl. přenesená",J735,0)</f>
        <v>0</v>
      </c>
      <c r="BH735" s="192">
        <f>IF(N735="sníž. přenesená",J735,0)</f>
        <v>0</v>
      </c>
      <c r="BI735" s="192">
        <f>IF(N735="nulová",J735,0)</f>
        <v>0</v>
      </c>
      <c r="BJ735" s="19" t="s">
        <v>79</v>
      </c>
      <c r="BK735" s="192">
        <f>ROUND(I735*H735,2)</f>
        <v>0</v>
      </c>
      <c r="BL735" s="19" t="s">
        <v>161</v>
      </c>
      <c r="BM735" s="191" t="s">
        <v>2153</v>
      </c>
    </row>
    <row r="736" spans="1:47" s="2" customFormat="1" ht="11.25">
      <c r="A736" s="36"/>
      <c r="B736" s="37"/>
      <c r="C736" s="38"/>
      <c r="D736" s="193" t="s">
        <v>163</v>
      </c>
      <c r="E736" s="38"/>
      <c r="F736" s="194" t="s">
        <v>2152</v>
      </c>
      <c r="G736" s="38"/>
      <c r="H736" s="38"/>
      <c r="I736" s="195"/>
      <c r="J736" s="38"/>
      <c r="K736" s="38"/>
      <c r="L736" s="41"/>
      <c r="M736" s="196"/>
      <c r="N736" s="197"/>
      <c r="O736" s="66"/>
      <c r="P736" s="66"/>
      <c r="Q736" s="66"/>
      <c r="R736" s="66"/>
      <c r="S736" s="66"/>
      <c r="T736" s="67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T736" s="19" t="s">
        <v>163</v>
      </c>
      <c r="AU736" s="19" t="s">
        <v>81</v>
      </c>
    </row>
    <row r="737" spans="2:51" s="14" customFormat="1" ht="11.25">
      <c r="B737" s="210"/>
      <c r="C737" s="211"/>
      <c r="D737" s="193" t="s">
        <v>166</v>
      </c>
      <c r="E737" s="212" t="s">
        <v>19</v>
      </c>
      <c r="F737" s="213" t="s">
        <v>1889</v>
      </c>
      <c r="G737" s="211"/>
      <c r="H737" s="214">
        <v>1</v>
      </c>
      <c r="I737" s="215"/>
      <c r="J737" s="211"/>
      <c r="K737" s="211"/>
      <c r="L737" s="216"/>
      <c r="M737" s="217"/>
      <c r="N737" s="218"/>
      <c r="O737" s="218"/>
      <c r="P737" s="218"/>
      <c r="Q737" s="218"/>
      <c r="R737" s="218"/>
      <c r="S737" s="218"/>
      <c r="T737" s="219"/>
      <c r="AT737" s="220" t="s">
        <v>166</v>
      </c>
      <c r="AU737" s="220" t="s">
        <v>81</v>
      </c>
      <c r="AV737" s="14" t="s">
        <v>81</v>
      </c>
      <c r="AW737" s="14" t="s">
        <v>33</v>
      </c>
      <c r="AX737" s="14" t="s">
        <v>72</v>
      </c>
      <c r="AY737" s="220" t="s">
        <v>154</v>
      </c>
    </row>
    <row r="738" spans="2:51" s="14" customFormat="1" ht="11.25">
      <c r="B738" s="210"/>
      <c r="C738" s="211"/>
      <c r="D738" s="193" t="s">
        <v>166</v>
      </c>
      <c r="E738" s="212" t="s">
        <v>19</v>
      </c>
      <c r="F738" s="213" t="s">
        <v>1905</v>
      </c>
      <c r="G738" s="211"/>
      <c r="H738" s="214">
        <v>1</v>
      </c>
      <c r="I738" s="215"/>
      <c r="J738" s="211"/>
      <c r="K738" s="211"/>
      <c r="L738" s="216"/>
      <c r="M738" s="217"/>
      <c r="N738" s="218"/>
      <c r="O738" s="218"/>
      <c r="P738" s="218"/>
      <c r="Q738" s="218"/>
      <c r="R738" s="218"/>
      <c r="S738" s="218"/>
      <c r="T738" s="219"/>
      <c r="AT738" s="220" t="s">
        <v>166</v>
      </c>
      <c r="AU738" s="220" t="s">
        <v>81</v>
      </c>
      <c r="AV738" s="14" t="s">
        <v>81</v>
      </c>
      <c r="AW738" s="14" t="s">
        <v>33</v>
      </c>
      <c r="AX738" s="14" t="s">
        <v>72</v>
      </c>
      <c r="AY738" s="220" t="s">
        <v>154</v>
      </c>
    </row>
    <row r="739" spans="2:51" s="14" customFormat="1" ht="11.25">
      <c r="B739" s="210"/>
      <c r="C739" s="211"/>
      <c r="D739" s="193" t="s">
        <v>166</v>
      </c>
      <c r="E739" s="212" t="s">
        <v>19</v>
      </c>
      <c r="F739" s="213" t="s">
        <v>1906</v>
      </c>
      <c r="G739" s="211"/>
      <c r="H739" s="214">
        <v>1</v>
      </c>
      <c r="I739" s="215"/>
      <c r="J739" s="211"/>
      <c r="K739" s="211"/>
      <c r="L739" s="216"/>
      <c r="M739" s="217"/>
      <c r="N739" s="218"/>
      <c r="O739" s="218"/>
      <c r="P739" s="218"/>
      <c r="Q739" s="218"/>
      <c r="R739" s="218"/>
      <c r="S739" s="218"/>
      <c r="T739" s="219"/>
      <c r="AT739" s="220" t="s">
        <v>166</v>
      </c>
      <c r="AU739" s="220" t="s">
        <v>81</v>
      </c>
      <c r="AV739" s="14" t="s">
        <v>81</v>
      </c>
      <c r="AW739" s="14" t="s">
        <v>33</v>
      </c>
      <c r="AX739" s="14" t="s">
        <v>72</v>
      </c>
      <c r="AY739" s="220" t="s">
        <v>154</v>
      </c>
    </row>
    <row r="740" spans="2:51" s="14" customFormat="1" ht="11.25">
      <c r="B740" s="210"/>
      <c r="C740" s="211"/>
      <c r="D740" s="193" t="s">
        <v>166</v>
      </c>
      <c r="E740" s="212" t="s">
        <v>19</v>
      </c>
      <c r="F740" s="213" t="s">
        <v>1907</v>
      </c>
      <c r="G740" s="211"/>
      <c r="H740" s="214">
        <v>1</v>
      </c>
      <c r="I740" s="215"/>
      <c r="J740" s="211"/>
      <c r="K740" s="211"/>
      <c r="L740" s="216"/>
      <c r="M740" s="217"/>
      <c r="N740" s="218"/>
      <c r="O740" s="218"/>
      <c r="P740" s="218"/>
      <c r="Q740" s="218"/>
      <c r="R740" s="218"/>
      <c r="S740" s="218"/>
      <c r="T740" s="219"/>
      <c r="AT740" s="220" t="s">
        <v>166</v>
      </c>
      <c r="AU740" s="220" t="s">
        <v>81</v>
      </c>
      <c r="AV740" s="14" t="s">
        <v>81</v>
      </c>
      <c r="AW740" s="14" t="s">
        <v>33</v>
      </c>
      <c r="AX740" s="14" t="s">
        <v>72</v>
      </c>
      <c r="AY740" s="220" t="s">
        <v>154</v>
      </c>
    </row>
    <row r="741" spans="2:51" s="14" customFormat="1" ht="11.25">
      <c r="B741" s="210"/>
      <c r="C741" s="211"/>
      <c r="D741" s="193" t="s">
        <v>166</v>
      </c>
      <c r="E741" s="212" t="s">
        <v>19</v>
      </c>
      <c r="F741" s="213" t="s">
        <v>2150</v>
      </c>
      <c r="G741" s="211"/>
      <c r="H741" s="214">
        <v>1</v>
      </c>
      <c r="I741" s="215"/>
      <c r="J741" s="211"/>
      <c r="K741" s="211"/>
      <c r="L741" s="216"/>
      <c r="M741" s="217"/>
      <c r="N741" s="218"/>
      <c r="O741" s="218"/>
      <c r="P741" s="218"/>
      <c r="Q741" s="218"/>
      <c r="R741" s="218"/>
      <c r="S741" s="218"/>
      <c r="T741" s="219"/>
      <c r="AT741" s="220" t="s">
        <v>166</v>
      </c>
      <c r="AU741" s="220" t="s">
        <v>81</v>
      </c>
      <c r="AV741" s="14" t="s">
        <v>81</v>
      </c>
      <c r="AW741" s="14" t="s">
        <v>33</v>
      </c>
      <c r="AX741" s="14" t="s">
        <v>72</v>
      </c>
      <c r="AY741" s="220" t="s">
        <v>154</v>
      </c>
    </row>
    <row r="742" spans="2:51" s="14" customFormat="1" ht="11.25">
      <c r="B742" s="210"/>
      <c r="C742" s="211"/>
      <c r="D742" s="193" t="s">
        <v>166</v>
      </c>
      <c r="E742" s="212" t="s">
        <v>19</v>
      </c>
      <c r="F742" s="213" t="s">
        <v>1914</v>
      </c>
      <c r="G742" s="211"/>
      <c r="H742" s="214">
        <v>1</v>
      </c>
      <c r="I742" s="215"/>
      <c r="J742" s="211"/>
      <c r="K742" s="211"/>
      <c r="L742" s="216"/>
      <c r="M742" s="217"/>
      <c r="N742" s="218"/>
      <c r="O742" s="218"/>
      <c r="P742" s="218"/>
      <c r="Q742" s="218"/>
      <c r="R742" s="218"/>
      <c r="S742" s="218"/>
      <c r="T742" s="219"/>
      <c r="AT742" s="220" t="s">
        <v>166</v>
      </c>
      <c r="AU742" s="220" t="s">
        <v>81</v>
      </c>
      <c r="AV742" s="14" t="s">
        <v>81</v>
      </c>
      <c r="AW742" s="14" t="s">
        <v>33</v>
      </c>
      <c r="AX742" s="14" t="s">
        <v>72</v>
      </c>
      <c r="AY742" s="220" t="s">
        <v>154</v>
      </c>
    </row>
    <row r="743" spans="2:51" s="15" customFormat="1" ht="11.25">
      <c r="B743" s="221"/>
      <c r="C743" s="222"/>
      <c r="D743" s="193" t="s">
        <v>166</v>
      </c>
      <c r="E743" s="223" t="s">
        <v>19</v>
      </c>
      <c r="F743" s="224" t="s">
        <v>196</v>
      </c>
      <c r="G743" s="222"/>
      <c r="H743" s="225">
        <v>6</v>
      </c>
      <c r="I743" s="226"/>
      <c r="J743" s="222"/>
      <c r="K743" s="222"/>
      <c r="L743" s="227"/>
      <c r="M743" s="228"/>
      <c r="N743" s="229"/>
      <c r="O743" s="229"/>
      <c r="P743" s="229"/>
      <c r="Q743" s="229"/>
      <c r="R743" s="229"/>
      <c r="S743" s="229"/>
      <c r="T743" s="230"/>
      <c r="AT743" s="231" t="s">
        <v>166</v>
      </c>
      <c r="AU743" s="231" t="s">
        <v>81</v>
      </c>
      <c r="AV743" s="15" t="s">
        <v>161</v>
      </c>
      <c r="AW743" s="15" t="s">
        <v>33</v>
      </c>
      <c r="AX743" s="15" t="s">
        <v>79</v>
      </c>
      <c r="AY743" s="231" t="s">
        <v>154</v>
      </c>
    </row>
    <row r="744" spans="1:65" s="2" customFormat="1" ht="21.75" customHeight="1">
      <c r="A744" s="36"/>
      <c r="B744" s="37"/>
      <c r="C744" s="232" t="s">
        <v>696</v>
      </c>
      <c r="D744" s="232" t="s">
        <v>275</v>
      </c>
      <c r="E744" s="233" t="s">
        <v>2154</v>
      </c>
      <c r="F744" s="234" t="s">
        <v>2155</v>
      </c>
      <c r="G744" s="235" t="s">
        <v>444</v>
      </c>
      <c r="H744" s="236">
        <v>10</v>
      </c>
      <c r="I744" s="237"/>
      <c r="J744" s="238">
        <f>ROUND(I744*H744,2)</f>
        <v>0</v>
      </c>
      <c r="K744" s="234" t="s">
        <v>160</v>
      </c>
      <c r="L744" s="239"/>
      <c r="M744" s="240" t="s">
        <v>19</v>
      </c>
      <c r="N744" s="241" t="s">
        <v>43</v>
      </c>
      <c r="O744" s="66"/>
      <c r="P744" s="189">
        <f>O744*H744</f>
        <v>0</v>
      </c>
      <c r="Q744" s="189">
        <v>1.013</v>
      </c>
      <c r="R744" s="189">
        <f>Q744*H744</f>
        <v>10.129999999999999</v>
      </c>
      <c r="S744" s="189">
        <v>0</v>
      </c>
      <c r="T744" s="190">
        <f>S744*H744</f>
        <v>0</v>
      </c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R744" s="191" t="s">
        <v>212</v>
      </c>
      <c r="AT744" s="191" t="s">
        <v>275</v>
      </c>
      <c r="AU744" s="191" t="s">
        <v>81</v>
      </c>
      <c r="AY744" s="19" t="s">
        <v>154</v>
      </c>
      <c r="BE744" s="192">
        <f>IF(N744="základní",J744,0)</f>
        <v>0</v>
      </c>
      <c r="BF744" s="192">
        <f>IF(N744="snížená",J744,0)</f>
        <v>0</v>
      </c>
      <c r="BG744" s="192">
        <f>IF(N744="zákl. přenesená",J744,0)</f>
        <v>0</v>
      </c>
      <c r="BH744" s="192">
        <f>IF(N744="sníž. přenesená",J744,0)</f>
        <v>0</v>
      </c>
      <c r="BI744" s="192">
        <f>IF(N744="nulová",J744,0)</f>
        <v>0</v>
      </c>
      <c r="BJ744" s="19" t="s">
        <v>79</v>
      </c>
      <c r="BK744" s="192">
        <f>ROUND(I744*H744,2)</f>
        <v>0</v>
      </c>
      <c r="BL744" s="19" t="s">
        <v>161</v>
      </c>
      <c r="BM744" s="191" t="s">
        <v>2156</v>
      </c>
    </row>
    <row r="745" spans="1:47" s="2" customFormat="1" ht="11.25">
      <c r="A745" s="36"/>
      <c r="B745" s="37"/>
      <c r="C745" s="38"/>
      <c r="D745" s="193" t="s">
        <v>163</v>
      </c>
      <c r="E745" s="38"/>
      <c r="F745" s="194" t="s">
        <v>2155</v>
      </c>
      <c r="G745" s="38"/>
      <c r="H745" s="38"/>
      <c r="I745" s="195"/>
      <c r="J745" s="38"/>
      <c r="K745" s="38"/>
      <c r="L745" s="41"/>
      <c r="M745" s="196"/>
      <c r="N745" s="197"/>
      <c r="O745" s="66"/>
      <c r="P745" s="66"/>
      <c r="Q745" s="66"/>
      <c r="R745" s="66"/>
      <c r="S745" s="66"/>
      <c r="T745" s="67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T745" s="19" t="s">
        <v>163</v>
      </c>
      <c r="AU745" s="19" t="s">
        <v>81</v>
      </c>
    </row>
    <row r="746" spans="2:51" s="14" customFormat="1" ht="11.25">
      <c r="B746" s="210"/>
      <c r="C746" s="211"/>
      <c r="D746" s="193" t="s">
        <v>166</v>
      </c>
      <c r="E746" s="212" t="s">
        <v>19</v>
      </c>
      <c r="F746" s="213" t="s">
        <v>1888</v>
      </c>
      <c r="G746" s="211"/>
      <c r="H746" s="214">
        <v>1</v>
      </c>
      <c r="I746" s="215"/>
      <c r="J746" s="211"/>
      <c r="K746" s="211"/>
      <c r="L746" s="216"/>
      <c r="M746" s="217"/>
      <c r="N746" s="218"/>
      <c r="O746" s="218"/>
      <c r="P746" s="218"/>
      <c r="Q746" s="218"/>
      <c r="R746" s="218"/>
      <c r="S746" s="218"/>
      <c r="T746" s="219"/>
      <c r="AT746" s="220" t="s">
        <v>166</v>
      </c>
      <c r="AU746" s="220" t="s">
        <v>81</v>
      </c>
      <c r="AV746" s="14" t="s">
        <v>81</v>
      </c>
      <c r="AW746" s="14" t="s">
        <v>33</v>
      </c>
      <c r="AX746" s="14" t="s">
        <v>72</v>
      </c>
      <c r="AY746" s="220" t="s">
        <v>154</v>
      </c>
    </row>
    <row r="747" spans="2:51" s="14" customFormat="1" ht="11.25">
      <c r="B747" s="210"/>
      <c r="C747" s="211"/>
      <c r="D747" s="193" t="s">
        <v>166</v>
      </c>
      <c r="E747" s="212" t="s">
        <v>19</v>
      </c>
      <c r="F747" s="213" t="s">
        <v>1889</v>
      </c>
      <c r="G747" s="211"/>
      <c r="H747" s="214">
        <v>1</v>
      </c>
      <c r="I747" s="215"/>
      <c r="J747" s="211"/>
      <c r="K747" s="211"/>
      <c r="L747" s="216"/>
      <c r="M747" s="217"/>
      <c r="N747" s="218"/>
      <c r="O747" s="218"/>
      <c r="P747" s="218"/>
      <c r="Q747" s="218"/>
      <c r="R747" s="218"/>
      <c r="S747" s="218"/>
      <c r="T747" s="219"/>
      <c r="AT747" s="220" t="s">
        <v>166</v>
      </c>
      <c r="AU747" s="220" t="s">
        <v>81</v>
      </c>
      <c r="AV747" s="14" t="s">
        <v>81</v>
      </c>
      <c r="AW747" s="14" t="s">
        <v>33</v>
      </c>
      <c r="AX747" s="14" t="s">
        <v>72</v>
      </c>
      <c r="AY747" s="220" t="s">
        <v>154</v>
      </c>
    </row>
    <row r="748" spans="2:51" s="14" customFormat="1" ht="11.25">
      <c r="B748" s="210"/>
      <c r="C748" s="211"/>
      <c r="D748" s="193" t="s">
        <v>166</v>
      </c>
      <c r="E748" s="212" t="s">
        <v>19</v>
      </c>
      <c r="F748" s="213" t="s">
        <v>1905</v>
      </c>
      <c r="G748" s="211"/>
      <c r="H748" s="214">
        <v>1</v>
      </c>
      <c r="I748" s="215"/>
      <c r="J748" s="211"/>
      <c r="K748" s="211"/>
      <c r="L748" s="216"/>
      <c r="M748" s="217"/>
      <c r="N748" s="218"/>
      <c r="O748" s="218"/>
      <c r="P748" s="218"/>
      <c r="Q748" s="218"/>
      <c r="R748" s="218"/>
      <c r="S748" s="218"/>
      <c r="T748" s="219"/>
      <c r="AT748" s="220" t="s">
        <v>166</v>
      </c>
      <c r="AU748" s="220" t="s">
        <v>81</v>
      </c>
      <c r="AV748" s="14" t="s">
        <v>81</v>
      </c>
      <c r="AW748" s="14" t="s">
        <v>33</v>
      </c>
      <c r="AX748" s="14" t="s">
        <v>72</v>
      </c>
      <c r="AY748" s="220" t="s">
        <v>154</v>
      </c>
    </row>
    <row r="749" spans="2:51" s="14" customFormat="1" ht="11.25">
      <c r="B749" s="210"/>
      <c r="C749" s="211"/>
      <c r="D749" s="193" t="s">
        <v>166</v>
      </c>
      <c r="E749" s="212" t="s">
        <v>19</v>
      </c>
      <c r="F749" s="213" t="s">
        <v>1906</v>
      </c>
      <c r="G749" s="211"/>
      <c r="H749" s="214">
        <v>1</v>
      </c>
      <c r="I749" s="215"/>
      <c r="J749" s="211"/>
      <c r="K749" s="211"/>
      <c r="L749" s="216"/>
      <c r="M749" s="217"/>
      <c r="N749" s="218"/>
      <c r="O749" s="218"/>
      <c r="P749" s="218"/>
      <c r="Q749" s="218"/>
      <c r="R749" s="218"/>
      <c r="S749" s="218"/>
      <c r="T749" s="219"/>
      <c r="AT749" s="220" t="s">
        <v>166</v>
      </c>
      <c r="AU749" s="220" t="s">
        <v>81</v>
      </c>
      <c r="AV749" s="14" t="s">
        <v>81</v>
      </c>
      <c r="AW749" s="14" t="s">
        <v>33</v>
      </c>
      <c r="AX749" s="14" t="s">
        <v>72</v>
      </c>
      <c r="AY749" s="220" t="s">
        <v>154</v>
      </c>
    </row>
    <row r="750" spans="2:51" s="14" customFormat="1" ht="11.25">
      <c r="B750" s="210"/>
      <c r="C750" s="211"/>
      <c r="D750" s="193" t="s">
        <v>166</v>
      </c>
      <c r="E750" s="212" t="s">
        <v>19</v>
      </c>
      <c r="F750" s="213" t="s">
        <v>1907</v>
      </c>
      <c r="G750" s="211"/>
      <c r="H750" s="214">
        <v>1</v>
      </c>
      <c r="I750" s="215"/>
      <c r="J750" s="211"/>
      <c r="K750" s="211"/>
      <c r="L750" s="216"/>
      <c r="M750" s="217"/>
      <c r="N750" s="218"/>
      <c r="O750" s="218"/>
      <c r="P750" s="218"/>
      <c r="Q750" s="218"/>
      <c r="R750" s="218"/>
      <c r="S750" s="218"/>
      <c r="T750" s="219"/>
      <c r="AT750" s="220" t="s">
        <v>166</v>
      </c>
      <c r="AU750" s="220" t="s">
        <v>81</v>
      </c>
      <c r="AV750" s="14" t="s">
        <v>81</v>
      </c>
      <c r="AW750" s="14" t="s">
        <v>33</v>
      </c>
      <c r="AX750" s="14" t="s">
        <v>72</v>
      </c>
      <c r="AY750" s="220" t="s">
        <v>154</v>
      </c>
    </row>
    <row r="751" spans="2:51" s="14" customFormat="1" ht="11.25">
      <c r="B751" s="210"/>
      <c r="C751" s="211"/>
      <c r="D751" s="193" t="s">
        <v>166</v>
      </c>
      <c r="E751" s="212" t="s">
        <v>19</v>
      </c>
      <c r="F751" s="213" t="s">
        <v>2150</v>
      </c>
      <c r="G751" s="211"/>
      <c r="H751" s="214">
        <v>1</v>
      </c>
      <c r="I751" s="215"/>
      <c r="J751" s="211"/>
      <c r="K751" s="211"/>
      <c r="L751" s="216"/>
      <c r="M751" s="217"/>
      <c r="N751" s="218"/>
      <c r="O751" s="218"/>
      <c r="P751" s="218"/>
      <c r="Q751" s="218"/>
      <c r="R751" s="218"/>
      <c r="S751" s="218"/>
      <c r="T751" s="219"/>
      <c r="AT751" s="220" t="s">
        <v>166</v>
      </c>
      <c r="AU751" s="220" t="s">
        <v>81</v>
      </c>
      <c r="AV751" s="14" t="s">
        <v>81</v>
      </c>
      <c r="AW751" s="14" t="s">
        <v>33</v>
      </c>
      <c r="AX751" s="14" t="s">
        <v>72</v>
      </c>
      <c r="AY751" s="220" t="s">
        <v>154</v>
      </c>
    </row>
    <row r="752" spans="2:51" s="14" customFormat="1" ht="11.25">
      <c r="B752" s="210"/>
      <c r="C752" s="211"/>
      <c r="D752" s="193" t="s">
        <v>166</v>
      </c>
      <c r="E752" s="212" t="s">
        <v>19</v>
      </c>
      <c r="F752" s="213" t="s">
        <v>2131</v>
      </c>
      <c r="G752" s="211"/>
      <c r="H752" s="214">
        <v>2</v>
      </c>
      <c r="I752" s="215"/>
      <c r="J752" s="211"/>
      <c r="K752" s="211"/>
      <c r="L752" s="216"/>
      <c r="M752" s="217"/>
      <c r="N752" s="218"/>
      <c r="O752" s="218"/>
      <c r="P752" s="218"/>
      <c r="Q752" s="218"/>
      <c r="R752" s="218"/>
      <c r="S752" s="218"/>
      <c r="T752" s="219"/>
      <c r="AT752" s="220" t="s">
        <v>166</v>
      </c>
      <c r="AU752" s="220" t="s">
        <v>81</v>
      </c>
      <c r="AV752" s="14" t="s">
        <v>81</v>
      </c>
      <c r="AW752" s="14" t="s">
        <v>33</v>
      </c>
      <c r="AX752" s="14" t="s">
        <v>72</v>
      </c>
      <c r="AY752" s="220" t="s">
        <v>154</v>
      </c>
    </row>
    <row r="753" spans="2:51" s="14" customFormat="1" ht="11.25">
      <c r="B753" s="210"/>
      <c r="C753" s="211"/>
      <c r="D753" s="193" t="s">
        <v>166</v>
      </c>
      <c r="E753" s="212" t="s">
        <v>19</v>
      </c>
      <c r="F753" s="213" t="s">
        <v>1914</v>
      </c>
      <c r="G753" s="211"/>
      <c r="H753" s="214">
        <v>1</v>
      </c>
      <c r="I753" s="215"/>
      <c r="J753" s="211"/>
      <c r="K753" s="211"/>
      <c r="L753" s="216"/>
      <c r="M753" s="217"/>
      <c r="N753" s="218"/>
      <c r="O753" s="218"/>
      <c r="P753" s="218"/>
      <c r="Q753" s="218"/>
      <c r="R753" s="218"/>
      <c r="S753" s="218"/>
      <c r="T753" s="219"/>
      <c r="AT753" s="220" t="s">
        <v>166</v>
      </c>
      <c r="AU753" s="220" t="s">
        <v>81</v>
      </c>
      <c r="AV753" s="14" t="s">
        <v>81</v>
      </c>
      <c r="AW753" s="14" t="s">
        <v>33</v>
      </c>
      <c r="AX753" s="14" t="s">
        <v>72</v>
      </c>
      <c r="AY753" s="220" t="s">
        <v>154</v>
      </c>
    </row>
    <row r="754" spans="2:51" s="14" customFormat="1" ht="11.25">
      <c r="B754" s="210"/>
      <c r="C754" s="211"/>
      <c r="D754" s="193" t="s">
        <v>166</v>
      </c>
      <c r="E754" s="212" t="s">
        <v>19</v>
      </c>
      <c r="F754" s="213" t="s">
        <v>1896</v>
      </c>
      <c r="G754" s="211"/>
      <c r="H754" s="214">
        <v>1</v>
      </c>
      <c r="I754" s="215"/>
      <c r="J754" s="211"/>
      <c r="K754" s="211"/>
      <c r="L754" s="216"/>
      <c r="M754" s="217"/>
      <c r="N754" s="218"/>
      <c r="O754" s="218"/>
      <c r="P754" s="218"/>
      <c r="Q754" s="218"/>
      <c r="R754" s="218"/>
      <c r="S754" s="218"/>
      <c r="T754" s="219"/>
      <c r="AT754" s="220" t="s">
        <v>166</v>
      </c>
      <c r="AU754" s="220" t="s">
        <v>81</v>
      </c>
      <c r="AV754" s="14" t="s">
        <v>81</v>
      </c>
      <c r="AW754" s="14" t="s">
        <v>33</v>
      </c>
      <c r="AX754" s="14" t="s">
        <v>72</v>
      </c>
      <c r="AY754" s="220" t="s">
        <v>154</v>
      </c>
    </row>
    <row r="755" spans="2:51" s="15" customFormat="1" ht="11.25">
      <c r="B755" s="221"/>
      <c r="C755" s="222"/>
      <c r="D755" s="193" t="s">
        <v>166</v>
      </c>
      <c r="E755" s="223" t="s">
        <v>19</v>
      </c>
      <c r="F755" s="224" t="s">
        <v>196</v>
      </c>
      <c r="G755" s="222"/>
      <c r="H755" s="225">
        <v>10</v>
      </c>
      <c r="I755" s="226"/>
      <c r="J755" s="222"/>
      <c r="K755" s="222"/>
      <c r="L755" s="227"/>
      <c r="M755" s="228"/>
      <c r="N755" s="229"/>
      <c r="O755" s="229"/>
      <c r="P755" s="229"/>
      <c r="Q755" s="229"/>
      <c r="R755" s="229"/>
      <c r="S755" s="229"/>
      <c r="T755" s="230"/>
      <c r="AT755" s="231" t="s">
        <v>166</v>
      </c>
      <c r="AU755" s="231" t="s">
        <v>81</v>
      </c>
      <c r="AV755" s="15" t="s">
        <v>161</v>
      </c>
      <c r="AW755" s="15" t="s">
        <v>33</v>
      </c>
      <c r="AX755" s="15" t="s">
        <v>79</v>
      </c>
      <c r="AY755" s="231" t="s">
        <v>154</v>
      </c>
    </row>
    <row r="756" spans="1:65" s="2" customFormat="1" ht="24.2" customHeight="1">
      <c r="A756" s="36"/>
      <c r="B756" s="37"/>
      <c r="C756" s="180" t="s">
        <v>703</v>
      </c>
      <c r="D756" s="180" t="s">
        <v>156</v>
      </c>
      <c r="E756" s="181" t="s">
        <v>2157</v>
      </c>
      <c r="F756" s="182" t="s">
        <v>2158</v>
      </c>
      <c r="G756" s="183" t="s">
        <v>444</v>
      </c>
      <c r="H756" s="184">
        <v>9</v>
      </c>
      <c r="I756" s="185"/>
      <c r="J756" s="186">
        <f>ROUND(I756*H756,2)</f>
        <v>0</v>
      </c>
      <c r="K756" s="182" t="s">
        <v>160</v>
      </c>
      <c r="L756" s="41"/>
      <c r="M756" s="187" t="s">
        <v>19</v>
      </c>
      <c r="N756" s="188" t="s">
        <v>43</v>
      </c>
      <c r="O756" s="66"/>
      <c r="P756" s="189">
        <f>O756*H756</f>
        <v>0</v>
      </c>
      <c r="Q756" s="189">
        <v>0.01248</v>
      </c>
      <c r="R756" s="189">
        <f>Q756*H756</f>
        <v>0.11232</v>
      </c>
      <c r="S756" s="189">
        <v>0</v>
      </c>
      <c r="T756" s="190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91" t="s">
        <v>161</v>
      </c>
      <c r="AT756" s="191" t="s">
        <v>156</v>
      </c>
      <c r="AU756" s="191" t="s">
        <v>81</v>
      </c>
      <c r="AY756" s="19" t="s">
        <v>154</v>
      </c>
      <c r="BE756" s="192">
        <f>IF(N756="základní",J756,0)</f>
        <v>0</v>
      </c>
      <c r="BF756" s="192">
        <f>IF(N756="snížená",J756,0)</f>
        <v>0</v>
      </c>
      <c r="BG756" s="192">
        <f>IF(N756="zákl. přenesená",J756,0)</f>
        <v>0</v>
      </c>
      <c r="BH756" s="192">
        <f>IF(N756="sníž. přenesená",J756,0)</f>
        <v>0</v>
      </c>
      <c r="BI756" s="192">
        <f>IF(N756="nulová",J756,0)</f>
        <v>0</v>
      </c>
      <c r="BJ756" s="19" t="s">
        <v>79</v>
      </c>
      <c r="BK756" s="192">
        <f>ROUND(I756*H756,2)</f>
        <v>0</v>
      </c>
      <c r="BL756" s="19" t="s">
        <v>161</v>
      </c>
      <c r="BM756" s="191" t="s">
        <v>2159</v>
      </c>
    </row>
    <row r="757" spans="1:47" s="2" customFormat="1" ht="19.5">
      <c r="A757" s="36"/>
      <c r="B757" s="37"/>
      <c r="C757" s="38"/>
      <c r="D757" s="193" t="s">
        <v>163</v>
      </c>
      <c r="E757" s="38"/>
      <c r="F757" s="194" t="s">
        <v>2158</v>
      </c>
      <c r="G757" s="38"/>
      <c r="H757" s="38"/>
      <c r="I757" s="195"/>
      <c r="J757" s="38"/>
      <c r="K757" s="38"/>
      <c r="L757" s="41"/>
      <c r="M757" s="196"/>
      <c r="N757" s="197"/>
      <c r="O757" s="66"/>
      <c r="P757" s="66"/>
      <c r="Q757" s="66"/>
      <c r="R757" s="66"/>
      <c r="S757" s="66"/>
      <c r="T757" s="67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T757" s="19" t="s">
        <v>163</v>
      </c>
      <c r="AU757" s="19" t="s">
        <v>81</v>
      </c>
    </row>
    <row r="758" spans="1:47" s="2" customFormat="1" ht="11.25">
      <c r="A758" s="36"/>
      <c r="B758" s="37"/>
      <c r="C758" s="38"/>
      <c r="D758" s="198" t="s">
        <v>164</v>
      </c>
      <c r="E758" s="38"/>
      <c r="F758" s="199" t="s">
        <v>2160</v>
      </c>
      <c r="G758" s="38"/>
      <c r="H758" s="38"/>
      <c r="I758" s="195"/>
      <c r="J758" s="38"/>
      <c r="K758" s="38"/>
      <c r="L758" s="41"/>
      <c r="M758" s="196"/>
      <c r="N758" s="197"/>
      <c r="O758" s="66"/>
      <c r="P758" s="66"/>
      <c r="Q758" s="66"/>
      <c r="R758" s="66"/>
      <c r="S758" s="66"/>
      <c r="T758" s="67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T758" s="19" t="s">
        <v>164</v>
      </c>
      <c r="AU758" s="19" t="s">
        <v>81</v>
      </c>
    </row>
    <row r="759" spans="2:51" s="14" customFormat="1" ht="11.25">
      <c r="B759" s="210"/>
      <c r="C759" s="211"/>
      <c r="D759" s="193" t="s">
        <v>166</v>
      </c>
      <c r="E759" s="212" t="s">
        <v>19</v>
      </c>
      <c r="F759" s="213" t="s">
        <v>1888</v>
      </c>
      <c r="G759" s="211"/>
      <c r="H759" s="214">
        <v>1</v>
      </c>
      <c r="I759" s="215"/>
      <c r="J759" s="211"/>
      <c r="K759" s="211"/>
      <c r="L759" s="216"/>
      <c r="M759" s="217"/>
      <c r="N759" s="218"/>
      <c r="O759" s="218"/>
      <c r="P759" s="218"/>
      <c r="Q759" s="218"/>
      <c r="R759" s="218"/>
      <c r="S759" s="218"/>
      <c r="T759" s="219"/>
      <c r="AT759" s="220" t="s">
        <v>166</v>
      </c>
      <c r="AU759" s="220" t="s">
        <v>81</v>
      </c>
      <c r="AV759" s="14" t="s">
        <v>81</v>
      </c>
      <c r="AW759" s="14" t="s">
        <v>33</v>
      </c>
      <c r="AX759" s="14" t="s">
        <v>72</v>
      </c>
      <c r="AY759" s="220" t="s">
        <v>154</v>
      </c>
    </row>
    <row r="760" spans="2:51" s="14" customFormat="1" ht="11.25">
      <c r="B760" s="210"/>
      <c r="C760" s="211"/>
      <c r="D760" s="193" t="s">
        <v>166</v>
      </c>
      <c r="E760" s="212" t="s">
        <v>19</v>
      </c>
      <c r="F760" s="213" t="s">
        <v>1889</v>
      </c>
      <c r="G760" s="211"/>
      <c r="H760" s="214">
        <v>1</v>
      </c>
      <c r="I760" s="215"/>
      <c r="J760" s="211"/>
      <c r="K760" s="211"/>
      <c r="L760" s="216"/>
      <c r="M760" s="217"/>
      <c r="N760" s="218"/>
      <c r="O760" s="218"/>
      <c r="P760" s="218"/>
      <c r="Q760" s="218"/>
      <c r="R760" s="218"/>
      <c r="S760" s="218"/>
      <c r="T760" s="219"/>
      <c r="AT760" s="220" t="s">
        <v>166</v>
      </c>
      <c r="AU760" s="220" t="s">
        <v>81</v>
      </c>
      <c r="AV760" s="14" t="s">
        <v>81</v>
      </c>
      <c r="AW760" s="14" t="s">
        <v>33</v>
      </c>
      <c r="AX760" s="14" t="s">
        <v>72</v>
      </c>
      <c r="AY760" s="220" t="s">
        <v>154</v>
      </c>
    </row>
    <row r="761" spans="2:51" s="14" customFormat="1" ht="11.25">
      <c r="B761" s="210"/>
      <c r="C761" s="211"/>
      <c r="D761" s="193" t="s">
        <v>166</v>
      </c>
      <c r="E761" s="212" t="s">
        <v>19</v>
      </c>
      <c r="F761" s="213" t="s">
        <v>1905</v>
      </c>
      <c r="G761" s="211"/>
      <c r="H761" s="214">
        <v>1</v>
      </c>
      <c r="I761" s="215"/>
      <c r="J761" s="211"/>
      <c r="K761" s="211"/>
      <c r="L761" s="216"/>
      <c r="M761" s="217"/>
      <c r="N761" s="218"/>
      <c r="O761" s="218"/>
      <c r="P761" s="218"/>
      <c r="Q761" s="218"/>
      <c r="R761" s="218"/>
      <c r="S761" s="218"/>
      <c r="T761" s="219"/>
      <c r="AT761" s="220" t="s">
        <v>166</v>
      </c>
      <c r="AU761" s="220" t="s">
        <v>81</v>
      </c>
      <c r="AV761" s="14" t="s">
        <v>81</v>
      </c>
      <c r="AW761" s="14" t="s">
        <v>33</v>
      </c>
      <c r="AX761" s="14" t="s">
        <v>72</v>
      </c>
      <c r="AY761" s="220" t="s">
        <v>154</v>
      </c>
    </row>
    <row r="762" spans="2:51" s="14" customFormat="1" ht="11.25">
      <c r="B762" s="210"/>
      <c r="C762" s="211"/>
      <c r="D762" s="193" t="s">
        <v>166</v>
      </c>
      <c r="E762" s="212" t="s">
        <v>19</v>
      </c>
      <c r="F762" s="213" t="s">
        <v>1906</v>
      </c>
      <c r="G762" s="211"/>
      <c r="H762" s="214">
        <v>1</v>
      </c>
      <c r="I762" s="215"/>
      <c r="J762" s="211"/>
      <c r="K762" s="211"/>
      <c r="L762" s="216"/>
      <c r="M762" s="217"/>
      <c r="N762" s="218"/>
      <c r="O762" s="218"/>
      <c r="P762" s="218"/>
      <c r="Q762" s="218"/>
      <c r="R762" s="218"/>
      <c r="S762" s="218"/>
      <c r="T762" s="219"/>
      <c r="AT762" s="220" t="s">
        <v>166</v>
      </c>
      <c r="AU762" s="220" t="s">
        <v>81</v>
      </c>
      <c r="AV762" s="14" t="s">
        <v>81</v>
      </c>
      <c r="AW762" s="14" t="s">
        <v>33</v>
      </c>
      <c r="AX762" s="14" t="s">
        <v>72</v>
      </c>
      <c r="AY762" s="220" t="s">
        <v>154</v>
      </c>
    </row>
    <row r="763" spans="2:51" s="14" customFormat="1" ht="11.25">
      <c r="B763" s="210"/>
      <c r="C763" s="211"/>
      <c r="D763" s="193" t="s">
        <v>166</v>
      </c>
      <c r="E763" s="212" t="s">
        <v>19</v>
      </c>
      <c r="F763" s="213" t="s">
        <v>1907</v>
      </c>
      <c r="G763" s="211"/>
      <c r="H763" s="214">
        <v>1</v>
      </c>
      <c r="I763" s="215"/>
      <c r="J763" s="211"/>
      <c r="K763" s="211"/>
      <c r="L763" s="216"/>
      <c r="M763" s="217"/>
      <c r="N763" s="218"/>
      <c r="O763" s="218"/>
      <c r="P763" s="218"/>
      <c r="Q763" s="218"/>
      <c r="R763" s="218"/>
      <c r="S763" s="218"/>
      <c r="T763" s="219"/>
      <c r="AT763" s="220" t="s">
        <v>166</v>
      </c>
      <c r="AU763" s="220" t="s">
        <v>81</v>
      </c>
      <c r="AV763" s="14" t="s">
        <v>81</v>
      </c>
      <c r="AW763" s="14" t="s">
        <v>33</v>
      </c>
      <c r="AX763" s="14" t="s">
        <v>72</v>
      </c>
      <c r="AY763" s="220" t="s">
        <v>154</v>
      </c>
    </row>
    <row r="764" spans="2:51" s="14" customFormat="1" ht="11.25">
      <c r="B764" s="210"/>
      <c r="C764" s="211"/>
      <c r="D764" s="193" t="s">
        <v>166</v>
      </c>
      <c r="E764" s="212" t="s">
        <v>19</v>
      </c>
      <c r="F764" s="213" t="s">
        <v>2150</v>
      </c>
      <c r="G764" s="211"/>
      <c r="H764" s="214">
        <v>1</v>
      </c>
      <c r="I764" s="215"/>
      <c r="J764" s="211"/>
      <c r="K764" s="211"/>
      <c r="L764" s="216"/>
      <c r="M764" s="217"/>
      <c r="N764" s="218"/>
      <c r="O764" s="218"/>
      <c r="P764" s="218"/>
      <c r="Q764" s="218"/>
      <c r="R764" s="218"/>
      <c r="S764" s="218"/>
      <c r="T764" s="219"/>
      <c r="AT764" s="220" t="s">
        <v>166</v>
      </c>
      <c r="AU764" s="220" t="s">
        <v>81</v>
      </c>
      <c r="AV764" s="14" t="s">
        <v>81</v>
      </c>
      <c r="AW764" s="14" t="s">
        <v>33</v>
      </c>
      <c r="AX764" s="14" t="s">
        <v>72</v>
      </c>
      <c r="AY764" s="220" t="s">
        <v>154</v>
      </c>
    </row>
    <row r="765" spans="2:51" s="14" customFormat="1" ht="11.25">
      <c r="B765" s="210"/>
      <c r="C765" s="211"/>
      <c r="D765" s="193" t="s">
        <v>166</v>
      </c>
      <c r="E765" s="212" t="s">
        <v>19</v>
      </c>
      <c r="F765" s="213" t="s">
        <v>1894</v>
      </c>
      <c r="G765" s="211"/>
      <c r="H765" s="214">
        <v>1</v>
      </c>
      <c r="I765" s="215"/>
      <c r="J765" s="211"/>
      <c r="K765" s="211"/>
      <c r="L765" s="216"/>
      <c r="M765" s="217"/>
      <c r="N765" s="218"/>
      <c r="O765" s="218"/>
      <c r="P765" s="218"/>
      <c r="Q765" s="218"/>
      <c r="R765" s="218"/>
      <c r="S765" s="218"/>
      <c r="T765" s="219"/>
      <c r="AT765" s="220" t="s">
        <v>166</v>
      </c>
      <c r="AU765" s="220" t="s">
        <v>81</v>
      </c>
      <c r="AV765" s="14" t="s">
        <v>81</v>
      </c>
      <c r="AW765" s="14" t="s">
        <v>33</v>
      </c>
      <c r="AX765" s="14" t="s">
        <v>72</v>
      </c>
      <c r="AY765" s="220" t="s">
        <v>154</v>
      </c>
    </row>
    <row r="766" spans="2:51" s="14" customFormat="1" ht="11.25">
      <c r="B766" s="210"/>
      <c r="C766" s="211"/>
      <c r="D766" s="193" t="s">
        <v>166</v>
      </c>
      <c r="E766" s="212" t="s">
        <v>19</v>
      </c>
      <c r="F766" s="213" t="s">
        <v>1914</v>
      </c>
      <c r="G766" s="211"/>
      <c r="H766" s="214">
        <v>1</v>
      </c>
      <c r="I766" s="215"/>
      <c r="J766" s="211"/>
      <c r="K766" s="211"/>
      <c r="L766" s="216"/>
      <c r="M766" s="217"/>
      <c r="N766" s="218"/>
      <c r="O766" s="218"/>
      <c r="P766" s="218"/>
      <c r="Q766" s="218"/>
      <c r="R766" s="218"/>
      <c r="S766" s="218"/>
      <c r="T766" s="219"/>
      <c r="AT766" s="220" t="s">
        <v>166</v>
      </c>
      <c r="AU766" s="220" t="s">
        <v>81</v>
      </c>
      <c r="AV766" s="14" t="s">
        <v>81</v>
      </c>
      <c r="AW766" s="14" t="s">
        <v>33</v>
      </c>
      <c r="AX766" s="14" t="s">
        <v>72</v>
      </c>
      <c r="AY766" s="220" t="s">
        <v>154</v>
      </c>
    </row>
    <row r="767" spans="2:51" s="14" customFormat="1" ht="11.25">
      <c r="B767" s="210"/>
      <c r="C767" s="211"/>
      <c r="D767" s="193" t="s">
        <v>166</v>
      </c>
      <c r="E767" s="212" t="s">
        <v>19</v>
      </c>
      <c r="F767" s="213" t="s">
        <v>1896</v>
      </c>
      <c r="G767" s="211"/>
      <c r="H767" s="214">
        <v>1</v>
      </c>
      <c r="I767" s="215"/>
      <c r="J767" s="211"/>
      <c r="K767" s="211"/>
      <c r="L767" s="216"/>
      <c r="M767" s="217"/>
      <c r="N767" s="218"/>
      <c r="O767" s="218"/>
      <c r="P767" s="218"/>
      <c r="Q767" s="218"/>
      <c r="R767" s="218"/>
      <c r="S767" s="218"/>
      <c r="T767" s="219"/>
      <c r="AT767" s="220" t="s">
        <v>166</v>
      </c>
      <c r="AU767" s="220" t="s">
        <v>81</v>
      </c>
      <c r="AV767" s="14" t="s">
        <v>81</v>
      </c>
      <c r="AW767" s="14" t="s">
        <v>33</v>
      </c>
      <c r="AX767" s="14" t="s">
        <v>72</v>
      </c>
      <c r="AY767" s="220" t="s">
        <v>154</v>
      </c>
    </row>
    <row r="768" spans="2:51" s="15" customFormat="1" ht="11.25">
      <c r="B768" s="221"/>
      <c r="C768" s="222"/>
      <c r="D768" s="193" t="s">
        <v>166</v>
      </c>
      <c r="E768" s="223" t="s">
        <v>19</v>
      </c>
      <c r="F768" s="224" t="s">
        <v>196</v>
      </c>
      <c r="G768" s="222"/>
      <c r="H768" s="225">
        <v>9</v>
      </c>
      <c r="I768" s="226"/>
      <c r="J768" s="222"/>
      <c r="K768" s="222"/>
      <c r="L768" s="227"/>
      <c r="M768" s="228"/>
      <c r="N768" s="229"/>
      <c r="O768" s="229"/>
      <c r="P768" s="229"/>
      <c r="Q768" s="229"/>
      <c r="R768" s="229"/>
      <c r="S768" s="229"/>
      <c r="T768" s="230"/>
      <c r="AT768" s="231" t="s">
        <v>166</v>
      </c>
      <c r="AU768" s="231" t="s">
        <v>81</v>
      </c>
      <c r="AV768" s="15" t="s">
        <v>161</v>
      </c>
      <c r="AW768" s="15" t="s">
        <v>33</v>
      </c>
      <c r="AX768" s="15" t="s">
        <v>79</v>
      </c>
      <c r="AY768" s="231" t="s">
        <v>154</v>
      </c>
    </row>
    <row r="769" spans="1:65" s="2" customFormat="1" ht="24.2" customHeight="1">
      <c r="A769" s="36"/>
      <c r="B769" s="37"/>
      <c r="C769" s="232" t="s">
        <v>709</v>
      </c>
      <c r="D769" s="232" t="s">
        <v>275</v>
      </c>
      <c r="E769" s="233" t="s">
        <v>2161</v>
      </c>
      <c r="F769" s="234" t="s">
        <v>2162</v>
      </c>
      <c r="G769" s="235" t="s">
        <v>444</v>
      </c>
      <c r="H769" s="236">
        <v>9</v>
      </c>
      <c r="I769" s="237"/>
      <c r="J769" s="238">
        <f>ROUND(I769*H769,2)</f>
        <v>0</v>
      </c>
      <c r="K769" s="234" t="s">
        <v>160</v>
      </c>
      <c r="L769" s="239"/>
      <c r="M769" s="240" t="s">
        <v>19</v>
      </c>
      <c r="N769" s="241" t="s">
        <v>43</v>
      </c>
      <c r="O769" s="66"/>
      <c r="P769" s="189">
        <f>O769*H769</f>
        <v>0</v>
      </c>
      <c r="Q769" s="189">
        <v>0.548</v>
      </c>
      <c r="R769" s="189">
        <f>Q769*H769</f>
        <v>4.932</v>
      </c>
      <c r="S769" s="189">
        <v>0</v>
      </c>
      <c r="T769" s="190">
        <f>S769*H769</f>
        <v>0</v>
      </c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R769" s="191" t="s">
        <v>212</v>
      </c>
      <c r="AT769" s="191" t="s">
        <v>275</v>
      </c>
      <c r="AU769" s="191" t="s">
        <v>81</v>
      </c>
      <c r="AY769" s="19" t="s">
        <v>154</v>
      </c>
      <c r="BE769" s="192">
        <f>IF(N769="základní",J769,0)</f>
        <v>0</v>
      </c>
      <c r="BF769" s="192">
        <f>IF(N769="snížená",J769,0)</f>
        <v>0</v>
      </c>
      <c r="BG769" s="192">
        <f>IF(N769="zákl. přenesená",J769,0)</f>
        <v>0</v>
      </c>
      <c r="BH769" s="192">
        <f>IF(N769="sníž. přenesená",J769,0)</f>
        <v>0</v>
      </c>
      <c r="BI769" s="192">
        <f>IF(N769="nulová",J769,0)</f>
        <v>0</v>
      </c>
      <c r="BJ769" s="19" t="s">
        <v>79</v>
      </c>
      <c r="BK769" s="192">
        <f>ROUND(I769*H769,2)</f>
        <v>0</v>
      </c>
      <c r="BL769" s="19" t="s">
        <v>161</v>
      </c>
      <c r="BM769" s="191" t="s">
        <v>2163</v>
      </c>
    </row>
    <row r="770" spans="1:47" s="2" customFormat="1" ht="19.5">
      <c r="A770" s="36"/>
      <c r="B770" s="37"/>
      <c r="C770" s="38"/>
      <c r="D770" s="193" t="s">
        <v>163</v>
      </c>
      <c r="E770" s="38"/>
      <c r="F770" s="194" t="s">
        <v>2162</v>
      </c>
      <c r="G770" s="38"/>
      <c r="H770" s="38"/>
      <c r="I770" s="195"/>
      <c r="J770" s="38"/>
      <c r="K770" s="38"/>
      <c r="L770" s="41"/>
      <c r="M770" s="196"/>
      <c r="N770" s="197"/>
      <c r="O770" s="66"/>
      <c r="P770" s="66"/>
      <c r="Q770" s="66"/>
      <c r="R770" s="66"/>
      <c r="S770" s="66"/>
      <c r="T770" s="67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T770" s="19" t="s">
        <v>163</v>
      </c>
      <c r="AU770" s="19" t="s">
        <v>81</v>
      </c>
    </row>
    <row r="771" spans="2:51" s="14" customFormat="1" ht="11.25">
      <c r="B771" s="210"/>
      <c r="C771" s="211"/>
      <c r="D771" s="193" t="s">
        <v>166</v>
      </c>
      <c r="E771" s="212" t="s">
        <v>19</v>
      </c>
      <c r="F771" s="213" t="s">
        <v>1888</v>
      </c>
      <c r="G771" s="211"/>
      <c r="H771" s="214">
        <v>1</v>
      </c>
      <c r="I771" s="215"/>
      <c r="J771" s="211"/>
      <c r="K771" s="211"/>
      <c r="L771" s="216"/>
      <c r="M771" s="217"/>
      <c r="N771" s="218"/>
      <c r="O771" s="218"/>
      <c r="P771" s="218"/>
      <c r="Q771" s="218"/>
      <c r="R771" s="218"/>
      <c r="S771" s="218"/>
      <c r="T771" s="219"/>
      <c r="AT771" s="220" t="s">
        <v>166</v>
      </c>
      <c r="AU771" s="220" t="s">
        <v>81</v>
      </c>
      <c r="AV771" s="14" t="s">
        <v>81</v>
      </c>
      <c r="AW771" s="14" t="s">
        <v>33</v>
      </c>
      <c r="AX771" s="14" t="s">
        <v>72</v>
      </c>
      <c r="AY771" s="220" t="s">
        <v>154</v>
      </c>
    </row>
    <row r="772" spans="2:51" s="14" customFormat="1" ht="11.25">
      <c r="B772" s="210"/>
      <c r="C772" s="211"/>
      <c r="D772" s="193" t="s">
        <v>166</v>
      </c>
      <c r="E772" s="212" t="s">
        <v>19</v>
      </c>
      <c r="F772" s="213" t="s">
        <v>1889</v>
      </c>
      <c r="G772" s="211"/>
      <c r="H772" s="214">
        <v>1</v>
      </c>
      <c r="I772" s="215"/>
      <c r="J772" s="211"/>
      <c r="K772" s="211"/>
      <c r="L772" s="216"/>
      <c r="M772" s="217"/>
      <c r="N772" s="218"/>
      <c r="O772" s="218"/>
      <c r="P772" s="218"/>
      <c r="Q772" s="218"/>
      <c r="R772" s="218"/>
      <c r="S772" s="218"/>
      <c r="T772" s="219"/>
      <c r="AT772" s="220" t="s">
        <v>166</v>
      </c>
      <c r="AU772" s="220" t="s">
        <v>81</v>
      </c>
      <c r="AV772" s="14" t="s">
        <v>81</v>
      </c>
      <c r="AW772" s="14" t="s">
        <v>33</v>
      </c>
      <c r="AX772" s="14" t="s">
        <v>72</v>
      </c>
      <c r="AY772" s="220" t="s">
        <v>154</v>
      </c>
    </row>
    <row r="773" spans="2:51" s="14" customFormat="1" ht="11.25">
      <c r="B773" s="210"/>
      <c r="C773" s="211"/>
      <c r="D773" s="193" t="s">
        <v>166</v>
      </c>
      <c r="E773" s="212" t="s">
        <v>19</v>
      </c>
      <c r="F773" s="213" t="s">
        <v>1905</v>
      </c>
      <c r="G773" s="211"/>
      <c r="H773" s="214">
        <v>1</v>
      </c>
      <c r="I773" s="215"/>
      <c r="J773" s="211"/>
      <c r="K773" s="211"/>
      <c r="L773" s="216"/>
      <c r="M773" s="217"/>
      <c r="N773" s="218"/>
      <c r="O773" s="218"/>
      <c r="P773" s="218"/>
      <c r="Q773" s="218"/>
      <c r="R773" s="218"/>
      <c r="S773" s="218"/>
      <c r="T773" s="219"/>
      <c r="AT773" s="220" t="s">
        <v>166</v>
      </c>
      <c r="AU773" s="220" t="s">
        <v>81</v>
      </c>
      <c r="AV773" s="14" t="s">
        <v>81</v>
      </c>
      <c r="AW773" s="14" t="s">
        <v>33</v>
      </c>
      <c r="AX773" s="14" t="s">
        <v>72</v>
      </c>
      <c r="AY773" s="220" t="s">
        <v>154</v>
      </c>
    </row>
    <row r="774" spans="2:51" s="14" customFormat="1" ht="11.25">
      <c r="B774" s="210"/>
      <c r="C774" s="211"/>
      <c r="D774" s="193" t="s">
        <v>166</v>
      </c>
      <c r="E774" s="212" t="s">
        <v>19</v>
      </c>
      <c r="F774" s="213" t="s">
        <v>1906</v>
      </c>
      <c r="G774" s="211"/>
      <c r="H774" s="214">
        <v>1</v>
      </c>
      <c r="I774" s="215"/>
      <c r="J774" s="211"/>
      <c r="K774" s="211"/>
      <c r="L774" s="216"/>
      <c r="M774" s="217"/>
      <c r="N774" s="218"/>
      <c r="O774" s="218"/>
      <c r="P774" s="218"/>
      <c r="Q774" s="218"/>
      <c r="R774" s="218"/>
      <c r="S774" s="218"/>
      <c r="T774" s="219"/>
      <c r="AT774" s="220" t="s">
        <v>166</v>
      </c>
      <c r="AU774" s="220" t="s">
        <v>81</v>
      </c>
      <c r="AV774" s="14" t="s">
        <v>81</v>
      </c>
      <c r="AW774" s="14" t="s">
        <v>33</v>
      </c>
      <c r="AX774" s="14" t="s">
        <v>72</v>
      </c>
      <c r="AY774" s="220" t="s">
        <v>154</v>
      </c>
    </row>
    <row r="775" spans="2:51" s="14" customFormat="1" ht="11.25">
      <c r="B775" s="210"/>
      <c r="C775" s="211"/>
      <c r="D775" s="193" t="s">
        <v>166</v>
      </c>
      <c r="E775" s="212" t="s">
        <v>19</v>
      </c>
      <c r="F775" s="213" t="s">
        <v>1907</v>
      </c>
      <c r="G775" s="211"/>
      <c r="H775" s="214">
        <v>1</v>
      </c>
      <c r="I775" s="215"/>
      <c r="J775" s="211"/>
      <c r="K775" s="211"/>
      <c r="L775" s="216"/>
      <c r="M775" s="217"/>
      <c r="N775" s="218"/>
      <c r="O775" s="218"/>
      <c r="P775" s="218"/>
      <c r="Q775" s="218"/>
      <c r="R775" s="218"/>
      <c r="S775" s="218"/>
      <c r="T775" s="219"/>
      <c r="AT775" s="220" t="s">
        <v>166</v>
      </c>
      <c r="AU775" s="220" t="s">
        <v>81</v>
      </c>
      <c r="AV775" s="14" t="s">
        <v>81</v>
      </c>
      <c r="AW775" s="14" t="s">
        <v>33</v>
      </c>
      <c r="AX775" s="14" t="s">
        <v>72</v>
      </c>
      <c r="AY775" s="220" t="s">
        <v>154</v>
      </c>
    </row>
    <row r="776" spans="2:51" s="14" customFormat="1" ht="11.25">
      <c r="B776" s="210"/>
      <c r="C776" s="211"/>
      <c r="D776" s="193" t="s">
        <v>166</v>
      </c>
      <c r="E776" s="212" t="s">
        <v>19</v>
      </c>
      <c r="F776" s="213" t="s">
        <v>2150</v>
      </c>
      <c r="G776" s="211"/>
      <c r="H776" s="214">
        <v>1</v>
      </c>
      <c r="I776" s="215"/>
      <c r="J776" s="211"/>
      <c r="K776" s="211"/>
      <c r="L776" s="216"/>
      <c r="M776" s="217"/>
      <c r="N776" s="218"/>
      <c r="O776" s="218"/>
      <c r="P776" s="218"/>
      <c r="Q776" s="218"/>
      <c r="R776" s="218"/>
      <c r="S776" s="218"/>
      <c r="T776" s="219"/>
      <c r="AT776" s="220" t="s">
        <v>166</v>
      </c>
      <c r="AU776" s="220" t="s">
        <v>81</v>
      </c>
      <c r="AV776" s="14" t="s">
        <v>81</v>
      </c>
      <c r="AW776" s="14" t="s">
        <v>33</v>
      </c>
      <c r="AX776" s="14" t="s">
        <v>72</v>
      </c>
      <c r="AY776" s="220" t="s">
        <v>154</v>
      </c>
    </row>
    <row r="777" spans="2:51" s="14" customFormat="1" ht="11.25">
      <c r="B777" s="210"/>
      <c r="C777" s="211"/>
      <c r="D777" s="193" t="s">
        <v>166</v>
      </c>
      <c r="E777" s="212" t="s">
        <v>19</v>
      </c>
      <c r="F777" s="213" t="s">
        <v>1894</v>
      </c>
      <c r="G777" s="211"/>
      <c r="H777" s="214">
        <v>1</v>
      </c>
      <c r="I777" s="215"/>
      <c r="J777" s="211"/>
      <c r="K777" s="211"/>
      <c r="L777" s="216"/>
      <c r="M777" s="217"/>
      <c r="N777" s="218"/>
      <c r="O777" s="218"/>
      <c r="P777" s="218"/>
      <c r="Q777" s="218"/>
      <c r="R777" s="218"/>
      <c r="S777" s="218"/>
      <c r="T777" s="219"/>
      <c r="AT777" s="220" t="s">
        <v>166</v>
      </c>
      <c r="AU777" s="220" t="s">
        <v>81</v>
      </c>
      <c r="AV777" s="14" t="s">
        <v>81</v>
      </c>
      <c r="AW777" s="14" t="s">
        <v>33</v>
      </c>
      <c r="AX777" s="14" t="s">
        <v>72</v>
      </c>
      <c r="AY777" s="220" t="s">
        <v>154</v>
      </c>
    </row>
    <row r="778" spans="2:51" s="14" customFormat="1" ht="11.25">
      <c r="B778" s="210"/>
      <c r="C778" s="211"/>
      <c r="D778" s="193" t="s">
        <v>166</v>
      </c>
      <c r="E778" s="212" t="s">
        <v>19</v>
      </c>
      <c r="F778" s="213" t="s">
        <v>1914</v>
      </c>
      <c r="G778" s="211"/>
      <c r="H778" s="214">
        <v>1</v>
      </c>
      <c r="I778" s="215"/>
      <c r="J778" s="211"/>
      <c r="K778" s="211"/>
      <c r="L778" s="216"/>
      <c r="M778" s="217"/>
      <c r="N778" s="218"/>
      <c r="O778" s="218"/>
      <c r="P778" s="218"/>
      <c r="Q778" s="218"/>
      <c r="R778" s="218"/>
      <c r="S778" s="218"/>
      <c r="T778" s="219"/>
      <c r="AT778" s="220" t="s">
        <v>166</v>
      </c>
      <c r="AU778" s="220" t="s">
        <v>81</v>
      </c>
      <c r="AV778" s="14" t="s">
        <v>81</v>
      </c>
      <c r="AW778" s="14" t="s">
        <v>33</v>
      </c>
      <c r="AX778" s="14" t="s">
        <v>72</v>
      </c>
      <c r="AY778" s="220" t="s">
        <v>154</v>
      </c>
    </row>
    <row r="779" spans="2:51" s="14" customFormat="1" ht="11.25">
      <c r="B779" s="210"/>
      <c r="C779" s="211"/>
      <c r="D779" s="193" t="s">
        <v>166</v>
      </c>
      <c r="E779" s="212" t="s">
        <v>19</v>
      </c>
      <c r="F779" s="213" t="s">
        <v>1896</v>
      </c>
      <c r="G779" s="211"/>
      <c r="H779" s="214">
        <v>1</v>
      </c>
      <c r="I779" s="215"/>
      <c r="J779" s="211"/>
      <c r="K779" s="211"/>
      <c r="L779" s="216"/>
      <c r="M779" s="217"/>
      <c r="N779" s="218"/>
      <c r="O779" s="218"/>
      <c r="P779" s="218"/>
      <c r="Q779" s="218"/>
      <c r="R779" s="218"/>
      <c r="S779" s="218"/>
      <c r="T779" s="219"/>
      <c r="AT779" s="220" t="s">
        <v>166</v>
      </c>
      <c r="AU779" s="220" t="s">
        <v>81</v>
      </c>
      <c r="AV779" s="14" t="s">
        <v>81</v>
      </c>
      <c r="AW779" s="14" t="s">
        <v>33</v>
      </c>
      <c r="AX779" s="14" t="s">
        <v>72</v>
      </c>
      <c r="AY779" s="220" t="s">
        <v>154</v>
      </c>
    </row>
    <row r="780" spans="2:51" s="15" customFormat="1" ht="11.25">
      <c r="B780" s="221"/>
      <c r="C780" s="222"/>
      <c r="D780" s="193" t="s">
        <v>166</v>
      </c>
      <c r="E780" s="223" t="s">
        <v>19</v>
      </c>
      <c r="F780" s="224" t="s">
        <v>196</v>
      </c>
      <c r="G780" s="222"/>
      <c r="H780" s="225">
        <v>9</v>
      </c>
      <c r="I780" s="226"/>
      <c r="J780" s="222"/>
      <c r="K780" s="222"/>
      <c r="L780" s="227"/>
      <c r="M780" s="228"/>
      <c r="N780" s="229"/>
      <c r="O780" s="229"/>
      <c r="P780" s="229"/>
      <c r="Q780" s="229"/>
      <c r="R780" s="229"/>
      <c r="S780" s="229"/>
      <c r="T780" s="230"/>
      <c r="AT780" s="231" t="s">
        <v>166</v>
      </c>
      <c r="AU780" s="231" t="s">
        <v>81</v>
      </c>
      <c r="AV780" s="15" t="s">
        <v>161</v>
      </c>
      <c r="AW780" s="15" t="s">
        <v>33</v>
      </c>
      <c r="AX780" s="15" t="s">
        <v>79</v>
      </c>
      <c r="AY780" s="231" t="s">
        <v>154</v>
      </c>
    </row>
    <row r="781" spans="1:65" s="2" customFormat="1" ht="24.2" customHeight="1">
      <c r="A781" s="36"/>
      <c r="B781" s="37"/>
      <c r="C781" s="180" t="s">
        <v>715</v>
      </c>
      <c r="D781" s="180" t="s">
        <v>156</v>
      </c>
      <c r="E781" s="181" t="s">
        <v>2164</v>
      </c>
      <c r="F781" s="182" t="s">
        <v>2165</v>
      </c>
      <c r="G781" s="183" t="s">
        <v>444</v>
      </c>
      <c r="H781" s="184">
        <v>14</v>
      </c>
      <c r="I781" s="185"/>
      <c r="J781" s="186">
        <f>ROUND(I781*H781,2)</f>
        <v>0</v>
      </c>
      <c r="K781" s="182" t="s">
        <v>160</v>
      </c>
      <c r="L781" s="41"/>
      <c r="M781" s="187" t="s">
        <v>19</v>
      </c>
      <c r="N781" s="188" t="s">
        <v>43</v>
      </c>
      <c r="O781" s="66"/>
      <c r="P781" s="189">
        <f>O781*H781</f>
        <v>0</v>
      </c>
      <c r="Q781" s="189">
        <v>0.02854</v>
      </c>
      <c r="R781" s="189">
        <f>Q781*H781</f>
        <v>0.39955999999999997</v>
      </c>
      <c r="S781" s="189">
        <v>0</v>
      </c>
      <c r="T781" s="190">
        <f>S781*H781</f>
        <v>0</v>
      </c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R781" s="191" t="s">
        <v>161</v>
      </c>
      <c r="AT781" s="191" t="s">
        <v>156</v>
      </c>
      <c r="AU781" s="191" t="s">
        <v>81</v>
      </c>
      <c r="AY781" s="19" t="s">
        <v>154</v>
      </c>
      <c r="BE781" s="192">
        <f>IF(N781="základní",J781,0)</f>
        <v>0</v>
      </c>
      <c r="BF781" s="192">
        <f>IF(N781="snížená",J781,0)</f>
        <v>0</v>
      </c>
      <c r="BG781" s="192">
        <f>IF(N781="zákl. přenesená",J781,0)</f>
        <v>0</v>
      </c>
      <c r="BH781" s="192">
        <f>IF(N781="sníž. přenesená",J781,0)</f>
        <v>0</v>
      </c>
      <c r="BI781" s="192">
        <f>IF(N781="nulová",J781,0)</f>
        <v>0</v>
      </c>
      <c r="BJ781" s="19" t="s">
        <v>79</v>
      </c>
      <c r="BK781" s="192">
        <f>ROUND(I781*H781,2)</f>
        <v>0</v>
      </c>
      <c r="BL781" s="19" t="s">
        <v>161</v>
      </c>
      <c r="BM781" s="191" t="s">
        <v>2166</v>
      </c>
    </row>
    <row r="782" spans="1:47" s="2" customFormat="1" ht="19.5">
      <c r="A782" s="36"/>
      <c r="B782" s="37"/>
      <c r="C782" s="38"/>
      <c r="D782" s="193" t="s">
        <v>163</v>
      </c>
      <c r="E782" s="38"/>
      <c r="F782" s="194" t="s">
        <v>2165</v>
      </c>
      <c r="G782" s="38"/>
      <c r="H782" s="38"/>
      <c r="I782" s="195"/>
      <c r="J782" s="38"/>
      <c r="K782" s="38"/>
      <c r="L782" s="41"/>
      <c r="M782" s="196"/>
      <c r="N782" s="197"/>
      <c r="O782" s="66"/>
      <c r="P782" s="66"/>
      <c r="Q782" s="66"/>
      <c r="R782" s="66"/>
      <c r="S782" s="66"/>
      <c r="T782" s="67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T782" s="19" t="s">
        <v>163</v>
      </c>
      <c r="AU782" s="19" t="s">
        <v>81</v>
      </c>
    </row>
    <row r="783" spans="1:47" s="2" customFormat="1" ht="11.25">
      <c r="A783" s="36"/>
      <c r="B783" s="37"/>
      <c r="C783" s="38"/>
      <c r="D783" s="198" t="s">
        <v>164</v>
      </c>
      <c r="E783" s="38"/>
      <c r="F783" s="199" t="s">
        <v>2167</v>
      </c>
      <c r="G783" s="38"/>
      <c r="H783" s="38"/>
      <c r="I783" s="195"/>
      <c r="J783" s="38"/>
      <c r="K783" s="38"/>
      <c r="L783" s="41"/>
      <c r="M783" s="196"/>
      <c r="N783" s="197"/>
      <c r="O783" s="66"/>
      <c r="P783" s="66"/>
      <c r="Q783" s="66"/>
      <c r="R783" s="66"/>
      <c r="S783" s="66"/>
      <c r="T783" s="67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T783" s="19" t="s">
        <v>164</v>
      </c>
      <c r="AU783" s="19" t="s">
        <v>81</v>
      </c>
    </row>
    <row r="784" spans="2:51" s="14" customFormat="1" ht="11.25">
      <c r="B784" s="210"/>
      <c r="C784" s="211"/>
      <c r="D784" s="193" t="s">
        <v>166</v>
      </c>
      <c r="E784" s="212" t="s">
        <v>19</v>
      </c>
      <c r="F784" s="213" t="s">
        <v>2135</v>
      </c>
      <c r="G784" s="211"/>
      <c r="H784" s="214">
        <v>5</v>
      </c>
      <c r="I784" s="215"/>
      <c r="J784" s="211"/>
      <c r="K784" s="211"/>
      <c r="L784" s="216"/>
      <c r="M784" s="217"/>
      <c r="N784" s="218"/>
      <c r="O784" s="218"/>
      <c r="P784" s="218"/>
      <c r="Q784" s="218"/>
      <c r="R784" s="218"/>
      <c r="S784" s="218"/>
      <c r="T784" s="219"/>
      <c r="AT784" s="220" t="s">
        <v>166</v>
      </c>
      <c r="AU784" s="220" t="s">
        <v>81</v>
      </c>
      <c r="AV784" s="14" t="s">
        <v>81</v>
      </c>
      <c r="AW784" s="14" t="s">
        <v>33</v>
      </c>
      <c r="AX784" s="14" t="s">
        <v>72</v>
      </c>
      <c r="AY784" s="220" t="s">
        <v>154</v>
      </c>
    </row>
    <row r="785" spans="2:51" s="16" customFormat="1" ht="11.25">
      <c r="B785" s="245"/>
      <c r="C785" s="246"/>
      <c r="D785" s="193" t="s">
        <v>166</v>
      </c>
      <c r="E785" s="247" t="s">
        <v>19</v>
      </c>
      <c r="F785" s="248" t="s">
        <v>1880</v>
      </c>
      <c r="G785" s="246"/>
      <c r="H785" s="249">
        <v>5</v>
      </c>
      <c r="I785" s="250"/>
      <c r="J785" s="246"/>
      <c r="K785" s="246"/>
      <c r="L785" s="251"/>
      <c r="M785" s="252"/>
      <c r="N785" s="253"/>
      <c r="O785" s="253"/>
      <c r="P785" s="253"/>
      <c r="Q785" s="253"/>
      <c r="R785" s="253"/>
      <c r="S785" s="253"/>
      <c r="T785" s="254"/>
      <c r="AT785" s="255" t="s">
        <v>166</v>
      </c>
      <c r="AU785" s="255" t="s">
        <v>81</v>
      </c>
      <c r="AV785" s="16" t="s">
        <v>174</v>
      </c>
      <c r="AW785" s="16" t="s">
        <v>33</v>
      </c>
      <c r="AX785" s="16" t="s">
        <v>72</v>
      </c>
      <c r="AY785" s="255" t="s">
        <v>154</v>
      </c>
    </row>
    <row r="786" spans="2:51" s="14" customFormat="1" ht="11.25">
      <c r="B786" s="210"/>
      <c r="C786" s="211"/>
      <c r="D786" s="193" t="s">
        <v>166</v>
      </c>
      <c r="E786" s="212" t="s">
        <v>19</v>
      </c>
      <c r="F786" s="213" t="s">
        <v>2168</v>
      </c>
      <c r="G786" s="211"/>
      <c r="H786" s="214">
        <v>1</v>
      </c>
      <c r="I786" s="215"/>
      <c r="J786" s="211"/>
      <c r="K786" s="211"/>
      <c r="L786" s="216"/>
      <c r="M786" s="217"/>
      <c r="N786" s="218"/>
      <c r="O786" s="218"/>
      <c r="P786" s="218"/>
      <c r="Q786" s="218"/>
      <c r="R786" s="218"/>
      <c r="S786" s="218"/>
      <c r="T786" s="219"/>
      <c r="AT786" s="220" t="s">
        <v>166</v>
      </c>
      <c r="AU786" s="220" t="s">
        <v>81</v>
      </c>
      <c r="AV786" s="14" t="s">
        <v>81</v>
      </c>
      <c r="AW786" s="14" t="s">
        <v>33</v>
      </c>
      <c r="AX786" s="14" t="s">
        <v>72</v>
      </c>
      <c r="AY786" s="220" t="s">
        <v>154</v>
      </c>
    </row>
    <row r="787" spans="2:51" s="14" customFormat="1" ht="11.25">
      <c r="B787" s="210"/>
      <c r="C787" s="211"/>
      <c r="D787" s="193" t="s">
        <v>166</v>
      </c>
      <c r="E787" s="212" t="s">
        <v>19</v>
      </c>
      <c r="F787" s="213" t="s">
        <v>2169</v>
      </c>
      <c r="G787" s="211"/>
      <c r="H787" s="214">
        <v>1</v>
      </c>
      <c r="I787" s="215"/>
      <c r="J787" s="211"/>
      <c r="K787" s="211"/>
      <c r="L787" s="216"/>
      <c r="M787" s="217"/>
      <c r="N787" s="218"/>
      <c r="O787" s="218"/>
      <c r="P787" s="218"/>
      <c r="Q787" s="218"/>
      <c r="R787" s="218"/>
      <c r="S787" s="218"/>
      <c r="T787" s="219"/>
      <c r="AT787" s="220" t="s">
        <v>166</v>
      </c>
      <c r="AU787" s="220" t="s">
        <v>81</v>
      </c>
      <c r="AV787" s="14" t="s">
        <v>81</v>
      </c>
      <c r="AW787" s="14" t="s">
        <v>33</v>
      </c>
      <c r="AX787" s="14" t="s">
        <v>72</v>
      </c>
      <c r="AY787" s="220" t="s">
        <v>154</v>
      </c>
    </row>
    <row r="788" spans="2:51" s="14" customFormat="1" ht="11.25">
      <c r="B788" s="210"/>
      <c r="C788" s="211"/>
      <c r="D788" s="193" t="s">
        <v>166</v>
      </c>
      <c r="E788" s="212" t="s">
        <v>19</v>
      </c>
      <c r="F788" s="213" t="s">
        <v>2170</v>
      </c>
      <c r="G788" s="211"/>
      <c r="H788" s="214">
        <v>1</v>
      </c>
      <c r="I788" s="215"/>
      <c r="J788" s="211"/>
      <c r="K788" s="211"/>
      <c r="L788" s="216"/>
      <c r="M788" s="217"/>
      <c r="N788" s="218"/>
      <c r="O788" s="218"/>
      <c r="P788" s="218"/>
      <c r="Q788" s="218"/>
      <c r="R788" s="218"/>
      <c r="S788" s="218"/>
      <c r="T788" s="219"/>
      <c r="AT788" s="220" t="s">
        <v>166</v>
      </c>
      <c r="AU788" s="220" t="s">
        <v>81</v>
      </c>
      <c r="AV788" s="14" t="s">
        <v>81</v>
      </c>
      <c r="AW788" s="14" t="s">
        <v>33</v>
      </c>
      <c r="AX788" s="14" t="s">
        <v>72</v>
      </c>
      <c r="AY788" s="220" t="s">
        <v>154</v>
      </c>
    </row>
    <row r="789" spans="2:51" s="14" customFormat="1" ht="11.25">
      <c r="B789" s="210"/>
      <c r="C789" s="211"/>
      <c r="D789" s="193" t="s">
        <v>166</v>
      </c>
      <c r="E789" s="212" t="s">
        <v>19</v>
      </c>
      <c r="F789" s="213" t="s">
        <v>2171</v>
      </c>
      <c r="G789" s="211"/>
      <c r="H789" s="214">
        <v>1</v>
      </c>
      <c r="I789" s="215"/>
      <c r="J789" s="211"/>
      <c r="K789" s="211"/>
      <c r="L789" s="216"/>
      <c r="M789" s="217"/>
      <c r="N789" s="218"/>
      <c r="O789" s="218"/>
      <c r="P789" s="218"/>
      <c r="Q789" s="218"/>
      <c r="R789" s="218"/>
      <c r="S789" s="218"/>
      <c r="T789" s="219"/>
      <c r="AT789" s="220" t="s">
        <v>166</v>
      </c>
      <c r="AU789" s="220" t="s">
        <v>81</v>
      </c>
      <c r="AV789" s="14" t="s">
        <v>81</v>
      </c>
      <c r="AW789" s="14" t="s">
        <v>33</v>
      </c>
      <c r="AX789" s="14" t="s">
        <v>72</v>
      </c>
      <c r="AY789" s="220" t="s">
        <v>154</v>
      </c>
    </row>
    <row r="790" spans="2:51" s="14" customFormat="1" ht="11.25">
      <c r="B790" s="210"/>
      <c r="C790" s="211"/>
      <c r="D790" s="193" t="s">
        <v>166</v>
      </c>
      <c r="E790" s="212" t="s">
        <v>19</v>
      </c>
      <c r="F790" s="213" t="s">
        <v>2172</v>
      </c>
      <c r="G790" s="211"/>
      <c r="H790" s="214">
        <v>1</v>
      </c>
      <c r="I790" s="215"/>
      <c r="J790" s="211"/>
      <c r="K790" s="211"/>
      <c r="L790" s="216"/>
      <c r="M790" s="217"/>
      <c r="N790" s="218"/>
      <c r="O790" s="218"/>
      <c r="P790" s="218"/>
      <c r="Q790" s="218"/>
      <c r="R790" s="218"/>
      <c r="S790" s="218"/>
      <c r="T790" s="219"/>
      <c r="AT790" s="220" t="s">
        <v>166</v>
      </c>
      <c r="AU790" s="220" t="s">
        <v>81</v>
      </c>
      <c r="AV790" s="14" t="s">
        <v>81</v>
      </c>
      <c r="AW790" s="14" t="s">
        <v>33</v>
      </c>
      <c r="AX790" s="14" t="s">
        <v>72</v>
      </c>
      <c r="AY790" s="220" t="s">
        <v>154</v>
      </c>
    </row>
    <row r="791" spans="2:51" s="14" customFormat="1" ht="11.25">
      <c r="B791" s="210"/>
      <c r="C791" s="211"/>
      <c r="D791" s="193" t="s">
        <v>166</v>
      </c>
      <c r="E791" s="212" t="s">
        <v>19</v>
      </c>
      <c r="F791" s="213" t="s">
        <v>2173</v>
      </c>
      <c r="G791" s="211"/>
      <c r="H791" s="214">
        <v>1</v>
      </c>
      <c r="I791" s="215"/>
      <c r="J791" s="211"/>
      <c r="K791" s="211"/>
      <c r="L791" s="216"/>
      <c r="M791" s="217"/>
      <c r="N791" s="218"/>
      <c r="O791" s="218"/>
      <c r="P791" s="218"/>
      <c r="Q791" s="218"/>
      <c r="R791" s="218"/>
      <c r="S791" s="218"/>
      <c r="T791" s="219"/>
      <c r="AT791" s="220" t="s">
        <v>166</v>
      </c>
      <c r="AU791" s="220" t="s">
        <v>81</v>
      </c>
      <c r="AV791" s="14" t="s">
        <v>81</v>
      </c>
      <c r="AW791" s="14" t="s">
        <v>33</v>
      </c>
      <c r="AX791" s="14" t="s">
        <v>72</v>
      </c>
      <c r="AY791" s="220" t="s">
        <v>154</v>
      </c>
    </row>
    <row r="792" spans="2:51" s="14" customFormat="1" ht="11.25">
      <c r="B792" s="210"/>
      <c r="C792" s="211"/>
      <c r="D792" s="193" t="s">
        <v>166</v>
      </c>
      <c r="E792" s="212" t="s">
        <v>19</v>
      </c>
      <c r="F792" s="213" t="s">
        <v>2174</v>
      </c>
      <c r="G792" s="211"/>
      <c r="H792" s="214">
        <v>1</v>
      </c>
      <c r="I792" s="215"/>
      <c r="J792" s="211"/>
      <c r="K792" s="211"/>
      <c r="L792" s="216"/>
      <c r="M792" s="217"/>
      <c r="N792" s="218"/>
      <c r="O792" s="218"/>
      <c r="P792" s="218"/>
      <c r="Q792" s="218"/>
      <c r="R792" s="218"/>
      <c r="S792" s="218"/>
      <c r="T792" s="219"/>
      <c r="AT792" s="220" t="s">
        <v>166</v>
      </c>
      <c r="AU792" s="220" t="s">
        <v>81</v>
      </c>
      <c r="AV792" s="14" t="s">
        <v>81</v>
      </c>
      <c r="AW792" s="14" t="s">
        <v>33</v>
      </c>
      <c r="AX792" s="14" t="s">
        <v>72</v>
      </c>
      <c r="AY792" s="220" t="s">
        <v>154</v>
      </c>
    </row>
    <row r="793" spans="2:51" s="14" customFormat="1" ht="11.25">
      <c r="B793" s="210"/>
      <c r="C793" s="211"/>
      <c r="D793" s="193" t="s">
        <v>166</v>
      </c>
      <c r="E793" s="212" t="s">
        <v>19</v>
      </c>
      <c r="F793" s="213" t="s">
        <v>2175</v>
      </c>
      <c r="G793" s="211"/>
      <c r="H793" s="214">
        <v>1</v>
      </c>
      <c r="I793" s="215"/>
      <c r="J793" s="211"/>
      <c r="K793" s="211"/>
      <c r="L793" s="216"/>
      <c r="M793" s="217"/>
      <c r="N793" s="218"/>
      <c r="O793" s="218"/>
      <c r="P793" s="218"/>
      <c r="Q793" s="218"/>
      <c r="R793" s="218"/>
      <c r="S793" s="218"/>
      <c r="T793" s="219"/>
      <c r="AT793" s="220" t="s">
        <v>166</v>
      </c>
      <c r="AU793" s="220" t="s">
        <v>81</v>
      </c>
      <c r="AV793" s="14" t="s">
        <v>81</v>
      </c>
      <c r="AW793" s="14" t="s">
        <v>33</v>
      </c>
      <c r="AX793" s="14" t="s">
        <v>72</v>
      </c>
      <c r="AY793" s="220" t="s">
        <v>154</v>
      </c>
    </row>
    <row r="794" spans="2:51" s="14" customFormat="1" ht="11.25">
      <c r="B794" s="210"/>
      <c r="C794" s="211"/>
      <c r="D794" s="193" t="s">
        <v>166</v>
      </c>
      <c r="E794" s="212" t="s">
        <v>19</v>
      </c>
      <c r="F794" s="213" t="s">
        <v>2176</v>
      </c>
      <c r="G794" s="211"/>
      <c r="H794" s="214">
        <v>1</v>
      </c>
      <c r="I794" s="215"/>
      <c r="J794" s="211"/>
      <c r="K794" s="211"/>
      <c r="L794" s="216"/>
      <c r="M794" s="217"/>
      <c r="N794" s="218"/>
      <c r="O794" s="218"/>
      <c r="P794" s="218"/>
      <c r="Q794" s="218"/>
      <c r="R794" s="218"/>
      <c r="S794" s="218"/>
      <c r="T794" s="219"/>
      <c r="AT794" s="220" t="s">
        <v>166</v>
      </c>
      <c r="AU794" s="220" t="s">
        <v>81</v>
      </c>
      <c r="AV794" s="14" t="s">
        <v>81</v>
      </c>
      <c r="AW794" s="14" t="s">
        <v>33</v>
      </c>
      <c r="AX794" s="14" t="s">
        <v>72</v>
      </c>
      <c r="AY794" s="220" t="s">
        <v>154</v>
      </c>
    </row>
    <row r="795" spans="2:51" s="16" customFormat="1" ht="11.25">
      <c r="B795" s="245"/>
      <c r="C795" s="246"/>
      <c r="D795" s="193" t="s">
        <v>166</v>
      </c>
      <c r="E795" s="247" t="s">
        <v>19</v>
      </c>
      <c r="F795" s="248" t="s">
        <v>1880</v>
      </c>
      <c r="G795" s="246"/>
      <c r="H795" s="249">
        <v>9</v>
      </c>
      <c r="I795" s="250"/>
      <c r="J795" s="246"/>
      <c r="K795" s="246"/>
      <c r="L795" s="251"/>
      <c r="M795" s="252"/>
      <c r="N795" s="253"/>
      <c r="O795" s="253"/>
      <c r="P795" s="253"/>
      <c r="Q795" s="253"/>
      <c r="R795" s="253"/>
      <c r="S795" s="253"/>
      <c r="T795" s="254"/>
      <c r="AT795" s="255" t="s">
        <v>166</v>
      </c>
      <c r="AU795" s="255" t="s">
        <v>81</v>
      </c>
      <c r="AV795" s="16" t="s">
        <v>174</v>
      </c>
      <c r="AW795" s="16" t="s">
        <v>33</v>
      </c>
      <c r="AX795" s="16" t="s">
        <v>72</v>
      </c>
      <c r="AY795" s="255" t="s">
        <v>154</v>
      </c>
    </row>
    <row r="796" spans="2:51" s="15" customFormat="1" ht="11.25">
      <c r="B796" s="221"/>
      <c r="C796" s="222"/>
      <c r="D796" s="193" t="s">
        <v>166</v>
      </c>
      <c r="E796" s="223" t="s">
        <v>19</v>
      </c>
      <c r="F796" s="224" t="s">
        <v>196</v>
      </c>
      <c r="G796" s="222"/>
      <c r="H796" s="225">
        <v>14</v>
      </c>
      <c r="I796" s="226"/>
      <c r="J796" s="222"/>
      <c r="K796" s="222"/>
      <c r="L796" s="227"/>
      <c r="M796" s="228"/>
      <c r="N796" s="229"/>
      <c r="O796" s="229"/>
      <c r="P796" s="229"/>
      <c r="Q796" s="229"/>
      <c r="R796" s="229"/>
      <c r="S796" s="229"/>
      <c r="T796" s="230"/>
      <c r="AT796" s="231" t="s">
        <v>166</v>
      </c>
      <c r="AU796" s="231" t="s">
        <v>81</v>
      </c>
      <c r="AV796" s="15" t="s">
        <v>161</v>
      </c>
      <c r="AW796" s="15" t="s">
        <v>33</v>
      </c>
      <c r="AX796" s="15" t="s">
        <v>79</v>
      </c>
      <c r="AY796" s="231" t="s">
        <v>154</v>
      </c>
    </row>
    <row r="797" spans="1:65" s="2" customFormat="1" ht="24.2" customHeight="1">
      <c r="A797" s="36"/>
      <c r="B797" s="37"/>
      <c r="C797" s="232" t="s">
        <v>720</v>
      </c>
      <c r="D797" s="232" t="s">
        <v>275</v>
      </c>
      <c r="E797" s="233" t="s">
        <v>2177</v>
      </c>
      <c r="F797" s="234" t="s">
        <v>2178</v>
      </c>
      <c r="G797" s="235" t="s">
        <v>444</v>
      </c>
      <c r="H797" s="236">
        <v>5</v>
      </c>
      <c r="I797" s="237"/>
      <c r="J797" s="238">
        <f>ROUND(I797*H797,2)</f>
        <v>0</v>
      </c>
      <c r="K797" s="234" t="s">
        <v>458</v>
      </c>
      <c r="L797" s="239"/>
      <c r="M797" s="240" t="s">
        <v>19</v>
      </c>
      <c r="N797" s="241" t="s">
        <v>43</v>
      </c>
      <c r="O797" s="66"/>
      <c r="P797" s="189">
        <f>O797*H797</f>
        <v>0</v>
      </c>
      <c r="Q797" s="189">
        <v>2.661</v>
      </c>
      <c r="R797" s="189">
        <f>Q797*H797</f>
        <v>13.305</v>
      </c>
      <c r="S797" s="189">
        <v>0</v>
      </c>
      <c r="T797" s="190">
        <f>S797*H797</f>
        <v>0</v>
      </c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R797" s="191" t="s">
        <v>212</v>
      </c>
      <c r="AT797" s="191" t="s">
        <v>275</v>
      </c>
      <c r="AU797" s="191" t="s">
        <v>81</v>
      </c>
      <c r="AY797" s="19" t="s">
        <v>154</v>
      </c>
      <c r="BE797" s="192">
        <f>IF(N797="základní",J797,0)</f>
        <v>0</v>
      </c>
      <c r="BF797" s="192">
        <f>IF(N797="snížená",J797,0)</f>
        <v>0</v>
      </c>
      <c r="BG797" s="192">
        <f>IF(N797="zákl. přenesená",J797,0)</f>
        <v>0</v>
      </c>
      <c r="BH797" s="192">
        <f>IF(N797="sníž. přenesená",J797,0)</f>
        <v>0</v>
      </c>
      <c r="BI797" s="192">
        <f>IF(N797="nulová",J797,0)</f>
        <v>0</v>
      </c>
      <c r="BJ797" s="19" t="s">
        <v>79</v>
      </c>
      <c r="BK797" s="192">
        <f>ROUND(I797*H797,2)</f>
        <v>0</v>
      </c>
      <c r="BL797" s="19" t="s">
        <v>161</v>
      </c>
      <c r="BM797" s="191" t="s">
        <v>2179</v>
      </c>
    </row>
    <row r="798" spans="1:47" s="2" customFormat="1" ht="11.25">
      <c r="A798" s="36"/>
      <c r="B798" s="37"/>
      <c r="C798" s="38"/>
      <c r="D798" s="193" t="s">
        <v>163</v>
      </c>
      <c r="E798" s="38"/>
      <c r="F798" s="194" t="s">
        <v>2178</v>
      </c>
      <c r="G798" s="38"/>
      <c r="H798" s="38"/>
      <c r="I798" s="195"/>
      <c r="J798" s="38"/>
      <c r="K798" s="38"/>
      <c r="L798" s="41"/>
      <c r="M798" s="196"/>
      <c r="N798" s="197"/>
      <c r="O798" s="66"/>
      <c r="P798" s="66"/>
      <c r="Q798" s="66"/>
      <c r="R798" s="66"/>
      <c r="S798" s="66"/>
      <c r="T798" s="67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T798" s="19" t="s">
        <v>163</v>
      </c>
      <c r="AU798" s="19" t="s">
        <v>81</v>
      </c>
    </row>
    <row r="799" spans="2:51" s="14" customFormat="1" ht="11.25">
      <c r="B799" s="210"/>
      <c r="C799" s="211"/>
      <c r="D799" s="193" t="s">
        <v>166</v>
      </c>
      <c r="E799" s="212" t="s">
        <v>19</v>
      </c>
      <c r="F799" s="213" t="s">
        <v>2135</v>
      </c>
      <c r="G799" s="211"/>
      <c r="H799" s="214">
        <v>5</v>
      </c>
      <c r="I799" s="215"/>
      <c r="J799" s="211"/>
      <c r="K799" s="211"/>
      <c r="L799" s="216"/>
      <c r="M799" s="217"/>
      <c r="N799" s="218"/>
      <c r="O799" s="218"/>
      <c r="P799" s="218"/>
      <c r="Q799" s="218"/>
      <c r="R799" s="218"/>
      <c r="S799" s="218"/>
      <c r="T799" s="219"/>
      <c r="AT799" s="220" t="s">
        <v>166</v>
      </c>
      <c r="AU799" s="220" t="s">
        <v>81</v>
      </c>
      <c r="AV799" s="14" t="s">
        <v>81</v>
      </c>
      <c r="AW799" s="14" t="s">
        <v>33</v>
      </c>
      <c r="AX799" s="14" t="s">
        <v>72</v>
      </c>
      <c r="AY799" s="220" t="s">
        <v>154</v>
      </c>
    </row>
    <row r="800" spans="2:51" s="15" customFormat="1" ht="11.25">
      <c r="B800" s="221"/>
      <c r="C800" s="222"/>
      <c r="D800" s="193" t="s">
        <v>166</v>
      </c>
      <c r="E800" s="223" t="s">
        <v>19</v>
      </c>
      <c r="F800" s="224" t="s">
        <v>196</v>
      </c>
      <c r="G800" s="222"/>
      <c r="H800" s="225">
        <v>5</v>
      </c>
      <c r="I800" s="226"/>
      <c r="J800" s="222"/>
      <c r="K800" s="222"/>
      <c r="L800" s="227"/>
      <c r="M800" s="228"/>
      <c r="N800" s="229"/>
      <c r="O800" s="229"/>
      <c r="P800" s="229"/>
      <c r="Q800" s="229"/>
      <c r="R800" s="229"/>
      <c r="S800" s="229"/>
      <c r="T800" s="230"/>
      <c r="AT800" s="231" t="s">
        <v>166</v>
      </c>
      <c r="AU800" s="231" t="s">
        <v>81</v>
      </c>
      <c r="AV800" s="15" t="s">
        <v>161</v>
      </c>
      <c r="AW800" s="15" t="s">
        <v>33</v>
      </c>
      <c r="AX800" s="15" t="s">
        <v>79</v>
      </c>
      <c r="AY800" s="231" t="s">
        <v>154</v>
      </c>
    </row>
    <row r="801" spans="1:65" s="2" customFormat="1" ht="24.2" customHeight="1">
      <c r="A801" s="36"/>
      <c r="B801" s="37"/>
      <c r="C801" s="232" t="s">
        <v>738</v>
      </c>
      <c r="D801" s="232" t="s">
        <v>275</v>
      </c>
      <c r="E801" s="233" t="s">
        <v>2180</v>
      </c>
      <c r="F801" s="234" t="s">
        <v>2181</v>
      </c>
      <c r="G801" s="235" t="s">
        <v>444</v>
      </c>
      <c r="H801" s="236">
        <v>9</v>
      </c>
      <c r="I801" s="237"/>
      <c r="J801" s="238">
        <f>ROUND(I801*H801,2)</f>
        <v>0</v>
      </c>
      <c r="K801" s="234" t="s">
        <v>458</v>
      </c>
      <c r="L801" s="239"/>
      <c r="M801" s="240" t="s">
        <v>19</v>
      </c>
      <c r="N801" s="241" t="s">
        <v>43</v>
      </c>
      <c r="O801" s="66"/>
      <c r="P801" s="189">
        <f>O801*H801</f>
        <v>0</v>
      </c>
      <c r="Q801" s="189">
        <v>1.6</v>
      </c>
      <c r="R801" s="189">
        <f>Q801*H801</f>
        <v>14.4</v>
      </c>
      <c r="S801" s="189">
        <v>0</v>
      </c>
      <c r="T801" s="190">
        <f>S801*H801</f>
        <v>0</v>
      </c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R801" s="191" t="s">
        <v>212</v>
      </c>
      <c r="AT801" s="191" t="s">
        <v>275</v>
      </c>
      <c r="AU801" s="191" t="s">
        <v>81</v>
      </c>
      <c r="AY801" s="19" t="s">
        <v>154</v>
      </c>
      <c r="BE801" s="192">
        <f>IF(N801="základní",J801,0)</f>
        <v>0</v>
      </c>
      <c r="BF801" s="192">
        <f>IF(N801="snížená",J801,0)</f>
        <v>0</v>
      </c>
      <c r="BG801" s="192">
        <f>IF(N801="zákl. přenesená",J801,0)</f>
        <v>0</v>
      </c>
      <c r="BH801" s="192">
        <f>IF(N801="sníž. přenesená",J801,0)</f>
        <v>0</v>
      </c>
      <c r="BI801" s="192">
        <f>IF(N801="nulová",J801,0)</f>
        <v>0</v>
      </c>
      <c r="BJ801" s="19" t="s">
        <v>79</v>
      </c>
      <c r="BK801" s="192">
        <f>ROUND(I801*H801,2)</f>
        <v>0</v>
      </c>
      <c r="BL801" s="19" t="s">
        <v>161</v>
      </c>
      <c r="BM801" s="191" t="s">
        <v>2182</v>
      </c>
    </row>
    <row r="802" spans="1:47" s="2" customFormat="1" ht="11.25">
      <c r="A802" s="36"/>
      <c r="B802" s="37"/>
      <c r="C802" s="38"/>
      <c r="D802" s="193" t="s">
        <v>163</v>
      </c>
      <c r="E802" s="38"/>
      <c r="F802" s="194" t="s">
        <v>2181</v>
      </c>
      <c r="G802" s="38"/>
      <c r="H802" s="38"/>
      <c r="I802" s="195"/>
      <c r="J802" s="38"/>
      <c r="K802" s="38"/>
      <c r="L802" s="41"/>
      <c r="M802" s="196"/>
      <c r="N802" s="197"/>
      <c r="O802" s="66"/>
      <c r="P802" s="66"/>
      <c r="Q802" s="66"/>
      <c r="R802" s="66"/>
      <c r="S802" s="66"/>
      <c r="T802" s="67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T802" s="19" t="s">
        <v>163</v>
      </c>
      <c r="AU802" s="19" t="s">
        <v>81</v>
      </c>
    </row>
    <row r="803" spans="2:51" s="14" customFormat="1" ht="11.25">
      <c r="B803" s="210"/>
      <c r="C803" s="211"/>
      <c r="D803" s="193" t="s">
        <v>166</v>
      </c>
      <c r="E803" s="212" t="s">
        <v>19</v>
      </c>
      <c r="F803" s="213" t="s">
        <v>2168</v>
      </c>
      <c r="G803" s="211"/>
      <c r="H803" s="214">
        <v>1</v>
      </c>
      <c r="I803" s="215"/>
      <c r="J803" s="211"/>
      <c r="K803" s="211"/>
      <c r="L803" s="216"/>
      <c r="M803" s="217"/>
      <c r="N803" s="218"/>
      <c r="O803" s="218"/>
      <c r="P803" s="218"/>
      <c r="Q803" s="218"/>
      <c r="R803" s="218"/>
      <c r="S803" s="218"/>
      <c r="T803" s="219"/>
      <c r="AT803" s="220" t="s">
        <v>166</v>
      </c>
      <c r="AU803" s="220" t="s">
        <v>81</v>
      </c>
      <c r="AV803" s="14" t="s">
        <v>81</v>
      </c>
      <c r="AW803" s="14" t="s">
        <v>33</v>
      </c>
      <c r="AX803" s="14" t="s">
        <v>72</v>
      </c>
      <c r="AY803" s="220" t="s">
        <v>154</v>
      </c>
    </row>
    <row r="804" spans="2:51" s="14" customFormat="1" ht="11.25">
      <c r="B804" s="210"/>
      <c r="C804" s="211"/>
      <c r="D804" s="193" t="s">
        <v>166</v>
      </c>
      <c r="E804" s="212" t="s">
        <v>19</v>
      </c>
      <c r="F804" s="213" t="s">
        <v>2169</v>
      </c>
      <c r="G804" s="211"/>
      <c r="H804" s="214">
        <v>1</v>
      </c>
      <c r="I804" s="215"/>
      <c r="J804" s="211"/>
      <c r="K804" s="211"/>
      <c r="L804" s="216"/>
      <c r="M804" s="217"/>
      <c r="N804" s="218"/>
      <c r="O804" s="218"/>
      <c r="P804" s="218"/>
      <c r="Q804" s="218"/>
      <c r="R804" s="218"/>
      <c r="S804" s="218"/>
      <c r="T804" s="219"/>
      <c r="AT804" s="220" t="s">
        <v>166</v>
      </c>
      <c r="AU804" s="220" t="s">
        <v>81</v>
      </c>
      <c r="AV804" s="14" t="s">
        <v>81</v>
      </c>
      <c r="AW804" s="14" t="s">
        <v>33</v>
      </c>
      <c r="AX804" s="14" t="s">
        <v>72</v>
      </c>
      <c r="AY804" s="220" t="s">
        <v>154</v>
      </c>
    </row>
    <row r="805" spans="2:51" s="14" customFormat="1" ht="11.25">
      <c r="B805" s="210"/>
      <c r="C805" s="211"/>
      <c r="D805" s="193" t="s">
        <v>166</v>
      </c>
      <c r="E805" s="212" t="s">
        <v>19</v>
      </c>
      <c r="F805" s="213" t="s">
        <v>2170</v>
      </c>
      <c r="G805" s="211"/>
      <c r="H805" s="214">
        <v>1</v>
      </c>
      <c r="I805" s="215"/>
      <c r="J805" s="211"/>
      <c r="K805" s="211"/>
      <c r="L805" s="216"/>
      <c r="M805" s="217"/>
      <c r="N805" s="218"/>
      <c r="O805" s="218"/>
      <c r="P805" s="218"/>
      <c r="Q805" s="218"/>
      <c r="R805" s="218"/>
      <c r="S805" s="218"/>
      <c r="T805" s="219"/>
      <c r="AT805" s="220" t="s">
        <v>166</v>
      </c>
      <c r="AU805" s="220" t="s">
        <v>81</v>
      </c>
      <c r="AV805" s="14" t="s">
        <v>81</v>
      </c>
      <c r="AW805" s="14" t="s">
        <v>33</v>
      </c>
      <c r="AX805" s="14" t="s">
        <v>72</v>
      </c>
      <c r="AY805" s="220" t="s">
        <v>154</v>
      </c>
    </row>
    <row r="806" spans="2:51" s="14" customFormat="1" ht="11.25">
      <c r="B806" s="210"/>
      <c r="C806" s="211"/>
      <c r="D806" s="193" t="s">
        <v>166</v>
      </c>
      <c r="E806" s="212" t="s">
        <v>19</v>
      </c>
      <c r="F806" s="213" t="s">
        <v>2171</v>
      </c>
      <c r="G806" s="211"/>
      <c r="H806" s="214">
        <v>1</v>
      </c>
      <c r="I806" s="215"/>
      <c r="J806" s="211"/>
      <c r="K806" s="211"/>
      <c r="L806" s="216"/>
      <c r="M806" s="217"/>
      <c r="N806" s="218"/>
      <c r="O806" s="218"/>
      <c r="P806" s="218"/>
      <c r="Q806" s="218"/>
      <c r="R806" s="218"/>
      <c r="S806" s="218"/>
      <c r="T806" s="219"/>
      <c r="AT806" s="220" t="s">
        <v>166</v>
      </c>
      <c r="AU806" s="220" t="s">
        <v>81</v>
      </c>
      <c r="AV806" s="14" t="s">
        <v>81</v>
      </c>
      <c r="AW806" s="14" t="s">
        <v>33</v>
      </c>
      <c r="AX806" s="14" t="s">
        <v>72</v>
      </c>
      <c r="AY806" s="220" t="s">
        <v>154</v>
      </c>
    </row>
    <row r="807" spans="2:51" s="14" customFormat="1" ht="11.25">
      <c r="B807" s="210"/>
      <c r="C807" s="211"/>
      <c r="D807" s="193" t="s">
        <v>166</v>
      </c>
      <c r="E807" s="212" t="s">
        <v>19</v>
      </c>
      <c r="F807" s="213" t="s">
        <v>2172</v>
      </c>
      <c r="G807" s="211"/>
      <c r="H807" s="214">
        <v>1</v>
      </c>
      <c r="I807" s="215"/>
      <c r="J807" s="211"/>
      <c r="K807" s="211"/>
      <c r="L807" s="216"/>
      <c r="M807" s="217"/>
      <c r="N807" s="218"/>
      <c r="O807" s="218"/>
      <c r="P807" s="218"/>
      <c r="Q807" s="218"/>
      <c r="R807" s="218"/>
      <c r="S807" s="218"/>
      <c r="T807" s="219"/>
      <c r="AT807" s="220" t="s">
        <v>166</v>
      </c>
      <c r="AU807" s="220" t="s">
        <v>81</v>
      </c>
      <c r="AV807" s="14" t="s">
        <v>81</v>
      </c>
      <c r="AW807" s="14" t="s">
        <v>33</v>
      </c>
      <c r="AX807" s="14" t="s">
        <v>72</v>
      </c>
      <c r="AY807" s="220" t="s">
        <v>154</v>
      </c>
    </row>
    <row r="808" spans="2:51" s="14" customFormat="1" ht="11.25">
      <c r="B808" s="210"/>
      <c r="C808" s="211"/>
      <c r="D808" s="193" t="s">
        <v>166</v>
      </c>
      <c r="E808" s="212" t="s">
        <v>19</v>
      </c>
      <c r="F808" s="213" t="s">
        <v>2173</v>
      </c>
      <c r="G808" s="211"/>
      <c r="H808" s="214">
        <v>1</v>
      </c>
      <c r="I808" s="215"/>
      <c r="J808" s="211"/>
      <c r="K808" s="211"/>
      <c r="L808" s="216"/>
      <c r="M808" s="217"/>
      <c r="N808" s="218"/>
      <c r="O808" s="218"/>
      <c r="P808" s="218"/>
      <c r="Q808" s="218"/>
      <c r="R808" s="218"/>
      <c r="S808" s="218"/>
      <c r="T808" s="219"/>
      <c r="AT808" s="220" t="s">
        <v>166</v>
      </c>
      <c r="AU808" s="220" t="s">
        <v>81</v>
      </c>
      <c r="AV808" s="14" t="s">
        <v>81</v>
      </c>
      <c r="AW808" s="14" t="s">
        <v>33</v>
      </c>
      <c r="AX808" s="14" t="s">
        <v>72</v>
      </c>
      <c r="AY808" s="220" t="s">
        <v>154</v>
      </c>
    </row>
    <row r="809" spans="2:51" s="14" customFormat="1" ht="11.25">
      <c r="B809" s="210"/>
      <c r="C809" s="211"/>
      <c r="D809" s="193" t="s">
        <v>166</v>
      </c>
      <c r="E809" s="212" t="s">
        <v>19</v>
      </c>
      <c r="F809" s="213" t="s">
        <v>2174</v>
      </c>
      <c r="G809" s="211"/>
      <c r="H809" s="214">
        <v>1</v>
      </c>
      <c r="I809" s="215"/>
      <c r="J809" s="211"/>
      <c r="K809" s="211"/>
      <c r="L809" s="216"/>
      <c r="M809" s="217"/>
      <c r="N809" s="218"/>
      <c r="O809" s="218"/>
      <c r="P809" s="218"/>
      <c r="Q809" s="218"/>
      <c r="R809" s="218"/>
      <c r="S809" s="218"/>
      <c r="T809" s="219"/>
      <c r="AT809" s="220" t="s">
        <v>166</v>
      </c>
      <c r="AU809" s="220" t="s">
        <v>81</v>
      </c>
      <c r="AV809" s="14" t="s">
        <v>81</v>
      </c>
      <c r="AW809" s="14" t="s">
        <v>33</v>
      </c>
      <c r="AX809" s="14" t="s">
        <v>72</v>
      </c>
      <c r="AY809" s="220" t="s">
        <v>154</v>
      </c>
    </row>
    <row r="810" spans="2:51" s="14" customFormat="1" ht="11.25">
      <c r="B810" s="210"/>
      <c r="C810" s="211"/>
      <c r="D810" s="193" t="s">
        <v>166</v>
      </c>
      <c r="E810" s="212" t="s">
        <v>19</v>
      </c>
      <c r="F810" s="213" t="s">
        <v>2175</v>
      </c>
      <c r="G810" s="211"/>
      <c r="H810" s="214">
        <v>1</v>
      </c>
      <c r="I810" s="215"/>
      <c r="J810" s="211"/>
      <c r="K810" s="211"/>
      <c r="L810" s="216"/>
      <c r="M810" s="217"/>
      <c r="N810" s="218"/>
      <c r="O810" s="218"/>
      <c r="P810" s="218"/>
      <c r="Q810" s="218"/>
      <c r="R810" s="218"/>
      <c r="S810" s="218"/>
      <c r="T810" s="219"/>
      <c r="AT810" s="220" t="s">
        <v>166</v>
      </c>
      <c r="AU810" s="220" t="s">
        <v>81</v>
      </c>
      <c r="AV810" s="14" t="s">
        <v>81</v>
      </c>
      <c r="AW810" s="14" t="s">
        <v>33</v>
      </c>
      <c r="AX810" s="14" t="s">
        <v>72</v>
      </c>
      <c r="AY810" s="220" t="s">
        <v>154</v>
      </c>
    </row>
    <row r="811" spans="2:51" s="14" customFormat="1" ht="11.25">
      <c r="B811" s="210"/>
      <c r="C811" s="211"/>
      <c r="D811" s="193" t="s">
        <v>166</v>
      </c>
      <c r="E811" s="212" t="s">
        <v>19</v>
      </c>
      <c r="F811" s="213" t="s">
        <v>2176</v>
      </c>
      <c r="G811" s="211"/>
      <c r="H811" s="214">
        <v>1</v>
      </c>
      <c r="I811" s="215"/>
      <c r="J811" s="211"/>
      <c r="K811" s="211"/>
      <c r="L811" s="216"/>
      <c r="M811" s="217"/>
      <c r="N811" s="218"/>
      <c r="O811" s="218"/>
      <c r="P811" s="218"/>
      <c r="Q811" s="218"/>
      <c r="R811" s="218"/>
      <c r="S811" s="218"/>
      <c r="T811" s="219"/>
      <c r="AT811" s="220" t="s">
        <v>166</v>
      </c>
      <c r="AU811" s="220" t="s">
        <v>81</v>
      </c>
      <c r="AV811" s="14" t="s">
        <v>81</v>
      </c>
      <c r="AW811" s="14" t="s">
        <v>33</v>
      </c>
      <c r="AX811" s="14" t="s">
        <v>72</v>
      </c>
      <c r="AY811" s="220" t="s">
        <v>154</v>
      </c>
    </row>
    <row r="812" spans="2:51" s="15" customFormat="1" ht="11.25">
      <c r="B812" s="221"/>
      <c r="C812" s="222"/>
      <c r="D812" s="193" t="s">
        <v>166</v>
      </c>
      <c r="E812" s="223" t="s">
        <v>19</v>
      </c>
      <c r="F812" s="224" t="s">
        <v>196</v>
      </c>
      <c r="G812" s="222"/>
      <c r="H812" s="225">
        <v>9</v>
      </c>
      <c r="I812" s="226"/>
      <c r="J812" s="222"/>
      <c r="K812" s="222"/>
      <c r="L812" s="227"/>
      <c r="M812" s="228"/>
      <c r="N812" s="229"/>
      <c r="O812" s="229"/>
      <c r="P812" s="229"/>
      <c r="Q812" s="229"/>
      <c r="R812" s="229"/>
      <c r="S812" s="229"/>
      <c r="T812" s="230"/>
      <c r="AT812" s="231" t="s">
        <v>166</v>
      </c>
      <c r="AU812" s="231" t="s">
        <v>81</v>
      </c>
      <c r="AV812" s="15" t="s">
        <v>161</v>
      </c>
      <c r="AW812" s="15" t="s">
        <v>33</v>
      </c>
      <c r="AX812" s="15" t="s">
        <v>79</v>
      </c>
      <c r="AY812" s="231" t="s">
        <v>154</v>
      </c>
    </row>
    <row r="813" spans="1:65" s="2" customFormat="1" ht="44.25" customHeight="1">
      <c r="A813" s="36"/>
      <c r="B813" s="37"/>
      <c r="C813" s="180" t="s">
        <v>727</v>
      </c>
      <c r="D813" s="180" t="s">
        <v>156</v>
      </c>
      <c r="E813" s="181" t="s">
        <v>2183</v>
      </c>
      <c r="F813" s="182" t="s">
        <v>2184</v>
      </c>
      <c r="G813" s="183" t="s">
        <v>444</v>
      </c>
      <c r="H813" s="184">
        <v>5</v>
      </c>
      <c r="I813" s="185"/>
      <c r="J813" s="186">
        <f>ROUND(I813*H813,2)</f>
        <v>0</v>
      </c>
      <c r="K813" s="182" t="s">
        <v>160</v>
      </c>
      <c r="L813" s="41"/>
      <c r="M813" s="187" t="s">
        <v>19</v>
      </c>
      <c r="N813" s="188" t="s">
        <v>43</v>
      </c>
      <c r="O813" s="66"/>
      <c r="P813" s="189">
        <f>O813*H813</f>
        <v>0</v>
      </c>
      <c r="Q813" s="189">
        <v>1E-05</v>
      </c>
      <c r="R813" s="189">
        <f>Q813*H813</f>
        <v>5E-05</v>
      </c>
      <c r="S813" s="189">
        <v>0</v>
      </c>
      <c r="T813" s="190">
        <f>S813*H813</f>
        <v>0</v>
      </c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R813" s="191" t="s">
        <v>161</v>
      </c>
      <c r="AT813" s="191" t="s">
        <v>156</v>
      </c>
      <c r="AU813" s="191" t="s">
        <v>81</v>
      </c>
      <c r="AY813" s="19" t="s">
        <v>154</v>
      </c>
      <c r="BE813" s="192">
        <f>IF(N813="základní",J813,0)</f>
        <v>0</v>
      </c>
      <c r="BF813" s="192">
        <f>IF(N813="snížená",J813,0)</f>
        <v>0</v>
      </c>
      <c r="BG813" s="192">
        <f>IF(N813="zákl. přenesená",J813,0)</f>
        <v>0</v>
      </c>
      <c r="BH813" s="192">
        <f>IF(N813="sníž. přenesená",J813,0)</f>
        <v>0</v>
      </c>
      <c r="BI813" s="192">
        <f>IF(N813="nulová",J813,0)</f>
        <v>0</v>
      </c>
      <c r="BJ813" s="19" t="s">
        <v>79</v>
      </c>
      <c r="BK813" s="192">
        <f>ROUND(I813*H813,2)</f>
        <v>0</v>
      </c>
      <c r="BL813" s="19" t="s">
        <v>161</v>
      </c>
      <c r="BM813" s="191" t="s">
        <v>2185</v>
      </c>
    </row>
    <row r="814" spans="1:47" s="2" customFormat="1" ht="29.25">
      <c r="A814" s="36"/>
      <c r="B814" s="37"/>
      <c r="C814" s="38"/>
      <c r="D814" s="193" t="s">
        <v>163</v>
      </c>
      <c r="E814" s="38"/>
      <c r="F814" s="194" t="s">
        <v>2184</v>
      </c>
      <c r="G814" s="38"/>
      <c r="H814" s="38"/>
      <c r="I814" s="195"/>
      <c r="J814" s="38"/>
      <c r="K814" s="38"/>
      <c r="L814" s="41"/>
      <c r="M814" s="196"/>
      <c r="N814" s="197"/>
      <c r="O814" s="66"/>
      <c r="P814" s="66"/>
      <c r="Q814" s="66"/>
      <c r="R814" s="66"/>
      <c r="S814" s="66"/>
      <c r="T814" s="67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T814" s="19" t="s">
        <v>163</v>
      </c>
      <c r="AU814" s="19" t="s">
        <v>81</v>
      </c>
    </row>
    <row r="815" spans="1:47" s="2" customFormat="1" ht="11.25">
      <c r="A815" s="36"/>
      <c r="B815" s="37"/>
      <c r="C815" s="38"/>
      <c r="D815" s="198" t="s">
        <v>164</v>
      </c>
      <c r="E815" s="38"/>
      <c r="F815" s="199" t="s">
        <v>2186</v>
      </c>
      <c r="G815" s="38"/>
      <c r="H815" s="38"/>
      <c r="I815" s="195"/>
      <c r="J815" s="38"/>
      <c r="K815" s="38"/>
      <c r="L815" s="41"/>
      <c r="M815" s="196"/>
      <c r="N815" s="197"/>
      <c r="O815" s="66"/>
      <c r="P815" s="66"/>
      <c r="Q815" s="66"/>
      <c r="R815" s="66"/>
      <c r="S815" s="66"/>
      <c r="T815" s="67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T815" s="19" t="s">
        <v>164</v>
      </c>
      <c r="AU815" s="19" t="s">
        <v>81</v>
      </c>
    </row>
    <row r="816" spans="1:65" s="2" customFormat="1" ht="37.9" customHeight="1">
      <c r="A816" s="36"/>
      <c r="B816" s="37"/>
      <c r="C816" s="180" t="s">
        <v>733</v>
      </c>
      <c r="D816" s="180" t="s">
        <v>156</v>
      </c>
      <c r="E816" s="181" t="s">
        <v>2187</v>
      </c>
      <c r="F816" s="182" t="s">
        <v>2188</v>
      </c>
      <c r="G816" s="183" t="s">
        <v>444</v>
      </c>
      <c r="H816" s="184">
        <v>13</v>
      </c>
      <c r="I816" s="185"/>
      <c r="J816" s="186">
        <f>ROUND(I816*H816,2)</f>
        <v>0</v>
      </c>
      <c r="K816" s="182" t="s">
        <v>160</v>
      </c>
      <c r="L816" s="41"/>
      <c r="M816" s="187" t="s">
        <v>19</v>
      </c>
      <c r="N816" s="188" t="s">
        <v>43</v>
      </c>
      <c r="O816" s="66"/>
      <c r="P816" s="189">
        <f>O816*H816</f>
        <v>0</v>
      </c>
      <c r="Q816" s="189">
        <v>1E-05</v>
      </c>
      <c r="R816" s="189">
        <f>Q816*H816</f>
        <v>0.00013000000000000002</v>
      </c>
      <c r="S816" s="189">
        <v>0</v>
      </c>
      <c r="T816" s="190">
        <f>S816*H816</f>
        <v>0</v>
      </c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R816" s="191" t="s">
        <v>161</v>
      </c>
      <c r="AT816" s="191" t="s">
        <v>156</v>
      </c>
      <c r="AU816" s="191" t="s">
        <v>81</v>
      </c>
      <c r="AY816" s="19" t="s">
        <v>154</v>
      </c>
      <c r="BE816" s="192">
        <f>IF(N816="základní",J816,0)</f>
        <v>0</v>
      </c>
      <c r="BF816" s="192">
        <f>IF(N816="snížená",J816,0)</f>
        <v>0</v>
      </c>
      <c r="BG816" s="192">
        <f>IF(N816="zákl. přenesená",J816,0)</f>
        <v>0</v>
      </c>
      <c r="BH816" s="192">
        <f>IF(N816="sníž. přenesená",J816,0)</f>
        <v>0</v>
      </c>
      <c r="BI816" s="192">
        <f>IF(N816="nulová",J816,0)</f>
        <v>0</v>
      </c>
      <c r="BJ816" s="19" t="s">
        <v>79</v>
      </c>
      <c r="BK816" s="192">
        <f>ROUND(I816*H816,2)</f>
        <v>0</v>
      </c>
      <c r="BL816" s="19" t="s">
        <v>161</v>
      </c>
      <c r="BM816" s="191" t="s">
        <v>2189</v>
      </c>
    </row>
    <row r="817" spans="1:47" s="2" customFormat="1" ht="29.25">
      <c r="A817" s="36"/>
      <c r="B817" s="37"/>
      <c r="C817" s="38"/>
      <c r="D817" s="193" t="s">
        <v>163</v>
      </c>
      <c r="E817" s="38"/>
      <c r="F817" s="194" t="s">
        <v>2188</v>
      </c>
      <c r="G817" s="38"/>
      <c r="H817" s="38"/>
      <c r="I817" s="195"/>
      <c r="J817" s="38"/>
      <c r="K817" s="38"/>
      <c r="L817" s="41"/>
      <c r="M817" s="196"/>
      <c r="N817" s="197"/>
      <c r="O817" s="66"/>
      <c r="P817" s="66"/>
      <c r="Q817" s="66"/>
      <c r="R817" s="66"/>
      <c r="S817" s="66"/>
      <c r="T817" s="67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T817" s="19" t="s">
        <v>163</v>
      </c>
      <c r="AU817" s="19" t="s">
        <v>81</v>
      </c>
    </row>
    <row r="818" spans="1:47" s="2" customFormat="1" ht="11.25">
      <c r="A818" s="36"/>
      <c r="B818" s="37"/>
      <c r="C818" s="38"/>
      <c r="D818" s="198" t="s">
        <v>164</v>
      </c>
      <c r="E818" s="38"/>
      <c r="F818" s="199" t="s">
        <v>2190</v>
      </c>
      <c r="G818" s="38"/>
      <c r="H818" s="38"/>
      <c r="I818" s="195"/>
      <c r="J818" s="38"/>
      <c r="K818" s="38"/>
      <c r="L818" s="41"/>
      <c r="M818" s="196"/>
      <c r="N818" s="197"/>
      <c r="O818" s="66"/>
      <c r="P818" s="66"/>
      <c r="Q818" s="66"/>
      <c r="R818" s="66"/>
      <c r="S818" s="66"/>
      <c r="T818" s="67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T818" s="19" t="s">
        <v>164</v>
      </c>
      <c r="AU818" s="19" t="s">
        <v>81</v>
      </c>
    </row>
    <row r="819" spans="1:65" s="2" customFormat="1" ht="37.9" customHeight="1">
      <c r="A819" s="36"/>
      <c r="B819" s="37"/>
      <c r="C819" s="180" t="s">
        <v>744</v>
      </c>
      <c r="D819" s="180" t="s">
        <v>156</v>
      </c>
      <c r="E819" s="181" t="s">
        <v>2191</v>
      </c>
      <c r="F819" s="182" t="s">
        <v>2192</v>
      </c>
      <c r="G819" s="183" t="s">
        <v>444</v>
      </c>
      <c r="H819" s="184">
        <v>12</v>
      </c>
      <c r="I819" s="185"/>
      <c r="J819" s="186">
        <f>ROUND(I819*H819,2)</f>
        <v>0</v>
      </c>
      <c r="K819" s="182" t="s">
        <v>160</v>
      </c>
      <c r="L819" s="41"/>
      <c r="M819" s="187" t="s">
        <v>19</v>
      </c>
      <c r="N819" s="188" t="s">
        <v>43</v>
      </c>
      <c r="O819" s="66"/>
      <c r="P819" s="189">
        <f>O819*H819</f>
        <v>0</v>
      </c>
      <c r="Q819" s="189">
        <v>7E-05</v>
      </c>
      <c r="R819" s="189">
        <f>Q819*H819</f>
        <v>0.0008399999999999999</v>
      </c>
      <c r="S819" s="189">
        <v>0</v>
      </c>
      <c r="T819" s="190">
        <f>S819*H819</f>
        <v>0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191" t="s">
        <v>161</v>
      </c>
      <c r="AT819" s="191" t="s">
        <v>156</v>
      </c>
      <c r="AU819" s="191" t="s">
        <v>81</v>
      </c>
      <c r="AY819" s="19" t="s">
        <v>154</v>
      </c>
      <c r="BE819" s="192">
        <f>IF(N819="základní",J819,0)</f>
        <v>0</v>
      </c>
      <c r="BF819" s="192">
        <f>IF(N819="snížená",J819,0)</f>
        <v>0</v>
      </c>
      <c r="BG819" s="192">
        <f>IF(N819="zákl. přenesená",J819,0)</f>
        <v>0</v>
      </c>
      <c r="BH819" s="192">
        <f>IF(N819="sníž. přenesená",J819,0)</f>
        <v>0</v>
      </c>
      <c r="BI819" s="192">
        <f>IF(N819="nulová",J819,0)</f>
        <v>0</v>
      </c>
      <c r="BJ819" s="19" t="s">
        <v>79</v>
      </c>
      <c r="BK819" s="192">
        <f>ROUND(I819*H819,2)</f>
        <v>0</v>
      </c>
      <c r="BL819" s="19" t="s">
        <v>161</v>
      </c>
      <c r="BM819" s="191" t="s">
        <v>2193</v>
      </c>
    </row>
    <row r="820" spans="1:47" s="2" customFormat="1" ht="19.5">
      <c r="A820" s="36"/>
      <c r="B820" s="37"/>
      <c r="C820" s="38"/>
      <c r="D820" s="193" t="s">
        <v>163</v>
      </c>
      <c r="E820" s="38"/>
      <c r="F820" s="194" t="s">
        <v>2192</v>
      </c>
      <c r="G820" s="38"/>
      <c r="H820" s="38"/>
      <c r="I820" s="195"/>
      <c r="J820" s="38"/>
      <c r="K820" s="38"/>
      <c r="L820" s="41"/>
      <c r="M820" s="196"/>
      <c r="N820" s="197"/>
      <c r="O820" s="66"/>
      <c r="P820" s="66"/>
      <c r="Q820" s="66"/>
      <c r="R820" s="66"/>
      <c r="S820" s="66"/>
      <c r="T820" s="67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T820" s="19" t="s">
        <v>163</v>
      </c>
      <c r="AU820" s="19" t="s">
        <v>81</v>
      </c>
    </row>
    <row r="821" spans="1:47" s="2" customFormat="1" ht="11.25">
      <c r="A821" s="36"/>
      <c r="B821" s="37"/>
      <c r="C821" s="38"/>
      <c r="D821" s="198" t="s">
        <v>164</v>
      </c>
      <c r="E821" s="38"/>
      <c r="F821" s="199" t="s">
        <v>2194</v>
      </c>
      <c r="G821" s="38"/>
      <c r="H821" s="38"/>
      <c r="I821" s="195"/>
      <c r="J821" s="38"/>
      <c r="K821" s="38"/>
      <c r="L821" s="41"/>
      <c r="M821" s="196"/>
      <c r="N821" s="197"/>
      <c r="O821" s="66"/>
      <c r="P821" s="66"/>
      <c r="Q821" s="66"/>
      <c r="R821" s="66"/>
      <c r="S821" s="66"/>
      <c r="T821" s="67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T821" s="19" t="s">
        <v>164</v>
      </c>
      <c r="AU821" s="19" t="s">
        <v>81</v>
      </c>
    </row>
    <row r="822" spans="1:65" s="2" customFormat="1" ht="44.25" customHeight="1">
      <c r="A822" s="36"/>
      <c r="B822" s="37"/>
      <c r="C822" s="180" t="s">
        <v>749</v>
      </c>
      <c r="D822" s="180" t="s">
        <v>156</v>
      </c>
      <c r="E822" s="181" t="s">
        <v>2195</v>
      </c>
      <c r="F822" s="182" t="s">
        <v>2196</v>
      </c>
      <c r="G822" s="183" t="s">
        <v>444</v>
      </c>
      <c r="H822" s="184">
        <v>5</v>
      </c>
      <c r="I822" s="185"/>
      <c r="J822" s="186">
        <f>ROUND(I822*H822,2)</f>
        <v>0</v>
      </c>
      <c r="K822" s="182" t="s">
        <v>160</v>
      </c>
      <c r="L822" s="41"/>
      <c r="M822" s="187" t="s">
        <v>19</v>
      </c>
      <c r="N822" s="188" t="s">
        <v>43</v>
      </c>
      <c r="O822" s="66"/>
      <c r="P822" s="189">
        <f>O822*H822</f>
        <v>0</v>
      </c>
      <c r="Q822" s="189">
        <v>0.24034</v>
      </c>
      <c r="R822" s="189">
        <f>Q822*H822</f>
        <v>1.2017</v>
      </c>
      <c r="S822" s="189">
        <v>0</v>
      </c>
      <c r="T822" s="190">
        <f>S822*H822</f>
        <v>0</v>
      </c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R822" s="191" t="s">
        <v>161</v>
      </c>
      <c r="AT822" s="191" t="s">
        <v>156</v>
      </c>
      <c r="AU822" s="191" t="s">
        <v>81</v>
      </c>
      <c r="AY822" s="19" t="s">
        <v>154</v>
      </c>
      <c r="BE822" s="192">
        <f>IF(N822="základní",J822,0)</f>
        <v>0</v>
      </c>
      <c r="BF822" s="192">
        <f>IF(N822="snížená",J822,0)</f>
        <v>0</v>
      </c>
      <c r="BG822" s="192">
        <f>IF(N822="zákl. přenesená",J822,0)</f>
        <v>0</v>
      </c>
      <c r="BH822" s="192">
        <f>IF(N822="sníž. přenesená",J822,0)</f>
        <v>0</v>
      </c>
      <c r="BI822" s="192">
        <f>IF(N822="nulová",J822,0)</f>
        <v>0</v>
      </c>
      <c r="BJ822" s="19" t="s">
        <v>79</v>
      </c>
      <c r="BK822" s="192">
        <f>ROUND(I822*H822,2)</f>
        <v>0</v>
      </c>
      <c r="BL822" s="19" t="s">
        <v>161</v>
      </c>
      <c r="BM822" s="191" t="s">
        <v>2197</v>
      </c>
    </row>
    <row r="823" spans="1:47" s="2" customFormat="1" ht="29.25">
      <c r="A823" s="36"/>
      <c r="B823" s="37"/>
      <c r="C823" s="38"/>
      <c r="D823" s="193" t="s">
        <v>163</v>
      </c>
      <c r="E823" s="38"/>
      <c r="F823" s="194" t="s">
        <v>2196</v>
      </c>
      <c r="G823" s="38"/>
      <c r="H823" s="38"/>
      <c r="I823" s="195"/>
      <c r="J823" s="38"/>
      <c r="K823" s="38"/>
      <c r="L823" s="41"/>
      <c r="M823" s="196"/>
      <c r="N823" s="197"/>
      <c r="O823" s="66"/>
      <c r="P823" s="66"/>
      <c r="Q823" s="66"/>
      <c r="R823" s="66"/>
      <c r="S823" s="66"/>
      <c r="T823" s="67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T823" s="19" t="s">
        <v>163</v>
      </c>
      <c r="AU823" s="19" t="s">
        <v>81</v>
      </c>
    </row>
    <row r="824" spans="1:47" s="2" customFormat="1" ht="11.25">
      <c r="A824" s="36"/>
      <c r="B824" s="37"/>
      <c r="C824" s="38"/>
      <c r="D824" s="198" t="s">
        <v>164</v>
      </c>
      <c r="E824" s="38"/>
      <c r="F824" s="199" t="s">
        <v>2198</v>
      </c>
      <c r="G824" s="38"/>
      <c r="H824" s="38"/>
      <c r="I824" s="195"/>
      <c r="J824" s="38"/>
      <c r="K824" s="38"/>
      <c r="L824" s="41"/>
      <c r="M824" s="196"/>
      <c r="N824" s="197"/>
      <c r="O824" s="66"/>
      <c r="P824" s="66"/>
      <c r="Q824" s="66"/>
      <c r="R824" s="66"/>
      <c r="S824" s="66"/>
      <c r="T824" s="67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T824" s="19" t="s">
        <v>164</v>
      </c>
      <c r="AU824" s="19" t="s">
        <v>81</v>
      </c>
    </row>
    <row r="825" spans="1:65" s="2" customFormat="1" ht="44.25" customHeight="1">
      <c r="A825" s="36"/>
      <c r="B825" s="37"/>
      <c r="C825" s="180" t="s">
        <v>753</v>
      </c>
      <c r="D825" s="180" t="s">
        <v>156</v>
      </c>
      <c r="E825" s="181" t="s">
        <v>2199</v>
      </c>
      <c r="F825" s="182" t="s">
        <v>2200</v>
      </c>
      <c r="G825" s="183" t="s">
        <v>444</v>
      </c>
      <c r="H825" s="184">
        <v>13</v>
      </c>
      <c r="I825" s="185"/>
      <c r="J825" s="186">
        <f>ROUND(I825*H825,2)</f>
        <v>0</v>
      </c>
      <c r="K825" s="182" t="s">
        <v>160</v>
      </c>
      <c r="L825" s="41"/>
      <c r="M825" s="187" t="s">
        <v>19</v>
      </c>
      <c r="N825" s="188" t="s">
        <v>43</v>
      </c>
      <c r="O825" s="66"/>
      <c r="P825" s="189">
        <f>O825*H825</f>
        <v>0</v>
      </c>
      <c r="Q825" s="189">
        <v>0</v>
      </c>
      <c r="R825" s="189">
        <f>Q825*H825</f>
        <v>0</v>
      </c>
      <c r="S825" s="189">
        <v>0</v>
      </c>
      <c r="T825" s="190">
        <f>S825*H825</f>
        <v>0</v>
      </c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R825" s="191" t="s">
        <v>161</v>
      </c>
      <c r="AT825" s="191" t="s">
        <v>156</v>
      </c>
      <c r="AU825" s="191" t="s">
        <v>81</v>
      </c>
      <c r="AY825" s="19" t="s">
        <v>154</v>
      </c>
      <c r="BE825" s="192">
        <f>IF(N825="základní",J825,0)</f>
        <v>0</v>
      </c>
      <c r="BF825" s="192">
        <f>IF(N825="snížená",J825,0)</f>
        <v>0</v>
      </c>
      <c r="BG825" s="192">
        <f>IF(N825="zákl. přenesená",J825,0)</f>
        <v>0</v>
      </c>
      <c r="BH825" s="192">
        <f>IF(N825="sníž. přenesená",J825,0)</f>
        <v>0</v>
      </c>
      <c r="BI825" s="192">
        <f>IF(N825="nulová",J825,0)</f>
        <v>0</v>
      </c>
      <c r="BJ825" s="19" t="s">
        <v>79</v>
      </c>
      <c r="BK825" s="192">
        <f>ROUND(I825*H825,2)</f>
        <v>0</v>
      </c>
      <c r="BL825" s="19" t="s">
        <v>161</v>
      </c>
      <c r="BM825" s="191" t="s">
        <v>2201</v>
      </c>
    </row>
    <row r="826" spans="1:47" s="2" customFormat="1" ht="29.25">
      <c r="A826" s="36"/>
      <c r="B826" s="37"/>
      <c r="C826" s="38"/>
      <c r="D826" s="193" t="s">
        <v>163</v>
      </c>
      <c r="E826" s="38"/>
      <c r="F826" s="194" t="s">
        <v>2200</v>
      </c>
      <c r="G826" s="38"/>
      <c r="H826" s="38"/>
      <c r="I826" s="195"/>
      <c r="J826" s="38"/>
      <c r="K826" s="38"/>
      <c r="L826" s="41"/>
      <c r="M826" s="196"/>
      <c r="N826" s="197"/>
      <c r="O826" s="66"/>
      <c r="P826" s="66"/>
      <c r="Q826" s="66"/>
      <c r="R826" s="66"/>
      <c r="S826" s="66"/>
      <c r="T826" s="67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T826" s="19" t="s">
        <v>163</v>
      </c>
      <c r="AU826" s="19" t="s">
        <v>81</v>
      </c>
    </row>
    <row r="827" spans="1:47" s="2" customFormat="1" ht="11.25">
      <c r="A827" s="36"/>
      <c r="B827" s="37"/>
      <c r="C827" s="38"/>
      <c r="D827" s="198" t="s">
        <v>164</v>
      </c>
      <c r="E827" s="38"/>
      <c r="F827" s="199" t="s">
        <v>2202</v>
      </c>
      <c r="G827" s="38"/>
      <c r="H827" s="38"/>
      <c r="I827" s="195"/>
      <c r="J827" s="38"/>
      <c r="K827" s="38"/>
      <c r="L827" s="41"/>
      <c r="M827" s="196"/>
      <c r="N827" s="197"/>
      <c r="O827" s="66"/>
      <c r="P827" s="66"/>
      <c r="Q827" s="66"/>
      <c r="R827" s="66"/>
      <c r="S827" s="66"/>
      <c r="T827" s="67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T827" s="19" t="s">
        <v>164</v>
      </c>
      <c r="AU827" s="19" t="s">
        <v>81</v>
      </c>
    </row>
    <row r="828" spans="1:65" s="2" customFormat="1" ht="21.75" customHeight="1">
      <c r="A828" s="36"/>
      <c r="B828" s="37"/>
      <c r="C828" s="232" t="s">
        <v>758</v>
      </c>
      <c r="D828" s="232" t="s">
        <v>275</v>
      </c>
      <c r="E828" s="233" t="s">
        <v>2203</v>
      </c>
      <c r="F828" s="234" t="s">
        <v>2204</v>
      </c>
      <c r="G828" s="235" t="s">
        <v>444</v>
      </c>
      <c r="H828" s="236">
        <v>8</v>
      </c>
      <c r="I828" s="237"/>
      <c r="J828" s="238">
        <f>ROUND(I828*H828,2)</f>
        <v>0</v>
      </c>
      <c r="K828" s="234" t="s">
        <v>458</v>
      </c>
      <c r="L828" s="239"/>
      <c r="M828" s="240" t="s">
        <v>19</v>
      </c>
      <c r="N828" s="241" t="s">
        <v>43</v>
      </c>
      <c r="O828" s="66"/>
      <c r="P828" s="189">
        <f>O828*H828</f>
        <v>0</v>
      </c>
      <c r="Q828" s="189">
        <v>8E-05</v>
      </c>
      <c r="R828" s="189">
        <f>Q828*H828</f>
        <v>0.00064</v>
      </c>
      <c r="S828" s="189">
        <v>0</v>
      </c>
      <c r="T828" s="190">
        <f>S828*H828</f>
        <v>0</v>
      </c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R828" s="191" t="s">
        <v>212</v>
      </c>
      <c r="AT828" s="191" t="s">
        <v>275</v>
      </c>
      <c r="AU828" s="191" t="s">
        <v>81</v>
      </c>
      <c r="AY828" s="19" t="s">
        <v>154</v>
      </c>
      <c r="BE828" s="192">
        <f>IF(N828="základní",J828,0)</f>
        <v>0</v>
      </c>
      <c r="BF828" s="192">
        <f>IF(N828="snížená",J828,0)</f>
        <v>0</v>
      </c>
      <c r="BG828" s="192">
        <f>IF(N828="zákl. přenesená",J828,0)</f>
        <v>0</v>
      </c>
      <c r="BH828" s="192">
        <f>IF(N828="sníž. přenesená",J828,0)</f>
        <v>0</v>
      </c>
      <c r="BI828" s="192">
        <f>IF(N828="nulová",J828,0)</f>
        <v>0</v>
      </c>
      <c r="BJ828" s="19" t="s">
        <v>79</v>
      </c>
      <c r="BK828" s="192">
        <f>ROUND(I828*H828,2)</f>
        <v>0</v>
      </c>
      <c r="BL828" s="19" t="s">
        <v>161</v>
      </c>
      <c r="BM828" s="191" t="s">
        <v>2205</v>
      </c>
    </row>
    <row r="829" spans="1:47" s="2" customFormat="1" ht="11.25">
      <c r="A829" s="36"/>
      <c r="B829" s="37"/>
      <c r="C829" s="38"/>
      <c r="D829" s="193" t="s">
        <v>163</v>
      </c>
      <c r="E829" s="38"/>
      <c r="F829" s="194" t="s">
        <v>2204</v>
      </c>
      <c r="G829" s="38"/>
      <c r="H829" s="38"/>
      <c r="I829" s="195"/>
      <c r="J829" s="38"/>
      <c r="K829" s="38"/>
      <c r="L829" s="41"/>
      <c r="M829" s="196"/>
      <c r="N829" s="197"/>
      <c r="O829" s="66"/>
      <c r="P829" s="66"/>
      <c r="Q829" s="66"/>
      <c r="R829" s="66"/>
      <c r="S829" s="66"/>
      <c r="T829" s="67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T829" s="19" t="s">
        <v>163</v>
      </c>
      <c r="AU829" s="19" t="s">
        <v>81</v>
      </c>
    </row>
    <row r="830" spans="1:65" s="2" customFormat="1" ht="24.2" customHeight="1">
      <c r="A830" s="36"/>
      <c r="B830" s="37"/>
      <c r="C830" s="232" t="s">
        <v>762</v>
      </c>
      <c r="D830" s="232" t="s">
        <v>275</v>
      </c>
      <c r="E830" s="233" t="s">
        <v>2206</v>
      </c>
      <c r="F830" s="234" t="s">
        <v>2207</v>
      </c>
      <c r="G830" s="235" t="s">
        <v>444</v>
      </c>
      <c r="H830" s="236">
        <v>7</v>
      </c>
      <c r="I830" s="237"/>
      <c r="J830" s="238">
        <f>ROUND(I830*H830,2)</f>
        <v>0</v>
      </c>
      <c r="K830" s="234" t="s">
        <v>458</v>
      </c>
      <c r="L830" s="239"/>
      <c r="M830" s="240" t="s">
        <v>19</v>
      </c>
      <c r="N830" s="241" t="s">
        <v>43</v>
      </c>
      <c r="O830" s="66"/>
      <c r="P830" s="189">
        <f>O830*H830</f>
        <v>0</v>
      </c>
      <c r="Q830" s="189">
        <v>0.00026</v>
      </c>
      <c r="R830" s="189">
        <f>Q830*H830</f>
        <v>0.0018199999999999998</v>
      </c>
      <c r="S830" s="189">
        <v>0</v>
      </c>
      <c r="T830" s="190">
        <f>S830*H830</f>
        <v>0</v>
      </c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R830" s="191" t="s">
        <v>212</v>
      </c>
      <c r="AT830" s="191" t="s">
        <v>275</v>
      </c>
      <c r="AU830" s="191" t="s">
        <v>81</v>
      </c>
      <c r="AY830" s="19" t="s">
        <v>154</v>
      </c>
      <c r="BE830" s="192">
        <f>IF(N830="základní",J830,0)</f>
        <v>0</v>
      </c>
      <c r="BF830" s="192">
        <f>IF(N830="snížená",J830,0)</f>
        <v>0</v>
      </c>
      <c r="BG830" s="192">
        <f>IF(N830="zákl. přenesená",J830,0)</f>
        <v>0</v>
      </c>
      <c r="BH830" s="192">
        <f>IF(N830="sníž. přenesená",J830,0)</f>
        <v>0</v>
      </c>
      <c r="BI830" s="192">
        <f>IF(N830="nulová",J830,0)</f>
        <v>0</v>
      </c>
      <c r="BJ830" s="19" t="s">
        <v>79</v>
      </c>
      <c r="BK830" s="192">
        <f>ROUND(I830*H830,2)</f>
        <v>0</v>
      </c>
      <c r="BL830" s="19" t="s">
        <v>161</v>
      </c>
      <c r="BM830" s="191" t="s">
        <v>2208</v>
      </c>
    </row>
    <row r="831" spans="1:47" s="2" customFormat="1" ht="11.25">
      <c r="A831" s="36"/>
      <c r="B831" s="37"/>
      <c r="C831" s="38"/>
      <c r="D831" s="193" t="s">
        <v>163</v>
      </c>
      <c r="E831" s="38"/>
      <c r="F831" s="194" t="s">
        <v>2207</v>
      </c>
      <c r="G831" s="38"/>
      <c r="H831" s="38"/>
      <c r="I831" s="195"/>
      <c r="J831" s="38"/>
      <c r="K831" s="38"/>
      <c r="L831" s="41"/>
      <c r="M831" s="196"/>
      <c r="N831" s="197"/>
      <c r="O831" s="66"/>
      <c r="P831" s="66"/>
      <c r="Q831" s="66"/>
      <c r="R831" s="66"/>
      <c r="S831" s="66"/>
      <c r="T831" s="67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T831" s="19" t="s">
        <v>163</v>
      </c>
      <c r="AU831" s="19" t="s">
        <v>81</v>
      </c>
    </row>
    <row r="832" spans="1:65" s="2" customFormat="1" ht="16.5" customHeight="1">
      <c r="A832" s="36"/>
      <c r="B832" s="37"/>
      <c r="C832" s="232" t="s">
        <v>767</v>
      </c>
      <c r="D832" s="232" t="s">
        <v>275</v>
      </c>
      <c r="E832" s="233" t="s">
        <v>2209</v>
      </c>
      <c r="F832" s="234" t="s">
        <v>2210</v>
      </c>
      <c r="G832" s="235" t="s">
        <v>444</v>
      </c>
      <c r="H832" s="236">
        <v>13</v>
      </c>
      <c r="I832" s="237"/>
      <c r="J832" s="238">
        <f>ROUND(I832*H832,2)</f>
        <v>0</v>
      </c>
      <c r="K832" s="234" t="s">
        <v>458</v>
      </c>
      <c r="L832" s="239"/>
      <c r="M832" s="240" t="s">
        <v>19</v>
      </c>
      <c r="N832" s="241" t="s">
        <v>43</v>
      </c>
      <c r="O832" s="66"/>
      <c r="P832" s="189">
        <f>O832*H832</f>
        <v>0</v>
      </c>
      <c r="Q832" s="189">
        <v>0.0021</v>
      </c>
      <c r="R832" s="189">
        <f>Q832*H832</f>
        <v>0.027299999999999998</v>
      </c>
      <c r="S832" s="189">
        <v>0</v>
      </c>
      <c r="T832" s="190">
        <f>S832*H832</f>
        <v>0</v>
      </c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R832" s="191" t="s">
        <v>212</v>
      </c>
      <c r="AT832" s="191" t="s">
        <v>275</v>
      </c>
      <c r="AU832" s="191" t="s">
        <v>81</v>
      </c>
      <c r="AY832" s="19" t="s">
        <v>154</v>
      </c>
      <c r="BE832" s="192">
        <f>IF(N832="základní",J832,0)</f>
        <v>0</v>
      </c>
      <c r="BF832" s="192">
        <f>IF(N832="snížená",J832,0)</f>
        <v>0</v>
      </c>
      <c r="BG832" s="192">
        <f>IF(N832="zákl. přenesená",J832,0)</f>
        <v>0</v>
      </c>
      <c r="BH832" s="192">
        <f>IF(N832="sníž. přenesená",J832,0)</f>
        <v>0</v>
      </c>
      <c r="BI832" s="192">
        <f>IF(N832="nulová",J832,0)</f>
        <v>0</v>
      </c>
      <c r="BJ832" s="19" t="s">
        <v>79</v>
      </c>
      <c r="BK832" s="192">
        <f>ROUND(I832*H832,2)</f>
        <v>0</v>
      </c>
      <c r="BL832" s="19" t="s">
        <v>161</v>
      </c>
      <c r="BM832" s="191" t="s">
        <v>2211</v>
      </c>
    </row>
    <row r="833" spans="1:47" s="2" customFormat="1" ht="11.25">
      <c r="A833" s="36"/>
      <c r="B833" s="37"/>
      <c r="C833" s="38"/>
      <c r="D833" s="193" t="s">
        <v>163</v>
      </c>
      <c r="E833" s="38"/>
      <c r="F833" s="194" t="s">
        <v>2210</v>
      </c>
      <c r="G833" s="38"/>
      <c r="H833" s="38"/>
      <c r="I833" s="195"/>
      <c r="J833" s="38"/>
      <c r="K833" s="38"/>
      <c r="L833" s="41"/>
      <c r="M833" s="196"/>
      <c r="N833" s="197"/>
      <c r="O833" s="66"/>
      <c r="P833" s="66"/>
      <c r="Q833" s="66"/>
      <c r="R833" s="66"/>
      <c r="S833" s="66"/>
      <c r="T833" s="67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T833" s="19" t="s">
        <v>163</v>
      </c>
      <c r="AU833" s="19" t="s">
        <v>81</v>
      </c>
    </row>
    <row r="834" spans="1:65" s="2" customFormat="1" ht="24.2" customHeight="1">
      <c r="A834" s="36"/>
      <c r="B834" s="37"/>
      <c r="C834" s="180" t="s">
        <v>771</v>
      </c>
      <c r="D834" s="180" t="s">
        <v>156</v>
      </c>
      <c r="E834" s="181" t="s">
        <v>2212</v>
      </c>
      <c r="F834" s="182" t="s">
        <v>2213</v>
      </c>
      <c r="G834" s="183" t="s">
        <v>444</v>
      </c>
      <c r="H834" s="184">
        <v>9</v>
      </c>
      <c r="I834" s="185"/>
      <c r="J834" s="186">
        <f>ROUND(I834*H834,2)</f>
        <v>0</v>
      </c>
      <c r="K834" s="182" t="s">
        <v>160</v>
      </c>
      <c r="L834" s="41"/>
      <c r="M834" s="187" t="s">
        <v>19</v>
      </c>
      <c r="N834" s="188" t="s">
        <v>43</v>
      </c>
      <c r="O834" s="66"/>
      <c r="P834" s="189">
        <f>O834*H834</f>
        <v>0</v>
      </c>
      <c r="Q834" s="189">
        <v>0.21734</v>
      </c>
      <c r="R834" s="189">
        <f>Q834*H834</f>
        <v>1.9560600000000001</v>
      </c>
      <c r="S834" s="189">
        <v>0</v>
      </c>
      <c r="T834" s="190">
        <f>S834*H834</f>
        <v>0</v>
      </c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R834" s="191" t="s">
        <v>161</v>
      </c>
      <c r="AT834" s="191" t="s">
        <v>156</v>
      </c>
      <c r="AU834" s="191" t="s">
        <v>81</v>
      </c>
      <c r="AY834" s="19" t="s">
        <v>154</v>
      </c>
      <c r="BE834" s="192">
        <f>IF(N834="základní",J834,0)</f>
        <v>0</v>
      </c>
      <c r="BF834" s="192">
        <f>IF(N834="snížená",J834,0)</f>
        <v>0</v>
      </c>
      <c r="BG834" s="192">
        <f>IF(N834="zákl. přenesená",J834,0)</f>
        <v>0</v>
      </c>
      <c r="BH834" s="192">
        <f>IF(N834="sníž. přenesená",J834,0)</f>
        <v>0</v>
      </c>
      <c r="BI834" s="192">
        <f>IF(N834="nulová",J834,0)</f>
        <v>0</v>
      </c>
      <c r="BJ834" s="19" t="s">
        <v>79</v>
      </c>
      <c r="BK834" s="192">
        <f>ROUND(I834*H834,2)</f>
        <v>0</v>
      </c>
      <c r="BL834" s="19" t="s">
        <v>161</v>
      </c>
      <c r="BM834" s="191" t="s">
        <v>2214</v>
      </c>
    </row>
    <row r="835" spans="1:47" s="2" customFormat="1" ht="19.5">
      <c r="A835" s="36"/>
      <c r="B835" s="37"/>
      <c r="C835" s="38"/>
      <c r="D835" s="193" t="s">
        <v>163</v>
      </c>
      <c r="E835" s="38"/>
      <c r="F835" s="194" t="s">
        <v>2213</v>
      </c>
      <c r="G835" s="38"/>
      <c r="H835" s="38"/>
      <c r="I835" s="195"/>
      <c r="J835" s="38"/>
      <c r="K835" s="38"/>
      <c r="L835" s="41"/>
      <c r="M835" s="196"/>
      <c r="N835" s="197"/>
      <c r="O835" s="66"/>
      <c r="P835" s="66"/>
      <c r="Q835" s="66"/>
      <c r="R835" s="66"/>
      <c r="S835" s="66"/>
      <c r="T835" s="67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T835" s="19" t="s">
        <v>163</v>
      </c>
      <c r="AU835" s="19" t="s">
        <v>81</v>
      </c>
    </row>
    <row r="836" spans="1:47" s="2" customFormat="1" ht="11.25">
      <c r="A836" s="36"/>
      <c r="B836" s="37"/>
      <c r="C836" s="38"/>
      <c r="D836" s="198" t="s">
        <v>164</v>
      </c>
      <c r="E836" s="38"/>
      <c r="F836" s="199" t="s">
        <v>2215</v>
      </c>
      <c r="G836" s="38"/>
      <c r="H836" s="38"/>
      <c r="I836" s="195"/>
      <c r="J836" s="38"/>
      <c r="K836" s="38"/>
      <c r="L836" s="41"/>
      <c r="M836" s="196"/>
      <c r="N836" s="197"/>
      <c r="O836" s="66"/>
      <c r="P836" s="66"/>
      <c r="Q836" s="66"/>
      <c r="R836" s="66"/>
      <c r="S836" s="66"/>
      <c r="T836" s="67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T836" s="19" t="s">
        <v>164</v>
      </c>
      <c r="AU836" s="19" t="s">
        <v>81</v>
      </c>
    </row>
    <row r="837" spans="2:51" s="14" customFormat="1" ht="11.25">
      <c r="B837" s="210"/>
      <c r="C837" s="211"/>
      <c r="D837" s="193" t="s">
        <v>166</v>
      </c>
      <c r="E837" s="212" t="s">
        <v>19</v>
      </c>
      <c r="F837" s="213" t="s">
        <v>1888</v>
      </c>
      <c r="G837" s="211"/>
      <c r="H837" s="214">
        <v>1</v>
      </c>
      <c r="I837" s="215"/>
      <c r="J837" s="211"/>
      <c r="K837" s="211"/>
      <c r="L837" s="216"/>
      <c r="M837" s="217"/>
      <c r="N837" s="218"/>
      <c r="O837" s="218"/>
      <c r="P837" s="218"/>
      <c r="Q837" s="218"/>
      <c r="R837" s="218"/>
      <c r="S837" s="218"/>
      <c r="T837" s="219"/>
      <c r="AT837" s="220" t="s">
        <v>166</v>
      </c>
      <c r="AU837" s="220" t="s">
        <v>81</v>
      </c>
      <c r="AV837" s="14" t="s">
        <v>81</v>
      </c>
      <c r="AW837" s="14" t="s">
        <v>33</v>
      </c>
      <c r="AX837" s="14" t="s">
        <v>72</v>
      </c>
      <c r="AY837" s="220" t="s">
        <v>154</v>
      </c>
    </row>
    <row r="838" spans="2:51" s="14" customFormat="1" ht="11.25">
      <c r="B838" s="210"/>
      <c r="C838" s="211"/>
      <c r="D838" s="193" t="s">
        <v>166</v>
      </c>
      <c r="E838" s="212" t="s">
        <v>19</v>
      </c>
      <c r="F838" s="213" t="s">
        <v>1889</v>
      </c>
      <c r="G838" s="211"/>
      <c r="H838" s="214">
        <v>1</v>
      </c>
      <c r="I838" s="215"/>
      <c r="J838" s="211"/>
      <c r="K838" s="211"/>
      <c r="L838" s="216"/>
      <c r="M838" s="217"/>
      <c r="N838" s="218"/>
      <c r="O838" s="218"/>
      <c r="P838" s="218"/>
      <c r="Q838" s="218"/>
      <c r="R838" s="218"/>
      <c r="S838" s="218"/>
      <c r="T838" s="219"/>
      <c r="AT838" s="220" t="s">
        <v>166</v>
      </c>
      <c r="AU838" s="220" t="s">
        <v>81</v>
      </c>
      <c r="AV838" s="14" t="s">
        <v>81</v>
      </c>
      <c r="AW838" s="14" t="s">
        <v>33</v>
      </c>
      <c r="AX838" s="14" t="s">
        <v>72</v>
      </c>
      <c r="AY838" s="220" t="s">
        <v>154</v>
      </c>
    </row>
    <row r="839" spans="2:51" s="14" customFormat="1" ht="11.25">
      <c r="B839" s="210"/>
      <c r="C839" s="211"/>
      <c r="D839" s="193" t="s">
        <v>166</v>
      </c>
      <c r="E839" s="212" t="s">
        <v>19</v>
      </c>
      <c r="F839" s="213" t="s">
        <v>1905</v>
      </c>
      <c r="G839" s="211"/>
      <c r="H839" s="214">
        <v>1</v>
      </c>
      <c r="I839" s="215"/>
      <c r="J839" s="211"/>
      <c r="K839" s="211"/>
      <c r="L839" s="216"/>
      <c r="M839" s="217"/>
      <c r="N839" s="218"/>
      <c r="O839" s="218"/>
      <c r="P839" s="218"/>
      <c r="Q839" s="218"/>
      <c r="R839" s="218"/>
      <c r="S839" s="218"/>
      <c r="T839" s="219"/>
      <c r="AT839" s="220" t="s">
        <v>166</v>
      </c>
      <c r="AU839" s="220" t="s">
        <v>81</v>
      </c>
      <c r="AV839" s="14" t="s">
        <v>81</v>
      </c>
      <c r="AW839" s="14" t="s">
        <v>33</v>
      </c>
      <c r="AX839" s="14" t="s">
        <v>72</v>
      </c>
      <c r="AY839" s="220" t="s">
        <v>154</v>
      </c>
    </row>
    <row r="840" spans="2:51" s="14" customFormat="1" ht="11.25">
      <c r="B840" s="210"/>
      <c r="C840" s="211"/>
      <c r="D840" s="193" t="s">
        <v>166</v>
      </c>
      <c r="E840" s="212" t="s">
        <v>19</v>
      </c>
      <c r="F840" s="213" t="s">
        <v>1906</v>
      </c>
      <c r="G840" s="211"/>
      <c r="H840" s="214">
        <v>1</v>
      </c>
      <c r="I840" s="215"/>
      <c r="J840" s="211"/>
      <c r="K840" s="211"/>
      <c r="L840" s="216"/>
      <c r="M840" s="217"/>
      <c r="N840" s="218"/>
      <c r="O840" s="218"/>
      <c r="P840" s="218"/>
      <c r="Q840" s="218"/>
      <c r="R840" s="218"/>
      <c r="S840" s="218"/>
      <c r="T840" s="219"/>
      <c r="AT840" s="220" t="s">
        <v>166</v>
      </c>
      <c r="AU840" s="220" t="s">
        <v>81</v>
      </c>
      <c r="AV840" s="14" t="s">
        <v>81</v>
      </c>
      <c r="AW840" s="14" t="s">
        <v>33</v>
      </c>
      <c r="AX840" s="14" t="s">
        <v>72</v>
      </c>
      <c r="AY840" s="220" t="s">
        <v>154</v>
      </c>
    </row>
    <row r="841" spans="2:51" s="14" customFormat="1" ht="11.25">
      <c r="B841" s="210"/>
      <c r="C841" s="211"/>
      <c r="D841" s="193" t="s">
        <v>166</v>
      </c>
      <c r="E841" s="212" t="s">
        <v>19</v>
      </c>
      <c r="F841" s="213" t="s">
        <v>1907</v>
      </c>
      <c r="G841" s="211"/>
      <c r="H841" s="214">
        <v>1</v>
      </c>
      <c r="I841" s="215"/>
      <c r="J841" s="211"/>
      <c r="K841" s="211"/>
      <c r="L841" s="216"/>
      <c r="M841" s="217"/>
      <c r="N841" s="218"/>
      <c r="O841" s="218"/>
      <c r="P841" s="218"/>
      <c r="Q841" s="218"/>
      <c r="R841" s="218"/>
      <c r="S841" s="218"/>
      <c r="T841" s="219"/>
      <c r="AT841" s="220" t="s">
        <v>166</v>
      </c>
      <c r="AU841" s="220" t="s">
        <v>81</v>
      </c>
      <c r="AV841" s="14" t="s">
        <v>81</v>
      </c>
      <c r="AW841" s="14" t="s">
        <v>33</v>
      </c>
      <c r="AX841" s="14" t="s">
        <v>72</v>
      </c>
      <c r="AY841" s="220" t="s">
        <v>154</v>
      </c>
    </row>
    <row r="842" spans="2:51" s="14" customFormat="1" ht="11.25">
      <c r="B842" s="210"/>
      <c r="C842" s="211"/>
      <c r="D842" s="193" t="s">
        <v>166</v>
      </c>
      <c r="E842" s="212" t="s">
        <v>19</v>
      </c>
      <c r="F842" s="213" t="s">
        <v>2150</v>
      </c>
      <c r="G842" s="211"/>
      <c r="H842" s="214">
        <v>1</v>
      </c>
      <c r="I842" s="215"/>
      <c r="J842" s="211"/>
      <c r="K842" s="211"/>
      <c r="L842" s="216"/>
      <c r="M842" s="217"/>
      <c r="N842" s="218"/>
      <c r="O842" s="218"/>
      <c r="P842" s="218"/>
      <c r="Q842" s="218"/>
      <c r="R842" s="218"/>
      <c r="S842" s="218"/>
      <c r="T842" s="219"/>
      <c r="AT842" s="220" t="s">
        <v>166</v>
      </c>
      <c r="AU842" s="220" t="s">
        <v>81</v>
      </c>
      <c r="AV842" s="14" t="s">
        <v>81</v>
      </c>
      <c r="AW842" s="14" t="s">
        <v>33</v>
      </c>
      <c r="AX842" s="14" t="s">
        <v>72</v>
      </c>
      <c r="AY842" s="220" t="s">
        <v>154</v>
      </c>
    </row>
    <row r="843" spans="2:51" s="14" customFormat="1" ht="11.25">
      <c r="B843" s="210"/>
      <c r="C843" s="211"/>
      <c r="D843" s="193" t="s">
        <v>166</v>
      </c>
      <c r="E843" s="212" t="s">
        <v>19</v>
      </c>
      <c r="F843" s="213" t="s">
        <v>1894</v>
      </c>
      <c r="G843" s="211"/>
      <c r="H843" s="214">
        <v>1</v>
      </c>
      <c r="I843" s="215"/>
      <c r="J843" s="211"/>
      <c r="K843" s="211"/>
      <c r="L843" s="216"/>
      <c r="M843" s="217"/>
      <c r="N843" s="218"/>
      <c r="O843" s="218"/>
      <c r="P843" s="218"/>
      <c r="Q843" s="218"/>
      <c r="R843" s="218"/>
      <c r="S843" s="218"/>
      <c r="T843" s="219"/>
      <c r="AT843" s="220" t="s">
        <v>166</v>
      </c>
      <c r="AU843" s="220" t="s">
        <v>81</v>
      </c>
      <c r="AV843" s="14" t="s">
        <v>81</v>
      </c>
      <c r="AW843" s="14" t="s">
        <v>33</v>
      </c>
      <c r="AX843" s="14" t="s">
        <v>72</v>
      </c>
      <c r="AY843" s="220" t="s">
        <v>154</v>
      </c>
    </row>
    <row r="844" spans="2:51" s="14" customFormat="1" ht="11.25">
      <c r="B844" s="210"/>
      <c r="C844" s="211"/>
      <c r="D844" s="193" t="s">
        <v>166</v>
      </c>
      <c r="E844" s="212" t="s">
        <v>19</v>
      </c>
      <c r="F844" s="213" t="s">
        <v>1914</v>
      </c>
      <c r="G844" s="211"/>
      <c r="H844" s="214">
        <v>1</v>
      </c>
      <c r="I844" s="215"/>
      <c r="J844" s="211"/>
      <c r="K844" s="211"/>
      <c r="L844" s="216"/>
      <c r="M844" s="217"/>
      <c r="N844" s="218"/>
      <c r="O844" s="218"/>
      <c r="P844" s="218"/>
      <c r="Q844" s="218"/>
      <c r="R844" s="218"/>
      <c r="S844" s="218"/>
      <c r="T844" s="219"/>
      <c r="AT844" s="220" t="s">
        <v>166</v>
      </c>
      <c r="AU844" s="220" t="s">
        <v>81</v>
      </c>
      <c r="AV844" s="14" t="s">
        <v>81</v>
      </c>
      <c r="AW844" s="14" t="s">
        <v>33</v>
      </c>
      <c r="AX844" s="14" t="s">
        <v>72</v>
      </c>
      <c r="AY844" s="220" t="s">
        <v>154</v>
      </c>
    </row>
    <row r="845" spans="2:51" s="14" customFormat="1" ht="11.25">
      <c r="B845" s="210"/>
      <c r="C845" s="211"/>
      <c r="D845" s="193" t="s">
        <v>166</v>
      </c>
      <c r="E845" s="212" t="s">
        <v>19</v>
      </c>
      <c r="F845" s="213" t="s">
        <v>1896</v>
      </c>
      <c r="G845" s="211"/>
      <c r="H845" s="214">
        <v>1</v>
      </c>
      <c r="I845" s="215"/>
      <c r="J845" s="211"/>
      <c r="K845" s="211"/>
      <c r="L845" s="216"/>
      <c r="M845" s="217"/>
      <c r="N845" s="218"/>
      <c r="O845" s="218"/>
      <c r="P845" s="218"/>
      <c r="Q845" s="218"/>
      <c r="R845" s="218"/>
      <c r="S845" s="218"/>
      <c r="T845" s="219"/>
      <c r="AT845" s="220" t="s">
        <v>166</v>
      </c>
      <c r="AU845" s="220" t="s">
        <v>81</v>
      </c>
      <c r="AV845" s="14" t="s">
        <v>81</v>
      </c>
      <c r="AW845" s="14" t="s">
        <v>33</v>
      </c>
      <c r="AX845" s="14" t="s">
        <v>72</v>
      </c>
      <c r="AY845" s="220" t="s">
        <v>154</v>
      </c>
    </row>
    <row r="846" spans="2:51" s="15" customFormat="1" ht="11.25">
      <c r="B846" s="221"/>
      <c r="C846" s="222"/>
      <c r="D846" s="193" t="s">
        <v>166</v>
      </c>
      <c r="E846" s="223" t="s">
        <v>19</v>
      </c>
      <c r="F846" s="224" t="s">
        <v>196</v>
      </c>
      <c r="G846" s="222"/>
      <c r="H846" s="225">
        <v>9</v>
      </c>
      <c r="I846" s="226"/>
      <c r="J846" s="222"/>
      <c r="K846" s="222"/>
      <c r="L846" s="227"/>
      <c r="M846" s="228"/>
      <c r="N846" s="229"/>
      <c r="O846" s="229"/>
      <c r="P846" s="229"/>
      <c r="Q846" s="229"/>
      <c r="R846" s="229"/>
      <c r="S846" s="229"/>
      <c r="T846" s="230"/>
      <c r="AT846" s="231" t="s">
        <v>166</v>
      </c>
      <c r="AU846" s="231" t="s">
        <v>81</v>
      </c>
      <c r="AV846" s="15" t="s">
        <v>161</v>
      </c>
      <c r="AW846" s="15" t="s">
        <v>33</v>
      </c>
      <c r="AX846" s="15" t="s">
        <v>79</v>
      </c>
      <c r="AY846" s="231" t="s">
        <v>154</v>
      </c>
    </row>
    <row r="847" spans="1:65" s="2" customFormat="1" ht="21.75" customHeight="1">
      <c r="A847" s="36"/>
      <c r="B847" s="37"/>
      <c r="C847" s="232" t="s">
        <v>778</v>
      </c>
      <c r="D847" s="232" t="s">
        <v>275</v>
      </c>
      <c r="E847" s="233" t="s">
        <v>2216</v>
      </c>
      <c r="F847" s="234" t="s">
        <v>2217</v>
      </c>
      <c r="G847" s="235" t="s">
        <v>444</v>
      </c>
      <c r="H847" s="236">
        <v>9</v>
      </c>
      <c r="I847" s="237"/>
      <c r="J847" s="238">
        <f>ROUND(I847*H847,2)</f>
        <v>0</v>
      </c>
      <c r="K847" s="234" t="s">
        <v>160</v>
      </c>
      <c r="L847" s="239"/>
      <c r="M847" s="240" t="s">
        <v>19</v>
      </c>
      <c r="N847" s="241" t="s">
        <v>43</v>
      </c>
      <c r="O847" s="66"/>
      <c r="P847" s="189">
        <f>O847*H847</f>
        <v>0</v>
      </c>
      <c r="Q847" s="189">
        <v>0.08</v>
      </c>
      <c r="R847" s="189">
        <f>Q847*H847</f>
        <v>0.72</v>
      </c>
      <c r="S847" s="189">
        <v>0</v>
      </c>
      <c r="T847" s="190">
        <f>S847*H847</f>
        <v>0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191" t="s">
        <v>212</v>
      </c>
      <c r="AT847" s="191" t="s">
        <v>275</v>
      </c>
      <c r="AU847" s="191" t="s">
        <v>81</v>
      </c>
      <c r="AY847" s="19" t="s">
        <v>154</v>
      </c>
      <c r="BE847" s="192">
        <f>IF(N847="základní",J847,0)</f>
        <v>0</v>
      </c>
      <c r="BF847" s="192">
        <f>IF(N847="snížená",J847,0)</f>
        <v>0</v>
      </c>
      <c r="BG847" s="192">
        <f>IF(N847="zákl. přenesená",J847,0)</f>
        <v>0</v>
      </c>
      <c r="BH847" s="192">
        <f>IF(N847="sníž. přenesená",J847,0)</f>
        <v>0</v>
      </c>
      <c r="BI847" s="192">
        <f>IF(N847="nulová",J847,0)</f>
        <v>0</v>
      </c>
      <c r="BJ847" s="19" t="s">
        <v>79</v>
      </c>
      <c r="BK847" s="192">
        <f>ROUND(I847*H847,2)</f>
        <v>0</v>
      </c>
      <c r="BL847" s="19" t="s">
        <v>161</v>
      </c>
      <c r="BM847" s="191" t="s">
        <v>2218</v>
      </c>
    </row>
    <row r="848" spans="1:47" s="2" customFormat="1" ht="11.25">
      <c r="A848" s="36"/>
      <c r="B848" s="37"/>
      <c r="C848" s="38"/>
      <c r="D848" s="193" t="s">
        <v>163</v>
      </c>
      <c r="E848" s="38"/>
      <c r="F848" s="194" t="s">
        <v>2217</v>
      </c>
      <c r="G848" s="38"/>
      <c r="H848" s="38"/>
      <c r="I848" s="195"/>
      <c r="J848" s="38"/>
      <c r="K848" s="38"/>
      <c r="L848" s="41"/>
      <c r="M848" s="196"/>
      <c r="N848" s="197"/>
      <c r="O848" s="66"/>
      <c r="P848" s="66"/>
      <c r="Q848" s="66"/>
      <c r="R848" s="66"/>
      <c r="S848" s="66"/>
      <c r="T848" s="67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T848" s="19" t="s">
        <v>163</v>
      </c>
      <c r="AU848" s="19" t="s">
        <v>81</v>
      </c>
    </row>
    <row r="849" spans="2:51" s="14" customFormat="1" ht="11.25">
      <c r="B849" s="210"/>
      <c r="C849" s="211"/>
      <c r="D849" s="193" t="s">
        <v>166</v>
      </c>
      <c r="E849" s="212" t="s">
        <v>19</v>
      </c>
      <c r="F849" s="213" t="s">
        <v>1888</v>
      </c>
      <c r="G849" s="211"/>
      <c r="H849" s="214">
        <v>1</v>
      </c>
      <c r="I849" s="215"/>
      <c r="J849" s="211"/>
      <c r="K849" s="211"/>
      <c r="L849" s="216"/>
      <c r="M849" s="217"/>
      <c r="N849" s="218"/>
      <c r="O849" s="218"/>
      <c r="P849" s="218"/>
      <c r="Q849" s="218"/>
      <c r="R849" s="218"/>
      <c r="S849" s="218"/>
      <c r="T849" s="219"/>
      <c r="AT849" s="220" t="s">
        <v>166</v>
      </c>
      <c r="AU849" s="220" t="s">
        <v>81</v>
      </c>
      <c r="AV849" s="14" t="s">
        <v>81</v>
      </c>
      <c r="AW849" s="14" t="s">
        <v>33</v>
      </c>
      <c r="AX849" s="14" t="s">
        <v>72</v>
      </c>
      <c r="AY849" s="220" t="s">
        <v>154</v>
      </c>
    </row>
    <row r="850" spans="2:51" s="14" customFormat="1" ht="11.25">
      <c r="B850" s="210"/>
      <c r="C850" s="211"/>
      <c r="D850" s="193" t="s">
        <v>166</v>
      </c>
      <c r="E850" s="212" t="s">
        <v>19</v>
      </c>
      <c r="F850" s="213" t="s">
        <v>1889</v>
      </c>
      <c r="G850" s="211"/>
      <c r="H850" s="214">
        <v>1</v>
      </c>
      <c r="I850" s="215"/>
      <c r="J850" s="211"/>
      <c r="K850" s="211"/>
      <c r="L850" s="216"/>
      <c r="M850" s="217"/>
      <c r="N850" s="218"/>
      <c r="O850" s="218"/>
      <c r="P850" s="218"/>
      <c r="Q850" s="218"/>
      <c r="R850" s="218"/>
      <c r="S850" s="218"/>
      <c r="T850" s="219"/>
      <c r="AT850" s="220" t="s">
        <v>166</v>
      </c>
      <c r="AU850" s="220" t="s">
        <v>81</v>
      </c>
      <c r="AV850" s="14" t="s">
        <v>81</v>
      </c>
      <c r="AW850" s="14" t="s">
        <v>33</v>
      </c>
      <c r="AX850" s="14" t="s">
        <v>72</v>
      </c>
      <c r="AY850" s="220" t="s">
        <v>154</v>
      </c>
    </row>
    <row r="851" spans="2:51" s="14" customFormat="1" ht="11.25">
      <c r="B851" s="210"/>
      <c r="C851" s="211"/>
      <c r="D851" s="193" t="s">
        <v>166</v>
      </c>
      <c r="E851" s="212" t="s">
        <v>19</v>
      </c>
      <c r="F851" s="213" t="s">
        <v>1905</v>
      </c>
      <c r="G851" s="211"/>
      <c r="H851" s="214">
        <v>1</v>
      </c>
      <c r="I851" s="215"/>
      <c r="J851" s="211"/>
      <c r="K851" s="211"/>
      <c r="L851" s="216"/>
      <c r="M851" s="217"/>
      <c r="N851" s="218"/>
      <c r="O851" s="218"/>
      <c r="P851" s="218"/>
      <c r="Q851" s="218"/>
      <c r="R851" s="218"/>
      <c r="S851" s="218"/>
      <c r="T851" s="219"/>
      <c r="AT851" s="220" t="s">
        <v>166</v>
      </c>
      <c r="AU851" s="220" t="s">
        <v>81</v>
      </c>
      <c r="AV851" s="14" t="s">
        <v>81</v>
      </c>
      <c r="AW851" s="14" t="s">
        <v>33</v>
      </c>
      <c r="AX851" s="14" t="s">
        <v>72</v>
      </c>
      <c r="AY851" s="220" t="s">
        <v>154</v>
      </c>
    </row>
    <row r="852" spans="2:51" s="14" customFormat="1" ht="11.25">
      <c r="B852" s="210"/>
      <c r="C852" s="211"/>
      <c r="D852" s="193" t="s">
        <v>166</v>
      </c>
      <c r="E852" s="212" t="s">
        <v>19</v>
      </c>
      <c r="F852" s="213" t="s">
        <v>1906</v>
      </c>
      <c r="G852" s="211"/>
      <c r="H852" s="214">
        <v>1</v>
      </c>
      <c r="I852" s="215"/>
      <c r="J852" s="211"/>
      <c r="K852" s="211"/>
      <c r="L852" s="216"/>
      <c r="M852" s="217"/>
      <c r="N852" s="218"/>
      <c r="O852" s="218"/>
      <c r="P852" s="218"/>
      <c r="Q852" s="218"/>
      <c r="R852" s="218"/>
      <c r="S852" s="218"/>
      <c r="T852" s="219"/>
      <c r="AT852" s="220" t="s">
        <v>166</v>
      </c>
      <c r="AU852" s="220" t="s">
        <v>81</v>
      </c>
      <c r="AV852" s="14" t="s">
        <v>81</v>
      </c>
      <c r="AW852" s="14" t="s">
        <v>33</v>
      </c>
      <c r="AX852" s="14" t="s">
        <v>72</v>
      </c>
      <c r="AY852" s="220" t="s">
        <v>154</v>
      </c>
    </row>
    <row r="853" spans="2:51" s="14" customFormat="1" ht="11.25">
      <c r="B853" s="210"/>
      <c r="C853" s="211"/>
      <c r="D853" s="193" t="s">
        <v>166</v>
      </c>
      <c r="E853" s="212" t="s">
        <v>19</v>
      </c>
      <c r="F853" s="213" t="s">
        <v>1907</v>
      </c>
      <c r="G853" s="211"/>
      <c r="H853" s="214">
        <v>1</v>
      </c>
      <c r="I853" s="215"/>
      <c r="J853" s="211"/>
      <c r="K853" s="211"/>
      <c r="L853" s="216"/>
      <c r="M853" s="217"/>
      <c r="N853" s="218"/>
      <c r="O853" s="218"/>
      <c r="P853" s="218"/>
      <c r="Q853" s="218"/>
      <c r="R853" s="218"/>
      <c r="S853" s="218"/>
      <c r="T853" s="219"/>
      <c r="AT853" s="220" t="s">
        <v>166</v>
      </c>
      <c r="AU853" s="220" t="s">
        <v>81</v>
      </c>
      <c r="AV853" s="14" t="s">
        <v>81</v>
      </c>
      <c r="AW853" s="14" t="s">
        <v>33</v>
      </c>
      <c r="AX853" s="14" t="s">
        <v>72</v>
      </c>
      <c r="AY853" s="220" t="s">
        <v>154</v>
      </c>
    </row>
    <row r="854" spans="2:51" s="14" customFormat="1" ht="11.25">
      <c r="B854" s="210"/>
      <c r="C854" s="211"/>
      <c r="D854" s="193" t="s">
        <v>166</v>
      </c>
      <c r="E854" s="212" t="s">
        <v>19</v>
      </c>
      <c r="F854" s="213" t="s">
        <v>2150</v>
      </c>
      <c r="G854" s="211"/>
      <c r="H854" s="214">
        <v>1</v>
      </c>
      <c r="I854" s="215"/>
      <c r="J854" s="211"/>
      <c r="K854" s="211"/>
      <c r="L854" s="216"/>
      <c r="M854" s="217"/>
      <c r="N854" s="218"/>
      <c r="O854" s="218"/>
      <c r="P854" s="218"/>
      <c r="Q854" s="218"/>
      <c r="R854" s="218"/>
      <c r="S854" s="218"/>
      <c r="T854" s="219"/>
      <c r="AT854" s="220" t="s">
        <v>166</v>
      </c>
      <c r="AU854" s="220" t="s">
        <v>81</v>
      </c>
      <c r="AV854" s="14" t="s">
        <v>81</v>
      </c>
      <c r="AW854" s="14" t="s">
        <v>33</v>
      </c>
      <c r="AX854" s="14" t="s">
        <v>72</v>
      </c>
      <c r="AY854" s="220" t="s">
        <v>154</v>
      </c>
    </row>
    <row r="855" spans="2:51" s="14" customFormat="1" ht="11.25">
      <c r="B855" s="210"/>
      <c r="C855" s="211"/>
      <c r="D855" s="193" t="s">
        <v>166</v>
      </c>
      <c r="E855" s="212" t="s">
        <v>19</v>
      </c>
      <c r="F855" s="213" t="s">
        <v>1894</v>
      </c>
      <c r="G855" s="211"/>
      <c r="H855" s="214">
        <v>1</v>
      </c>
      <c r="I855" s="215"/>
      <c r="J855" s="211"/>
      <c r="K855" s="211"/>
      <c r="L855" s="216"/>
      <c r="M855" s="217"/>
      <c r="N855" s="218"/>
      <c r="O855" s="218"/>
      <c r="P855" s="218"/>
      <c r="Q855" s="218"/>
      <c r="R855" s="218"/>
      <c r="S855" s="218"/>
      <c r="T855" s="219"/>
      <c r="AT855" s="220" t="s">
        <v>166</v>
      </c>
      <c r="AU855" s="220" t="s">
        <v>81</v>
      </c>
      <c r="AV855" s="14" t="s">
        <v>81</v>
      </c>
      <c r="AW855" s="14" t="s">
        <v>33</v>
      </c>
      <c r="AX855" s="14" t="s">
        <v>72</v>
      </c>
      <c r="AY855" s="220" t="s">
        <v>154</v>
      </c>
    </row>
    <row r="856" spans="2:51" s="14" customFormat="1" ht="11.25">
      <c r="B856" s="210"/>
      <c r="C856" s="211"/>
      <c r="D856" s="193" t="s">
        <v>166</v>
      </c>
      <c r="E856" s="212" t="s">
        <v>19</v>
      </c>
      <c r="F856" s="213" t="s">
        <v>1914</v>
      </c>
      <c r="G856" s="211"/>
      <c r="H856" s="214">
        <v>1</v>
      </c>
      <c r="I856" s="215"/>
      <c r="J856" s="211"/>
      <c r="K856" s="211"/>
      <c r="L856" s="216"/>
      <c r="M856" s="217"/>
      <c r="N856" s="218"/>
      <c r="O856" s="218"/>
      <c r="P856" s="218"/>
      <c r="Q856" s="218"/>
      <c r="R856" s="218"/>
      <c r="S856" s="218"/>
      <c r="T856" s="219"/>
      <c r="AT856" s="220" t="s">
        <v>166</v>
      </c>
      <c r="AU856" s="220" t="s">
        <v>81</v>
      </c>
      <c r="AV856" s="14" t="s">
        <v>81</v>
      </c>
      <c r="AW856" s="14" t="s">
        <v>33</v>
      </c>
      <c r="AX856" s="14" t="s">
        <v>72</v>
      </c>
      <c r="AY856" s="220" t="s">
        <v>154</v>
      </c>
    </row>
    <row r="857" spans="2:51" s="14" customFormat="1" ht="11.25">
      <c r="B857" s="210"/>
      <c r="C857" s="211"/>
      <c r="D857" s="193" t="s">
        <v>166</v>
      </c>
      <c r="E857" s="212" t="s">
        <v>19</v>
      </c>
      <c r="F857" s="213" t="s">
        <v>1896</v>
      </c>
      <c r="G857" s="211"/>
      <c r="H857" s="214">
        <v>1</v>
      </c>
      <c r="I857" s="215"/>
      <c r="J857" s="211"/>
      <c r="K857" s="211"/>
      <c r="L857" s="216"/>
      <c r="M857" s="217"/>
      <c r="N857" s="218"/>
      <c r="O857" s="218"/>
      <c r="P857" s="218"/>
      <c r="Q857" s="218"/>
      <c r="R857" s="218"/>
      <c r="S857" s="218"/>
      <c r="T857" s="219"/>
      <c r="AT857" s="220" t="s">
        <v>166</v>
      </c>
      <c r="AU857" s="220" t="s">
        <v>81</v>
      </c>
      <c r="AV857" s="14" t="s">
        <v>81</v>
      </c>
      <c r="AW857" s="14" t="s">
        <v>33</v>
      </c>
      <c r="AX857" s="14" t="s">
        <v>72</v>
      </c>
      <c r="AY857" s="220" t="s">
        <v>154</v>
      </c>
    </row>
    <row r="858" spans="2:51" s="15" customFormat="1" ht="11.25">
      <c r="B858" s="221"/>
      <c r="C858" s="222"/>
      <c r="D858" s="193" t="s">
        <v>166</v>
      </c>
      <c r="E858" s="223" t="s">
        <v>19</v>
      </c>
      <c r="F858" s="224" t="s">
        <v>196</v>
      </c>
      <c r="G858" s="222"/>
      <c r="H858" s="225">
        <v>9</v>
      </c>
      <c r="I858" s="226"/>
      <c r="J858" s="222"/>
      <c r="K858" s="222"/>
      <c r="L858" s="227"/>
      <c r="M858" s="228"/>
      <c r="N858" s="229"/>
      <c r="O858" s="229"/>
      <c r="P858" s="229"/>
      <c r="Q858" s="229"/>
      <c r="R858" s="229"/>
      <c r="S858" s="229"/>
      <c r="T858" s="230"/>
      <c r="AT858" s="231" t="s">
        <v>166</v>
      </c>
      <c r="AU858" s="231" t="s">
        <v>81</v>
      </c>
      <c r="AV858" s="15" t="s">
        <v>161</v>
      </c>
      <c r="AW858" s="15" t="s">
        <v>33</v>
      </c>
      <c r="AX858" s="15" t="s">
        <v>79</v>
      </c>
      <c r="AY858" s="231" t="s">
        <v>154</v>
      </c>
    </row>
    <row r="859" spans="1:65" s="2" customFormat="1" ht="24.2" customHeight="1">
      <c r="A859" s="36"/>
      <c r="B859" s="37"/>
      <c r="C859" s="180" t="s">
        <v>784</v>
      </c>
      <c r="D859" s="180" t="s">
        <v>156</v>
      </c>
      <c r="E859" s="181" t="s">
        <v>2219</v>
      </c>
      <c r="F859" s="182" t="s">
        <v>2220</v>
      </c>
      <c r="G859" s="183" t="s">
        <v>444</v>
      </c>
      <c r="H859" s="184">
        <v>5</v>
      </c>
      <c r="I859" s="185"/>
      <c r="J859" s="186">
        <f>ROUND(I859*H859,2)</f>
        <v>0</v>
      </c>
      <c r="K859" s="182" t="s">
        <v>160</v>
      </c>
      <c r="L859" s="41"/>
      <c r="M859" s="187" t="s">
        <v>19</v>
      </c>
      <c r="N859" s="188" t="s">
        <v>43</v>
      </c>
      <c r="O859" s="66"/>
      <c r="P859" s="189">
        <f>O859*H859</f>
        <v>0</v>
      </c>
      <c r="Q859" s="189">
        <v>0.21734</v>
      </c>
      <c r="R859" s="189">
        <f>Q859*H859</f>
        <v>1.0867</v>
      </c>
      <c r="S859" s="189">
        <v>0</v>
      </c>
      <c r="T859" s="190">
        <f>S859*H859</f>
        <v>0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191" t="s">
        <v>161</v>
      </c>
      <c r="AT859" s="191" t="s">
        <v>156</v>
      </c>
      <c r="AU859" s="191" t="s">
        <v>81</v>
      </c>
      <c r="AY859" s="19" t="s">
        <v>154</v>
      </c>
      <c r="BE859" s="192">
        <f>IF(N859="základní",J859,0)</f>
        <v>0</v>
      </c>
      <c r="BF859" s="192">
        <f>IF(N859="snížená",J859,0)</f>
        <v>0</v>
      </c>
      <c r="BG859" s="192">
        <f>IF(N859="zákl. přenesená",J859,0)</f>
        <v>0</v>
      </c>
      <c r="BH859" s="192">
        <f>IF(N859="sníž. přenesená",J859,0)</f>
        <v>0</v>
      </c>
      <c r="BI859" s="192">
        <f>IF(N859="nulová",J859,0)</f>
        <v>0</v>
      </c>
      <c r="BJ859" s="19" t="s">
        <v>79</v>
      </c>
      <c r="BK859" s="192">
        <f>ROUND(I859*H859,2)</f>
        <v>0</v>
      </c>
      <c r="BL859" s="19" t="s">
        <v>161</v>
      </c>
      <c r="BM859" s="191" t="s">
        <v>2221</v>
      </c>
    </row>
    <row r="860" spans="1:47" s="2" customFormat="1" ht="19.5">
      <c r="A860" s="36"/>
      <c r="B860" s="37"/>
      <c r="C860" s="38"/>
      <c r="D860" s="193" t="s">
        <v>163</v>
      </c>
      <c r="E860" s="38"/>
      <c r="F860" s="194" t="s">
        <v>2220</v>
      </c>
      <c r="G860" s="38"/>
      <c r="H860" s="38"/>
      <c r="I860" s="195"/>
      <c r="J860" s="38"/>
      <c r="K860" s="38"/>
      <c r="L860" s="41"/>
      <c r="M860" s="196"/>
      <c r="N860" s="197"/>
      <c r="O860" s="66"/>
      <c r="P860" s="66"/>
      <c r="Q860" s="66"/>
      <c r="R860" s="66"/>
      <c r="S860" s="66"/>
      <c r="T860" s="67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T860" s="19" t="s">
        <v>163</v>
      </c>
      <c r="AU860" s="19" t="s">
        <v>81</v>
      </c>
    </row>
    <row r="861" spans="1:47" s="2" customFormat="1" ht="11.25">
      <c r="A861" s="36"/>
      <c r="B861" s="37"/>
      <c r="C861" s="38"/>
      <c r="D861" s="198" t="s">
        <v>164</v>
      </c>
      <c r="E861" s="38"/>
      <c r="F861" s="199" t="s">
        <v>2222</v>
      </c>
      <c r="G861" s="38"/>
      <c r="H861" s="38"/>
      <c r="I861" s="195"/>
      <c r="J861" s="38"/>
      <c r="K861" s="38"/>
      <c r="L861" s="41"/>
      <c r="M861" s="196"/>
      <c r="N861" s="197"/>
      <c r="O861" s="66"/>
      <c r="P861" s="66"/>
      <c r="Q861" s="66"/>
      <c r="R861" s="66"/>
      <c r="S861" s="66"/>
      <c r="T861" s="67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T861" s="19" t="s">
        <v>164</v>
      </c>
      <c r="AU861" s="19" t="s">
        <v>81</v>
      </c>
    </row>
    <row r="862" spans="2:51" s="14" customFormat="1" ht="11.25">
      <c r="B862" s="210"/>
      <c r="C862" s="211"/>
      <c r="D862" s="193" t="s">
        <v>166</v>
      </c>
      <c r="E862" s="212" t="s">
        <v>19</v>
      </c>
      <c r="F862" s="213" t="s">
        <v>2135</v>
      </c>
      <c r="G862" s="211"/>
      <c r="H862" s="214">
        <v>5</v>
      </c>
      <c r="I862" s="215"/>
      <c r="J862" s="211"/>
      <c r="K862" s="211"/>
      <c r="L862" s="216"/>
      <c r="M862" s="217"/>
      <c r="N862" s="218"/>
      <c r="O862" s="218"/>
      <c r="P862" s="218"/>
      <c r="Q862" s="218"/>
      <c r="R862" s="218"/>
      <c r="S862" s="218"/>
      <c r="T862" s="219"/>
      <c r="AT862" s="220" t="s">
        <v>166</v>
      </c>
      <c r="AU862" s="220" t="s">
        <v>81</v>
      </c>
      <c r="AV862" s="14" t="s">
        <v>81</v>
      </c>
      <c r="AW862" s="14" t="s">
        <v>33</v>
      </c>
      <c r="AX862" s="14" t="s">
        <v>72</v>
      </c>
      <c r="AY862" s="220" t="s">
        <v>154</v>
      </c>
    </row>
    <row r="863" spans="2:51" s="15" customFormat="1" ht="11.25">
      <c r="B863" s="221"/>
      <c r="C863" s="222"/>
      <c r="D863" s="193" t="s">
        <v>166</v>
      </c>
      <c r="E863" s="223" t="s">
        <v>19</v>
      </c>
      <c r="F863" s="224" t="s">
        <v>196</v>
      </c>
      <c r="G863" s="222"/>
      <c r="H863" s="225">
        <v>5</v>
      </c>
      <c r="I863" s="226"/>
      <c r="J863" s="222"/>
      <c r="K863" s="222"/>
      <c r="L863" s="227"/>
      <c r="M863" s="228"/>
      <c r="N863" s="229"/>
      <c r="O863" s="229"/>
      <c r="P863" s="229"/>
      <c r="Q863" s="229"/>
      <c r="R863" s="229"/>
      <c r="S863" s="229"/>
      <c r="T863" s="230"/>
      <c r="AT863" s="231" t="s">
        <v>166</v>
      </c>
      <c r="AU863" s="231" t="s">
        <v>81</v>
      </c>
      <c r="AV863" s="15" t="s">
        <v>161</v>
      </c>
      <c r="AW863" s="15" t="s">
        <v>33</v>
      </c>
      <c r="AX863" s="15" t="s">
        <v>79</v>
      </c>
      <c r="AY863" s="231" t="s">
        <v>154</v>
      </c>
    </row>
    <row r="864" spans="1:65" s="2" customFormat="1" ht="21.75" customHeight="1">
      <c r="A864" s="36"/>
      <c r="B864" s="37"/>
      <c r="C864" s="232" t="s">
        <v>788</v>
      </c>
      <c r="D864" s="232" t="s">
        <v>275</v>
      </c>
      <c r="E864" s="233" t="s">
        <v>2223</v>
      </c>
      <c r="F864" s="234" t="s">
        <v>2224</v>
      </c>
      <c r="G864" s="235" t="s">
        <v>444</v>
      </c>
      <c r="H864" s="236">
        <v>5</v>
      </c>
      <c r="I864" s="237"/>
      <c r="J864" s="238">
        <f>ROUND(I864*H864,2)</f>
        <v>0</v>
      </c>
      <c r="K864" s="234" t="s">
        <v>458</v>
      </c>
      <c r="L864" s="239"/>
      <c r="M864" s="240" t="s">
        <v>19</v>
      </c>
      <c r="N864" s="241" t="s">
        <v>43</v>
      </c>
      <c r="O864" s="66"/>
      <c r="P864" s="189">
        <f>O864*H864</f>
        <v>0</v>
      </c>
      <c r="Q864" s="189">
        <v>0.0536</v>
      </c>
      <c r="R864" s="189">
        <f>Q864*H864</f>
        <v>0.268</v>
      </c>
      <c r="S864" s="189">
        <v>0</v>
      </c>
      <c r="T864" s="190">
        <f>S864*H864</f>
        <v>0</v>
      </c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R864" s="191" t="s">
        <v>212</v>
      </c>
      <c r="AT864" s="191" t="s">
        <v>275</v>
      </c>
      <c r="AU864" s="191" t="s">
        <v>81</v>
      </c>
      <c r="AY864" s="19" t="s">
        <v>154</v>
      </c>
      <c r="BE864" s="192">
        <f>IF(N864="základní",J864,0)</f>
        <v>0</v>
      </c>
      <c r="BF864" s="192">
        <f>IF(N864="snížená",J864,0)</f>
        <v>0</v>
      </c>
      <c r="BG864" s="192">
        <f>IF(N864="zákl. přenesená",J864,0)</f>
        <v>0</v>
      </c>
      <c r="BH864" s="192">
        <f>IF(N864="sníž. přenesená",J864,0)</f>
        <v>0</v>
      </c>
      <c r="BI864" s="192">
        <f>IF(N864="nulová",J864,0)</f>
        <v>0</v>
      </c>
      <c r="BJ864" s="19" t="s">
        <v>79</v>
      </c>
      <c r="BK864" s="192">
        <f>ROUND(I864*H864,2)</f>
        <v>0</v>
      </c>
      <c r="BL864" s="19" t="s">
        <v>161</v>
      </c>
      <c r="BM864" s="191" t="s">
        <v>2225</v>
      </c>
    </row>
    <row r="865" spans="1:47" s="2" customFormat="1" ht="11.25">
      <c r="A865" s="36"/>
      <c r="B865" s="37"/>
      <c r="C865" s="38"/>
      <c r="D865" s="193" t="s">
        <v>163</v>
      </c>
      <c r="E865" s="38"/>
      <c r="F865" s="194" t="s">
        <v>2224</v>
      </c>
      <c r="G865" s="38"/>
      <c r="H865" s="38"/>
      <c r="I865" s="195"/>
      <c r="J865" s="38"/>
      <c r="K865" s="38"/>
      <c r="L865" s="41"/>
      <c r="M865" s="196"/>
      <c r="N865" s="197"/>
      <c r="O865" s="66"/>
      <c r="P865" s="66"/>
      <c r="Q865" s="66"/>
      <c r="R865" s="66"/>
      <c r="S865" s="66"/>
      <c r="T865" s="67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T865" s="19" t="s">
        <v>163</v>
      </c>
      <c r="AU865" s="19" t="s">
        <v>81</v>
      </c>
    </row>
    <row r="866" spans="2:51" s="14" customFormat="1" ht="11.25">
      <c r="B866" s="210"/>
      <c r="C866" s="211"/>
      <c r="D866" s="193" t="s">
        <v>166</v>
      </c>
      <c r="E866" s="212" t="s">
        <v>19</v>
      </c>
      <c r="F866" s="213" t="s">
        <v>2135</v>
      </c>
      <c r="G866" s="211"/>
      <c r="H866" s="214">
        <v>5</v>
      </c>
      <c r="I866" s="215"/>
      <c r="J866" s="211"/>
      <c r="K866" s="211"/>
      <c r="L866" s="216"/>
      <c r="M866" s="217"/>
      <c r="N866" s="218"/>
      <c r="O866" s="218"/>
      <c r="P866" s="218"/>
      <c r="Q866" s="218"/>
      <c r="R866" s="218"/>
      <c r="S866" s="218"/>
      <c r="T866" s="219"/>
      <c r="AT866" s="220" t="s">
        <v>166</v>
      </c>
      <c r="AU866" s="220" t="s">
        <v>81</v>
      </c>
      <c r="AV866" s="14" t="s">
        <v>81</v>
      </c>
      <c r="AW866" s="14" t="s">
        <v>33</v>
      </c>
      <c r="AX866" s="14" t="s">
        <v>72</v>
      </c>
      <c r="AY866" s="220" t="s">
        <v>154</v>
      </c>
    </row>
    <row r="867" spans="2:51" s="15" customFormat="1" ht="11.25">
      <c r="B867" s="221"/>
      <c r="C867" s="222"/>
      <c r="D867" s="193" t="s">
        <v>166</v>
      </c>
      <c r="E867" s="223" t="s">
        <v>19</v>
      </c>
      <c r="F867" s="224" t="s">
        <v>196</v>
      </c>
      <c r="G867" s="222"/>
      <c r="H867" s="225">
        <v>5</v>
      </c>
      <c r="I867" s="226"/>
      <c r="J867" s="222"/>
      <c r="K867" s="222"/>
      <c r="L867" s="227"/>
      <c r="M867" s="228"/>
      <c r="N867" s="229"/>
      <c r="O867" s="229"/>
      <c r="P867" s="229"/>
      <c r="Q867" s="229"/>
      <c r="R867" s="229"/>
      <c r="S867" s="229"/>
      <c r="T867" s="230"/>
      <c r="AT867" s="231" t="s">
        <v>166</v>
      </c>
      <c r="AU867" s="231" t="s">
        <v>81</v>
      </c>
      <c r="AV867" s="15" t="s">
        <v>161</v>
      </c>
      <c r="AW867" s="15" t="s">
        <v>33</v>
      </c>
      <c r="AX867" s="15" t="s">
        <v>79</v>
      </c>
      <c r="AY867" s="231" t="s">
        <v>154</v>
      </c>
    </row>
    <row r="868" spans="1:65" s="2" customFormat="1" ht="24.2" customHeight="1">
      <c r="A868" s="36"/>
      <c r="B868" s="37"/>
      <c r="C868" s="232" t="s">
        <v>794</v>
      </c>
      <c r="D868" s="232" t="s">
        <v>275</v>
      </c>
      <c r="E868" s="233" t="s">
        <v>2226</v>
      </c>
      <c r="F868" s="234" t="s">
        <v>2227</v>
      </c>
      <c r="G868" s="235" t="s">
        <v>444</v>
      </c>
      <c r="H868" s="236">
        <v>5</v>
      </c>
      <c r="I868" s="237"/>
      <c r="J868" s="238">
        <f>ROUND(I868*H868,2)</f>
        <v>0</v>
      </c>
      <c r="K868" s="234" t="s">
        <v>458</v>
      </c>
      <c r="L868" s="239"/>
      <c r="M868" s="240" t="s">
        <v>19</v>
      </c>
      <c r="N868" s="241" t="s">
        <v>43</v>
      </c>
      <c r="O868" s="66"/>
      <c r="P868" s="189">
        <f>O868*H868</f>
        <v>0</v>
      </c>
      <c r="Q868" s="189">
        <v>0.0055</v>
      </c>
      <c r="R868" s="189">
        <f>Q868*H868</f>
        <v>0.027499999999999997</v>
      </c>
      <c r="S868" s="189">
        <v>0</v>
      </c>
      <c r="T868" s="190">
        <f>S868*H868</f>
        <v>0</v>
      </c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R868" s="191" t="s">
        <v>212</v>
      </c>
      <c r="AT868" s="191" t="s">
        <v>275</v>
      </c>
      <c r="AU868" s="191" t="s">
        <v>81</v>
      </c>
      <c r="AY868" s="19" t="s">
        <v>154</v>
      </c>
      <c r="BE868" s="192">
        <f>IF(N868="základní",J868,0)</f>
        <v>0</v>
      </c>
      <c r="BF868" s="192">
        <f>IF(N868="snížená",J868,0)</f>
        <v>0</v>
      </c>
      <c r="BG868" s="192">
        <f>IF(N868="zákl. přenesená",J868,0)</f>
        <v>0</v>
      </c>
      <c r="BH868" s="192">
        <f>IF(N868="sníž. přenesená",J868,0)</f>
        <v>0</v>
      </c>
      <c r="BI868" s="192">
        <f>IF(N868="nulová",J868,0)</f>
        <v>0</v>
      </c>
      <c r="BJ868" s="19" t="s">
        <v>79</v>
      </c>
      <c r="BK868" s="192">
        <f>ROUND(I868*H868,2)</f>
        <v>0</v>
      </c>
      <c r="BL868" s="19" t="s">
        <v>161</v>
      </c>
      <c r="BM868" s="191" t="s">
        <v>2228</v>
      </c>
    </row>
    <row r="869" spans="1:47" s="2" customFormat="1" ht="19.5">
      <c r="A869" s="36"/>
      <c r="B869" s="37"/>
      <c r="C869" s="38"/>
      <c r="D869" s="193" t="s">
        <v>163</v>
      </c>
      <c r="E869" s="38"/>
      <c r="F869" s="194" t="s">
        <v>2227</v>
      </c>
      <c r="G869" s="38"/>
      <c r="H869" s="38"/>
      <c r="I869" s="195"/>
      <c r="J869" s="38"/>
      <c r="K869" s="38"/>
      <c r="L869" s="41"/>
      <c r="M869" s="196"/>
      <c r="N869" s="197"/>
      <c r="O869" s="66"/>
      <c r="P869" s="66"/>
      <c r="Q869" s="66"/>
      <c r="R869" s="66"/>
      <c r="S869" s="66"/>
      <c r="T869" s="67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T869" s="19" t="s">
        <v>163</v>
      </c>
      <c r="AU869" s="19" t="s">
        <v>81</v>
      </c>
    </row>
    <row r="870" spans="2:51" s="14" customFormat="1" ht="11.25">
      <c r="B870" s="210"/>
      <c r="C870" s="211"/>
      <c r="D870" s="193" t="s">
        <v>166</v>
      </c>
      <c r="E870" s="212" t="s">
        <v>19</v>
      </c>
      <c r="F870" s="213" t="s">
        <v>2135</v>
      </c>
      <c r="G870" s="211"/>
      <c r="H870" s="214">
        <v>5</v>
      </c>
      <c r="I870" s="215"/>
      <c r="J870" s="211"/>
      <c r="K870" s="211"/>
      <c r="L870" s="216"/>
      <c r="M870" s="217"/>
      <c r="N870" s="218"/>
      <c r="O870" s="218"/>
      <c r="P870" s="218"/>
      <c r="Q870" s="218"/>
      <c r="R870" s="218"/>
      <c r="S870" s="218"/>
      <c r="T870" s="219"/>
      <c r="AT870" s="220" t="s">
        <v>166</v>
      </c>
      <c r="AU870" s="220" t="s">
        <v>81</v>
      </c>
      <c r="AV870" s="14" t="s">
        <v>81</v>
      </c>
      <c r="AW870" s="14" t="s">
        <v>33</v>
      </c>
      <c r="AX870" s="14" t="s">
        <v>72</v>
      </c>
      <c r="AY870" s="220" t="s">
        <v>154</v>
      </c>
    </row>
    <row r="871" spans="2:51" s="15" customFormat="1" ht="11.25">
      <c r="B871" s="221"/>
      <c r="C871" s="222"/>
      <c r="D871" s="193" t="s">
        <v>166</v>
      </c>
      <c r="E871" s="223" t="s">
        <v>19</v>
      </c>
      <c r="F871" s="224" t="s">
        <v>196</v>
      </c>
      <c r="G871" s="222"/>
      <c r="H871" s="225">
        <v>5</v>
      </c>
      <c r="I871" s="226"/>
      <c r="J871" s="222"/>
      <c r="K871" s="222"/>
      <c r="L871" s="227"/>
      <c r="M871" s="228"/>
      <c r="N871" s="229"/>
      <c r="O871" s="229"/>
      <c r="P871" s="229"/>
      <c r="Q871" s="229"/>
      <c r="R871" s="229"/>
      <c r="S871" s="229"/>
      <c r="T871" s="230"/>
      <c r="AT871" s="231" t="s">
        <v>166</v>
      </c>
      <c r="AU871" s="231" t="s">
        <v>81</v>
      </c>
      <c r="AV871" s="15" t="s">
        <v>161</v>
      </c>
      <c r="AW871" s="15" t="s">
        <v>33</v>
      </c>
      <c r="AX871" s="15" t="s">
        <v>79</v>
      </c>
      <c r="AY871" s="231" t="s">
        <v>154</v>
      </c>
    </row>
    <row r="872" spans="2:63" s="12" customFormat="1" ht="22.9" customHeight="1">
      <c r="B872" s="164"/>
      <c r="C872" s="165"/>
      <c r="D872" s="166" t="s">
        <v>71</v>
      </c>
      <c r="E872" s="178" t="s">
        <v>220</v>
      </c>
      <c r="F872" s="178" t="s">
        <v>743</v>
      </c>
      <c r="G872" s="165"/>
      <c r="H872" s="165"/>
      <c r="I872" s="168"/>
      <c r="J872" s="179">
        <f>BK872</f>
        <v>0</v>
      </c>
      <c r="K872" s="165"/>
      <c r="L872" s="170"/>
      <c r="M872" s="171"/>
      <c r="N872" s="172"/>
      <c r="O872" s="172"/>
      <c r="P872" s="173">
        <f>SUM(P873:P922)</f>
        <v>0</v>
      </c>
      <c r="Q872" s="172"/>
      <c r="R872" s="173">
        <f>SUM(R873:R922)</f>
        <v>0.2730375</v>
      </c>
      <c r="S872" s="172"/>
      <c r="T872" s="174">
        <f>SUM(T873:T922)</f>
        <v>5.79765</v>
      </c>
      <c r="AR872" s="175" t="s">
        <v>79</v>
      </c>
      <c r="AT872" s="176" t="s">
        <v>71</v>
      </c>
      <c r="AU872" s="176" t="s">
        <v>79</v>
      </c>
      <c r="AY872" s="175" t="s">
        <v>154</v>
      </c>
      <c r="BK872" s="177">
        <f>SUM(BK873:BK922)</f>
        <v>0</v>
      </c>
    </row>
    <row r="873" spans="1:65" s="2" customFormat="1" ht="49.15" customHeight="1">
      <c r="A873" s="36"/>
      <c r="B873" s="37"/>
      <c r="C873" s="180" t="s">
        <v>800</v>
      </c>
      <c r="D873" s="180" t="s">
        <v>156</v>
      </c>
      <c r="E873" s="181" t="s">
        <v>2229</v>
      </c>
      <c r="F873" s="182" t="s">
        <v>2230</v>
      </c>
      <c r="G873" s="183" t="s">
        <v>177</v>
      </c>
      <c r="H873" s="184">
        <v>1.5</v>
      </c>
      <c r="I873" s="185"/>
      <c r="J873" s="186">
        <f>ROUND(I873*H873,2)</f>
        <v>0</v>
      </c>
      <c r="K873" s="182" t="s">
        <v>160</v>
      </c>
      <c r="L873" s="41"/>
      <c r="M873" s="187" t="s">
        <v>19</v>
      </c>
      <c r="N873" s="188" t="s">
        <v>43</v>
      </c>
      <c r="O873" s="66"/>
      <c r="P873" s="189">
        <f>O873*H873</f>
        <v>0</v>
      </c>
      <c r="Q873" s="189">
        <v>0.1295</v>
      </c>
      <c r="R873" s="189">
        <f>Q873*H873</f>
        <v>0.19425</v>
      </c>
      <c r="S873" s="189">
        <v>0</v>
      </c>
      <c r="T873" s="190">
        <f>S873*H873</f>
        <v>0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R873" s="191" t="s">
        <v>161</v>
      </c>
      <c r="AT873" s="191" t="s">
        <v>156</v>
      </c>
      <c r="AU873" s="191" t="s">
        <v>81</v>
      </c>
      <c r="AY873" s="19" t="s">
        <v>154</v>
      </c>
      <c r="BE873" s="192">
        <f>IF(N873="základní",J873,0)</f>
        <v>0</v>
      </c>
      <c r="BF873" s="192">
        <f>IF(N873="snížená",J873,0)</f>
        <v>0</v>
      </c>
      <c r="BG873" s="192">
        <f>IF(N873="zákl. přenesená",J873,0)</f>
        <v>0</v>
      </c>
      <c r="BH873" s="192">
        <f>IF(N873="sníž. přenesená",J873,0)</f>
        <v>0</v>
      </c>
      <c r="BI873" s="192">
        <f>IF(N873="nulová",J873,0)</f>
        <v>0</v>
      </c>
      <c r="BJ873" s="19" t="s">
        <v>79</v>
      </c>
      <c r="BK873" s="192">
        <f>ROUND(I873*H873,2)</f>
        <v>0</v>
      </c>
      <c r="BL873" s="19" t="s">
        <v>161</v>
      </c>
      <c r="BM873" s="191" t="s">
        <v>2231</v>
      </c>
    </row>
    <row r="874" spans="1:47" s="2" customFormat="1" ht="29.25">
      <c r="A874" s="36"/>
      <c r="B874" s="37"/>
      <c r="C874" s="38"/>
      <c r="D874" s="193" t="s">
        <v>163</v>
      </c>
      <c r="E874" s="38"/>
      <c r="F874" s="194" t="s">
        <v>2230</v>
      </c>
      <c r="G874" s="38"/>
      <c r="H874" s="38"/>
      <c r="I874" s="195"/>
      <c r="J874" s="38"/>
      <c r="K874" s="38"/>
      <c r="L874" s="41"/>
      <c r="M874" s="196"/>
      <c r="N874" s="197"/>
      <c r="O874" s="66"/>
      <c r="P874" s="66"/>
      <c r="Q874" s="66"/>
      <c r="R874" s="66"/>
      <c r="S874" s="66"/>
      <c r="T874" s="67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T874" s="19" t="s">
        <v>163</v>
      </c>
      <c r="AU874" s="19" t="s">
        <v>81</v>
      </c>
    </row>
    <row r="875" spans="1:47" s="2" customFormat="1" ht="11.25">
      <c r="A875" s="36"/>
      <c r="B875" s="37"/>
      <c r="C875" s="38"/>
      <c r="D875" s="198" t="s">
        <v>164</v>
      </c>
      <c r="E875" s="38"/>
      <c r="F875" s="199" t="s">
        <v>2232</v>
      </c>
      <c r="G875" s="38"/>
      <c r="H875" s="38"/>
      <c r="I875" s="195"/>
      <c r="J875" s="38"/>
      <c r="K875" s="38"/>
      <c r="L875" s="41"/>
      <c r="M875" s="196"/>
      <c r="N875" s="197"/>
      <c r="O875" s="66"/>
      <c r="P875" s="66"/>
      <c r="Q875" s="66"/>
      <c r="R875" s="66"/>
      <c r="S875" s="66"/>
      <c r="T875" s="67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T875" s="19" t="s">
        <v>164</v>
      </c>
      <c r="AU875" s="19" t="s">
        <v>81</v>
      </c>
    </row>
    <row r="876" spans="1:65" s="2" customFormat="1" ht="21.75" customHeight="1">
      <c r="A876" s="36"/>
      <c r="B876" s="37"/>
      <c r="C876" s="232" t="s">
        <v>805</v>
      </c>
      <c r="D876" s="232" t="s">
        <v>275</v>
      </c>
      <c r="E876" s="233" t="s">
        <v>2233</v>
      </c>
      <c r="F876" s="234" t="s">
        <v>2234</v>
      </c>
      <c r="G876" s="235" t="s">
        <v>177</v>
      </c>
      <c r="H876" s="236">
        <v>1.5</v>
      </c>
      <c r="I876" s="237"/>
      <c r="J876" s="238">
        <f>ROUND(I876*H876,2)</f>
        <v>0</v>
      </c>
      <c r="K876" s="234" t="s">
        <v>160</v>
      </c>
      <c r="L876" s="239"/>
      <c r="M876" s="240" t="s">
        <v>19</v>
      </c>
      <c r="N876" s="241" t="s">
        <v>43</v>
      </c>
      <c r="O876" s="66"/>
      <c r="P876" s="189">
        <f>O876*H876</f>
        <v>0</v>
      </c>
      <c r="Q876" s="189">
        <v>0.048</v>
      </c>
      <c r="R876" s="189">
        <f>Q876*H876</f>
        <v>0.07200000000000001</v>
      </c>
      <c r="S876" s="189">
        <v>0</v>
      </c>
      <c r="T876" s="190">
        <f>S876*H876</f>
        <v>0</v>
      </c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R876" s="191" t="s">
        <v>212</v>
      </c>
      <c r="AT876" s="191" t="s">
        <v>275</v>
      </c>
      <c r="AU876" s="191" t="s">
        <v>81</v>
      </c>
      <c r="AY876" s="19" t="s">
        <v>154</v>
      </c>
      <c r="BE876" s="192">
        <f>IF(N876="základní",J876,0)</f>
        <v>0</v>
      </c>
      <c r="BF876" s="192">
        <f>IF(N876="snížená",J876,0)</f>
        <v>0</v>
      </c>
      <c r="BG876" s="192">
        <f>IF(N876="zákl. přenesená",J876,0)</f>
        <v>0</v>
      </c>
      <c r="BH876" s="192">
        <f>IF(N876="sníž. přenesená",J876,0)</f>
        <v>0</v>
      </c>
      <c r="BI876" s="192">
        <f>IF(N876="nulová",J876,0)</f>
        <v>0</v>
      </c>
      <c r="BJ876" s="19" t="s">
        <v>79</v>
      </c>
      <c r="BK876" s="192">
        <f>ROUND(I876*H876,2)</f>
        <v>0</v>
      </c>
      <c r="BL876" s="19" t="s">
        <v>161</v>
      </c>
      <c r="BM876" s="191" t="s">
        <v>2235</v>
      </c>
    </row>
    <row r="877" spans="1:47" s="2" customFormat="1" ht="11.25">
      <c r="A877" s="36"/>
      <c r="B877" s="37"/>
      <c r="C877" s="38"/>
      <c r="D877" s="193" t="s">
        <v>163</v>
      </c>
      <c r="E877" s="38"/>
      <c r="F877" s="194" t="s">
        <v>2234</v>
      </c>
      <c r="G877" s="38"/>
      <c r="H877" s="38"/>
      <c r="I877" s="195"/>
      <c r="J877" s="38"/>
      <c r="K877" s="38"/>
      <c r="L877" s="41"/>
      <c r="M877" s="196"/>
      <c r="N877" s="197"/>
      <c r="O877" s="66"/>
      <c r="P877" s="66"/>
      <c r="Q877" s="66"/>
      <c r="R877" s="66"/>
      <c r="S877" s="66"/>
      <c r="T877" s="67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T877" s="19" t="s">
        <v>163</v>
      </c>
      <c r="AU877" s="19" t="s">
        <v>81</v>
      </c>
    </row>
    <row r="878" spans="2:51" s="14" customFormat="1" ht="22.5">
      <c r="B878" s="210"/>
      <c r="C878" s="211"/>
      <c r="D878" s="193" t="s">
        <v>166</v>
      </c>
      <c r="E878" s="212" t="s">
        <v>19</v>
      </c>
      <c r="F878" s="213" t="s">
        <v>2236</v>
      </c>
      <c r="G878" s="211"/>
      <c r="H878" s="214">
        <v>1.5</v>
      </c>
      <c r="I878" s="215"/>
      <c r="J878" s="211"/>
      <c r="K878" s="211"/>
      <c r="L878" s="216"/>
      <c r="M878" s="217"/>
      <c r="N878" s="218"/>
      <c r="O878" s="218"/>
      <c r="P878" s="218"/>
      <c r="Q878" s="218"/>
      <c r="R878" s="218"/>
      <c r="S878" s="218"/>
      <c r="T878" s="219"/>
      <c r="AT878" s="220" t="s">
        <v>166</v>
      </c>
      <c r="AU878" s="220" t="s">
        <v>81</v>
      </c>
      <c r="AV878" s="14" t="s">
        <v>81</v>
      </c>
      <c r="AW878" s="14" t="s">
        <v>33</v>
      </c>
      <c r="AX878" s="14" t="s">
        <v>79</v>
      </c>
      <c r="AY878" s="220" t="s">
        <v>154</v>
      </c>
    </row>
    <row r="879" spans="1:65" s="2" customFormat="1" ht="62.65" customHeight="1">
      <c r="A879" s="36"/>
      <c r="B879" s="37"/>
      <c r="C879" s="180" t="s">
        <v>814</v>
      </c>
      <c r="D879" s="180" t="s">
        <v>156</v>
      </c>
      <c r="E879" s="181" t="s">
        <v>2237</v>
      </c>
      <c r="F879" s="182" t="s">
        <v>2238</v>
      </c>
      <c r="G879" s="183" t="s">
        <v>177</v>
      </c>
      <c r="H879" s="184">
        <v>8</v>
      </c>
      <c r="I879" s="185"/>
      <c r="J879" s="186">
        <f>ROUND(I879*H879,2)</f>
        <v>0</v>
      </c>
      <c r="K879" s="182" t="s">
        <v>160</v>
      </c>
      <c r="L879" s="41"/>
      <c r="M879" s="187" t="s">
        <v>19</v>
      </c>
      <c r="N879" s="188" t="s">
        <v>43</v>
      </c>
      <c r="O879" s="66"/>
      <c r="P879" s="189">
        <f>O879*H879</f>
        <v>0</v>
      </c>
      <c r="Q879" s="189">
        <v>0.00061</v>
      </c>
      <c r="R879" s="189">
        <f>Q879*H879</f>
        <v>0.00488</v>
      </c>
      <c r="S879" s="189">
        <v>0</v>
      </c>
      <c r="T879" s="190">
        <f>S879*H879</f>
        <v>0</v>
      </c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R879" s="191" t="s">
        <v>161</v>
      </c>
      <c r="AT879" s="191" t="s">
        <v>156</v>
      </c>
      <c r="AU879" s="191" t="s">
        <v>81</v>
      </c>
      <c r="AY879" s="19" t="s">
        <v>154</v>
      </c>
      <c r="BE879" s="192">
        <f>IF(N879="základní",J879,0)</f>
        <v>0</v>
      </c>
      <c r="BF879" s="192">
        <f>IF(N879="snížená",J879,0)</f>
        <v>0</v>
      </c>
      <c r="BG879" s="192">
        <f>IF(N879="zákl. přenesená",J879,0)</f>
        <v>0</v>
      </c>
      <c r="BH879" s="192">
        <f>IF(N879="sníž. přenesená",J879,0)</f>
        <v>0</v>
      </c>
      <c r="BI879" s="192">
        <f>IF(N879="nulová",J879,0)</f>
        <v>0</v>
      </c>
      <c r="BJ879" s="19" t="s">
        <v>79</v>
      </c>
      <c r="BK879" s="192">
        <f>ROUND(I879*H879,2)</f>
        <v>0</v>
      </c>
      <c r="BL879" s="19" t="s">
        <v>161</v>
      </c>
      <c r="BM879" s="191" t="s">
        <v>2239</v>
      </c>
    </row>
    <row r="880" spans="1:47" s="2" customFormat="1" ht="39">
      <c r="A880" s="36"/>
      <c r="B880" s="37"/>
      <c r="C880" s="38"/>
      <c r="D880" s="193" t="s">
        <v>163</v>
      </c>
      <c r="E880" s="38"/>
      <c r="F880" s="194" t="s">
        <v>2238</v>
      </c>
      <c r="G880" s="38"/>
      <c r="H880" s="38"/>
      <c r="I880" s="195"/>
      <c r="J880" s="38"/>
      <c r="K880" s="38"/>
      <c r="L880" s="41"/>
      <c r="M880" s="196"/>
      <c r="N880" s="197"/>
      <c r="O880" s="66"/>
      <c r="P880" s="66"/>
      <c r="Q880" s="66"/>
      <c r="R880" s="66"/>
      <c r="S880" s="66"/>
      <c r="T880" s="67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T880" s="19" t="s">
        <v>163</v>
      </c>
      <c r="AU880" s="19" t="s">
        <v>81</v>
      </c>
    </row>
    <row r="881" spans="1:47" s="2" customFormat="1" ht="11.25">
      <c r="A881" s="36"/>
      <c r="B881" s="37"/>
      <c r="C881" s="38"/>
      <c r="D881" s="198" t="s">
        <v>164</v>
      </c>
      <c r="E881" s="38"/>
      <c r="F881" s="199" t="s">
        <v>2240</v>
      </c>
      <c r="G881" s="38"/>
      <c r="H881" s="38"/>
      <c r="I881" s="195"/>
      <c r="J881" s="38"/>
      <c r="K881" s="38"/>
      <c r="L881" s="41"/>
      <c r="M881" s="196"/>
      <c r="N881" s="197"/>
      <c r="O881" s="66"/>
      <c r="P881" s="66"/>
      <c r="Q881" s="66"/>
      <c r="R881" s="66"/>
      <c r="S881" s="66"/>
      <c r="T881" s="67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T881" s="19" t="s">
        <v>164</v>
      </c>
      <c r="AU881" s="19" t="s">
        <v>81</v>
      </c>
    </row>
    <row r="882" spans="2:51" s="14" customFormat="1" ht="11.25">
      <c r="B882" s="210"/>
      <c r="C882" s="211"/>
      <c r="D882" s="193" t="s">
        <v>166</v>
      </c>
      <c r="E882" s="212" t="s">
        <v>19</v>
      </c>
      <c r="F882" s="213" t="s">
        <v>2241</v>
      </c>
      <c r="G882" s="211"/>
      <c r="H882" s="214">
        <v>3</v>
      </c>
      <c r="I882" s="215"/>
      <c r="J882" s="211"/>
      <c r="K882" s="211"/>
      <c r="L882" s="216"/>
      <c r="M882" s="217"/>
      <c r="N882" s="218"/>
      <c r="O882" s="218"/>
      <c r="P882" s="218"/>
      <c r="Q882" s="218"/>
      <c r="R882" s="218"/>
      <c r="S882" s="218"/>
      <c r="T882" s="219"/>
      <c r="AT882" s="220" t="s">
        <v>166</v>
      </c>
      <c r="AU882" s="220" t="s">
        <v>81</v>
      </c>
      <c r="AV882" s="14" t="s">
        <v>81</v>
      </c>
      <c r="AW882" s="14" t="s">
        <v>33</v>
      </c>
      <c r="AX882" s="14" t="s">
        <v>72</v>
      </c>
      <c r="AY882" s="220" t="s">
        <v>154</v>
      </c>
    </row>
    <row r="883" spans="2:51" s="14" customFormat="1" ht="11.25">
      <c r="B883" s="210"/>
      <c r="C883" s="211"/>
      <c r="D883" s="193" t="s">
        <v>166</v>
      </c>
      <c r="E883" s="212" t="s">
        <v>19</v>
      </c>
      <c r="F883" s="213" t="s">
        <v>2242</v>
      </c>
      <c r="G883" s="211"/>
      <c r="H883" s="214">
        <v>5</v>
      </c>
      <c r="I883" s="215"/>
      <c r="J883" s="211"/>
      <c r="K883" s="211"/>
      <c r="L883" s="216"/>
      <c r="M883" s="217"/>
      <c r="N883" s="218"/>
      <c r="O883" s="218"/>
      <c r="P883" s="218"/>
      <c r="Q883" s="218"/>
      <c r="R883" s="218"/>
      <c r="S883" s="218"/>
      <c r="T883" s="219"/>
      <c r="AT883" s="220" t="s">
        <v>166</v>
      </c>
      <c r="AU883" s="220" t="s">
        <v>81</v>
      </c>
      <c r="AV883" s="14" t="s">
        <v>81</v>
      </c>
      <c r="AW883" s="14" t="s">
        <v>33</v>
      </c>
      <c r="AX883" s="14" t="s">
        <v>72</v>
      </c>
      <c r="AY883" s="220" t="s">
        <v>154</v>
      </c>
    </row>
    <row r="884" spans="2:51" s="15" customFormat="1" ht="11.25">
      <c r="B884" s="221"/>
      <c r="C884" s="222"/>
      <c r="D884" s="193" t="s">
        <v>166</v>
      </c>
      <c r="E884" s="223" t="s">
        <v>19</v>
      </c>
      <c r="F884" s="224" t="s">
        <v>196</v>
      </c>
      <c r="G884" s="222"/>
      <c r="H884" s="225">
        <v>8</v>
      </c>
      <c r="I884" s="226"/>
      <c r="J884" s="222"/>
      <c r="K884" s="222"/>
      <c r="L884" s="227"/>
      <c r="M884" s="228"/>
      <c r="N884" s="229"/>
      <c r="O884" s="229"/>
      <c r="P884" s="229"/>
      <c r="Q884" s="229"/>
      <c r="R884" s="229"/>
      <c r="S884" s="229"/>
      <c r="T884" s="230"/>
      <c r="AT884" s="231" t="s">
        <v>166</v>
      </c>
      <c r="AU884" s="231" t="s">
        <v>81</v>
      </c>
      <c r="AV884" s="15" t="s">
        <v>161</v>
      </c>
      <c r="AW884" s="15" t="s">
        <v>33</v>
      </c>
      <c r="AX884" s="15" t="s">
        <v>79</v>
      </c>
      <c r="AY884" s="231" t="s">
        <v>154</v>
      </c>
    </row>
    <row r="885" spans="1:65" s="2" customFormat="1" ht="24.2" customHeight="1">
      <c r="A885" s="36"/>
      <c r="B885" s="37"/>
      <c r="C885" s="180" t="s">
        <v>819</v>
      </c>
      <c r="D885" s="180" t="s">
        <v>156</v>
      </c>
      <c r="E885" s="181" t="s">
        <v>2243</v>
      </c>
      <c r="F885" s="182" t="s">
        <v>2244</v>
      </c>
      <c r="G885" s="183" t="s">
        <v>177</v>
      </c>
      <c r="H885" s="184">
        <v>8</v>
      </c>
      <c r="I885" s="185"/>
      <c r="J885" s="186">
        <f>ROUND(I885*H885,2)</f>
        <v>0</v>
      </c>
      <c r="K885" s="182" t="s">
        <v>160</v>
      </c>
      <c r="L885" s="41"/>
      <c r="M885" s="187" t="s">
        <v>19</v>
      </c>
      <c r="N885" s="188" t="s">
        <v>43</v>
      </c>
      <c r="O885" s="66"/>
      <c r="P885" s="189">
        <f>O885*H885</f>
        <v>0</v>
      </c>
      <c r="Q885" s="189">
        <v>0</v>
      </c>
      <c r="R885" s="189">
        <f>Q885*H885</f>
        <v>0</v>
      </c>
      <c r="S885" s="189">
        <v>0</v>
      </c>
      <c r="T885" s="190">
        <f>S885*H885</f>
        <v>0</v>
      </c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R885" s="191" t="s">
        <v>161</v>
      </c>
      <c r="AT885" s="191" t="s">
        <v>156</v>
      </c>
      <c r="AU885" s="191" t="s">
        <v>81</v>
      </c>
      <c r="AY885" s="19" t="s">
        <v>154</v>
      </c>
      <c r="BE885" s="192">
        <f>IF(N885="základní",J885,0)</f>
        <v>0</v>
      </c>
      <c r="BF885" s="192">
        <f>IF(N885="snížená",J885,0)</f>
        <v>0</v>
      </c>
      <c r="BG885" s="192">
        <f>IF(N885="zákl. přenesená",J885,0)</f>
        <v>0</v>
      </c>
      <c r="BH885" s="192">
        <f>IF(N885="sníž. přenesená",J885,0)</f>
        <v>0</v>
      </c>
      <c r="BI885" s="192">
        <f>IF(N885="nulová",J885,0)</f>
        <v>0</v>
      </c>
      <c r="BJ885" s="19" t="s">
        <v>79</v>
      </c>
      <c r="BK885" s="192">
        <f>ROUND(I885*H885,2)</f>
        <v>0</v>
      </c>
      <c r="BL885" s="19" t="s">
        <v>161</v>
      </c>
      <c r="BM885" s="191" t="s">
        <v>2245</v>
      </c>
    </row>
    <row r="886" spans="1:47" s="2" customFormat="1" ht="19.5">
      <c r="A886" s="36"/>
      <c r="B886" s="37"/>
      <c r="C886" s="38"/>
      <c r="D886" s="193" t="s">
        <v>163</v>
      </c>
      <c r="E886" s="38"/>
      <c r="F886" s="194" t="s">
        <v>2244</v>
      </c>
      <c r="G886" s="38"/>
      <c r="H886" s="38"/>
      <c r="I886" s="195"/>
      <c r="J886" s="38"/>
      <c r="K886" s="38"/>
      <c r="L886" s="41"/>
      <c r="M886" s="196"/>
      <c r="N886" s="197"/>
      <c r="O886" s="66"/>
      <c r="P886" s="66"/>
      <c r="Q886" s="66"/>
      <c r="R886" s="66"/>
      <c r="S886" s="66"/>
      <c r="T886" s="67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T886" s="19" t="s">
        <v>163</v>
      </c>
      <c r="AU886" s="19" t="s">
        <v>81</v>
      </c>
    </row>
    <row r="887" spans="1:47" s="2" customFormat="1" ht="11.25">
      <c r="A887" s="36"/>
      <c r="B887" s="37"/>
      <c r="C887" s="38"/>
      <c r="D887" s="198" t="s">
        <v>164</v>
      </c>
      <c r="E887" s="38"/>
      <c r="F887" s="199" t="s">
        <v>2246</v>
      </c>
      <c r="G887" s="38"/>
      <c r="H887" s="38"/>
      <c r="I887" s="195"/>
      <c r="J887" s="38"/>
      <c r="K887" s="38"/>
      <c r="L887" s="41"/>
      <c r="M887" s="196"/>
      <c r="N887" s="197"/>
      <c r="O887" s="66"/>
      <c r="P887" s="66"/>
      <c r="Q887" s="66"/>
      <c r="R887" s="66"/>
      <c r="S887" s="66"/>
      <c r="T887" s="67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T887" s="19" t="s">
        <v>164</v>
      </c>
      <c r="AU887" s="19" t="s">
        <v>81</v>
      </c>
    </row>
    <row r="888" spans="2:51" s="14" customFormat="1" ht="11.25">
      <c r="B888" s="210"/>
      <c r="C888" s="211"/>
      <c r="D888" s="193" t="s">
        <v>166</v>
      </c>
      <c r="E888" s="212" t="s">
        <v>19</v>
      </c>
      <c r="F888" s="213" t="s">
        <v>2241</v>
      </c>
      <c r="G888" s="211"/>
      <c r="H888" s="214">
        <v>3</v>
      </c>
      <c r="I888" s="215"/>
      <c r="J888" s="211"/>
      <c r="K888" s="211"/>
      <c r="L888" s="216"/>
      <c r="M888" s="217"/>
      <c r="N888" s="218"/>
      <c r="O888" s="218"/>
      <c r="P888" s="218"/>
      <c r="Q888" s="218"/>
      <c r="R888" s="218"/>
      <c r="S888" s="218"/>
      <c r="T888" s="219"/>
      <c r="AT888" s="220" t="s">
        <v>166</v>
      </c>
      <c r="AU888" s="220" t="s">
        <v>81</v>
      </c>
      <c r="AV888" s="14" t="s">
        <v>81</v>
      </c>
      <c r="AW888" s="14" t="s">
        <v>33</v>
      </c>
      <c r="AX888" s="14" t="s">
        <v>72</v>
      </c>
      <c r="AY888" s="220" t="s">
        <v>154</v>
      </c>
    </row>
    <row r="889" spans="2:51" s="14" customFormat="1" ht="11.25">
      <c r="B889" s="210"/>
      <c r="C889" s="211"/>
      <c r="D889" s="193" t="s">
        <v>166</v>
      </c>
      <c r="E889" s="212" t="s">
        <v>19</v>
      </c>
      <c r="F889" s="213" t="s">
        <v>2242</v>
      </c>
      <c r="G889" s="211"/>
      <c r="H889" s="214">
        <v>5</v>
      </c>
      <c r="I889" s="215"/>
      <c r="J889" s="211"/>
      <c r="K889" s="211"/>
      <c r="L889" s="216"/>
      <c r="M889" s="217"/>
      <c r="N889" s="218"/>
      <c r="O889" s="218"/>
      <c r="P889" s="218"/>
      <c r="Q889" s="218"/>
      <c r="R889" s="218"/>
      <c r="S889" s="218"/>
      <c r="T889" s="219"/>
      <c r="AT889" s="220" t="s">
        <v>166</v>
      </c>
      <c r="AU889" s="220" t="s">
        <v>81</v>
      </c>
      <c r="AV889" s="14" t="s">
        <v>81</v>
      </c>
      <c r="AW889" s="14" t="s">
        <v>33</v>
      </c>
      <c r="AX889" s="14" t="s">
        <v>72</v>
      </c>
      <c r="AY889" s="220" t="s">
        <v>154</v>
      </c>
    </row>
    <row r="890" spans="2:51" s="15" customFormat="1" ht="11.25">
      <c r="B890" s="221"/>
      <c r="C890" s="222"/>
      <c r="D890" s="193" t="s">
        <v>166</v>
      </c>
      <c r="E890" s="223" t="s">
        <v>19</v>
      </c>
      <c r="F890" s="224" t="s">
        <v>196</v>
      </c>
      <c r="G890" s="222"/>
      <c r="H890" s="225">
        <v>8</v>
      </c>
      <c r="I890" s="226"/>
      <c r="J890" s="222"/>
      <c r="K890" s="222"/>
      <c r="L890" s="227"/>
      <c r="M890" s="228"/>
      <c r="N890" s="229"/>
      <c r="O890" s="229"/>
      <c r="P890" s="229"/>
      <c r="Q890" s="229"/>
      <c r="R890" s="229"/>
      <c r="S890" s="229"/>
      <c r="T890" s="230"/>
      <c r="AT890" s="231" t="s">
        <v>166</v>
      </c>
      <c r="AU890" s="231" t="s">
        <v>81</v>
      </c>
      <c r="AV890" s="15" t="s">
        <v>161</v>
      </c>
      <c r="AW890" s="15" t="s">
        <v>33</v>
      </c>
      <c r="AX890" s="15" t="s">
        <v>79</v>
      </c>
      <c r="AY890" s="231" t="s">
        <v>154</v>
      </c>
    </row>
    <row r="891" spans="1:65" s="2" customFormat="1" ht="37.9" customHeight="1">
      <c r="A891" s="36"/>
      <c r="B891" s="37"/>
      <c r="C891" s="180" t="s">
        <v>824</v>
      </c>
      <c r="D891" s="180" t="s">
        <v>156</v>
      </c>
      <c r="E891" s="181" t="s">
        <v>2247</v>
      </c>
      <c r="F891" s="182" t="s">
        <v>2248</v>
      </c>
      <c r="G891" s="183" t="s">
        <v>183</v>
      </c>
      <c r="H891" s="184">
        <v>40</v>
      </c>
      <c r="I891" s="185"/>
      <c r="J891" s="186">
        <f>ROUND(I891*H891,2)</f>
        <v>0</v>
      </c>
      <c r="K891" s="182" t="s">
        <v>160</v>
      </c>
      <c r="L891" s="41"/>
      <c r="M891" s="187" t="s">
        <v>19</v>
      </c>
      <c r="N891" s="188" t="s">
        <v>43</v>
      </c>
      <c r="O891" s="66"/>
      <c r="P891" s="189">
        <f>O891*H891</f>
        <v>0</v>
      </c>
      <c r="Q891" s="189">
        <v>0</v>
      </c>
      <c r="R891" s="189">
        <f>Q891*H891</f>
        <v>0</v>
      </c>
      <c r="S891" s="189">
        <v>0</v>
      </c>
      <c r="T891" s="190">
        <f>S891*H891</f>
        <v>0</v>
      </c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R891" s="191" t="s">
        <v>161</v>
      </c>
      <c r="AT891" s="191" t="s">
        <v>156</v>
      </c>
      <c r="AU891" s="191" t="s">
        <v>81</v>
      </c>
      <c r="AY891" s="19" t="s">
        <v>154</v>
      </c>
      <c r="BE891" s="192">
        <f>IF(N891="základní",J891,0)</f>
        <v>0</v>
      </c>
      <c r="BF891" s="192">
        <f>IF(N891="snížená",J891,0)</f>
        <v>0</v>
      </c>
      <c r="BG891" s="192">
        <f>IF(N891="zákl. přenesená",J891,0)</f>
        <v>0</v>
      </c>
      <c r="BH891" s="192">
        <f>IF(N891="sníž. přenesená",J891,0)</f>
        <v>0</v>
      </c>
      <c r="BI891" s="192">
        <f>IF(N891="nulová",J891,0)</f>
        <v>0</v>
      </c>
      <c r="BJ891" s="19" t="s">
        <v>79</v>
      </c>
      <c r="BK891" s="192">
        <f>ROUND(I891*H891,2)</f>
        <v>0</v>
      </c>
      <c r="BL891" s="19" t="s">
        <v>161</v>
      </c>
      <c r="BM891" s="191" t="s">
        <v>2249</v>
      </c>
    </row>
    <row r="892" spans="1:47" s="2" customFormat="1" ht="19.5">
      <c r="A892" s="36"/>
      <c r="B892" s="37"/>
      <c r="C892" s="38"/>
      <c r="D892" s="193" t="s">
        <v>163</v>
      </c>
      <c r="E892" s="38"/>
      <c r="F892" s="194" t="s">
        <v>2248</v>
      </c>
      <c r="G892" s="38"/>
      <c r="H892" s="38"/>
      <c r="I892" s="195"/>
      <c r="J892" s="38"/>
      <c r="K892" s="38"/>
      <c r="L892" s="41"/>
      <c r="M892" s="196"/>
      <c r="N892" s="197"/>
      <c r="O892" s="66"/>
      <c r="P892" s="66"/>
      <c r="Q892" s="66"/>
      <c r="R892" s="66"/>
      <c r="S892" s="66"/>
      <c r="T892" s="67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T892" s="19" t="s">
        <v>163</v>
      </c>
      <c r="AU892" s="19" t="s">
        <v>81</v>
      </c>
    </row>
    <row r="893" spans="1:47" s="2" customFormat="1" ht="11.25">
      <c r="A893" s="36"/>
      <c r="B893" s="37"/>
      <c r="C893" s="38"/>
      <c r="D893" s="198" t="s">
        <v>164</v>
      </c>
      <c r="E893" s="38"/>
      <c r="F893" s="199" t="s">
        <v>2250</v>
      </c>
      <c r="G893" s="38"/>
      <c r="H893" s="38"/>
      <c r="I893" s="195"/>
      <c r="J893" s="38"/>
      <c r="K893" s="38"/>
      <c r="L893" s="41"/>
      <c r="M893" s="196"/>
      <c r="N893" s="197"/>
      <c r="O893" s="66"/>
      <c r="P893" s="66"/>
      <c r="Q893" s="66"/>
      <c r="R893" s="66"/>
      <c r="S893" s="66"/>
      <c r="T893" s="67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T893" s="19" t="s">
        <v>164</v>
      </c>
      <c r="AU893" s="19" t="s">
        <v>81</v>
      </c>
    </row>
    <row r="894" spans="2:51" s="13" customFormat="1" ht="11.25">
      <c r="B894" s="200"/>
      <c r="C894" s="201"/>
      <c r="D894" s="193" t="s">
        <v>166</v>
      </c>
      <c r="E894" s="202" t="s">
        <v>19</v>
      </c>
      <c r="F894" s="203" t="s">
        <v>2251</v>
      </c>
      <c r="G894" s="201"/>
      <c r="H894" s="202" t="s">
        <v>19</v>
      </c>
      <c r="I894" s="204"/>
      <c r="J894" s="201"/>
      <c r="K894" s="201"/>
      <c r="L894" s="205"/>
      <c r="M894" s="206"/>
      <c r="N894" s="207"/>
      <c r="O894" s="207"/>
      <c r="P894" s="207"/>
      <c r="Q894" s="207"/>
      <c r="R894" s="207"/>
      <c r="S894" s="207"/>
      <c r="T894" s="208"/>
      <c r="AT894" s="209" t="s">
        <v>166</v>
      </c>
      <c r="AU894" s="209" t="s">
        <v>81</v>
      </c>
      <c r="AV894" s="13" t="s">
        <v>79</v>
      </c>
      <c r="AW894" s="13" t="s">
        <v>33</v>
      </c>
      <c r="AX894" s="13" t="s">
        <v>72</v>
      </c>
      <c r="AY894" s="209" t="s">
        <v>154</v>
      </c>
    </row>
    <row r="895" spans="2:51" s="14" customFormat="1" ht="11.25">
      <c r="B895" s="210"/>
      <c r="C895" s="211"/>
      <c r="D895" s="193" t="s">
        <v>166</v>
      </c>
      <c r="E895" s="212" t="s">
        <v>19</v>
      </c>
      <c r="F895" s="213" t="s">
        <v>2252</v>
      </c>
      <c r="G895" s="211"/>
      <c r="H895" s="214">
        <v>40</v>
      </c>
      <c r="I895" s="215"/>
      <c r="J895" s="211"/>
      <c r="K895" s="211"/>
      <c r="L895" s="216"/>
      <c r="M895" s="217"/>
      <c r="N895" s="218"/>
      <c r="O895" s="218"/>
      <c r="P895" s="218"/>
      <c r="Q895" s="218"/>
      <c r="R895" s="218"/>
      <c r="S895" s="218"/>
      <c r="T895" s="219"/>
      <c r="AT895" s="220" t="s">
        <v>166</v>
      </c>
      <c r="AU895" s="220" t="s">
        <v>81</v>
      </c>
      <c r="AV895" s="14" t="s">
        <v>81</v>
      </c>
      <c r="AW895" s="14" t="s">
        <v>33</v>
      </c>
      <c r="AX895" s="14" t="s">
        <v>72</v>
      </c>
      <c r="AY895" s="220" t="s">
        <v>154</v>
      </c>
    </row>
    <row r="896" spans="2:51" s="15" customFormat="1" ht="11.25">
      <c r="B896" s="221"/>
      <c r="C896" s="222"/>
      <c r="D896" s="193" t="s">
        <v>166</v>
      </c>
      <c r="E896" s="223" t="s">
        <v>19</v>
      </c>
      <c r="F896" s="224" t="s">
        <v>196</v>
      </c>
      <c r="G896" s="222"/>
      <c r="H896" s="225">
        <v>40</v>
      </c>
      <c r="I896" s="226"/>
      <c r="J896" s="222"/>
      <c r="K896" s="222"/>
      <c r="L896" s="227"/>
      <c r="M896" s="228"/>
      <c r="N896" s="229"/>
      <c r="O896" s="229"/>
      <c r="P896" s="229"/>
      <c r="Q896" s="229"/>
      <c r="R896" s="229"/>
      <c r="S896" s="229"/>
      <c r="T896" s="230"/>
      <c r="AT896" s="231" t="s">
        <v>166</v>
      </c>
      <c r="AU896" s="231" t="s">
        <v>81</v>
      </c>
      <c r="AV896" s="15" t="s">
        <v>161</v>
      </c>
      <c r="AW896" s="15" t="s">
        <v>33</v>
      </c>
      <c r="AX896" s="15" t="s">
        <v>79</v>
      </c>
      <c r="AY896" s="231" t="s">
        <v>154</v>
      </c>
    </row>
    <row r="897" spans="1:65" s="2" customFormat="1" ht="16.5" customHeight="1">
      <c r="A897" s="36"/>
      <c r="B897" s="37"/>
      <c r="C897" s="180" t="s">
        <v>829</v>
      </c>
      <c r="D897" s="180" t="s">
        <v>156</v>
      </c>
      <c r="E897" s="181" t="s">
        <v>2253</v>
      </c>
      <c r="F897" s="182" t="s">
        <v>2254</v>
      </c>
      <c r="G897" s="183" t="s">
        <v>183</v>
      </c>
      <c r="H897" s="184">
        <v>40</v>
      </c>
      <c r="I897" s="185"/>
      <c r="J897" s="186">
        <f>ROUND(I897*H897,2)</f>
        <v>0</v>
      </c>
      <c r="K897" s="182" t="s">
        <v>160</v>
      </c>
      <c r="L897" s="41"/>
      <c r="M897" s="187" t="s">
        <v>19</v>
      </c>
      <c r="N897" s="188" t="s">
        <v>43</v>
      </c>
      <c r="O897" s="66"/>
      <c r="P897" s="189">
        <f>O897*H897</f>
        <v>0</v>
      </c>
      <c r="Q897" s="189">
        <v>1E-05</v>
      </c>
      <c r="R897" s="189">
        <f>Q897*H897</f>
        <v>0.0004</v>
      </c>
      <c r="S897" s="189">
        <v>0</v>
      </c>
      <c r="T897" s="190">
        <f>S897*H897</f>
        <v>0</v>
      </c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R897" s="191" t="s">
        <v>161</v>
      </c>
      <c r="AT897" s="191" t="s">
        <v>156</v>
      </c>
      <c r="AU897" s="191" t="s">
        <v>81</v>
      </c>
      <c r="AY897" s="19" t="s">
        <v>154</v>
      </c>
      <c r="BE897" s="192">
        <f>IF(N897="základní",J897,0)</f>
        <v>0</v>
      </c>
      <c r="BF897" s="192">
        <f>IF(N897="snížená",J897,0)</f>
        <v>0</v>
      </c>
      <c r="BG897" s="192">
        <f>IF(N897="zákl. přenesená",J897,0)</f>
        <v>0</v>
      </c>
      <c r="BH897" s="192">
        <f>IF(N897="sníž. přenesená",J897,0)</f>
        <v>0</v>
      </c>
      <c r="BI897" s="192">
        <f>IF(N897="nulová",J897,0)</f>
        <v>0</v>
      </c>
      <c r="BJ897" s="19" t="s">
        <v>79</v>
      </c>
      <c r="BK897" s="192">
        <f>ROUND(I897*H897,2)</f>
        <v>0</v>
      </c>
      <c r="BL897" s="19" t="s">
        <v>161</v>
      </c>
      <c r="BM897" s="191" t="s">
        <v>2255</v>
      </c>
    </row>
    <row r="898" spans="1:47" s="2" customFormat="1" ht="11.25">
      <c r="A898" s="36"/>
      <c r="B898" s="37"/>
      <c r="C898" s="38"/>
      <c r="D898" s="193" t="s">
        <v>163</v>
      </c>
      <c r="E898" s="38"/>
      <c r="F898" s="194" t="s">
        <v>2254</v>
      </c>
      <c r="G898" s="38"/>
      <c r="H898" s="38"/>
      <c r="I898" s="195"/>
      <c r="J898" s="38"/>
      <c r="K898" s="38"/>
      <c r="L898" s="41"/>
      <c r="M898" s="196"/>
      <c r="N898" s="197"/>
      <c r="O898" s="66"/>
      <c r="P898" s="66"/>
      <c r="Q898" s="66"/>
      <c r="R898" s="66"/>
      <c r="S898" s="66"/>
      <c r="T898" s="67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T898" s="19" t="s">
        <v>163</v>
      </c>
      <c r="AU898" s="19" t="s">
        <v>81</v>
      </c>
    </row>
    <row r="899" spans="1:47" s="2" customFormat="1" ht="11.25">
      <c r="A899" s="36"/>
      <c r="B899" s="37"/>
      <c r="C899" s="38"/>
      <c r="D899" s="198" t="s">
        <v>164</v>
      </c>
      <c r="E899" s="38"/>
      <c r="F899" s="199" t="s">
        <v>2256</v>
      </c>
      <c r="G899" s="38"/>
      <c r="H899" s="38"/>
      <c r="I899" s="195"/>
      <c r="J899" s="38"/>
      <c r="K899" s="38"/>
      <c r="L899" s="41"/>
      <c r="M899" s="196"/>
      <c r="N899" s="197"/>
      <c r="O899" s="66"/>
      <c r="P899" s="66"/>
      <c r="Q899" s="66"/>
      <c r="R899" s="66"/>
      <c r="S899" s="66"/>
      <c r="T899" s="67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T899" s="19" t="s">
        <v>164</v>
      </c>
      <c r="AU899" s="19" t="s">
        <v>81</v>
      </c>
    </row>
    <row r="900" spans="2:51" s="13" customFormat="1" ht="11.25">
      <c r="B900" s="200"/>
      <c r="C900" s="201"/>
      <c r="D900" s="193" t="s">
        <v>166</v>
      </c>
      <c r="E900" s="202" t="s">
        <v>19</v>
      </c>
      <c r="F900" s="203" t="s">
        <v>2251</v>
      </c>
      <c r="G900" s="201"/>
      <c r="H900" s="202" t="s">
        <v>19</v>
      </c>
      <c r="I900" s="204"/>
      <c r="J900" s="201"/>
      <c r="K900" s="201"/>
      <c r="L900" s="205"/>
      <c r="M900" s="206"/>
      <c r="N900" s="207"/>
      <c r="O900" s="207"/>
      <c r="P900" s="207"/>
      <c r="Q900" s="207"/>
      <c r="R900" s="207"/>
      <c r="S900" s="207"/>
      <c r="T900" s="208"/>
      <c r="AT900" s="209" t="s">
        <v>166</v>
      </c>
      <c r="AU900" s="209" t="s">
        <v>81</v>
      </c>
      <c r="AV900" s="13" t="s">
        <v>79</v>
      </c>
      <c r="AW900" s="13" t="s">
        <v>33</v>
      </c>
      <c r="AX900" s="13" t="s">
        <v>72</v>
      </c>
      <c r="AY900" s="209" t="s">
        <v>154</v>
      </c>
    </row>
    <row r="901" spans="2:51" s="14" customFormat="1" ht="11.25">
      <c r="B901" s="210"/>
      <c r="C901" s="211"/>
      <c r="D901" s="193" t="s">
        <v>166</v>
      </c>
      <c r="E901" s="212" t="s">
        <v>19</v>
      </c>
      <c r="F901" s="213" t="s">
        <v>2252</v>
      </c>
      <c r="G901" s="211"/>
      <c r="H901" s="214">
        <v>40</v>
      </c>
      <c r="I901" s="215"/>
      <c r="J901" s="211"/>
      <c r="K901" s="211"/>
      <c r="L901" s="216"/>
      <c r="M901" s="217"/>
      <c r="N901" s="218"/>
      <c r="O901" s="218"/>
      <c r="P901" s="218"/>
      <c r="Q901" s="218"/>
      <c r="R901" s="218"/>
      <c r="S901" s="218"/>
      <c r="T901" s="219"/>
      <c r="AT901" s="220" t="s">
        <v>166</v>
      </c>
      <c r="AU901" s="220" t="s">
        <v>81</v>
      </c>
      <c r="AV901" s="14" t="s">
        <v>81</v>
      </c>
      <c r="AW901" s="14" t="s">
        <v>33</v>
      </c>
      <c r="AX901" s="14" t="s">
        <v>72</v>
      </c>
      <c r="AY901" s="220" t="s">
        <v>154</v>
      </c>
    </row>
    <row r="902" spans="2:51" s="15" customFormat="1" ht="11.25">
      <c r="B902" s="221"/>
      <c r="C902" s="222"/>
      <c r="D902" s="193" t="s">
        <v>166</v>
      </c>
      <c r="E902" s="223" t="s">
        <v>19</v>
      </c>
      <c r="F902" s="224" t="s">
        <v>196</v>
      </c>
      <c r="G902" s="222"/>
      <c r="H902" s="225">
        <v>40</v>
      </c>
      <c r="I902" s="226"/>
      <c r="J902" s="222"/>
      <c r="K902" s="222"/>
      <c r="L902" s="227"/>
      <c r="M902" s="228"/>
      <c r="N902" s="229"/>
      <c r="O902" s="229"/>
      <c r="P902" s="229"/>
      <c r="Q902" s="229"/>
      <c r="R902" s="229"/>
      <c r="S902" s="229"/>
      <c r="T902" s="230"/>
      <c r="AT902" s="231" t="s">
        <v>166</v>
      </c>
      <c r="AU902" s="231" t="s">
        <v>81</v>
      </c>
      <c r="AV902" s="15" t="s">
        <v>161</v>
      </c>
      <c r="AW902" s="15" t="s">
        <v>33</v>
      </c>
      <c r="AX902" s="15" t="s">
        <v>79</v>
      </c>
      <c r="AY902" s="231" t="s">
        <v>154</v>
      </c>
    </row>
    <row r="903" spans="1:65" s="2" customFormat="1" ht="24.2" customHeight="1">
      <c r="A903" s="36"/>
      <c r="B903" s="37"/>
      <c r="C903" s="180" t="s">
        <v>834</v>
      </c>
      <c r="D903" s="180" t="s">
        <v>156</v>
      </c>
      <c r="E903" s="181" t="s">
        <v>2257</v>
      </c>
      <c r="F903" s="182" t="s">
        <v>2258</v>
      </c>
      <c r="G903" s="183" t="s">
        <v>2259</v>
      </c>
      <c r="H903" s="184">
        <v>1</v>
      </c>
      <c r="I903" s="185"/>
      <c r="J903" s="186">
        <f>ROUND(I903*H903,2)</f>
        <v>0</v>
      </c>
      <c r="K903" s="182" t="s">
        <v>458</v>
      </c>
      <c r="L903" s="41"/>
      <c r="M903" s="187" t="s">
        <v>19</v>
      </c>
      <c r="N903" s="188" t="s">
        <v>43</v>
      </c>
      <c r="O903" s="66"/>
      <c r="P903" s="189">
        <f>O903*H903</f>
        <v>0</v>
      </c>
      <c r="Q903" s="189">
        <v>0</v>
      </c>
      <c r="R903" s="189">
        <f>Q903*H903</f>
        <v>0</v>
      </c>
      <c r="S903" s="189">
        <v>0</v>
      </c>
      <c r="T903" s="190">
        <f>S903*H903</f>
        <v>0</v>
      </c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R903" s="191" t="s">
        <v>161</v>
      </c>
      <c r="AT903" s="191" t="s">
        <v>156</v>
      </c>
      <c r="AU903" s="191" t="s">
        <v>81</v>
      </c>
      <c r="AY903" s="19" t="s">
        <v>154</v>
      </c>
      <c r="BE903" s="192">
        <f>IF(N903="základní",J903,0)</f>
        <v>0</v>
      </c>
      <c r="BF903" s="192">
        <f>IF(N903="snížená",J903,0)</f>
        <v>0</v>
      </c>
      <c r="BG903" s="192">
        <f>IF(N903="zákl. přenesená",J903,0)</f>
        <v>0</v>
      </c>
      <c r="BH903" s="192">
        <f>IF(N903="sníž. přenesená",J903,0)</f>
        <v>0</v>
      </c>
      <c r="BI903" s="192">
        <f>IF(N903="nulová",J903,0)</f>
        <v>0</v>
      </c>
      <c r="BJ903" s="19" t="s">
        <v>79</v>
      </c>
      <c r="BK903" s="192">
        <f>ROUND(I903*H903,2)</f>
        <v>0</v>
      </c>
      <c r="BL903" s="19" t="s">
        <v>161</v>
      </c>
      <c r="BM903" s="191" t="s">
        <v>2260</v>
      </c>
    </row>
    <row r="904" spans="1:47" s="2" customFormat="1" ht="19.5">
      <c r="A904" s="36"/>
      <c r="B904" s="37"/>
      <c r="C904" s="38"/>
      <c r="D904" s="193" t="s">
        <v>163</v>
      </c>
      <c r="E904" s="38"/>
      <c r="F904" s="194" t="s">
        <v>2258</v>
      </c>
      <c r="G904" s="38"/>
      <c r="H904" s="38"/>
      <c r="I904" s="195"/>
      <c r="J904" s="38"/>
      <c r="K904" s="38"/>
      <c r="L904" s="41"/>
      <c r="M904" s="196"/>
      <c r="N904" s="197"/>
      <c r="O904" s="66"/>
      <c r="P904" s="66"/>
      <c r="Q904" s="66"/>
      <c r="R904" s="66"/>
      <c r="S904" s="66"/>
      <c r="T904" s="67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T904" s="19" t="s">
        <v>163</v>
      </c>
      <c r="AU904" s="19" t="s">
        <v>81</v>
      </c>
    </row>
    <row r="905" spans="1:65" s="2" customFormat="1" ht="24.2" customHeight="1">
      <c r="A905" s="36"/>
      <c r="B905" s="37"/>
      <c r="C905" s="180" t="s">
        <v>840</v>
      </c>
      <c r="D905" s="180" t="s">
        <v>156</v>
      </c>
      <c r="E905" s="181" t="s">
        <v>2261</v>
      </c>
      <c r="F905" s="182" t="s">
        <v>2262</v>
      </c>
      <c r="G905" s="183" t="s">
        <v>183</v>
      </c>
      <c r="H905" s="184">
        <v>2.4</v>
      </c>
      <c r="I905" s="185"/>
      <c r="J905" s="186">
        <f>ROUND(I905*H905,2)</f>
        <v>0</v>
      </c>
      <c r="K905" s="182" t="s">
        <v>160</v>
      </c>
      <c r="L905" s="41"/>
      <c r="M905" s="187" t="s">
        <v>19</v>
      </c>
      <c r="N905" s="188" t="s">
        <v>43</v>
      </c>
      <c r="O905" s="66"/>
      <c r="P905" s="189">
        <f>O905*H905</f>
        <v>0</v>
      </c>
      <c r="Q905" s="189">
        <v>0</v>
      </c>
      <c r="R905" s="189">
        <f>Q905*H905</f>
        <v>0</v>
      </c>
      <c r="S905" s="189">
        <v>2.4</v>
      </c>
      <c r="T905" s="190">
        <f>S905*H905</f>
        <v>5.76</v>
      </c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R905" s="191" t="s">
        <v>161</v>
      </c>
      <c r="AT905" s="191" t="s">
        <v>156</v>
      </c>
      <c r="AU905" s="191" t="s">
        <v>81</v>
      </c>
      <c r="AY905" s="19" t="s">
        <v>154</v>
      </c>
      <c r="BE905" s="192">
        <f>IF(N905="základní",J905,0)</f>
        <v>0</v>
      </c>
      <c r="BF905" s="192">
        <f>IF(N905="snížená",J905,0)</f>
        <v>0</v>
      </c>
      <c r="BG905" s="192">
        <f>IF(N905="zákl. přenesená",J905,0)</f>
        <v>0</v>
      </c>
      <c r="BH905" s="192">
        <f>IF(N905="sníž. přenesená",J905,0)</f>
        <v>0</v>
      </c>
      <c r="BI905" s="192">
        <f>IF(N905="nulová",J905,0)</f>
        <v>0</v>
      </c>
      <c r="BJ905" s="19" t="s">
        <v>79</v>
      </c>
      <c r="BK905" s="192">
        <f>ROUND(I905*H905,2)</f>
        <v>0</v>
      </c>
      <c r="BL905" s="19" t="s">
        <v>161</v>
      </c>
      <c r="BM905" s="191" t="s">
        <v>2263</v>
      </c>
    </row>
    <row r="906" spans="1:47" s="2" customFormat="1" ht="11.25">
      <c r="A906" s="36"/>
      <c r="B906" s="37"/>
      <c r="C906" s="38"/>
      <c r="D906" s="193" t="s">
        <v>163</v>
      </c>
      <c r="E906" s="38"/>
      <c r="F906" s="194" t="s">
        <v>2262</v>
      </c>
      <c r="G906" s="38"/>
      <c r="H906" s="38"/>
      <c r="I906" s="195"/>
      <c r="J906" s="38"/>
      <c r="K906" s="38"/>
      <c r="L906" s="41"/>
      <c r="M906" s="196"/>
      <c r="N906" s="197"/>
      <c r="O906" s="66"/>
      <c r="P906" s="66"/>
      <c r="Q906" s="66"/>
      <c r="R906" s="66"/>
      <c r="S906" s="66"/>
      <c r="T906" s="67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T906" s="19" t="s">
        <v>163</v>
      </c>
      <c r="AU906" s="19" t="s">
        <v>81</v>
      </c>
    </row>
    <row r="907" spans="1:47" s="2" customFormat="1" ht="11.25">
      <c r="A907" s="36"/>
      <c r="B907" s="37"/>
      <c r="C907" s="38"/>
      <c r="D907" s="198" t="s">
        <v>164</v>
      </c>
      <c r="E907" s="38"/>
      <c r="F907" s="199" t="s">
        <v>2264</v>
      </c>
      <c r="G907" s="38"/>
      <c r="H907" s="38"/>
      <c r="I907" s="195"/>
      <c r="J907" s="38"/>
      <c r="K907" s="38"/>
      <c r="L907" s="41"/>
      <c r="M907" s="196"/>
      <c r="N907" s="197"/>
      <c r="O907" s="66"/>
      <c r="P907" s="66"/>
      <c r="Q907" s="66"/>
      <c r="R907" s="66"/>
      <c r="S907" s="66"/>
      <c r="T907" s="67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T907" s="19" t="s">
        <v>164</v>
      </c>
      <c r="AU907" s="19" t="s">
        <v>81</v>
      </c>
    </row>
    <row r="908" spans="2:51" s="13" customFormat="1" ht="11.25">
      <c r="B908" s="200"/>
      <c r="C908" s="201"/>
      <c r="D908" s="193" t="s">
        <v>166</v>
      </c>
      <c r="E908" s="202" t="s">
        <v>19</v>
      </c>
      <c r="F908" s="203" t="s">
        <v>2265</v>
      </c>
      <c r="G908" s="201"/>
      <c r="H908" s="202" t="s">
        <v>19</v>
      </c>
      <c r="I908" s="204"/>
      <c r="J908" s="201"/>
      <c r="K908" s="201"/>
      <c r="L908" s="205"/>
      <c r="M908" s="206"/>
      <c r="N908" s="207"/>
      <c r="O908" s="207"/>
      <c r="P908" s="207"/>
      <c r="Q908" s="207"/>
      <c r="R908" s="207"/>
      <c r="S908" s="207"/>
      <c r="T908" s="208"/>
      <c r="AT908" s="209" t="s">
        <v>166</v>
      </c>
      <c r="AU908" s="209" t="s">
        <v>81</v>
      </c>
      <c r="AV908" s="13" t="s">
        <v>79</v>
      </c>
      <c r="AW908" s="13" t="s">
        <v>33</v>
      </c>
      <c r="AX908" s="13" t="s">
        <v>72</v>
      </c>
      <c r="AY908" s="209" t="s">
        <v>154</v>
      </c>
    </row>
    <row r="909" spans="2:51" s="14" customFormat="1" ht="11.25">
      <c r="B909" s="210"/>
      <c r="C909" s="211"/>
      <c r="D909" s="193" t="s">
        <v>166</v>
      </c>
      <c r="E909" s="212" t="s">
        <v>19</v>
      </c>
      <c r="F909" s="213" t="s">
        <v>2266</v>
      </c>
      <c r="G909" s="211"/>
      <c r="H909" s="214">
        <v>2.4</v>
      </c>
      <c r="I909" s="215"/>
      <c r="J909" s="211"/>
      <c r="K909" s="211"/>
      <c r="L909" s="216"/>
      <c r="M909" s="217"/>
      <c r="N909" s="218"/>
      <c r="O909" s="218"/>
      <c r="P909" s="218"/>
      <c r="Q909" s="218"/>
      <c r="R909" s="218"/>
      <c r="S909" s="218"/>
      <c r="T909" s="219"/>
      <c r="AT909" s="220" t="s">
        <v>166</v>
      </c>
      <c r="AU909" s="220" t="s">
        <v>81</v>
      </c>
      <c r="AV909" s="14" t="s">
        <v>81</v>
      </c>
      <c r="AW909" s="14" t="s">
        <v>33</v>
      </c>
      <c r="AX909" s="14" t="s">
        <v>72</v>
      </c>
      <c r="AY909" s="220" t="s">
        <v>154</v>
      </c>
    </row>
    <row r="910" spans="2:51" s="15" customFormat="1" ht="11.25">
      <c r="B910" s="221"/>
      <c r="C910" s="222"/>
      <c r="D910" s="193" t="s">
        <v>166</v>
      </c>
      <c r="E910" s="223" t="s">
        <v>19</v>
      </c>
      <c r="F910" s="224" t="s">
        <v>196</v>
      </c>
      <c r="G910" s="222"/>
      <c r="H910" s="225">
        <v>2.4</v>
      </c>
      <c r="I910" s="226"/>
      <c r="J910" s="222"/>
      <c r="K910" s="222"/>
      <c r="L910" s="227"/>
      <c r="M910" s="228"/>
      <c r="N910" s="229"/>
      <c r="O910" s="229"/>
      <c r="P910" s="229"/>
      <c r="Q910" s="229"/>
      <c r="R910" s="229"/>
      <c r="S910" s="229"/>
      <c r="T910" s="230"/>
      <c r="AT910" s="231" t="s">
        <v>166</v>
      </c>
      <c r="AU910" s="231" t="s">
        <v>81</v>
      </c>
      <c r="AV910" s="15" t="s">
        <v>161</v>
      </c>
      <c r="AW910" s="15" t="s">
        <v>33</v>
      </c>
      <c r="AX910" s="15" t="s">
        <v>79</v>
      </c>
      <c r="AY910" s="231" t="s">
        <v>154</v>
      </c>
    </row>
    <row r="911" spans="1:65" s="2" customFormat="1" ht="44.25" customHeight="1">
      <c r="A911" s="36"/>
      <c r="B911" s="37"/>
      <c r="C911" s="180" t="s">
        <v>844</v>
      </c>
      <c r="D911" s="180" t="s">
        <v>156</v>
      </c>
      <c r="E911" s="181" t="s">
        <v>2267</v>
      </c>
      <c r="F911" s="182" t="s">
        <v>2268</v>
      </c>
      <c r="G911" s="183" t="s">
        <v>177</v>
      </c>
      <c r="H911" s="184">
        <v>0.15</v>
      </c>
      <c r="I911" s="185"/>
      <c r="J911" s="186">
        <f>ROUND(I911*H911,2)</f>
        <v>0</v>
      </c>
      <c r="K911" s="182" t="s">
        <v>160</v>
      </c>
      <c r="L911" s="41"/>
      <c r="M911" s="187" t="s">
        <v>19</v>
      </c>
      <c r="N911" s="188" t="s">
        <v>43</v>
      </c>
      <c r="O911" s="66"/>
      <c r="P911" s="189">
        <f>O911*H911</f>
        <v>0</v>
      </c>
      <c r="Q911" s="189">
        <v>0.00123</v>
      </c>
      <c r="R911" s="189">
        <f>Q911*H911</f>
        <v>0.00018449999999999999</v>
      </c>
      <c r="S911" s="189">
        <v>0.017</v>
      </c>
      <c r="T911" s="190">
        <f>S911*H911</f>
        <v>0.00255</v>
      </c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R911" s="191" t="s">
        <v>161</v>
      </c>
      <c r="AT911" s="191" t="s">
        <v>156</v>
      </c>
      <c r="AU911" s="191" t="s">
        <v>81</v>
      </c>
      <c r="AY911" s="19" t="s">
        <v>154</v>
      </c>
      <c r="BE911" s="192">
        <f>IF(N911="základní",J911,0)</f>
        <v>0</v>
      </c>
      <c r="BF911" s="192">
        <f>IF(N911="snížená",J911,0)</f>
        <v>0</v>
      </c>
      <c r="BG911" s="192">
        <f>IF(N911="zákl. přenesená",J911,0)</f>
        <v>0</v>
      </c>
      <c r="BH911" s="192">
        <f>IF(N911="sníž. přenesená",J911,0)</f>
        <v>0</v>
      </c>
      <c r="BI911" s="192">
        <f>IF(N911="nulová",J911,0)</f>
        <v>0</v>
      </c>
      <c r="BJ911" s="19" t="s">
        <v>79</v>
      </c>
      <c r="BK911" s="192">
        <f>ROUND(I911*H911,2)</f>
        <v>0</v>
      </c>
      <c r="BL911" s="19" t="s">
        <v>161</v>
      </c>
      <c r="BM911" s="191" t="s">
        <v>2269</v>
      </c>
    </row>
    <row r="912" spans="1:47" s="2" customFormat="1" ht="29.25">
      <c r="A912" s="36"/>
      <c r="B912" s="37"/>
      <c r="C912" s="38"/>
      <c r="D912" s="193" t="s">
        <v>163</v>
      </c>
      <c r="E912" s="38"/>
      <c r="F912" s="194" t="s">
        <v>2268</v>
      </c>
      <c r="G912" s="38"/>
      <c r="H912" s="38"/>
      <c r="I912" s="195"/>
      <c r="J912" s="38"/>
      <c r="K912" s="38"/>
      <c r="L912" s="41"/>
      <c r="M912" s="196"/>
      <c r="N912" s="197"/>
      <c r="O912" s="66"/>
      <c r="P912" s="66"/>
      <c r="Q912" s="66"/>
      <c r="R912" s="66"/>
      <c r="S912" s="66"/>
      <c r="T912" s="67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T912" s="19" t="s">
        <v>163</v>
      </c>
      <c r="AU912" s="19" t="s">
        <v>81</v>
      </c>
    </row>
    <row r="913" spans="1:47" s="2" customFormat="1" ht="11.25">
      <c r="A913" s="36"/>
      <c r="B913" s="37"/>
      <c r="C913" s="38"/>
      <c r="D913" s="198" t="s">
        <v>164</v>
      </c>
      <c r="E913" s="38"/>
      <c r="F913" s="199" t="s">
        <v>2270</v>
      </c>
      <c r="G913" s="38"/>
      <c r="H913" s="38"/>
      <c r="I913" s="195"/>
      <c r="J913" s="38"/>
      <c r="K913" s="38"/>
      <c r="L913" s="41"/>
      <c r="M913" s="196"/>
      <c r="N913" s="197"/>
      <c r="O913" s="66"/>
      <c r="P913" s="66"/>
      <c r="Q913" s="66"/>
      <c r="R913" s="66"/>
      <c r="S913" s="66"/>
      <c r="T913" s="67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T913" s="19" t="s">
        <v>164</v>
      </c>
      <c r="AU913" s="19" t="s">
        <v>81</v>
      </c>
    </row>
    <row r="914" spans="2:51" s="13" customFormat="1" ht="11.25">
      <c r="B914" s="200"/>
      <c r="C914" s="201"/>
      <c r="D914" s="193" t="s">
        <v>166</v>
      </c>
      <c r="E914" s="202" t="s">
        <v>19</v>
      </c>
      <c r="F914" s="203" t="s">
        <v>2271</v>
      </c>
      <c r="G914" s="201"/>
      <c r="H914" s="202" t="s">
        <v>19</v>
      </c>
      <c r="I914" s="204"/>
      <c r="J914" s="201"/>
      <c r="K914" s="201"/>
      <c r="L914" s="205"/>
      <c r="M914" s="206"/>
      <c r="N914" s="207"/>
      <c r="O914" s="207"/>
      <c r="P914" s="207"/>
      <c r="Q914" s="207"/>
      <c r="R914" s="207"/>
      <c r="S914" s="207"/>
      <c r="T914" s="208"/>
      <c r="AT914" s="209" t="s">
        <v>166</v>
      </c>
      <c r="AU914" s="209" t="s">
        <v>81</v>
      </c>
      <c r="AV914" s="13" t="s">
        <v>79</v>
      </c>
      <c r="AW914" s="13" t="s">
        <v>33</v>
      </c>
      <c r="AX914" s="13" t="s">
        <v>72</v>
      </c>
      <c r="AY914" s="209" t="s">
        <v>154</v>
      </c>
    </row>
    <row r="915" spans="2:51" s="14" customFormat="1" ht="11.25">
      <c r="B915" s="210"/>
      <c r="C915" s="211"/>
      <c r="D915" s="193" t="s">
        <v>166</v>
      </c>
      <c r="E915" s="212" t="s">
        <v>19</v>
      </c>
      <c r="F915" s="213" t="s">
        <v>2272</v>
      </c>
      <c r="G915" s="211"/>
      <c r="H915" s="214">
        <v>0.15</v>
      </c>
      <c r="I915" s="215"/>
      <c r="J915" s="211"/>
      <c r="K915" s="211"/>
      <c r="L915" s="216"/>
      <c r="M915" s="217"/>
      <c r="N915" s="218"/>
      <c r="O915" s="218"/>
      <c r="P915" s="218"/>
      <c r="Q915" s="218"/>
      <c r="R915" s="218"/>
      <c r="S915" s="218"/>
      <c r="T915" s="219"/>
      <c r="AT915" s="220" t="s">
        <v>166</v>
      </c>
      <c r="AU915" s="220" t="s">
        <v>81</v>
      </c>
      <c r="AV915" s="14" t="s">
        <v>81</v>
      </c>
      <c r="AW915" s="14" t="s">
        <v>33</v>
      </c>
      <c r="AX915" s="14" t="s">
        <v>72</v>
      </c>
      <c r="AY915" s="220" t="s">
        <v>154</v>
      </c>
    </row>
    <row r="916" spans="2:51" s="15" customFormat="1" ht="11.25">
      <c r="B916" s="221"/>
      <c r="C916" s="222"/>
      <c r="D916" s="193" t="s">
        <v>166</v>
      </c>
      <c r="E916" s="223" t="s">
        <v>19</v>
      </c>
      <c r="F916" s="224" t="s">
        <v>196</v>
      </c>
      <c r="G916" s="222"/>
      <c r="H916" s="225">
        <v>0.15</v>
      </c>
      <c r="I916" s="226"/>
      <c r="J916" s="222"/>
      <c r="K916" s="222"/>
      <c r="L916" s="227"/>
      <c r="M916" s="228"/>
      <c r="N916" s="229"/>
      <c r="O916" s="229"/>
      <c r="P916" s="229"/>
      <c r="Q916" s="229"/>
      <c r="R916" s="229"/>
      <c r="S916" s="229"/>
      <c r="T916" s="230"/>
      <c r="AT916" s="231" t="s">
        <v>166</v>
      </c>
      <c r="AU916" s="231" t="s">
        <v>81</v>
      </c>
      <c r="AV916" s="15" t="s">
        <v>161</v>
      </c>
      <c r="AW916" s="15" t="s">
        <v>33</v>
      </c>
      <c r="AX916" s="15" t="s">
        <v>79</v>
      </c>
      <c r="AY916" s="231" t="s">
        <v>154</v>
      </c>
    </row>
    <row r="917" spans="1:65" s="2" customFormat="1" ht="44.25" customHeight="1">
      <c r="A917" s="36"/>
      <c r="B917" s="37"/>
      <c r="C917" s="180" t="s">
        <v>852</v>
      </c>
      <c r="D917" s="180" t="s">
        <v>156</v>
      </c>
      <c r="E917" s="181" t="s">
        <v>2273</v>
      </c>
      <c r="F917" s="182" t="s">
        <v>2274</v>
      </c>
      <c r="G917" s="183" t="s">
        <v>177</v>
      </c>
      <c r="H917" s="184">
        <v>0.9</v>
      </c>
      <c r="I917" s="185"/>
      <c r="J917" s="186">
        <f>ROUND(I917*H917,2)</f>
        <v>0</v>
      </c>
      <c r="K917" s="182" t="s">
        <v>160</v>
      </c>
      <c r="L917" s="41"/>
      <c r="M917" s="187" t="s">
        <v>19</v>
      </c>
      <c r="N917" s="188" t="s">
        <v>43</v>
      </c>
      <c r="O917" s="66"/>
      <c r="P917" s="189">
        <f>O917*H917</f>
        <v>0</v>
      </c>
      <c r="Q917" s="189">
        <v>0.00147</v>
      </c>
      <c r="R917" s="189">
        <f>Q917*H917</f>
        <v>0.001323</v>
      </c>
      <c r="S917" s="189">
        <v>0.039</v>
      </c>
      <c r="T917" s="190">
        <f>S917*H917</f>
        <v>0.0351</v>
      </c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R917" s="191" t="s">
        <v>161</v>
      </c>
      <c r="AT917" s="191" t="s">
        <v>156</v>
      </c>
      <c r="AU917" s="191" t="s">
        <v>81</v>
      </c>
      <c r="AY917" s="19" t="s">
        <v>154</v>
      </c>
      <c r="BE917" s="192">
        <f>IF(N917="základní",J917,0)</f>
        <v>0</v>
      </c>
      <c r="BF917" s="192">
        <f>IF(N917="snížená",J917,0)</f>
        <v>0</v>
      </c>
      <c r="BG917" s="192">
        <f>IF(N917="zákl. přenesená",J917,0)</f>
        <v>0</v>
      </c>
      <c r="BH917" s="192">
        <f>IF(N917="sníž. přenesená",J917,0)</f>
        <v>0</v>
      </c>
      <c r="BI917" s="192">
        <f>IF(N917="nulová",J917,0)</f>
        <v>0</v>
      </c>
      <c r="BJ917" s="19" t="s">
        <v>79</v>
      </c>
      <c r="BK917" s="192">
        <f>ROUND(I917*H917,2)</f>
        <v>0</v>
      </c>
      <c r="BL917" s="19" t="s">
        <v>161</v>
      </c>
      <c r="BM917" s="191" t="s">
        <v>2275</v>
      </c>
    </row>
    <row r="918" spans="1:47" s="2" customFormat="1" ht="29.25">
      <c r="A918" s="36"/>
      <c r="B918" s="37"/>
      <c r="C918" s="38"/>
      <c r="D918" s="193" t="s">
        <v>163</v>
      </c>
      <c r="E918" s="38"/>
      <c r="F918" s="194" t="s">
        <v>2274</v>
      </c>
      <c r="G918" s="38"/>
      <c r="H918" s="38"/>
      <c r="I918" s="195"/>
      <c r="J918" s="38"/>
      <c r="K918" s="38"/>
      <c r="L918" s="41"/>
      <c r="M918" s="196"/>
      <c r="N918" s="197"/>
      <c r="O918" s="66"/>
      <c r="P918" s="66"/>
      <c r="Q918" s="66"/>
      <c r="R918" s="66"/>
      <c r="S918" s="66"/>
      <c r="T918" s="67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T918" s="19" t="s">
        <v>163</v>
      </c>
      <c r="AU918" s="19" t="s">
        <v>81</v>
      </c>
    </row>
    <row r="919" spans="1:47" s="2" customFormat="1" ht="11.25">
      <c r="A919" s="36"/>
      <c r="B919" s="37"/>
      <c r="C919" s="38"/>
      <c r="D919" s="198" t="s">
        <v>164</v>
      </c>
      <c r="E919" s="38"/>
      <c r="F919" s="199" t="s">
        <v>2276</v>
      </c>
      <c r="G919" s="38"/>
      <c r="H919" s="38"/>
      <c r="I919" s="195"/>
      <c r="J919" s="38"/>
      <c r="K919" s="38"/>
      <c r="L919" s="41"/>
      <c r="M919" s="196"/>
      <c r="N919" s="197"/>
      <c r="O919" s="66"/>
      <c r="P919" s="66"/>
      <c r="Q919" s="66"/>
      <c r="R919" s="66"/>
      <c r="S919" s="66"/>
      <c r="T919" s="67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T919" s="19" t="s">
        <v>164</v>
      </c>
      <c r="AU919" s="19" t="s">
        <v>81</v>
      </c>
    </row>
    <row r="920" spans="2:51" s="13" customFormat="1" ht="11.25">
      <c r="B920" s="200"/>
      <c r="C920" s="201"/>
      <c r="D920" s="193" t="s">
        <v>166</v>
      </c>
      <c r="E920" s="202" t="s">
        <v>19</v>
      </c>
      <c r="F920" s="203" t="s">
        <v>2271</v>
      </c>
      <c r="G920" s="201"/>
      <c r="H920" s="202" t="s">
        <v>19</v>
      </c>
      <c r="I920" s="204"/>
      <c r="J920" s="201"/>
      <c r="K920" s="201"/>
      <c r="L920" s="205"/>
      <c r="M920" s="206"/>
      <c r="N920" s="207"/>
      <c r="O920" s="207"/>
      <c r="P920" s="207"/>
      <c r="Q920" s="207"/>
      <c r="R920" s="207"/>
      <c r="S920" s="207"/>
      <c r="T920" s="208"/>
      <c r="AT920" s="209" t="s">
        <v>166</v>
      </c>
      <c r="AU920" s="209" t="s">
        <v>81</v>
      </c>
      <c r="AV920" s="13" t="s">
        <v>79</v>
      </c>
      <c r="AW920" s="13" t="s">
        <v>33</v>
      </c>
      <c r="AX920" s="13" t="s">
        <v>72</v>
      </c>
      <c r="AY920" s="209" t="s">
        <v>154</v>
      </c>
    </row>
    <row r="921" spans="2:51" s="14" customFormat="1" ht="11.25">
      <c r="B921" s="210"/>
      <c r="C921" s="211"/>
      <c r="D921" s="193" t="s">
        <v>166</v>
      </c>
      <c r="E921" s="212" t="s">
        <v>19</v>
      </c>
      <c r="F921" s="213" t="s">
        <v>2277</v>
      </c>
      <c r="G921" s="211"/>
      <c r="H921" s="214">
        <v>0.9</v>
      </c>
      <c r="I921" s="215"/>
      <c r="J921" s="211"/>
      <c r="K921" s="211"/>
      <c r="L921" s="216"/>
      <c r="M921" s="217"/>
      <c r="N921" s="218"/>
      <c r="O921" s="218"/>
      <c r="P921" s="218"/>
      <c r="Q921" s="218"/>
      <c r="R921" s="218"/>
      <c r="S921" s="218"/>
      <c r="T921" s="219"/>
      <c r="AT921" s="220" t="s">
        <v>166</v>
      </c>
      <c r="AU921" s="220" t="s">
        <v>81</v>
      </c>
      <c r="AV921" s="14" t="s">
        <v>81</v>
      </c>
      <c r="AW921" s="14" t="s">
        <v>33</v>
      </c>
      <c r="AX921" s="14" t="s">
        <v>72</v>
      </c>
      <c r="AY921" s="220" t="s">
        <v>154</v>
      </c>
    </row>
    <row r="922" spans="2:51" s="15" customFormat="1" ht="11.25">
      <c r="B922" s="221"/>
      <c r="C922" s="222"/>
      <c r="D922" s="193" t="s">
        <v>166</v>
      </c>
      <c r="E922" s="223" t="s">
        <v>19</v>
      </c>
      <c r="F922" s="224" t="s">
        <v>196</v>
      </c>
      <c r="G922" s="222"/>
      <c r="H922" s="225">
        <v>0.9</v>
      </c>
      <c r="I922" s="226"/>
      <c r="J922" s="222"/>
      <c r="K922" s="222"/>
      <c r="L922" s="227"/>
      <c r="M922" s="228"/>
      <c r="N922" s="229"/>
      <c r="O922" s="229"/>
      <c r="P922" s="229"/>
      <c r="Q922" s="229"/>
      <c r="R922" s="229"/>
      <c r="S922" s="229"/>
      <c r="T922" s="230"/>
      <c r="AT922" s="231" t="s">
        <v>166</v>
      </c>
      <c r="AU922" s="231" t="s">
        <v>81</v>
      </c>
      <c r="AV922" s="15" t="s">
        <v>161</v>
      </c>
      <c r="AW922" s="15" t="s">
        <v>33</v>
      </c>
      <c r="AX922" s="15" t="s">
        <v>79</v>
      </c>
      <c r="AY922" s="231" t="s">
        <v>154</v>
      </c>
    </row>
    <row r="923" spans="2:63" s="12" customFormat="1" ht="22.9" customHeight="1">
      <c r="B923" s="164"/>
      <c r="C923" s="165"/>
      <c r="D923" s="166" t="s">
        <v>71</v>
      </c>
      <c r="E923" s="178" t="s">
        <v>1017</v>
      </c>
      <c r="F923" s="178" t="s">
        <v>1018</v>
      </c>
      <c r="G923" s="165"/>
      <c r="H923" s="165"/>
      <c r="I923" s="168"/>
      <c r="J923" s="179">
        <f>BK923</f>
        <v>0</v>
      </c>
      <c r="K923" s="165"/>
      <c r="L923" s="170"/>
      <c r="M923" s="171"/>
      <c r="N923" s="172"/>
      <c r="O923" s="172"/>
      <c r="P923" s="173">
        <f>SUM(P924:P944)</f>
        <v>0</v>
      </c>
      <c r="Q923" s="172"/>
      <c r="R923" s="173">
        <f>SUM(R924:R944)</f>
        <v>0</v>
      </c>
      <c r="S923" s="172"/>
      <c r="T923" s="174">
        <f>SUM(T924:T944)</f>
        <v>0</v>
      </c>
      <c r="AR923" s="175" t="s">
        <v>79</v>
      </c>
      <c r="AT923" s="176" t="s">
        <v>71</v>
      </c>
      <c r="AU923" s="176" t="s">
        <v>79</v>
      </c>
      <c r="AY923" s="175" t="s">
        <v>154</v>
      </c>
      <c r="BK923" s="177">
        <f>SUM(BK924:BK944)</f>
        <v>0</v>
      </c>
    </row>
    <row r="924" spans="1:65" s="2" customFormat="1" ht="37.9" customHeight="1">
      <c r="A924" s="36"/>
      <c r="B924" s="37"/>
      <c r="C924" s="180" t="s">
        <v>860</v>
      </c>
      <c r="D924" s="180" t="s">
        <v>156</v>
      </c>
      <c r="E924" s="181" t="s">
        <v>2278</v>
      </c>
      <c r="F924" s="182" t="s">
        <v>2279</v>
      </c>
      <c r="G924" s="183" t="s">
        <v>258</v>
      </c>
      <c r="H924" s="184">
        <v>39.515</v>
      </c>
      <c r="I924" s="185"/>
      <c r="J924" s="186">
        <f>ROUND(I924*H924,2)</f>
        <v>0</v>
      </c>
      <c r="K924" s="182" t="s">
        <v>160</v>
      </c>
      <c r="L924" s="41"/>
      <c r="M924" s="187" t="s">
        <v>19</v>
      </c>
      <c r="N924" s="188" t="s">
        <v>43</v>
      </c>
      <c r="O924" s="66"/>
      <c r="P924" s="189">
        <f>O924*H924</f>
        <v>0</v>
      </c>
      <c r="Q924" s="189">
        <v>0</v>
      </c>
      <c r="R924" s="189">
        <f>Q924*H924</f>
        <v>0</v>
      </c>
      <c r="S924" s="189">
        <v>0</v>
      </c>
      <c r="T924" s="190">
        <f>S924*H924</f>
        <v>0</v>
      </c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R924" s="191" t="s">
        <v>161</v>
      </c>
      <c r="AT924" s="191" t="s">
        <v>156</v>
      </c>
      <c r="AU924" s="191" t="s">
        <v>81</v>
      </c>
      <c r="AY924" s="19" t="s">
        <v>154</v>
      </c>
      <c r="BE924" s="192">
        <f>IF(N924="základní",J924,0)</f>
        <v>0</v>
      </c>
      <c r="BF924" s="192">
        <f>IF(N924="snížená",J924,0)</f>
        <v>0</v>
      </c>
      <c r="BG924" s="192">
        <f>IF(N924="zákl. přenesená",J924,0)</f>
        <v>0</v>
      </c>
      <c r="BH924" s="192">
        <f>IF(N924="sníž. přenesená",J924,0)</f>
        <v>0</v>
      </c>
      <c r="BI924" s="192">
        <f>IF(N924="nulová",J924,0)</f>
        <v>0</v>
      </c>
      <c r="BJ924" s="19" t="s">
        <v>79</v>
      </c>
      <c r="BK924" s="192">
        <f>ROUND(I924*H924,2)</f>
        <v>0</v>
      </c>
      <c r="BL924" s="19" t="s">
        <v>161</v>
      </c>
      <c r="BM924" s="191" t="s">
        <v>2280</v>
      </c>
    </row>
    <row r="925" spans="1:47" s="2" customFormat="1" ht="29.25">
      <c r="A925" s="36"/>
      <c r="B925" s="37"/>
      <c r="C925" s="38"/>
      <c r="D925" s="193" t="s">
        <v>163</v>
      </c>
      <c r="E925" s="38"/>
      <c r="F925" s="194" t="s">
        <v>2279</v>
      </c>
      <c r="G925" s="38"/>
      <c r="H925" s="38"/>
      <c r="I925" s="195"/>
      <c r="J925" s="38"/>
      <c r="K925" s="38"/>
      <c r="L925" s="41"/>
      <c r="M925" s="196"/>
      <c r="N925" s="197"/>
      <c r="O925" s="66"/>
      <c r="P925" s="66"/>
      <c r="Q925" s="66"/>
      <c r="R925" s="66"/>
      <c r="S925" s="66"/>
      <c r="T925" s="67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T925" s="19" t="s">
        <v>163</v>
      </c>
      <c r="AU925" s="19" t="s">
        <v>81</v>
      </c>
    </row>
    <row r="926" spans="1:47" s="2" customFormat="1" ht="11.25">
      <c r="A926" s="36"/>
      <c r="B926" s="37"/>
      <c r="C926" s="38"/>
      <c r="D926" s="198" t="s">
        <v>164</v>
      </c>
      <c r="E926" s="38"/>
      <c r="F926" s="199" t="s">
        <v>2281</v>
      </c>
      <c r="G926" s="38"/>
      <c r="H926" s="38"/>
      <c r="I926" s="195"/>
      <c r="J926" s="38"/>
      <c r="K926" s="38"/>
      <c r="L926" s="41"/>
      <c r="M926" s="196"/>
      <c r="N926" s="197"/>
      <c r="O926" s="66"/>
      <c r="P926" s="66"/>
      <c r="Q926" s="66"/>
      <c r="R926" s="66"/>
      <c r="S926" s="66"/>
      <c r="T926" s="67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T926" s="19" t="s">
        <v>164</v>
      </c>
      <c r="AU926" s="19" t="s">
        <v>81</v>
      </c>
    </row>
    <row r="927" spans="1:65" s="2" customFormat="1" ht="44.25" customHeight="1">
      <c r="A927" s="36"/>
      <c r="B927" s="37"/>
      <c r="C927" s="180" t="s">
        <v>866</v>
      </c>
      <c r="D927" s="180" t="s">
        <v>156</v>
      </c>
      <c r="E927" s="181" t="s">
        <v>1049</v>
      </c>
      <c r="F927" s="182" t="s">
        <v>1050</v>
      </c>
      <c r="G927" s="183" t="s">
        <v>258</v>
      </c>
      <c r="H927" s="184">
        <v>19.962</v>
      </c>
      <c r="I927" s="185"/>
      <c r="J927" s="186">
        <f>ROUND(I927*H927,2)</f>
        <v>0</v>
      </c>
      <c r="K927" s="182" t="s">
        <v>160</v>
      </c>
      <c r="L927" s="41"/>
      <c r="M927" s="187" t="s">
        <v>19</v>
      </c>
      <c r="N927" s="188" t="s">
        <v>43</v>
      </c>
      <c r="O927" s="66"/>
      <c r="P927" s="189">
        <f>O927*H927</f>
        <v>0</v>
      </c>
      <c r="Q927" s="189">
        <v>0</v>
      </c>
      <c r="R927" s="189">
        <f>Q927*H927</f>
        <v>0</v>
      </c>
      <c r="S927" s="189">
        <v>0</v>
      </c>
      <c r="T927" s="190">
        <f>S927*H927</f>
        <v>0</v>
      </c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R927" s="191" t="s">
        <v>161</v>
      </c>
      <c r="AT927" s="191" t="s">
        <v>156</v>
      </c>
      <c r="AU927" s="191" t="s">
        <v>81</v>
      </c>
      <c r="AY927" s="19" t="s">
        <v>154</v>
      </c>
      <c r="BE927" s="192">
        <f>IF(N927="základní",J927,0)</f>
        <v>0</v>
      </c>
      <c r="BF927" s="192">
        <f>IF(N927="snížená",J927,0)</f>
        <v>0</v>
      </c>
      <c r="BG927" s="192">
        <f>IF(N927="zákl. přenesená",J927,0)</f>
        <v>0</v>
      </c>
      <c r="BH927" s="192">
        <f>IF(N927="sníž. přenesená",J927,0)</f>
        <v>0</v>
      </c>
      <c r="BI927" s="192">
        <f>IF(N927="nulová",J927,0)</f>
        <v>0</v>
      </c>
      <c r="BJ927" s="19" t="s">
        <v>79</v>
      </c>
      <c r="BK927" s="192">
        <f>ROUND(I927*H927,2)</f>
        <v>0</v>
      </c>
      <c r="BL927" s="19" t="s">
        <v>161</v>
      </c>
      <c r="BM927" s="191" t="s">
        <v>2282</v>
      </c>
    </row>
    <row r="928" spans="1:47" s="2" customFormat="1" ht="29.25">
      <c r="A928" s="36"/>
      <c r="B928" s="37"/>
      <c r="C928" s="38"/>
      <c r="D928" s="193" t="s">
        <v>163</v>
      </c>
      <c r="E928" s="38"/>
      <c r="F928" s="194" t="s">
        <v>1050</v>
      </c>
      <c r="G928" s="38"/>
      <c r="H928" s="38"/>
      <c r="I928" s="195"/>
      <c r="J928" s="38"/>
      <c r="K928" s="38"/>
      <c r="L928" s="41"/>
      <c r="M928" s="196"/>
      <c r="N928" s="197"/>
      <c r="O928" s="66"/>
      <c r="P928" s="66"/>
      <c r="Q928" s="66"/>
      <c r="R928" s="66"/>
      <c r="S928" s="66"/>
      <c r="T928" s="67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T928" s="19" t="s">
        <v>163</v>
      </c>
      <c r="AU928" s="19" t="s">
        <v>81</v>
      </c>
    </row>
    <row r="929" spans="1:47" s="2" customFormat="1" ht="11.25">
      <c r="A929" s="36"/>
      <c r="B929" s="37"/>
      <c r="C929" s="38"/>
      <c r="D929" s="198" t="s">
        <v>164</v>
      </c>
      <c r="E929" s="38"/>
      <c r="F929" s="199" t="s">
        <v>1052</v>
      </c>
      <c r="G929" s="38"/>
      <c r="H929" s="38"/>
      <c r="I929" s="195"/>
      <c r="J929" s="38"/>
      <c r="K929" s="38"/>
      <c r="L929" s="41"/>
      <c r="M929" s="196"/>
      <c r="N929" s="197"/>
      <c r="O929" s="66"/>
      <c r="P929" s="66"/>
      <c r="Q929" s="66"/>
      <c r="R929" s="66"/>
      <c r="S929" s="66"/>
      <c r="T929" s="67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T929" s="19" t="s">
        <v>164</v>
      </c>
      <c r="AU929" s="19" t="s">
        <v>81</v>
      </c>
    </row>
    <row r="930" spans="1:65" s="2" customFormat="1" ht="44.25" customHeight="1">
      <c r="A930" s="36"/>
      <c r="B930" s="37"/>
      <c r="C930" s="180" t="s">
        <v>873</v>
      </c>
      <c r="D930" s="180" t="s">
        <v>156</v>
      </c>
      <c r="E930" s="181" t="s">
        <v>2283</v>
      </c>
      <c r="F930" s="182" t="s">
        <v>2284</v>
      </c>
      <c r="G930" s="183" t="s">
        <v>258</v>
      </c>
      <c r="H930" s="184">
        <v>19.553</v>
      </c>
      <c r="I930" s="185"/>
      <c r="J930" s="186">
        <f>ROUND(I930*H930,2)</f>
        <v>0</v>
      </c>
      <c r="K930" s="182" t="s">
        <v>160</v>
      </c>
      <c r="L930" s="41"/>
      <c r="M930" s="187" t="s">
        <v>19</v>
      </c>
      <c r="N930" s="188" t="s">
        <v>43</v>
      </c>
      <c r="O930" s="66"/>
      <c r="P930" s="189">
        <f>O930*H930</f>
        <v>0</v>
      </c>
      <c r="Q930" s="189">
        <v>0</v>
      </c>
      <c r="R930" s="189">
        <f>Q930*H930</f>
        <v>0</v>
      </c>
      <c r="S930" s="189">
        <v>0</v>
      </c>
      <c r="T930" s="190">
        <f>S930*H930</f>
        <v>0</v>
      </c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R930" s="191" t="s">
        <v>161</v>
      </c>
      <c r="AT930" s="191" t="s">
        <v>156</v>
      </c>
      <c r="AU930" s="191" t="s">
        <v>81</v>
      </c>
      <c r="AY930" s="19" t="s">
        <v>154</v>
      </c>
      <c r="BE930" s="192">
        <f>IF(N930="základní",J930,0)</f>
        <v>0</v>
      </c>
      <c r="BF930" s="192">
        <f>IF(N930="snížená",J930,0)</f>
        <v>0</v>
      </c>
      <c r="BG930" s="192">
        <f>IF(N930="zákl. přenesená",J930,0)</f>
        <v>0</v>
      </c>
      <c r="BH930" s="192">
        <f>IF(N930="sníž. přenesená",J930,0)</f>
        <v>0</v>
      </c>
      <c r="BI930" s="192">
        <f>IF(N930="nulová",J930,0)</f>
        <v>0</v>
      </c>
      <c r="BJ930" s="19" t="s">
        <v>79</v>
      </c>
      <c r="BK930" s="192">
        <f>ROUND(I930*H930,2)</f>
        <v>0</v>
      </c>
      <c r="BL930" s="19" t="s">
        <v>161</v>
      </c>
      <c r="BM930" s="191" t="s">
        <v>2285</v>
      </c>
    </row>
    <row r="931" spans="1:47" s="2" customFormat="1" ht="29.25">
      <c r="A931" s="36"/>
      <c r="B931" s="37"/>
      <c r="C931" s="38"/>
      <c r="D931" s="193" t="s">
        <v>163</v>
      </c>
      <c r="E931" s="38"/>
      <c r="F931" s="194" t="s">
        <v>2284</v>
      </c>
      <c r="G931" s="38"/>
      <c r="H931" s="38"/>
      <c r="I931" s="195"/>
      <c r="J931" s="38"/>
      <c r="K931" s="38"/>
      <c r="L931" s="41"/>
      <c r="M931" s="196"/>
      <c r="N931" s="197"/>
      <c r="O931" s="66"/>
      <c r="P931" s="66"/>
      <c r="Q931" s="66"/>
      <c r="R931" s="66"/>
      <c r="S931" s="66"/>
      <c r="T931" s="67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T931" s="19" t="s">
        <v>163</v>
      </c>
      <c r="AU931" s="19" t="s">
        <v>81</v>
      </c>
    </row>
    <row r="932" spans="1:47" s="2" customFormat="1" ht="11.25">
      <c r="A932" s="36"/>
      <c r="B932" s="37"/>
      <c r="C932" s="38"/>
      <c r="D932" s="198" t="s">
        <v>164</v>
      </c>
      <c r="E932" s="38"/>
      <c r="F932" s="199" t="s">
        <v>2286</v>
      </c>
      <c r="G932" s="38"/>
      <c r="H932" s="38"/>
      <c r="I932" s="195"/>
      <c r="J932" s="38"/>
      <c r="K932" s="38"/>
      <c r="L932" s="41"/>
      <c r="M932" s="196"/>
      <c r="N932" s="197"/>
      <c r="O932" s="66"/>
      <c r="P932" s="66"/>
      <c r="Q932" s="66"/>
      <c r="R932" s="66"/>
      <c r="S932" s="66"/>
      <c r="T932" s="67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T932" s="19" t="s">
        <v>164</v>
      </c>
      <c r="AU932" s="19" t="s">
        <v>81</v>
      </c>
    </row>
    <row r="933" spans="2:51" s="14" customFormat="1" ht="11.25">
      <c r="B933" s="210"/>
      <c r="C933" s="211"/>
      <c r="D933" s="193" t="s">
        <v>166</v>
      </c>
      <c r="E933" s="212" t="s">
        <v>19</v>
      </c>
      <c r="F933" s="213" t="s">
        <v>2287</v>
      </c>
      <c r="G933" s="211"/>
      <c r="H933" s="214">
        <v>19.553</v>
      </c>
      <c r="I933" s="215"/>
      <c r="J933" s="211"/>
      <c r="K933" s="211"/>
      <c r="L933" s="216"/>
      <c r="M933" s="217"/>
      <c r="N933" s="218"/>
      <c r="O933" s="218"/>
      <c r="P933" s="218"/>
      <c r="Q933" s="218"/>
      <c r="R933" s="218"/>
      <c r="S933" s="218"/>
      <c r="T933" s="219"/>
      <c r="AT933" s="220" t="s">
        <v>166</v>
      </c>
      <c r="AU933" s="220" t="s">
        <v>81</v>
      </c>
      <c r="AV933" s="14" t="s">
        <v>81</v>
      </c>
      <c r="AW933" s="14" t="s">
        <v>33</v>
      </c>
      <c r="AX933" s="14" t="s">
        <v>72</v>
      </c>
      <c r="AY933" s="220" t="s">
        <v>154</v>
      </c>
    </row>
    <row r="934" spans="2:51" s="15" customFormat="1" ht="11.25">
      <c r="B934" s="221"/>
      <c r="C934" s="222"/>
      <c r="D934" s="193" t="s">
        <v>166</v>
      </c>
      <c r="E934" s="223" t="s">
        <v>19</v>
      </c>
      <c r="F934" s="224" t="s">
        <v>196</v>
      </c>
      <c r="G934" s="222"/>
      <c r="H934" s="225">
        <v>19.553</v>
      </c>
      <c r="I934" s="226"/>
      <c r="J934" s="222"/>
      <c r="K934" s="222"/>
      <c r="L934" s="227"/>
      <c r="M934" s="228"/>
      <c r="N934" s="229"/>
      <c r="O934" s="229"/>
      <c r="P934" s="229"/>
      <c r="Q934" s="229"/>
      <c r="R934" s="229"/>
      <c r="S934" s="229"/>
      <c r="T934" s="230"/>
      <c r="AT934" s="231" t="s">
        <v>166</v>
      </c>
      <c r="AU934" s="231" t="s">
        <v>81</v>
      </c>
      <c r="AV934" s="15" t="s">
        <v>161</v>
      </c>
      <c r="AW934" s="15" t="s">
        <v>33</v>
      </c>
      <c r="AX934" s="15" t="s">
        <v>79</v>
      </c>
      <c r="AY934" s="231" t="s">
        <v>154</v>
      </c>
    </row>
    <row r="935" spans="1:65" s="2" customFormat="1" ht="37.9" customHeight="1">
      <c r="A935" s="36"/>
      <c r="B935" s="37"/>
      <c r="C935" s="180" t="s">
        <v>880</v>
      </c>
      <c r="D935" s="180" t="s">
        <v>156</v>
      </c>
      <c r="E935" s="181" t="s">
        <v>2288</v>
      </c>
      <c r="F935" s="182" t="s">
        <v>2289</v>
      </c>
      <c r="G935" s="183" t="s">
        <v>258</v>
      </c>
      <c r="H935" s="184">
        <v>39.515</v>
      </c>
      <c r="I935" s="185"/>
      <c r="J935" s="186">
        <f>ROUND(I935*H935,2)</f>
        <v>0</v>
      </c>
      <c r="K935" s="182" t="s">
        <v>160</v>
      </c>
      <c r="L935" s="41"/>
      <c r="M935" s="187" t="s">
        <v>19</v>
      </c>
      <c r="N935" s="188" t="s">
        <v>43</v>
      </c>
      <c r="O935" s="66"/>
      <c r="P935" s="189">
        <f>O935*H935</f>
        <v>0</v>
      </c>
      <c r="Q935" s="189">
        <v>0</v>
      </c>
      <c r="R935" s="189">
        <f>Q935*H935</f>
        <v>0</v>
      </c>
      <c r="S935" s="189">
        <v>0</v>
      </c>
      <c r="T935" s="190">
        <f>S935*H935</f>
        <v>0</v>
      </c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R935" s="191" t="s">
        <v>161</v>
      </c>
      <c r="AT935" s="191" t="s">
        <v>156</v>
      </c>
      <c r="AU935" s="191" t="s">
        <v>81</v>
      </c>
      <c r="AY935" s="19" t="s">
        <v>154</v>
      </c>
      <c r="BE935" s="192">
        <f>IF(N935="základní",J935,0)</f>
        <v>0</v>
      </c>
      <c r="BF935" s="192">
        <f>IF(N935="snížená",J935,0)</f>
        <v>0</v>
      </c>
      <c r="BG935" s="192">
        <f>IF(N935="zákl. přenesená",J935,0)</f>
        <v>0</v>
      </c>
      <c r="BH935" s="192">
        <f>IF(N935="sníž. přenesená",J935,0)</f>
        <v>0</v>
      </c>
      <c r="BI935" s="192">
        <f>IF(N935="nulová",J935,0)</f>
        <v>0</v>
      </c>
      <c r="BJ935" s="19" t="s">
        <v>79</v>
      </c>
      <c r="BK935" s="192">
        <f>ROUND(I935*H935,2)</f>
        <v>0</v>
      </c>
      <c r="BL935" s="19" t="s">
        <v>161</v>
      </c>
      <c r="BM935" s="191" t="s">
        <v>2290</v>
      </c>
    </row>
    <row r="936" spans="1:47" s="2" customFormat="1" ht="19.5">
      <c r="A936" s="36"/>
      <c r="B936" s="37"/>
      <c r="C936" s="38"/>
      <c r="D936" s="193" t="s">
        <v>163</v>
      </c>
      <c r="E936" s="38"/>
      <c r="F936" s="194" t="s">
        <v>2289</v>
      </c>
      <c r="G936" s="38"/>
      <c r="H936" s="38"/>
      <c r="I936" s="195"/>
      <c r="J936" s="38"/>
      <c r="K936" s="38"/>
      <c r="L936" s="41"/>
      <c r="M936" s="196"/>
      <c r="N936" s="197"/>
      <c r="O936" s="66"/>
      <c r="P936" s="66"/>
      <c r="Q936" s="66"/>
      <c r="R936" s="66"/>
      <c r="S936" s="66"/>
      <c r="T936" s="67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T936" s="19" t="s">
        <v>163</v>
      </c>
      <c r="AU936" s="19" t="s">
        <v>81</v>
      </c>
    </row>
    <row r="937" spans="1:47" s="2" customFormat="1" ht="11.25">
      <c r="A937" s="36"/>
      <c r="B937" s="37"/>
      <c r="C937" s="38"/>
      <c r="D937" s="198" t="s">
        <v>164</v>
      </c>
      <c r="E937" s="38"/>
      <c r="F937" s="199" t="s">
        <v>2291</v>
      </c>
      <c r="G937" s="38"/>
      <c r="H937" s="38"/>
      <c r="I937" s="195"/>
      <c r="J937" s="38"/>
      <c r="K937" s="38"/>
      <c r="L937" s="41"/>
      <c r="M937" s="196"/>
      <c r="N937" s="197"/>
      <c r="O937" s="66"/>
      <c r="P937" s="66"/>
      <c r="Q937" s="66"/>
      <c r="R937" s="66"/>
      <c r="S937" s="66"/>
      <c r="T937" s="67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T937" s="19" t="s">
        <v>164</v>
      </c>
      <c r="AU937" s="19" t="s">
        <v>81</v>
      </c>
    </row>
    <row r="938" spans="1:65" s="2" customFormat="1" ht="49.15" customHeight="1">
      <c r="A938" s="36"/>
      <c r="B938" s="37"/>
      <c r="C938" s="180" t="s">
        <v>886</v>
      </c>
      <c r="D938" s="180" t="s">
        <v>156</v>
      </c>
      <c r="E938" s="181" t="s">
        <v>2292</v>
      </c>
      <c r="F938" s="182" t="s">
        <v>2293</v>
      </c>
      <c r="G938" s="183" t="s">
        <v>258</v>
      </c>
      <c r="H938" s="184">
        <v>1145.935</v>
      </c>
      <c r="I938" s="185"/>
      <c r="J938" s="186">
        <f>ROUND(I938*H938,2)</f>
        <v>0</v>
      </c>
      <c r="K938" s="182" t="s">
        <v>160</v>
      </c>
      <c r="L938" s="41"/>
      <c r="M938" s="187" t="s">
        <v>19</v>
      </c>
      <c r="N938" s="188" t="s">
        <v>43</v>
      </c>
      <c r="O938" s="66"/>
      <c r="P938" s="189">
        <f>O938*H938</f>
        <v>0</v>
      </c>
      <c r="Q938" s="189">
        <v>0</v>
      </c>
      <c r="R938" s="189">
        <f>Q938*H938</f>
        <v>0</v>
      </c>
      <c r="S938" s="189">
        <v>0</v>
      </c>
      <c r="T938" s="190">
        <f>S938*H938</f>
        <v>0</v>
      </c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R938" s="191" t="s">
        <v>161</v>
      </c>
      <c r="AT938" s="191" t="s">
        <v>156</v>
      </c>
      <c r="AU938" s="191" t="s">
        <v>81</v>
      </c>
      <c r="AY938" s="19" t="s">
        <v>154</v>
      </c>
      <c r="BE938" s="192">
        <f>IF(N938="základní",J938,0)</f>
        <v>0</v>
      </c>
      <c r="BF938" s="192">
        <f>IF(N938="snížená",J938,0)</f>
        <v>0</v>
      </c>
      <c r="BG938" s="192">
        <f>IF(N938="zákl. přenesená",J938,0)</f>
        <v>0</v>
      </c>
      <c r="BH938" s="192">
        <f>IF(N938="sníž. přenesená",J938,0)</f>
        <v>0</v>
      </c>
      <c r="BI938" s="192">
        <f>IF(N938="nulová",J938,0)</f>
        <v>0</v>
      </c>
      <c r="BJ938" s="19" t="s">
        <v>79</v>
      </c>
      <c r="BK938" s="192">
        <f>ROUND(I938*H938,2)</f>
        <v>0</v>
      </c>
      <c r="BL938" s="19" t="s">
        <v>161</v>
      </c>
      <c r="BM938" s="191" t="s">
        <v>2294</v>
      </c>
    </row>
    <row r="939" spans="1:47" s="2" customFormat="1" ht="29.25">
      <c r="A939" s="36"/>
      <c r="B939" s="37"/>
      <c r="C939" s="38"/>
      <c r="D939" s="193" t="s">
        <v>163</v>
      </c>
      <c r="E939" s="38"/>
      <c r="F939" s="194" t="s">
        <v>2293</v>
      </c>
      <c r="G939" s="38"/>
      <c r="H939" s="38"/>
      <c r="I939" s="195"/>
      <c r="J939" s="38"/>
      <c r="K939" s="38"/>
      <c r="L939" s="41"/>
      <c r="M939" s="196"/>
      <c r="N939" s="197"/>
      <c r="O939" s="66"/>
      <c r="P939" s="66"/>
      <c r="Q939" s="66"/>
      <c r="R939" s="66"/>
      <c r="S939" s="66"/>
      <c r="T939" s="67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T939" s="19" t="s">
        <v>163</v>
      </c>
      <c r="AU939" s="19" t="s">
        <v>81</v>
      </c>
    </row>
    <row r="940" spans="1:47" s="2" customFormat="1" ht="11.25">
      <c r="A940" s="36"/>
      <c r="B940" s="37"/>
      <c r="C940" s="38"/>
      <c r="D940" s="198" t="s">
        <v>164</v>
      </c>
      <c r="E940" s="38"/>
      <c r="F940" s="199" t="s">
        <v>2295</v>
      </c>
      <c r="G940" s="38"/>
      <c r="H940" s="38"/>
      <c r="I940" s="195"/>
      <c r="J940" s="38"/>
      <c r="K940" s="38"/>
      <c r="L940" s="41"/>
      <c r="M940" s="196"/>
      <c r="N940" s="197"/>
      <c r="O940" s="66"/>
      <c r="P940" s="66"/>
      <c r="Q940" s="66"/>
      <c r="R940" s="66"/>
      <c r="S940" s="66"/>
      <c r="T940" s="67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T940" s="19" t="s">
        <v>164</v>
      </c>
      <c r="AU940" s="19" t="s">
        <v>81</v>
      </c>
    </row>
    <row r="941" spans="2:51" s="14" customFormat="1" ht="11.25">
      <c r="B941" s="210"/>
      <c r="C941" s="211"/>
      <c r="D941" s="193" t="s">
        <v>166</v>
      </c>
      <c r="E941" s="212" t="s">
        <v>19</v>
      </c>
      <c r="F941" s="213" t="s">
        <v>2296</v>
      </c>
      <c r="G941" s="211"/>
      <c r="H941" s="214">
        <v>1145.935</v>
      </c>
      <c r="I941" s="215"/>
      <c r="J941" s="211"/>
      <c r="K941" s="211"/>
      <c r="L941" s="216"/>
      <c r="M941" s="217"/>
      <c r="N941" s="218"/>
      <c r="O941" s="218"/>
      <c r="P941" s="218"/>
      <c r="Q941" s="218"/>
      <c r="R941" s="218"/>
      <c r="S941" s="218"/>
      <c r="T941" s="219"/>
      <c r="AT941" s="220" t="s">
        <v>166</v>
      </c>
      <c r="AU941" s="220" t="s">
        <v>81</v>
      </c>
      <c r="AV941" s="14" t="s">
        <v>81</v>
      </c>
      <c r="AW941" s="14" t="s">
        <v>33</v>
      </c>
      <c r="AX941" s="14" t="s">
        <v>79</v>
      </c>
      <c r="AY941" s="220" t="s">
        <v>154</v>
      </c>
    </row>
    <row r="942" spans="1:65" s="2" customFormat="1" ht="24.2" customHeight="1">
      <c r="A942" s="36"/>
      <c r="B942" s="37"/>
      <c r="C942" s="180" t="s">
        <v>892</v>
      </c>
      <c r="D942" s="180" t="s">
        <v>156</v>
      </c>
      <c r="E942" s="181" t="s">
        <v>2297</v>
      </c>
      <c r="F942" s="182" t="s">
        <v>2298</v>
      </c>
      <c r="G942" s="183" t="s">
        <v>258</v>
      </c>
      <c r="H942" s="184">
        <v>39.515</v>
      </c>
      <c r="I942" s="185"/>
      <c r="J942" s="186">
        <f>ROUND(I942*H942,2)</f>
        <v>0</v>
      </c>
      <c r="K942" s="182" t="s">
        <v>160</v>
      </c>
      <c r="L942" s="41"/>
      <c r="M942" s="187" t="s">
        <v>19</v>
      </c>
      <c r="N942" s="188" t="s">
        <v>43</v>
      </c>
      <c r="O942" s="66"/>
      <c r="P942" s="189">
        <f>O942*H942</f>
        <v>0</v>
      </c>
      <c r="Q942" s="189">
        <v>0</v>
      </c>
      <c r="R942" s="189">
        <f>Q942*H942</f>
        <v>0</v>
      </c>
      <c r="S942" s="189">
        <v>0</v>
      </c>
      <c r="T942" s="190">
        <f>S942*H942</f>
        <v>0</v>
      </c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R942" s="191" t="s">
        <v>161</v>
      </c>
      <c r="AT942" s="191" t="s">
        <v>156</v>
      </c>
      <c r="AU942" s="191" t="s">
        <v>81</v>
      </c>
      <c r="AY942" s="19" t="s">
        <v>154</v>
      </c>
      <c r="BE942" s="192">
        <f>IF(N942="základní",J942,0)</f>
        <v>0</v>
      </c>
      <c r="BF942" s="192">
        <f>IF(N942="snížená",J942,0)</f>
        <v>0</v>
      </c>
      <c r="BG942" s="192">
        <f>IF(N942="zákl. přenesená",J942,0)</f>
        <v>0</v>
      </c>
      <c r="BH942" s="192">
        <f>IF(N942="sníž. přenesená",J942,0)</f>
        <v>0</v>
      </c>
      <c r="BI942" s="192">
        <f>IF(N942="nulová",J942,0)</f>
        <v>0</v>
      </c>
      <c r="BJ942" s="19" t="s">
        <v>79</v>
      </c>
      <c r="BK942" s="192">
        <f>ROUND(I942*H942,2)</f>
        <v>0</v>
      </c>
      <c r="BL942" s="19" t="s">
        <v>161</v>
      </c>
      <c r="BM942" s="191" t="s">
        <v>2299</v>
      </c>
    </row>
    <row r="943" spans="1:47" s="2" customFormat="1" ht="19.5">
      <c r="A943" s="36"/>
      <c r="B943" s="37"/>
      <c r="C943" s="38"/>
      <c r="D943" s="193" t="s">
        <v>163</v>
      </c>
      <c r="E943" s="38"/>
      <c r="F943" s="194" t="s">
        <v>2298</v>
      </c>
      <c r="G943" s="38"/>
      <c r="H943" s="38"/>
      <c r="I943" s="195"/>
      <c r="J943" s="38"/>
      <c r="K943" s="38"/>
      <c r="L943" s="41"/>
      <c r="M943" s="196"/>
      <c r="N943" s="197"/>
      <c r="O943" s="66"/>
      <c r="P943" s="66"/>
      <c r="Q943" s="66"/>
      <c r="R943" s="66"/>
      <c r="S943" s="66"/>
      <c r="T943" s="67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T943" s="19" t="s">
        <v>163</v>
      </c>
      <c r="AU943" s="19" t="s">
        <v>81</v>
      </c>
    </row>
    <row r="944" spans="1:47" s="2" customFormat="1" ht="11.25">
      <c r="A944" s="36"/>
      <c r="B944" s="37"/>
      <c r="C944" s="38"/>
      <c r="D944" s="198" t="s">
        <v>164</v>
      </c>
      <c r="E944" s="38"/>
      <c r="F944" s="199" t="s">
        <v>2300</v>
      </c>
      <c r="G944" s="38"/>
      <c r="H944" s="38"/>
      <c r="I944" s="195"/>
      <c r="J944" s="38"/>
      <c r="K944" s="38"/>
      <c r="L944" s="41"/>
      <c r="M944" s="196"/>
      <c r="N944" s="197"/>
      <c r="O944" s="66"/>
      <c r="P944" s="66"/>
      <c r="Q944" s="66"/>
      <c r="R944" s="66"/>
      <c r="S944" s="66"/>
      <c r="T944" s="67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T944" s="19" t="s">
        <v>164</v>
      </c>
      <c r="AU944" s="19" t="s">
        <v>81</v>
      </c>
    </row>
    <row r="945" spans="2:63" s="12" customFormat="1" ht="22.9" customHeight="1">
      <c r="B945" s="164"/>
      <c r="C945" s="165"/>
      <c r="D945" s="166" t="s">
        <v>71</v>
      </c>
      <c r="E945" s="178" t="s">
        <v>1053</v>
      </c>
      <c r="F945" s="178" t="s">
        <v>1054</v>
      </c>
      <c r="G945" s="165"/>
      <c r="H945" s="165"/>
      <c r="I945" s="168"/>
      <c r="J945" s="179">
        <f>BK945</f>
        <v>0</v>
      </c>
      <c r="K945" s="165"/>
      <c r="L945" s="170"/>
      <c r="M945" s="171"/>
      <c r="N945" s="172"/>
      <c r="O945" s="172"/>
      <c r="P945" s="173">
        <f>SUM(P946:P951)</f>
        <v>0</v>
      </c>
      <c r="Q945" s="172"/>
      <c r="R945" s="173">
        <f>SUM(R946:R951)</f>
        <v>0</v>
      </c>
      <c r="S945" s="172"/>
      <c r="T945" s="174">
        <f>SUM(T946:T951)</f>
        <v>0</v>
      </c>
      <c r="AR945" s="175" t="s">
        <v>79</v>
      </c>
      <c r="AT945" s="176" t="s">
        <v>71</v>
      </c>
      <c r="AU945" s="176" t="s">
        <v>79</v>
      </c>
      <c r="AY945" s="175" t="s">
        <v>154</v>
      </c>
      <c r="BK945" s="177">
        <f>SUM(BK946:BK951)</f>
        <v>0</v>
      </c>
    </row>
    <row r="946" spans="1:65" s="2" customFormat="1" ht="49.15" customHeight="1">
      <c r="A946" s="36"/>
      <c r="B946" s="37"/>
      <c r="C946" s="180" t="s">
        <v>897</v>
      </c>
      <c r="D946" s="180" t="s">
        <v>156</v>
      </c>
      <c r="E946" s="181" t="s">
        <v>2301</v>
      </c>
      <c r="F946" s="182" t="s">
        <v>2302</v>
      </c>
      <c r="G946" s="183" t="s">
        <v>258</v>
      </c>
      <c r="H946" s="184">
        <v>580.235</v>
      </c>
      <c r="I946" s="185"/>
      <c r="J946" s="186">
        <f>ROUND(I946*H946,2)</f>
        <v>0</v>
      </c>
      <c r="K946" s="182" t="s">
        <v>160</v>
      </c>
      <c r="L946" s="41"/>
      <c r="M946" s="187" t="s">
        <v>19</v>
      </c>
      <c r="N946" s="188" t="s">
        <v>43</v>
      </c>
      <c r="O946" s="66"/>
      <c r="P946" s="189">
        <f>O946*H946</f>
        <v>0</v>
      </c>
      <c r="Q946" s="189">
        <v>0</v>
      </c>
      <c r="R946" s="189">
        <f>Q946*H946</f>
        <v>0</v>
      </c>
      <c r="S946" s="189">
        <v>0</v>
      </c>
      <c r="T946" s="190">
        <f>S946*H946</f>
        <v>0</v>
      </c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R946" s="191" t="s">
        <v>161</v>
      </c>
      <c r="AT946" s="191" t="s">
        <v>156</v>
      </c>
      <c r="AU946" s="191" t="s">
        <v>81</v>
      </c>
      <c r="AY946" s="19" t="s">
        <v>154</v>
      </c>
      <c r="BE946" s="192">
        <f>IF(N946="základní",J946,0)</f>
        <v>0</v>
      </c>
      <c r="BF946" s="192">
        <f>IF(N946="snížená",J946,0)</f>
        <v>0</v>
      </c>
      <c r="BG946" s="192">
        <f>IF(N946="zákl. přenesená",J946,0)</f>
        <v>0</v>
      </c>
      <c r="BH946" s="192">
        <f>IF(N946="sníž. přenesená",J946,0)</f>
        <v>0</v>
      </c>
      <c r="BI946" s="192">
        <f>IF(N946="nulová",J946,0)</f>
        <v>0</v>
      </c>
      <c r="BJ946" s="19" t="s">
        <v>79</v>
      </c>
      <c r="BK946" s="192">
        <f>ROUND(I946*H946,2)</f>
        <v>0</v>
      </c>
      <c r="BL946" s="19" t="s">
        <v>161</v>
      </c>
      <c r="BM946" s="191" t="s">
        <v>2303</v>
      </c>
    </row>
    <row r="947" spans="1:47" s="2" customFormat="1" ht="29.25">
      <c r="A947" s="36"/>
      <c r="B947" s="37"/>
      <c r="C947" s="38"/>
      <c r="D947" s="193" t="s">
        <v>163</v>
      </c>
      <c r="E947" s="38"/>
      <c r="F947" s="194" t="s">
        <v>2302</v>
      </c>
      <c r="G947" s="38"/>
      <c r="H947" s="38"/>
      <c r="I947" s="195"/>
      <c r="J947" s="38"/>
      <c r="K947" s="38"/>
      <c r="L947" s="41"/>
      <c r="M947" s="196"/>
      <c r="N947" s="197"/>
      <c r="O947" s="66"/>
      <c r="P947" s="66"/>
      <c r="Q947" s="66"/>
      <c r="R947" s="66"/>
      <c r="S947" s="66"/>
      <c r="T947" s="67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T947" s="19" t="s">
        <v>163</v>
      </c>
      <c r="AU947" s="19" t="s">
        <v>81</v>
      </c>
    </row>
    <row r="948" spans="1:47" s="2" customFormat="1" ht="11.25">
      <c r="A948" s="36"/>
      <c r="B948" s="37"/>
      <c r="C948" s="38"/>
      <c r="D948" s="198" t="s">
        <v>164</v>
      </c>
      <c r="E948" s="38"/>
      <c r="F948" s="199" t="s">
        <v>2304</v>
      </c>
      <c r="G948" s="38"/>
      <c r="H948" s="38"/>
      <c r="I948" s="195"/>
      <c r="J948" s="38"/>
      <c r="K948" s="38"/>
      <c r="L948" s="41"/>
      <c r="M948" s="196"/>
      <c r="N948" s="197"/>
      <c r="O948" s="66"/>
      <c r="P948" s="66"/>
      <c r="Q948" s="66"/>
      <c r="R948" s="66"/>
      <c r="S948" s="66"/>
      <c r="T948" s="67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T948" s="19" t="s">
        <v>164</v>
      </c>
      <c r="AU948" s="19" t="s">
        <v>81</v>
      </c>
    </row>
    <row r="949" spans="1:65" s="2" customFormat="1" ht="55.5" customHeight="1">
      <c r="A949" s="36"/>
      <c r="B949" s="37"/>
      <c r="C949" s="180" t="s">
        <v>903</v>
      </c>
      <c r="D949" s="180" t="s">
        <v>156</v>
      </c>
      <c r="E949" s="181" t="s">
        <v>2305</v>
      </c>
      <c r="F949" s="182" t="s">
        <v>2306</v>
      </c>
      <c r="G949" s="183" t="s">
        <v>258</v>
      </c>
      <c r="H949" s="184">
        <v>580.235</v>
      </c>
      <c r="I949" s="185"/>
      <c r="J949" s="186">
        <f>ROUND(I949*H949,2)</f>
        <v>0</v>
      </c>
      <c r="K949" s="182" t="s">
        <v>160</v>
      </c>
      <c r="L949" s="41"/>
      <c r="M949" s="187" t="s">
        <v>19</v>
      </c>
      <c r="N949" s="188" t="s">
        <v>43</v>
      </c>
      <c r="O949" s="66"/>
      <c r="P949" s="189">
        <f>O949*H949</f>
        <v>0</v>
      </c>
      <c r="Q949" s="189">
        <v>0</v>
      </c>
      <c r="R949" s="189">
        <f>Q949*H949</f>
        <v>0</v>
      </c>
      <c r="S949" s="189">
        <v>0</v>
      </c>
      <c r="T949" s="190">
        <f>S949*H949</f>
        <v>0</v>
      </c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R949" s="191" t="s">
        <v>161</v>
      </c>
      <c r="AT949" s="191" t="s">
        <v>156</v>
      </c>
      <c r="AU949" s="191" t="s">
        <v>81</v>
      </c>
      <c r="AY949" s="19" t="s">
        <v>154</v>
      </c>
      <c r="BE949" s="192">
        <f>IF(N949="základní",J949,0)</f>
        <v>0</v>
      </c>
      <c r="BF949" s="192">
        <f>IF(N949="snížená",J949,0)</f>
        <v>0</v>
      </c>
      <c r="BG949" s="192">
        <f>IF(N949="zákl. přenesená",J949,0)</f>
        <v>0</v>
      </c>
      <c r="BH949" s="192">
        <f>IF(N949="sníž. přenesená",J949,0)</f>
        <v>0</v>
      </c>
      <c r="BI949" s="192">
        <f>IF(N949="nulová",J949,0)</f>
        <v>0</v>
      </c>
      <c r="BJ949" s="19" t="s">
        <v>79</v>
      </c>
      <c r="BK949" s="192">
        <f>ROUND(I949*H949,2)</f>
        <v>0</v>
      </c>
      <c r="BL949" s="19" t="s">
        <v>161</v>
      </c>
      <c r="BM949" s="191" t="s">
        <v>2307</v>
      </c>
    </row>
    <row r="950" spans="1:47" s="2" customFormat="1" ht="29.25">
      <c r="A950" s="36"/>
      <c r="B950" s="37"/>
      <c r="C950" s="38"/>
      <c r="D950" s="193" t="s">
        <v>163</v>
      </c>
      <c r="E950" s="38"/>
      <c r="F950" s="194" t="s">
        <v>2306</v>
      </c>
      <c r="G950" s="38"/>
      <c r="H950" s="38"/>
      <c r="I950" s="195"/>
      <c r="J950" s="38"/>
      <c r="K950" s="38"/>
      <c r="L950" s="41"/>
      <c r="M950" s="196"/>
      <c r="N950" s="197"/>
      <c r="O950" s="66"/>
      <c r="P950" s="66"/>
      <c r="Q950" s="66"/>
      <c r="R950" s="66"/>
      <c r="S950" s="66"/>
      <c r="T950" s="67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T950" s="19" t="s">
        <v>163</v>
      </c>
      <c r="AU950" s="19" t="s">
        <v>81</v>
      </c>
    </row>
    <row r="951" spans="1:47" s="2" customFormat="1" ht="11.25">
      <c r="A951" s="36"/>
      <c r="B951" s="37"/>
      <c r="C951" s="38"/>
      <c r="D951" s="198" t="s">
        <v>164</v>
      </c>
      <c r="E951" s="38"/>
      <c r="F951" s="199" t="s">
        <v>2308</v>
      </c>
      <c r="G951" s="38"/>
      <c r="H951" s="38"/>
      <c r="I951" s="195"/>
      <c r="J951" s="38"/>
      <c r="K951" s="38"/>
      <c r="L951" s="41"/>
      <c r="M951" s="196"/>
      <c r="N951" s="197"/>
      <c r="O951" s="66"/>
      <c r="P951" s="66"/>
      <c r="Q951" s="66"/>
      <c r="R951" s="66"/>
      <c r="S951" s="66"/>
      <c r="T951" s="67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T951" s="19" t="s">
        <v>164</v>
      </c>
      <c r="AU951" s="19" t="s">
        <v>81</v>
      </c>
    </row>
    <row r="952" spans="2:63" s="12" customFormat="1" ht="25.9" customHeight="1">
      <c r="B952" s="164"/>
      <c r="C952" s="165"/>
      <c r="D952" s="166" t="s">
        <v>71</v>
      </c>
      <c r="E952" s="167" t="s">
        <v>1060</v>
      </c>
      <c r="F952" s="167" t="s">
        <v>1061</v>
      </c>
      <c r="G952" s="165"/>
      <c r="H952" s="165"/>
      <c r="I952" s="168"/>
      <c r="J952" s="169">
        <f>BK952</f>
        <v>0</v>
      </c>
      <c r="K952" s="165"/>
      <c r="L952" s="170"/>
      <c r="M952" s="171"/>
      <c r="N952" s="172"/>
      <c r="O952" s="172"/>
      <c r="P952" s="173">
        <f>P953</f>
        <v>0</v>
      </c>
      <c r="Q952" s="172"/>
      <c r="R952" s="173">
        <f>R953</f>
        <v>0.22300999999999999</v>
      </c>
      <c r="S952" s="172"/>
      <c r="T952" s="174">
        <f>T953</f>
        <v>1.17347</v>
      </c>
      <c r="AR952" s="175" t="s">
        <v>81</v>
      </c>
      <c r="AT952" s="176" t="s">
        <v>71</v>
      </c>
      <c r="AU952" s="176" t="s">
        <v>72</v>
      </c>
      <c r="AY952" s="175" t="s">
        <v>154</v>
      </c>
      <c r="BK952" s="177">
        <f>BK953</f>
        <v>0</v>
      </c>
    </row>
    <row r="953" spans="2:63" s="12" customFormat="1" ht="22.9" customHeight="1">
      <c r="B953" s="164"/>
      <c r="C953" s="165"/>
      <c r="D953" s="166" t="s">
        <v>71</v>
      </c>
      <c r="E953" s="178" t="s">
        <v>1155</v>
      </c>
      <c r="F953" s="178" t="s">
        <v>1156</v>
      </c>
      <c r="G953" s="165"/>
      <c r="H953" s="165"/>
      <c r="I953" s="168"/>
      <c r="J953" s="179">
        <f>BK953</f>
        <v>0</v>
      </c>
      <c r="K953" s="165"/>
      <c r="L953" s="170"/>
      <c r="M953" s="171"/>
      <c r="N953" s="172"/>
      <c r="O953" s="172"/>
      <c r="P953" s="173">
        <f>SUM(P954:P975)</f>
        <v>0</v>
      </c>
      <c r="Q953" s="172"/>
      <c r="R953" s="173">
        <f>SUM(R954:R975)</f>
        <v>0.22300999999999999</v>
      </c>
      <c r="S953" s="172"/>
      <c r="T953" s="174">
        <f>SUM(T954:T975)</f>
        <v>1.17347</v>
      </c>
      <c r="AR953" s="175" t="s">
        <v>81</v>
      </c>
      <c r="AT953" s="176" t="s">
        <v>71</v>
      </c>
      <c r="AU953" s="176" t="s">
        <v>79</v>
      </c>
      <c r="AY953" s="175" t="s">
        <v>154</v>
      </c>
      <c r="BK953" s="177">
        <f>SUM(BK954:BK975)</f>
        <v>0</v>
      </c>
    </row>
    <row r="954" spans="1:65" s="2" customFormat="1" ht="24.2" customHeight="1">
      <c r="A954" s="36"/>
      <c r="B954" s="37"/>
      <c r="C954" s="180" t="s">
        <v>909</v>
      </c>
      <c r="D954" s="180" t="s">
        <v>156</v>
      </c>
      <c r="E954" s="181" t="s">
        <v>2309</v>
      </c>
      <c r="F954" s="182" t="s">
        <v>2310</v>
      </c>
      <c r="G954" s="183" t="s">
        <v>444</v>
      </c>
      <c r="H954" s="184">
        <v>1</v>
      </c>
      <c r="I954" s="185"/>
      <c r="J954" s="186">
        <f>ROUND(I954*H954,2)</f>
        <v>0</v>
      </c>
      <c r="K954" s="182" t="s">
        <v>160</v>
      </c>
      <c r="L954" s="41"/>
      <c r="M954" s="187" t="s">
        <v>19</v>
      </c>
      <c r="N954" s="188" t="s">
        <v>43</v>
      </c>
      <c r="O954" s="66"/>
      <c r="P954" s="189">
        <f>O954*H954</f>
        <v>0</v>
      </c>
      <c r="Q954" s="189">
        <v>0.01127</v>
      </c>
      <c r="R954" s="189">
        <f>Q954*H954</f>
        <v>0.01127</v>
      </c>
      <c r="S954" s="189">
        <v>0.01127</v>
      </c>
      <c r="T954" s="190">
        <f>S954*H954</f>
        <v>0.01127</v>
      </c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R954" s="191" t="s">
        <v>262</v>
      </c>
      <c r="AT954" s="191" t="s">
        <v>156</v>
      </c>
      <c r="AU954" s="191" t="s">
        <v>81</v>
      </c>
      <c r="AY954" s="19" t="s">
        <v>154</v>
      </c>
      <c r="BE954" s="192">
        <f>IF(N954="základní",J954,0)</f>
        <v>0</v>
      </c>
      <c r="BF954" s="192">
        <f>IF(N954="snížená",J954,0)</f>
        <v>0</v>
      </c>
      <c r="BG954" s="192">
        <f>IF(N954="zákl. přenesená",J954,0)</f>
        <v>0</v>
      </c>
      <c r="BH954" s="192">
        <f>IF(N954="sníž. přenesená",J954,0)</f>
        <v>0</v>
      </c>
      <c r="BI954" s="192">
        <f>IF(N954="nulová",J954,0)</f>
        <v>0</v>
      </c>
      <c r="BJ954" s="19" t="s">
        <v>79</v>
      </c>
      <c r="BK954" s="192">
        <f>ROUND(I954*H954,2)</f>
        <v>0</v>
      </c>
      <c r="BL954" s="19" t="s">
        <v>262</v>
      </c>
      <c r="BM954" s="191" t="s">
        <v>2311</v>
      </c>
    </row>
    <row r="955" spans="1:47" s="2" customFormat="1" ht="19.5">
      <c r="A955" s="36"/>
      <c r="B955" s="37"/>
      <c r="C955" s="38"/>
      <c r="D955" s="193" t="s">
        <v>163</v>
      </c>
      <c r="E955" s="38"/>
      <c r="F955" s="194" t="s">
        <v>2310</v>
      </c>
      <c r="G955" s="38"/>
      <c r="H955" s="38"/>
      <c r="I955" s="195"/>
      <c r="J955" s="38"/>
      <c r="K955" s="38"/>
      <c r="L955" s="41"/>
      <c r="M955" s="196"/>
      <c r="N955" s="197"/>
      <c r="O955" s="66"/>
      <c r="P955" s="66"/>
      <c r="Q955" s="66"/>
      <c r="R955" s="66"/>
      <c r="S955" s="66"/>
      <c r="T955" s="67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T955" s="19" t="s">
        <v>163</v>
      </c>
      <c r="AU955" s="19" t="s">
        <v>81</v>
      </c>
    </row>
    <row r="956" spans="1:47" s="2" customFormat="1" ht="11.25">
      <c r="A956" s="36"/>
      <c r="B956" s="37"/>
      <c r="C956" s="38"/>
      <c r="D956" s="198" t="s">
        <v>164</v>
      </c>
      <c r="E956" s="38"/>
      <c r="F956" s="199" t="s">
        <v>2312</v>
      </c>
      <c r="G956" s="38"/>
      <c r="H956" s="38"/>
      <c r="I956" s="195"/>
      <c r="J956" s="38"/>
      <c r="K956" s="38"/>
      <c r="L956" s="41"/>
      <c r="M956" s="196"/>
      <c r="N956" s="197"/>
      <c r="O956" s="66"/>
      <c r="P956" s="66"/>
      <c r="Q956" s="66"/>
      <c r="R956" s="66"/>
      <c r="S956" s="66"/>
      <c r="T956" s="67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T956" s="19" t="s">
        <v>164</v>
      </c>
      <c r="AU956" s="19" t="s">
        <v>81</v>
      </c>
    </row>
    <row r="957" spans="1:65" s="2" customFormat="1" ht="24.2" customHeight="1">
      <c r="A957" s="36"/>
      <c r="B957" s="37"/>
      <c r="C957" s="180" t="s">
        <v>915</v>
      </c>
      <c r="D957" s="180" t="s">
        <v>156</v>
      </c>
      <c r="E957" s="181" t="s">
        <v>2313</v>
      </c>
      <c r="F957" s="182" t="s">
        <v>2314</v>
      </c>
      <c r="G957" s="183" t="s">
        <v>444</v>
      </c>
      <c r="H957" s="184">
        <v>8</v>
      </c>
      <c r="I957" s="185"/>
      <c r="J957" s="186">
        <f>ROUND(I957*H957,2)</f>
        <v>0</v>
      </c>
      <c r="K957" s="182" t="s">
        <v>160</v>
      </c>
      <c r="L957" s="41"/>
      <c r="M957" s="187" t="s">
        <v>19</v>
      </c>
      <c r="N957" s="188" t="s">
        <v>43</v>
      </c>
      <c r="O957" s="66"/>
      <c r="P957" s="189">
        <f>O957*H957</f>
        <v>0</v>
      </c>
      <c r="Q957" s="189">
        <v>0.02403</v>
      </c>
      <c r="R957" s="189">
        <f>Q957*H957</f>
        <v>0.19224</v>
      </c>
      <c r="S957" s="189">
        <v>0.02403</v>
      </c>
      <c r="T957" s="190">
        <f>S957*H957</f>
        <v>0.19224</v>
      </c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R957" s="191" t="s">
        <v>262</v>
      </c>
      <c r="AT957" s="191" t="s">
        <v>156</v>
      </c>
      <c r="AU957" s="191" t="s">
        <v>81</v>
      </c>
      <c r="AY957" s="19" t="s">
        <v>154</v>
      </c>
      <c r="BE957" s="192">
        <f>IF(N957="základní",J957,0)</f>
        <v>0</v>
      </c>
      <c r="BF957" s="192">
        <f>IF(N957="snížená",J957,0)</f>
        <v>0</v>
      </c>
      <c r="BG957" s="192">
        <f>IF(N957="zákl. přenesená",J957,0)</f>
        <v>0</v>
      </c>
      <c r="BH957" s="192">
        <f>IF(N957="sníž. přenesená",J957,0)</f>
        <v>0</v>
      </c>
      <c r="BI957" s="192">
        <f>IF(N957="nulová",J957,0)</f>
        <v>0</v>
      </c>
      <c r="BJ957" s="19" t="s">
        <v>79</v>
      </c>
      <c r="BK957" s="192">
        <f>ROUND(I957*H957,2)</f>
        <v>0</v>
      </c>
      <c r="BL957" s="19" t="s">
        <v>262</v>
      </c>
      <c r="BM957" s="191" t="s">
        <v>2315</v>
      </c>
    </row>
    <row r="958" spans="1:47" s="2" customFormat="1" ht="19.5">
      <c r="A958" s="36"/>
      <c r="B958" s="37"/>
      <c r="C958" s="38"/>
      <c r="D958" s="193" t="s">
        <v>163</v>
      </c>
      <c r="E958" s="38"/>
      <c r="F958" s="194" t="s">
        <v>2314</v>
      </c>
      <c r="G958" s="38"/>
      <c r="H958" s="38"/>
      <c r="I958" s="195"/>
      <c r="J958" s="38"/>
      <c r="K958" s="38"/>
      <c r="L958" s="41"/>
      <c r="M958" s="196"/>
      <c r="N958" s="197"/>
      <c r="O958" s="66"/>
      <c r="P958" s="66"/>
      <c r="Q958" s="66"/>
      <c r="R958" s="66"/>
      <c r="S958" s="66"/>
      <c r="T958" s="67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T958" s="19" t="s">
        <v>163</v>
      </c>
      <c r="AU958" s="19" t="s">
        <v>81</v>
      </c>
    </row>
    <row r="959" spans="1:47" s="2" customFormat="1" ht="11.25">
      <c r="A959" s="36"/>
      <c r="B959" s="37"/>
      <c r="C959" s="38"/>
      <c r="D959" s="198" t="s">
        <v>164</v>
      </c>
      <c r="E959" s="38"/>
      <c r="F959" s="199" t="s">
        <v>2316</v>
      </c>
      <c r="G959" s="38"/>
      <c r="H959" s="38"/>
      <c r="I959" s="195"/>
      <c r="J959" s="38"/>
      <c r="K959" s="38"/>
      <c r="L959" s="41"/>
      <c r="M959" s="196"/>
      <c r="N959" s="197"/>
      <c r="O959" s="66"/>
      <c r="P959" s="66"/>
      <c r="Q959" s="66"/>
      <c r="R959" s="66"/>
      <c r="S959" s="66"/>
      <c r="T959" s="67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T959" s="19" t="s">
        <v>164</v>
      </c>
      <c r="AU959" s="19" t="s">
        <v>81</v>
      </c>
    </row>
    <row r="960" spans="1:65" s="2" customFormat="1" ht="24.2" customHeight="1">
      <c r="A960" s="36"/>
      <c r="B960" s="37"/>
      <c r="C960" s="180" t="s">
        <v>921</v>
      </c>
      <c r="D960" s="180" t="s">
        <v>156</v>
      </c>
      <c r="E960" s="181" t="s">
        <v>2317</v>
      </c>
      <c r="F960" s="182" t="s">
        <v>2318</v>
      </c>
      <c r="G960" s="183" t="s">
        <v>444</v>
      </c>
      <c r="H960" s="184">
        <v>15</v>
      </c>
      <c r="I960" s="185"/>
      <c r="J960" s="186">
        <f>ROUND(I960*H960,2)</f>
        <v>0</v>
      </c>
      <c r="K960" s="182" t="s">
        <v>458</v>
      </c>
      <c r="L960" s="41"/>
      <c r="M960" s="187" t="s">
        <v>19</v>
      </c>
      <c r="N960" s="188" t="s">
        <v>43</v>
      </c>
      <c r="O960" s="66"/>
      <c r="P960" s="189">
        <f>O960*H960</f>
        <v>0</v>
      </c>
      <c r="Q960" s="189">
        <v>0</v>
      </c>
      <c r="R960" s="189">
        <f>Q960*H960</f>
        <v>0</v>
      </c>
      <c r="S960" s="189">
        <v>0.04285</v>
      </c>
      <c r="T960" s="190">
        <f>S960*H960</f>
        <v>0.6427499999999999</v>
      </c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R960" s="191" t="s">
        <v>262</v>
      </c>
      <c r="AT960" s="191" t="s">
        <v>156</v>
      </c>
      <c r="AU960" s="191" t="s">
        <v>81</v>
      </c>
      <c r="AY960" s="19" t="s">
        <v>154</v>
      </c>
      <c r="BE960" s="192">
        <f>IF(N960="základní",J960,0)</f>
        <v>0</v>
      </c>
      <c r="BF960" s="192">
        <f>IF(N960="snížená",J960,0)</f>
        <v>0</v>
      </c>
      <c r="BG960" s="192">
        <f>IF(N960="zákl. přenesená",J960,0)</f>
        <v>0</v>
      </c>
      <c r="BH960" s="192">
        <f>IF(N960="sníž. přenesená",J960,0)</f>
        <v>0</v>
      </c>
      <c r="BI960" s="192">
        <f>IF(N960="nulová",J960,0)</f>
        <v>0</v>
      </c>
      <c r="BJ960" s="19" t="s">
        <v>79</v>
      </c>
      <c r="BK960" s="192">
        <f>ROUND(I960*H960,2)</f>
        <v>0</v>
      </c>
      <c r="BL960" s="19" t="s">
        <v>262</v>
      </c>
      <c r="BM960" s="191" t="s">
        <v>2319</v>
      </c>
    </row>
    <row r="961" spans="1:47" s="2" customFormat="1" ht="11.25">
      <c r="A961" s="36"/>
      <c r="B961" s="37"/>
      <c r="C961" s="38"/>
      <c r="D961" s="193" t="s">
        <v>163</v>
      </c>
      <c r="E961" s="38"/>
      <c r="F961" s="194" t="s">
        <v>2318</v>
      </c>
      <c r="G961" s="38"/>
      <c r="H961" s="38"/>
      <c r="I961" s="195"/>
      <c r="J961" s="38"/>
      <c r="K961" s="38"/>
      <c r="L961" s="41"/>
      <c r="M961" s="196"/>
      <c r="N961" s="197"/>
      <c r="O961" s="66"/>
      <c r="P961" s="66"/>
      <c r="Q961" s="66"/>
      <c r="R961" s="66"/>
      <c r="S961" s="66"/>
      <c r="T961" s="67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T961" s="19" t="s">
        <v>163</v>
      </c>
      <c r="AU961" s="19" t="s">
        <v>81</v>
      </c>
    </row>
    <row r="962" spans="1:65" s="2" customFormat="1" ht="16.5" customHeight="1">
      <c r="A962" s="36"/>
      <c r="B962" s="37"/>
      <c r="C962" s="180" t="s">
        <v>927</v>
      </c>
      <c r="D962" s="180" t="s">
        <v>156</v>
      </c>
      <c r="E962" s="181" t="s">
        <v>2320</v>
      </c>
      <c r="F962" s="182" t="s">
        <v>2321</v>
      </c>
      <c r="G962" s="183" t="s">
        <v>444</v>
      </c>
      <c r="H962" s="184">
        <v>13</v>
      </c>
      <c r="I962" s="185"/>
      <c r="J962" s="186">
        <f>ROUND(I962*H962,2)</f>
        <v>0</v>
      </c>
      <c r="K962" s="182" t="s">
        <v>160</v>
      </c>
      <c r="L962" s="41"/>
      <c r="M962" s="187" t="s">
        <v>19</v>
      </c>
      <c r="N962" s="188" t="s">
        <v>43</v>
      </c>
      <c r="O962" s="66"/>
      <c r="P962" s="189">
        <f>O962*H962</f>
        <v>0</v>
      </c>
      <c r="Q962" s="189">
        <v>0</v>
      </c>
      <c r="R962" s="189">
        <f>Q962*H962</f>
        <v>0</v>
      </c>
      <c r="S962" s="189">
        <v>0.02517</v>
      </c>
      <c r="T962" s="190">
        <f>S962*H962</f>
        <v>0.32721</v>
      </c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R962" s="191" t="s">
        <v>262</v>
      </c>
      <c r="AT962" s="191" t="s">
        <v>156</v>
      </c>
      <c r="AU962" s="191" t="s">
        <v>81</v>
      </c>
      <c r="AY962" s="19" t="s">
        <v>154</v>
      </c>
      <c r="BE962" s="192">
        <f>IF(N962="základní",J962,0)</f>
        <v>0</v>
      </c>
      <c r="BF962" s="192">
        <f>IF(N962="snížená",J962,0)</f>
        <v>0</v>
      </c>
      <c r="BG962" s="192">
        <f>IF(N962="zákl. přenesená",J962,0)</f>
        <v>0</v>
      </c>
      <c r="BH962" s="192">
        <f>IF(N962="sníž. přenesená",J962,0)</f>
        <v>0</v>
      </c>
      <c r="BI962" s="192">
        <f>IF(N962="nulová",J962,0)</f>
        <v>0</v>
      </c>
      <c r="BJ962" s="19" t="s">
        <v>79</v>
      </c>
      <c r="BK962" s="192">
        <f>ROUND(I962*H962,2)</f>
        <v>0</v>
      </c>
      <c r="BL962" s="19" t="s">
        <v>262</v>
      </c>
      <c r="BM962" s="191" t="s">
        <v>2322</v>
      </c>
    </row>
    <row r="963" spans="1:47" s="2" customFormat="1" ht="11.25">
      <c r="A963" s="36"/>
      <c r="B963" s="37"/>
      <c r="C963" s="38"/>
      <c r="D963" s="193" t="s">
        <v>163</v>
      </c>
      <c r="E963" s="38"/>
      <c r="F963" s="194" t="s">
        <v>2321</v>
      </c>
      <c r="G963" s="38"/>
      <c r="H963" s="38"/>
      <c r="I963" s="195"/>
      <c r="J963" s="38"/>
      <c r="K963" s="38"/>
      <c r="L963" s="41"/>
      <c r="M963" s="196"/>
      <c r="N963" s="197"/>
      <c r="O963" s="66"/>
      <c r="P963" s="66"/>
      <c r="Q963" s="66"/>
      <c r="R963" s="66"/>
      <c r="S963" s="66"/>
      <c r="T963" s="67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T963" s="19" t="s">
        <v>163</v>
      </c>
      <c r="AU963" s="19" t="s">
        <v>81</v>
      </c>
    </row>
    <row r="964" spans="1:47" s="2" customFormat="1" ht="11.25">
      <c r="A964" s="36"/>
      <c r="B964" s="37"/>
      <c r="C964" s="38"/>
      <c r="D964" s="198" t="s">
        <v>164</v>
      </c>
      <c r="E964" s="38"/>
      <c r="F964" s="199" t="s">
        <v>2323</v>
      </c>
      <c r="G964" s="38"/>
      <c r="H964" s="38"/>
      <c r="I964" s="195"/>
      <c r="J964" s="38"/>
      <c r="K964" s="38"/>
      <c r="L964" s="41"/>
      <c r="M964" s="196"/>
      <c r="N964" s="197"/>
      <c r="O964" s="66"/>
      <c r="P964" s="66"/>
      <c r="Q964" s="66"/>
      <c r="R964" s="66"/>
      <c r="S964" s="66"/>
      <c r="T964" s="67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T964" s="19" t="s">
        <v>164</v>
      </c>
      <c r="AU964" s="19" t="s">
        <v>81</v>
      </c>
    </row>
    <row r="965" spans="1:65" s="2" customFormat="1" ht="33" customHeight="1">
      <c r="A965" s="36"/>
      <c r="B965" s="37"/>
      <c r="C965" s="180" t="s">
        <v>933</v>
      </c>
      <c r="D965" s="180" t="s">
        <v>156</v>
      </c>
      <c r="E965" s="181" t="s">
        <v>2324</v>
      </c>
      <c r="F965" s="182" t="s">
        <v>2325</v>
      </c>
      <c r="G965" s="183" t="s">
        <v>444</v>
      </c>
      <c r="H965" s="184">
        <v>13</v>
      </c>
      <c r="I965" s="185"/>
      <c r="J965" s="186">
        <f>ROUND(I965*H965,2)</f>
        <v>0</v>
      </c>
      <c r="K965" s="182" t="s">
        <v>160</v>
      </c>
      <c r="L965" s="41"/>
      <c r="M965" s="187" t="s">
        <v>19</v>
      </c>
      <c r="N965" s="188" t="s">
        <v>43</v>
      </c>
      <c r="O965" s="66"/>
      <c r="P965" s="189">
        <f>O965*H965</f>
        <v>0</v>
      </c>
      <c r="Q965" s="189">
        <v>0</v>
      </c>
      <c r="R965" s="189">
        <f>Q965*H965</f>
        <v>0</v>
      </c>
      <c r="S965" s="189">
        <v>0</v>
      </c>
      <c r="T965" s="190">
        <f>S965*H965</f>
        <v>0</v>
      </c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R965" s="191" t="s">
        <v>262</v>
      </c>
      <c r="AT965" s="191" t="s">
        <v>156</v>
      </c>
      <c r="AU965" s="191" t="s">
        <v>81</v>
      </c>
      <c r="AY965" s="19" t="s">
        <v>154</v>
      </c>
      <c r="BE965" s="192">
        <f>IF(N965="základní",J965,0)</f>
        <v>0</v>
      </c>
      <c r="BF965" s="192">
        <f>IF(N965="snížená",J965,0)</f>
        <v>0</v>
      </c>
      <c r="BG965" s="192">
        <f>IF(N965="zákl. přenesená",J965,0)</f>
        <v>0</v>
      </c>
      <c r="BH965" s="192">
        <f>IF(N965="sníž. přenesená",J965,0)</f>
        <v>0</v>
      </c>
      <c r="BI965" s="192">
        <f>IF(N965="nulová",J965,0)</f>
        <v>0</v>
      </c>
      <c r="BJ965" s="19" t="s">
        <v>79</v>
      </c>
      <c r="BK965" s="192">
        <f>ROUND(I965*H965,2)</f>
        <v>0</v>
      </c>
      <c r="BL965" s="19" t="s">
        <v>262</v>
      </c>
      <c r="BM965" s="191" t="s">
        <v>2326</v>
      </c>
    </row>
    <row r="966" spans="1:47" s="2" customFormat="1" ht="19.5">
      <c r="A966" s="36"/>
      <c r="B966" s="37"/>
      <c r="C966" s="38"/>
      <c r="D966" s="193" t="s">
        <v>163</v>
      </c>
      <c r="E966" s="38"/>
      <c r="F966" s="194" t="s">
        <v>2325</v>
      </c>
      <c r="G966" s="38"/>
      <c r="H966" s="38"/>
      <c r="I966" s="195"/>
      <c r="J966" s="38"/>
      <c r="K966" s="38"/>
      <c r="L966" s="41"/>
      <c r="M966" s="196"/>
      <c r="N966" s="197"/>
      <c r="O966" s="66"/>
      <c r="P966" s="66"/>
      <c r="Q966" s="66"/>
      <c r="R966" s="66"/>
      <c r="S966" s="66"/>
      <c r="T966" s="67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T966" s="19" t="s">
        <v>163</v>
      </c>
      <c r="AU966" s="19" t="s">
        <v>81</v>
      </c>
    </row>
    <row r="967" spans="1:47" s="2" customFormat="1" ht="11.25">
      <c r="A967" s="36"/>
      <c r="B967" s="37"/>
      <c r="C967" s="38"/>
      <c r="D967" s="198" t="s">
        <v>164</v>
      </c>
      <c r="E967" s="38"/>
      <c r="F967" s="199" t="s">
        <v>2327</v>
      </c>
      <c r="G967" s="38"/>
      <c r="H967" s="38"/>
      <c r="I967" s="195"/>
      <c r="J967" s="38"/>
      <c r="K967" s="38"/>
      <c r="L967" s="41"/>
      <c r="M967" s="196"/>
      <c r="N967" s="197"/>
      <c r="O967" s="66"/>
      <c r="P967" s="66"/>
      <c r="Q967" s="66"/>
      <c r="R967" s="66"/>
      <c r="S967" s="66"/>
      <c r="T967" s="67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T967" s="19" t="s">
        <v>164</v>
      </c>
      <c r="AU967" s="19" t="s">
        <v>81</v>
      </c>
    </row>
    <row r="968" spans="1:65" s="2" customFormat="1" ht="24.2" customHeight="1">
      <c r="A968" s="36"/>
      <c r="B968" s="37"/>
      <c r="C968" s="232" t="s">
        <v>939</v>
      </c>
      <c r="D968" s="232" t="s">
        <v>275</v>
      </c>
      <c r="E968" s="233" t="s">
        <v>2328</v>
      </c>
      <c r="F968" s="234" t="s">
        <v>2329</v>
      </c>
      <c r="G968" s="235" t="s">
        <v>444</v>
      </c>
      <c r="H968" s="236">
        <v>13</v>
      </c>
      <c r="I968" s="237"/>
      <c r="J968" s="238">
        <f>ROUND(I968*H968,2)</f>
        <v>0</v>
      </c>
      <c r="K968" s="234" t="s">
        <v>160</v>
      </c>
      <c r="L968" s="239"/>
      <c r="M968" s="240" t="s">
        <v>19</v>
      </c>
      <c r="N968" s="241" t="s">
        <v>43</v>
      </c>
      <c r="O968" s="66"/>
      <c r="P968" s="189">
        <f>O968*H968</f>
        <v>0</v>
      </c>
      <c r="Q968" s="189">
        <v>0.0015</v>
      </c>
      <c r="R968" s="189">
        <f>Q968*H968</f>
        <v>0.0195</v>
      </c>
      <c r="S968" s="189">
        <v>0</v>
      </c>
      <c r="T968" s="190">
        <f>S968*H968</f>
        <v>0</v>
      </c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R968" s="191" t="s">
        <v>360</v>
      </c>
      <c r="AT968" s="191" t="s">
        <v>275</v>
      </c>
      <c r="AU968" s="191" t="s">
        <v>81</v>
      </c>
      <c r="AY968" s="19" t="s">
        <v>154</v>
      </c>
      <c r="BE968" s="192">
        <f>IF(N968="základní",J968,0)</f>
        <v>0</v>
      </c>
      <c r="BF968" s="192">
        <f>IF(N968="snížená",J968,0)</f>
        <v>0</v>
      </c>
      <c r="BG968" s="192">
        <f>IF(N968="zákl. přenesená",J968,0)</f>
        <v>0</v>
      </c>
      <c r="BH968" s="192">
        <f>IF(N968="sníž. přenesená",J968,0)</f>
        <v>0</v>
      </c>
      <c r="BI968" s="192">
        <f>IF(N968="nulová",J968,0)</f>
        <v>0</v>
      </c>
      <c r="BJ968" s="19" t="s">
        <v>79</v>
      </c>
      <c r="BK968" s="192">
        <f>ROUND(I968*H968,2)</f>
        <v>0</v>
      </c>
      <c r="BL968" s="19" t="s">
        <v>262</v>
      </c>
      <c r="BM968" s="191" t="s">
        <v>2330</v>
      </c>
    </row>
    <row r="969" spans="1:47" s="2" customFormat="1" ht="19.5">
      <c r="A969" s="36"/>
      <c r="B969" s="37"/>
      <c r="C969" s="38"/>
      <c r="D969" s="193" t="s">
        <v>163</v>
      </c>
      <c r="E969" s="38"/>
      <c r="F969" s="194" t="s">
        <v>2329</v>
      </c>
      <c r="G969" s="38"/>
      <c r="H969" s="38"/>
      <c r="I969" s="195"/>
      <c r="J969" s="38"/>
      <c r="K969" s="38"/>
      <c r="L969" s="41"/>
      <c r="M969" s="196"/>
      <c r="N969" s="197"/>
      <c r="O969" s="66"/>
      <c r="P969" s="66"/>
      <c r="Q969" s="66"/>
      <c r="R969" s="66"/>
      <c r="S969" s="66"/>
      <c r="T969" s="67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T969" s="19" t="s">
        <v>163</v>
      </c>
      <c r="AU969" s="19" t="s">
        <v>81</v>
      </c>
    </row>
    <row r="970" spans="1:65" s="2" customFormat="1" ht="44.25" customHeight="1">
      <c r="A970" s="36"/>
      <c r="B970" s="37"/>
      <c r="C970" s="180" t="s">
        <v>945</v>
      </c>
      <c r="D970" s="180" t="s">
        <v>156</v>
      </c>
      <c r="E970" s="181" t="s">
        <v>2331</v>
      </c>
      <c r="F970" s="182" t="s">
        <v>2332</v>
      </c>
      <c r="G970" s="183" t="s">
        <v>258</v>
      </c>
      <c r="H970" s="184">
        <v>0.223</v>
      </c>
      <c r="I970" s="185"/>
      <c r="J970" s="186">
        <f>ROUND(I970*H970,2)</f>
        <v>0</v>
      </c>
      <c r="K970" s="182" t="s">
        <v>160</v>
      </c>
      <c r="L970" s="41"/>
      <c r="M970" s="187" t="s">
        <v>19</v>
      </c>
      <c r="N970" s="188" t="s">
        <v>43</v>
      </c>
      <c r="O970" s="66"/>
      <c r="P970" s="189">
        <f>O970*H970</f>
        <v>0</v>
      </c>
      <c r="Q970" s="189">
        <v>0</v>
      </c>
      <c r="R970" s="189">
        <f>Q970*H970</f>
        <v>0</v>
      </c>
      <c r="S970" s="189">
        <v>0</v>
      </c>
      <c r="T970" s="190">
        <f>S970*H970</f>
        <v>0</v>
      </c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R970" s="191" t="s">
        <v>262</v>
      </c>
      <c r="AT970" s="191" t="s">
        <v>156</v>
      </c>
      <c r="AU970" s="191" t="s">
        <v>81</v>
      </c>
      <c r="AY970" s="19" t="s">
        <v>154</v>
      </c>
      <c r="BE970" s="192">
        <f>IF(N970="základní",J970,0)</f>
        <v>0</v>
      </c>
      <c r="BF970" s="192">
        <f>IF(N970="snížená",J970,0)</f>
        <v>0</v>
      </c>
      <c r="BG970" s="192">
        <f>IF(N970="zákl. přenesená",J970,0)</f>
        <v>0</v>
      </c>
      <c r="BH970" s="192">
        <f>IF(N970="sníž. přenesená",J970,0)</f>
        <v>0</v>
      </c>
      <c r="BI970" s="192">
        <f>IF(N970="nulová",J970,0)</f>
        <v>0</v>
      </c>
      <c r="BJ970" s="19" t="s">
        <v>79</v>
      </c>
      <c r="BK970" s="192">
        <f>ROUND(I970*H970,2)</f>
        <v>0</v>
      </c>
      <c r="BL970" s="19" t="s">
        <v>262</v>
      </c>
      <c r="BM970" s="191" t="s">
        <v>2333</v>
      </c>
    </row>
    <row r="971" spans="1:47" s="2" customFormat="1" ht="29.25">
      <c r="A971" s="36"/>
      <c r="B971" s="37"/>
      <c r="C971" s="38"/>
      <c r="D971" s="193" t="s">
        <v>163</v>
      </c>
      <c r="E971" s="38"/>
      <c r="F971" s="194" t="s">
        <v>2332</v>
      </c>
      <c r="G971" s="38"/>
      <c r="H971" s="38"/>
      <c r="I971" s="195"/>
      <c r="J971" s="38"/>
      <c r="K971" s="38"/>
      <c r="L971" s="41"/>
      <c r="M971" s="196"/>
      <c r="N971" s="197"/>
      <c r="O971" s="66"/>
      <c r="P971" s="66"/>
      <c r="Q971" s="66"/>
      <c r="R971" s="66"/>
      <c r="S971" s="66"/>
      <c r="T971" s="67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T971" s="19" t="s">
        <v>163</v>
      </c>
      <c r="AU971" s="19" t="s">
        <v>81</v>
      </c>
    </row>
    <row r="972" spans="1:47" s="2" customFormat="1" ht="11.25">
      <c r="A972" s="36"/>
      <c r="B972" s="37"/>
      <c r="C972" s="38"/>
      <c r="D972" s="198" t="s">
        <v>164</v>
      </c>
      <c r="E972" s="38"/>
      <c r="F972" s="199" t="s">
        <v>2334</v>
      </c>
      <c r="G972" s="38"/>
      <c r="H972" s="38"/>
      <c r="I972" s="195"/>
      <c r="J972" s="38"/>
      <c r="K972" s="38"/>
      <c r="L972" s="41"/>
      <c r="M972" s="196"/>
      <c r="N972" s="197"/>
      <c r="O972" s="66"/>
      <c r="P972" s="66"/>
      <c r="Q972" s="66"/>
      <c r="R972" s="66"/>
      <c r="S972" s="66"/>
      <c r="T972" s="67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T972" s="19" t="s">
        <v>164</v>
      </c>
      <c r="AU972" s="19" t="s">
        <v>81</v>
      </c>
    </row>
    <row r="973" spans="1:65" s="2" customFormat="1" ht="49.15" customHeight="1">
      <c r="A973" s="36"/>
      <c r="B973" s="37"/>
      <c r="C973" s="180" t="s">
        <v>951</v>
      </c>
      <c r="D973" s="180" t="s">
        <v>156</v>
      </c>
      <c r="E973" s="181" t="s">
        <v>2335</v>
      </c>
      <c r="F973" s="182" t="s">
        <v>2336</v>
      </c>
      <c r="G973" s="183" t="s">
        <v>258</v>
      </c>
      <c r="H973" s="184">
        <v>0.223</v>
      </c>
      <c r="I973" s="185"/>
      <c r="J973" s="186">
        <f>ROUND(I973*H973,2)</f>
        <v>0</v>
      </c>
      <c r="K973" s="182" t="s">
        <v>160</v>
      </c>
      <c r="L973" s="41"/>
      <c r="M973" s="187" t="s">
        <v>19</v>
      </c>
      <c r="N973" s="188" t="s">
        <v>43</v>
      </c>
      <c r="O973" s="66"/>
      <c r="P973" s="189">
        <f>O973*H973</f>
        <v>0</v>
      </c>
      <c r="Q973" s="189">
        <v>0</v>
      </c>
      <c r="R973" s="189">
        <f>Q973*H973</f>
        <v>0</v>
      </c>
      <c r="S973" s="189">
        <v>0</v>
      </c>
      <c r="T973" s="190">
        <f>S973*H973</f>
        <v>0</v>
      </c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R973" s="191" t="s">
        <v>262</v>
      </c>
      <c r="AT973" s="191" t="s">
        <v>156</v>
      </c>
      <c r="AU973" s="191" t="s">
        <v>81</v>
      </c>
      <c r="AY973" s="19" t="s">
        <v>154</v>
      </c>
      <c r="BE973" s="192">
        <f>IF(N973="základní",J973,0)</f>
        <v>0</v>
      </c>
      <c r="BF973" s="192">
        <f>IF(N973="snížená",J973,0)</f>
        <v>0</v>
      </c>
      <c r="BG973" s="192">
        <f>IF(N973="zákl. přenesená",J973,0)</f>
        <v>0</v>
      </c>
      <c r="BH973" s="192">
        <f>IF(N973="sníž. přenesená",J973,0)</f>
        <v>0</v>
      </c>
      <c r="BI973" s="192">
        <f>IF(N973="nulová",J973,0)</f>
        <v>0</v>
      </c>
      <c r="BJ973" s="19" t="s">
        <v>79</v>
      </c>
      <c r="BK973" s="192">
        <f>ROUND(I973*H973,2)</f>
        <v>0</v>
      </c>
      <c r="BL973" s="19" t="s">
        <v>262</v>
      </c>
      <c r="BM973" s="191" t="s">
        <v>2337</v>
      </c>
    </row>
    <row r="974" spans="1:47" s="2" customFormat="1" ht="29.25">
      <c r="A974" s="36"/>
      <c r="B974" s="37"/>
      <c r="C974" s="38"/>
      <c r="D974" s="193" t="s">
        <v>163</v>
      </c>
      <c r="E974" s="38"/>
      <c r="F974" s="194" t="s">
        <v>2336</v>
      </c>
      <c r="G974" s="38"/>
      <c r="H974" s="38"/>
      <c r="I974" s="195"/>
      <c r="J974" s="38"/>
      <c r="K974" s="38"/>
      <c r="L974" s="41"/>
      <c r="M974" s="196"/>
      <c r="N974" s="197"/>
      <c r="O974" s="66"/>
      <c r="P974" s="66"/>
      <c r="Q974" s="66"/>
      <c r="R974" s="66"/>
      <c r="S974" s="66"/>
      <c r="T974" s="67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T974" s="19" t="s">
        <v>163</v>
      </c>
      <c r="AU974" s="19" t="s">
        <v>81</v>
      </c>
    </row>
    <row r="975" spans="1:47" s="2" customFormat="1" ht="11.25">
      <c r="A975" s="36"/>
      <c r="B975" s="37"/>
      <c r="C975" s="38"/>
      <c r="D975" s="198" t="s">
        <v>164</v>
      </c>
      <c r="E975" s="38"/>
      <c r="F975" s="199" t="s">
        <v>2338</v>
      </c>
      <c r="G975" s="38"/>
      <c r="H975" s="38"/>
      <c r="I975" s="195"/>
      <c r="J975" s="38"/>
      <c r="K975" s="38"/>
      <c r="L975" s="41"/>
      <c r="M975" s="256"/>
      <c r="N975" s="257"/>
      <c r="O975" s="258"/>
      <c r="P975" s="258"/>
      <c r="Q975" s="258"/>
      <c r="R975" s="258"/>
      <c r="S975" s="258"/>
      <c r="T975" s="259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T975" s="19" t="s">
        <v>164</v>
      </c>
      <c r="AU975" s="19" t="s">
        <v>81</v>
      </c>
    </row>
    <row r="976" spans="1:31" s="2" customFormat="1" ht="6.95" customHeight="1">
      <c r="A976" s="36"/>
      <c r="B976" s="49"/>
      <c r="C976" s="50"/>
      <c r="D976" s="50"/>
      <c r="E976" s="50"/>
      <c r="F976" s="50"/>
      <c r="G976" s="50"/>
      <c r="H976" s="50"/>
      <c r="I976" s="50"/>
      <c r="J976" s="50"/>
      <c r="K976" s="50"/>
      <c r="L976" s="41"/>
      <c r="M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</row>
  </sheetData>
  <sheetProtection algorithmName="SHA-512" hashValue="18pyw07ziIXl97+s/1Rn5O9SdNsNx7PFbSZUFlXXvApd/qlB/f7irBE+yiLcxfYgxseHdh2gDy6IBBaiMhAbIg==" saltValue="ZDR2DPoDA/YMGvmi97iBBjaA/zHfy/kP500y9ykqA1LyOVIWuVbhI0xt72EUFnCQC1yd1Ox6z7X7xO+7uqdreg==" spinCount="100000" sheet="1" objects="1" scenarios="1" formatColumns="0" formatRows="0" autoFilter="0"/>
  <autoFilter ref="C94:K975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100" r:id="rId1" display="https://podminky.urs.cz/item/CS_URS_2023_01/113106023"/>
    <hyperlink ref="F106" r:id="rId2" display="https://podminky.urs.cz/item/CS_URS_2023_01/113107423"/>
    <hyperlink ref="F113" r:id="rId3" display="https://podminky.urs.cz/item/CS_URS_2023_01/113107442"/>
    <hyperlink ref="F118" r:id="rId4" display="https://podminky.urs.cz/item/CS_URS_2023_01/113202111"/>
    <hyperlink ref="F121" r:id="rId5" display="https://podminky.urs.cz/item/CS_URS_2023_01/131451103"/>
    <hyperlink ref="F127" r:id="rId6" display="https://podminky.urs.cz/item/CS_URS_2023_01/132454203"/>
    <hyperlink ref="F191" r:id="rId7" display="https://podminky.urs.cz/item/CS_URS_2023_01/133454101"/>
    <hyperlink ref="F205" r:id="rId8" display="https://podminky.urs.cz/item/CS_URS_2023_01/151811133"/>
    <hyperlink ref="F269" r:id="rId9" display="https://podminky.urs.cz/item/CS_URS_2023_01/151811233"/>
    <hyperlink ref="F272" r:id="rId10" display="https://podminky.urs.cz/item/CS_URS_2023_01/162751137"/>
    <hyperlink ref="F277" r:id="rId11" display="https://podminky.urs.cz/item/CS_URS_2023_01/162751139"/>
    <hyperlink ref="F281" r:id="rId12" display="https://podminky.urs.cz/item/CS_URS_2023_01/167151102"/>
    <hyperlink ref="F284" r:id="rId13" display="https://podminky.urs.cz/item/CS_URS_2023_01/171201231"/>
    <hyperlink ref="F288" r:id="rId14" display="https://podminky.urs.cz/item/CS_URS_2023_01/171251201"/>
    <hyperlink ref="F291" r:id="rId15" display="https://podminky.urs.cz/item/CS_URS_2023_01/174151102"/>
    <hyperlink ref="F307" r:id="rId16" display="https://podminky.urs.cz/item/CS_URS_2023_01/175111101"/>
    <hyperlink ref="F375" r:id="rId17" display="https://podminky.urs.cz/item/CS_URS_2023_01/181351103"/>
    <hyperlink ref="F381" r:id="rId18" display="https://podminky.urs.cz/item/CS_URS_2023_01/181411131"/>
    <hyperlink ref="F388" r:id="rId19" display="https://podminky.urs.cz/item/CS_URS_2023_01/181951114"/>
    <hyperlink ref="F392" r:id="rId20" display="https://podminky.urs.cz/item/CS_URS_2023_01/451572111"/>
    <hyperlink ref="F470" r:id="rId21" display="https://podminky.urs.cz/item/CS_URS_2023_01/452112112"/>
    <hyperlink ref="F523" r:id="rId22" display="https://podminky.urs.cz/item/CS_URS_2023_01/566901144"/>
    <hyperlink ref="F530" r:id="rId23" display="https://podminky.urs.cz/item/CS_URS_2023_01/572340112"/>
    <hyperlink ref="F535" r:id="rId24" display="https://podminky.urs.cz/item/CS_URS_2023_01/596211110"/>
    <hyperlink ref="F542" r:id="rId25" display="https://podminky.urs.cz/item/CS_URS_2023_01/830311811"/>
    <hyperlink ref="F547" r:id="rId26" display="https://podminky.urs.cz/item/CS_URS_2023_01/830361811"/>
    <hyperlink ref="F550" r:id="rId27" display="https://podminky.urs.cz/item/CS_URS_2023_01/837272221"/>
    <hyperlink ref="F556" r:id="rId28" display="https://podminky.urs.cz/item/CS_URS_2023_01/837312221"/>
    <hyperlink ref="F562" r:id="rId29" display="https://podminky.urs.cz/item/CS_URS_2023_01/871263121"/>
    <hyperlink ref="F569" r:id="rId30" display="https://podminky.urs.cz/item/CS_URS_2023_01/871273121"/>
    <hyperlink ref="F576" r:id="rId31" display="https://podminky.urs.cz/item/CS_URS_2023_01/871313121"/>
    <hyperlink ref="F583" r:id="rId32" display="https://podminky.urs.cz/item/CS_URS_2023_01/871350410"/>
    <hyperlink ref="F592" r:id="rId33" display="https://podminky.urs.cz/item/CS_URS_2023_01/877265211"/>
    <hyperlink ref="F597" r:id="rId34" display="https://podminky.urs.cz/item/CS_URS_2023_01/877265221"/>
    <hyperlink ref="F602" r:id="rId35" display="https://podminky.urs.cz/item/CS_URS_2023_01/877265261"/>
    <hyperlink ref="F607" r:id="rId36" display="https://podminky.urs.cz/item/CS_URS_2023_01/877275211"/>
    <hyperlink ref="F618" r:id="rId37" display="https://podminky.urs.cz/item/CS_URS_2023_01/877275221"/>
    <hyperlink ref="F627" r:id="rId38" display="https://podminky.urs.cz/item/CS_URS_2023_01/877315211"/>
    <hyperlink ref="F640" r:id="rId39" display="https://podminky.urs.cz/item/CS_URS_2023_01/877315221"/>
    <hyperlink ref="F651" r:id="rId40" display="https://podminky.urs.cz/item/CS_URS_2023_01/877315261"/>
    <hyperlink ref="F656" r:id="rId41" display="https://podminky.urs.cz/item/CS_URS_2023_01/877350420"/>
    <hyperlink ref="F661" r:id="rId42" display="https://podminky.urs.cz/item/CS_URS_2023_01/890331851"/>
    <hyperlink ref="F667" r:id="rId43" display="https://podminky.urs.cz/item/CS_URS_2023_01/890431851"/>
    <hyperlink ref="F676" r:id="rId44" display="https://podminky.urs.cz/item/CS_URS_2023_01/892271111"/>
    <hyperlink ref="F681" r:id="rId45" display="https://podminky.urs.cz/item/CS_URS_2023_01/892312121"/>
    <hyperlink ref="F684" r:id="rId46" display="https://podminky.urs.cz/item/CS_URS_2023_01/892351111"/>
    <hyperlink ref="F689" r:id="rId47" display="https://podminky.urs.cz/item/CS_URS_2023_01/892372111"/>
    <hyperlink ref="F692" r:id="rId48" display="https://podminky.urs.cz/item/CS_URS_2023_01/894411311"/>
    <hyperlink ref="F758" r:id="rId49" display="https://podminky.urs.cz/item/CS_URS_2023_01/894412411"/>
    <hyperlink ref="F783" r:id="rId50" display="https://podminky.urs.cz/item/CS_URS_2023_01/894414111"/>
    <hyperlink ref="F815" r:id="rId51" display="https://podminky.urs.cz/item/CS_URS_2023_01/895270012"/>
    <hyperlink ref="F818" r:id="rId52" display="https://podminky.urs.cz/item/CS_URS_2023_01/895270021"/>
    <hyperlink ref="F821" r:id="rId53" display="https://podminky.urs.cz/item/CS_URS_2023_01/895270031"/>
    <hyperlink ref="F824" r:id="rId54" display="https://podminky.urs.cz/item/CS_URS_2023_01/895270051"/>
    <hyperlink ref="F827" r:id="rId55" display="https://podminky.urs.cz/item/CS_URS_2023_01/895270067"/>
    <hyperlink ref="F836" r:id="rId56" display="https://podminky.urs.cz/item/CS_URS_2023_01/899103112"/>
    <hyperlink ref="F861" r:id="rId57" display="https://podminky.urs.cz/item/CS_URS_2023_01/899203112"/>
    <hyperlink ref="F875" r:id="rId58" display="https://podminky.urs.cz/item/CS_URS_2023_01/916231213"/>
    <hyperlink ref="F881" r:id="rId59" display="https://podminky.urs.cz/item/CS_URS_2023_01/919732211"/>
    <hyperlink ref="F887" r:id="rId60" display="https://podminky.urs.cz/item/CS_URS_2023_01/919735112"/>
    <hyperlink ref="F893" r:id="rId61" display="https://podminky.urs.cz/item/CS_URS_2023_01/933901311"/>
    <hyperlink ref="F899" r:id="rId62" display="https://podminky.urs.cz/item/CS_URS_2023_01/938901411"/>
    <hyperlink ref="F907" r:id="rId63" display="https://podminky.urs.cz/item/CS_URS_2023_01/963051113"/>
    <hyperlink ref="F913" r:id="rId64" display="https://podminky.urs.cz/item/CS_URS_2023_01/977151118"/>
    <hyperlink ref="F919" r:id="rId65" display="https://podminky.urs.cz/item/CS_URS_2023_01/977151123"/>
    <hyperlink ref="F926" r:id="rId66" display="https://podminky.urs.cz/item/CS_URS_2023_01/997013151"/>
    <hyperlink ref="F929" r:id="rId67" display="https://podminky.urs.cz/item/CS_URS_2023_01/997013631"/>
    <hyperlink ref="F932" r:id="rId68" display="https://podminky.urs.cz/item/CS_URS_2023_01/997013862"/>
    <hyperlink ref="F937" r:id="rId69" display="https://podminky.urs.cz/item/CS_URS_2023_01/997221571"/>
    <hyperlink ref="F940" r:id="rId70" display="https://podminky.urs.cz/item/CS_URS_2023_01/997221579"/>
    <hyperlink ref="F944" r:id="rId71" display="https://podminky.urs.cz/item/CS_URS_2023_01/997221612"/>
    <hyperlink ref="F948" r:id="rId72" display="https://podminky.urs.cz/item/CS_URS_2023_01/998276101"/>
    <hyperlink ref="F951" r:id="rId73" display="https://podminky.urs.cz/item/CS_URS_2023_01/998276124"/>
    <hyperlink ref="F956" r:id="rId74" display="https://podminky.urs.cz/item/CS_URS_2023_01/721110961"/>
    <hyperlink ref="F959" r:id="rId75" display="https://podminky.urs.cz/item/CS_URS_2023_01/721110963"/>
    <hyperlink ref="F964" r:id="rId76" display="https://podminky.urs.cz/item/CS_URS_2023_01/721242804"/>
    <hyperlink ref="F967" r:id="rId77" display="https://podminky.urs.cz/item/CS_URS_2023_01/721249116"/>
    <hyperlink ref="F972" r:id="rId78" display="https://podminky.urs.cz/item/CS_URS_2023_01/998721101"/>
    <hyperlink ref="F975" r:id="rId79" display="https://podminky.urs.cz/item/CS_URS_2023_01/99872118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19" t="s">
        <v>94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5" customHeight="1">
      <c r="B4" s="22"/>
      <c r="D4" s="112" t="s">
        <v>101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26.25" customHeight="1">
      <c r="B7" s="22"/>
      <c r="E7" s="390" t="str">
        <f>'Rekapitulace stavby'!K6</f>
        <v>Sanace, zabezpečení a stavební úpravy objektu Komenského 759, Sokolov</v>
      </c>
      <c r="F7" s="391"/>
      <c r="G7" s="391"/>
      <c r="H7" s="391"/>
      <c r="L7" s="22"/>
    </row>
    <row r="8" spans="2:12" s="1" customFormat="1" ht="12" customHeight="1">
      <c r="B8" s="22"/>
      <c r="D8" s="114" t="s">
        <v>102</v>
      </c>
      <c r="L8" s="22"/>
    </row>
    <row r="9" spans="1:31" s="2" customFormat="1" ht="16.5" customHeight="1">
      <c r="A9" s="36"/>
      <c r="B9" s="41"/>
      <c r="C9" s="36"/>
      <c r="D9" s="36"/>
      <c r="E9" s="390" t="s">
        <v>2339</v>
      </c>
      <c r="F9" s="392"/>
      <c r="G9" s="392"/>
      <c r="H9" s="39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3" t="s">
        <v>2340</v>
      </c>
      <c r="F11" s="392"/>
      <c r="G11" s="392"/>
      <c r="H11" s="39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28. 6. 2023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4" t="str">
        <f>'Rekapitulace stavby'!E14</f>
        <v>Vyplň údaj</v>
      </c>
      <c r="F20" s="395"/>
      <c r="G20" s="395"/>
      <c r="H20" s="395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2341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2342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6" t="s">
        <v>19</v>
      </c>
      <c r="F29" s="396"/>
      <c r="G29" s="396"/>
      <c r="H29" s="396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ROUND(J100,2)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ROUND((SUM(BE100:BE361)),2)</f>
        <v>0</v>
      </c>
      <c r="G35" s="36"/>
      <c r="H35" s="36"/>
      <c r="I35" s="126">
        <v>0.21</v>
      </c>
      <c r="J35" s="125">
        <f>ROUND(((SUM(BE100:BE361))*I35),2)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ROUND((SUM(BF100:BF361)),2)</f>
        <v>0</v>
      </c>
      <c r="G36" s="36"/>
      <c r="H36" s="36"/>
      <c r="I36" s="126">
        <v>0.15</v>
      </c>
      <c r="J36" s="125">
        <f>ROUND(((SUM(BF100:BF361))*I36),2)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ROUND((SUM(BG100:BG361)),2)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ROUND((SUM(BH100:BH361)),2)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ROUND((SUM(BI100:BI361)),2)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108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6.25" customHeight="1">
      <c r="A50" s="36"/>
      <c r="B50" s="37"/>
      <c r="C50" s="38"/>
      <c r="D50" s="38"/>
      <c r="E50" s="397" t="str">
        <f>E7</f>
        <v>Sanace, zabezpečení a stavební úpravy objektu Komenského 759, Sokolov</v>
      </c>
      <c r="F50" s="398"/>
      <c r="G50" s="398"/>
      <c r="H50" s="39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7" t="s">
        <v>2339</v>
      </c>
      <c r="F52" s="399"/>
      <c r="G52" s="399"/>
      <c r="H52" s="399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6" t="str">
        <f>E11</f>
        <v>02.01 - Stavební část</v>
      </c>
      <c r="F54" s="399"/>
      <c r="G54" s="399"/>
      <c r="H54" s="399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Komenského 759, Sokolov</v>
      </c>
      <c r="G56" s="38"/>
      <c r="H56" s="38"/>
      <c r="I56" s="31" t="s">
        <v>23</v>
      </c>
      <c r="J56" s="61" t="str">
        <f>IF(J14="","",J14)</f>
        <v>28. 6. 2023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Karlovarský kraj</v>
      </c>
      <c r="G58" s="38"/>
      <c r="H58" s="38"/>
      <c r="I58" s="31" t="s">
        <v>31</v>
      </c>
      <c r="J58" s="34" t="str">
        <f>E23</f>
        <v>DPT s.r.o., Ostrov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7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Neubauerová Soňa, SK-Projekt, Ostrov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109</v>
      </c>
      <c r="D61" s="139"/>
      <c r="E61" s="139"/>
      <c r="F61" s="139"/>
      <c r="G61" s="139"/>
      <c r="H61" s="139"/>
      <c r="I61" s="139"/>
      <c r="J61" s="140" t="s">
        <v>110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J100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111</v>
      </c>
    </row>
    <row r="64" spans="2:12" s="9" customFormat="1" ht="24.95" customHeight="1">
      <c r="B64" s="142"/>
      <c r="C64" s="143"/>
      <c r="D64" s="144" t="s">
        <v>112</v>
      </c>
      <c r="E64" s="145"/>
      <c r="F64" s="145"/>
      <c r="G64" s="145"/>
      <c r="H64" s="145"/>
      <c r="I64" s="145"/>
      <c r="J64" s="146">
        <f>J101</f>
        <v>0</v>
      </c>
      <c r="K64" s="143"/>
      <c r="L64" s="147"/>
    </row>
    <row r="65" spans="2:12" s="10" customFormat="1" ht="19.9" customHeight="1">
      <c r="B65" s="148"/>
      <c r="C65" s="99"/>
      <c r="D65" s="149" t="s">
        <v>113</v>
      </c>
      <c r="E65" s="150"/>
      <c r="F65" s="150"/>
      <c r="G65" s="150"/>
      <c r="H65" s="150"/>
      <c r="I65" s="150"/>
      <c r="J65" s="151">
        <f>J102</f>
        <v>0</v>
      </c>
      <c r="K65" s="99"/>
      <c r="L65" s="152"/>
    </row>
    <row r="66" spans="2:12" s="10" customFormat="1" ht="19.9" customHeight="1">
      <c r="B66" s="148"/>
      <c r="C66" s="99"/>
      <c r="D66" s="149" t="s">
        <v>114</v>
      </c>
      <c r="E66" s="150"/>
      <c r="F66" s="150"/>
      <c r="G66" s="150"/>
      <c r="H66" s="150"/>
      <c r="I66" s="150"/>
      <c r="J66" s="151">
        <f>J155</f>
        <v>0</v>
      </c>
      <c r="K66" s="99"/>
      <c r="L66" s="152"/>
    </row>
    <row r="67" spans="2:12" s="10" customFormat="1" ht="19.9" customHeight="1">
      <c r="B67" s="148"/>
      <c r="C67" s="99"/>
      <c r="D67" s="149" t="s">
        <v>115</v>
      </c>
      <c r="E67" s="150"/>
      <c r="F67" s="150"/>
      <c r="G67" s="150"/>
      <c r="H67" s="150"/>
      <c r="I67" s="150"/>
      <c r="J67" s="151">
        <f>J177</f>
        <v>0</v>
      </c>
      <c r="K67" s="99"/>
      <c r="L67" s="152"/>
    </row>
    <row r="68" spans="2:12" s="10" customFormat="1" ht="19.9" customHeight="1">
      <c r="B68" s="148"/>
      <c r="C68" s="99"/>
      <c r="D68" s="149" t="s">
        <v>117</v>
      </c>
      <c r="E68" s="150"/>
      <c r="F68" s="150"/>
      <c r="G68" s="150"/>
      <c r="H68" s="150"/>
      <c r="I68" s="150"/>
      <c r="J68" s="151">
        <f>J206</f>
        <v>0</v>
      </c>
      <c r="K68" s="99"/>
      <c r="L68" s="152"/>
    </row>
    <row r="69" spans="2:12" s="10" customFormat="1" ht="19.9" customHeight="1">
      <c r="B69" s="148"/>
      <c r="C69" s="99"/>
      <c r="D69" s="149" t="s">
        <v>118</v>
      </c>
      <c r="E69" s="150"/>
      <c r="F69" s="150"/>
      <c r="G69" s="150"/>
      <c r="H69" s="150"/>
      <c r="I69" s="150"/>
      <c r="J69" s="151">
        <f>J225</f>
        <v>0</v>
      </c>
      <c r="K69" s="99"/>
      <c r="L69" s="152"/>
    </row>
    <row r="70" spans="2:12" s="10" customFormat="1" ht="19.9" customHeight="1">
      <c r="B70" s="148"/>
      <c r="C70" s="99"/>
      <c r="D70" s="149" t="s">
        <v>120</v>
      </c>
      <c r="E70" s="150"/>
      <c r="F70" s="150"/>
      <c r="G70" s="150"/>
      <c r="H70" s="150"/>
      <c r="I70" s="150"/>
      <c r="J70" s="151">
        <f>J231</f>
        <v>0</v>
      </c>
      <c r="K70" s="99"/>
      <c r="L70" s="152"/>
    </row>
    <row r="71" spans="2:12" s="10" customFormat="1" ht="19.9" customHeight="1">
      <c r="B71" s="148"/>
      <c r="C71" s="99"/>
      <c r="D71" s="149" t="s">
        <v>2343</v>
      </c>
      <c r="E71" s="150"/>
      <c r="F71" s="150"/>
      <c r="G71" s="150"/>
      <c r="H71" s="150"/>
      <c r="I71" s="150"/>
      <c r="J71" s="151">
        <f>J247</f>
        <v>0</v>
      </c>
      <c r="K71" s="99"/>
      <c r="L71" s="152"/>
    </row>
    <row r="72" spans="2:12" s="10" customFormat="1" ht="19.9" customHeight="1">
      <c r="B72" s="148"/>
      <c r="C72" s="99"/>
      <c r="D72" s="149" t="s">
        <v>2344</v>
      </c>
      <c r="E72" s="150"/>
      <c r="F72" s="150"/>
      <c r="G72" s="150"/>
      <c r="H72" s="150"/>
      <c r="I72" s="150"/>
      <c r="J72" s="151">
        <f>J257</f>
        <v>0</v>
      </c>
      <c r="K72" s="99"/>
      <c r="L72" s="152"/>
    </row>
    <row r="73" spans="2:12" s="10" customFormat="1" ht="19.9" customHeight="1">
      <c r="B73" s="148"/>
      <c r="C73" s="99"/>
      <c r="D73" s="149" t="s">
        <v>2345</v>
      </c>
      <c r="E73" s="150"/>
      <c r="F73" s="150"/>
      <c r="G73" s="150"/>
      <c r="H73" s="150"/>
      <c r="I73" s="150"/>
      <c r="J73" s="151">
        <f>J283</f>
        <v>0</v>
      </c>
      <c r="K73" s="99"/>
      <c r="L73" s="152"/>
    </row>
    <row r="74" spans="2:12" s="10" customFormat="1" ht="19.9" customHeight="1">
      <c r="B74" s="148"/>
      <c r="C74" s="99"/>
      <c r="D74" s="149" t="s">
        <v>121</v>
      </c>
      <c r="E74" s="150"/>
      <c r="F74" s="150"/>
      <c r="G74" s="150"/>
      <c r="H74" s="150"/>
      <c r="I74" s="150"/>
      <c r="J74" s="151">
        <f>J320</f>
        <v>0</v>
      </c>
      <c r="K74" s="99"/>
      <c r="L74" s="152"/>
    </row>
    <row r="75" spans="2:12" s="10" customFormat="1" ht="19.9" customHeight="1">
      <c r="B75" s="148"/>
      <c r="C75" s="99"/>
      <c r="D75" s="149" t="s">
        <v>122</v>
      </c>
      <c r="E75" s="150"/>
      <c r="F75" s="150"/>
      <c r="G75" s="150"/>
      <c r="H75" s="150"/>
      <c r="I75" s="150"/>
      <c r="J75" s="151">
        <f>J335</f>
        <v>0</v>
      </c>
      <c r="K75" s="99"/>
      <c r="L75" s="152"/>
    </row>
    <row r="76" spans="2:12" s="9" customFormat="1" ht="24.95" customHeight="1">
      <c r="B76" s="142"/>
      <c r="C76" s="143"/>
      <c r="D76" s="144" t="s">
        <v>123</v>
      </c>
      <c r="E76" s="145"/>
      <c r="F76" s="145"/>
      <c r="G76" s="145"/>
      <c r="H76" s="145"/>
      <c r="I76" s="145"/>
      <c r="J76" s="146">
        <f>J339</f>
        <v>0</v>
      </c>
      <c r="K76" s="143"/>
      <c r="L76" s="147"/>
    </row>
    <row r="77" spans="2:12" s="10" customFormat="1" ht="19.9" customHeight="1">
      <c r="B77" s="148"/>
      <c r="C77" s="99"/>
      <c r="D77" s="149" t="s">
        <v>134</v>
      </c>
      <c r="E77" s="150"/>
      <c r="F77" s="150"/>
      <c r="G77" s="150"/>
      <c r="H77" s="150"/>
      <c r="I77" s="150"/>
      <c r="J77" s="151">
        <f>J340</f>
        <v>0</v>
      </c>
      <c r="K77" s="99"/>
      <c r="L77" s="152"/>
    </row>
    <row r="78" spans="2:12" s="10" customFormat="1" ht="19.9" customHeight="1">
      <c r="B78" s="148"/>
      <c r="C78" s="99"/>
      <c r="D78" s="149" t="s">
        <v>135</v>
      </c>
      <c r="E78" s="150"/>
      <c r="F78" s="150"/>
      <c r="G78" s="150"/>
      <c r="H78" s="150"/>
      <c r="I78" s="150"/>
      <c r="J78" s="151">
        <f>J354</f>
        <v>0</v>
      </c>
      <c r="K78" s="99"/>
      <c r="L78" s="152"/>
    </row>
    <row r="79" spans="1:31" s="2" customFormat="1" ht="21.7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4" spans="1:31" s="2" customFormat="1" ht="6.95" customHeight="1">
      <c r="A84" s="36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4.95" customHeight="1">
      <c r="A85" s="36"/>
      <c r="B85" s="37"/>
      <c r="C85" s="25" t="s">
        <v>139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16</v>
      </c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6.25" customHeight="1">
      <c r="A88" s="36"/>
      <c r="B88" s="37"/>
      <c r="C88" s="38"/>
      <c r="D88" s="38"/>
      <c r="E88" s="397" t="str">
        <f>E7</f>
        <v>Sanace, zabezpečení a stavební úpravy objektu Komenského 759, Sokolov</v>
      </c>
      <c r="F88" s="398"/>
      <c r="G88" s="398"/>
      <c r="H88" s="39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2:12" s="1" customFormat="1" ht="12" customHeight="1">
      <c r="B89" s="23"/>
      <c r="C89" s="31" t="s">
        <v>102</v>
      </c>
      <c r="D89" s="24"/>
      <c r="E89" s="24"/>
      <c r="F89" s="24"/>
      <c r="G89" s="24"/>
      <c r="H89" s="24"/>
      <c r="I89" s="24"/>
      <c r="J89" s="24"/>
      <c r="K89" s="24"/>
      <c r="L89" s="22"/>
    </row>
    <row r="90" spans="1:31" s="2" customFormat="1" ht="16.5" customHeight="1">
      <c r="A90" s="36"/>
      <c r="B90" s="37"/>
      <c r="C90" s="38"/>
      <c r="D90" s="38"/>
      <c r="E90" s="397" t="s">
        <v>2339</v>
      </c>
      <c r="F90" s="399"/>
      <c r="G90" s="399"/>
      <c r="H90" s="399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104</v>
      </c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46" t="str">
        <f>E11</f>
        <v>02.01 - Stavební část</v>
      </c>
      <c r="F92" s="399"/>
      <c r="G92" s="399"/>
      <c r="H92" s="399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1" t="s">
        <v>21</v>
      </c>
      <c r="D94" s="38"/>
      <c r="E94" s="38"/>
      <c r="F94" s="29" t="str">
        <f>F14</f>
        <v>Komenského 759, Sokolov</v>
      </c>
      <c r="G94" s="38"/>
      <c r="H94" s="38"/>
      <c r="I94" s="31" t="s">
        <v>23</v>
      </c>
      <c r="J94" s="61" t="str">
        <f>IF(J14="","",J14)</f>
        <v>28. 6. 2023</v>
      </c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1" t="s">
        <v>25</v>
      </c>
      <c r="D96" s="38"/>
      <c r="E96" s="38"/>
      <c r="F96" s="29" t="str">
        <f>E17</f>
        <v>Karlovarský kraj</v>
      </c>
      <c r="G96" s="38"/>
      <c r="H96" s="38"/>
      <c r="I96" s="31" t="s">
        <v>31</v>
      </c>
      <c r="J96" s="34" t="str">
        <f>E23</f>
        <v>DPT s.r.o., Ostrov</v>
      </c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25.7" customHeight="1">
      <c r="A97" s="36"/>
      <c r="B97" s="37"/>
      <c r="C97" s="31" t="s">
        <v>29</v>
      </c>
      <c r="D97" s="38"/>
      <c r="E97" s="38"/>
      <c r="F97" s="29" t="str">
        <f>IF(E20="","",E20)</f>
        <v>Vyplň údaj</v>
      </c>
      <c r="G97" s="38"/>
      <c r="H97" s="38"/>
      <c r="I97" s="31" t="s">
        <v>34</v>
      </c>
      <c r="J97" s="34" t="str">
        <f>E26</f>
        <v>Neubauerová Soňa, SK-Projekt, Ostrov</v>
      </c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0.3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11" customFormat="1" ht="29.25" customHeight="1">
      <c r="A99" s="153"/>
      <c r="B99" s="154"/>
      <c r="C99" s="155" t="s">
        <v>140</v>
      </c>
      <c r="D99" s="156" t="s">
        <v>57</v>
      </c>
      <c r="E99" s="156" t="s">
        <v>53</v>
      </c>
      <c r="F99" s="156" t="s">
        <v>54</v>
      </c>
      <c r="G99" s="156" t="s">
        <v>141</v>
      </c>
      <c r="H99" s="156" t="s">
        <v>142</v>
      </c>
      <c r="I99" s="156" t="s">
        <v>143</v>
      </c>
      <c r="J99" s="156" t="s">
        <v>110</v>
      </c>
      <c r="K99" s="157" t="s">
        <v>144</v>
      </c>
      <c r="L99" s="158"/>
      <c r="M99" s="70" t="s">
        <v>19</v>
      </c>
      <c r="N99" s="71" t="s">
        <v>42</v>
      </c>
      <c r="O99" s="71" t="s">
        <v>145</v>
      </c>
      <c r="P99" s="71" t="s">
        <v>146</v>
      </c>
      <c r="Q99" s="71" t="s">
        <v>147</v>
      </c>
      <c r="R99" s="71" t="s">
        <v>148</v>
      </c>
      <c r="S99" s="71" t="s">
        <v>149</v>
      </c>
      <c r="T99" s="72" t="s">
        <v>150</v>
      </c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</row>
    <row r="100" spans="1:63" s="2" customFormat="1" ht="22.9" customHeight="1">
      <c r="A100" s="36"/>
      <c r="B100" s="37"/>
      <c r="C100" s="77" t="s">
        <v>151</v>
      </c>
      <c r="D100" s="38"/>
      <c r="E100" s="38"/>
      <c r="F100" s="38"/>
      <c r="G100" s="38"/>
      <c r="H100" s="38"/>
      <c r="I100" s="38"/>
      <c r="J100" s="159">
        <f>BK100</f>
        <v>0</v>
      </c>
      <c r="K100" s="38"/>
      <c r="L100" s="41"/>
      <c r="M100" s="73"/>
      <c r="N100" s="160"/>
      <c r="O100" s="74"/>
      <c r="P100" s="161">
        <f>P101+P339</f>
        <v>0</v>
      </c>
      <c r="Q100" s="74"/>
      <c r="R100" s="161">
        <f>R101+R339</f>
        <v>18.275016</v>
      </c>
      <c r="S100" s="74"/>
      <c r="T100" s="162">
        <f>T101+T339</f>
        <v>6.194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71</v>
      </c>
      <c r="AU100" s="19" t="s">
        <v>111</v>
      </c>
      <c r="BK100" s="163">
        <f>BK101+BK339</f>
        <v>0</v>
      </c>
    </row>
    <row r="101" spans="2:63" s="12" customFormat="1" ht="25.9" customHeight="1">
      <c r="B101" s="164"/>
      <c r="C101" s="165"/>
      <c r="D101" s="166" t="s">
        <v>71</v>
      </c>
      <c r="E101" s="167" t="s">
        <v>152</v>
      </c>
      <c r="F101" s="167" t="s">
        <v>153</v>
      </c>
      <c r="G101" s="165"/>
      <c r="H101" s="165"/>
      <c r="I101" s="168"/>
      <c r="J101" s="169">
        <f>BK101</f>
        <v>0</v>
      </c>
      <c r="K101" s="165"/>
      <c r="L101" s="170"/>
      <c r="M101" s="171"/>
      <c r="N101" s="172"/>
      <c r="O101" s="172"/>
      <c r="P101" s="173">
        <f>P102+P155+P177+P206+P225+P231+P247+P257+P283+P320+P335</f>
        <v>0</v>
      </c>
      <c r="Q101" s="172"/>
      <c r="R101" s="173">
        <f>R102+R155+R177+R206+R225+R231+R247+R257+R283+R320+R335</f>
        <v>18.275016</v>
      </c>
      <c r="S101" s="172"/>
      <c r="T101" s="174">
        <f>T102+T155+T177+T206+T225+T231+T247+T257+T283+T320+T335</f>
        <v>6.194</v>
      </c>
      <c r="AR101" s="175" t="s">
        <v>79</v>
      </c>
      <c r="AT101" s="176" t="s">
        <v>71</v>
      </c>
      <c r="AU101" s="176" t="s">
        <v>72</v>
      </c>
      <c r="AY101" s="175" t="s">
        <v>154</v>
      </c>
      <c r="BK101" s="177">
        <f>BK102+BK155+BK177+BK206+BK225+BK231+BK247+BK257+BK283+BK320+BK335</f>
        <v>0</v>
      </c>
    </row>
    <row r="102" spans="2:63" s="12" customFormat="1" ht="22.9" customHeight="1">
      <c r="B102" s="164"/>
      <c r="C102" s="165"/>
      <c r="D102" s="166" t="s">
        <v>71</v>
      </c>
      <c r="E102" s="178" t="s">
        <v>79</v>
      </c>
      <c r="F102" s="178" t="s">
        <v>155</v>
      </c>
      <c r="G102" s="165"/>
      <c r="H102" s="165"/>
      <c r="I102" s="168"/>
      <c r="J102" s="179">
        <f>BK102</f>
        <v>0</v>
      </c>
      <c r="K102" s="165"/>
      <c r="L102" s="170"/>
      <c r="M102" s="171"/>
      <c r="N102" s="172"/>
      <c r="O102" s="172"/>
      <c r="P102" s="173">
        <f>SUM(P103:P154)</f>
        <v>0</v>
      </c>
      <c r="Q102" s="172"/>
      <c r="R102" s="173">
        <f>SUM(R103:R154)</f>
        <v>0</v>
      </c>
      <c r="S102" s="172"/>
      <c r="T102" s="174">
        <f>SUM(T103:T154)</f>
        <v>0</v>
      </c>
      <c r="AR102" s="175" t="s">
        <v>79</v>
      </c>
      <c r="AT102" s="176" t="s">
        <v>71</v>
      </c>
      <c r="AU102" s="176" t="s">
        <v>79</v>
      </c>
      <c r="AY102" s="175" t="s">
        <v>154</v>
      </c>
      <c r="BK102" s="177">
        <f>SUM(BK103:BK154)</f>
        <v>0</v>
      </c>
    </row>
    <row r="103" spans="1:65" s="2" customFormat="1" ht="24.2" customHeight="1">
      <c r="A103" s="36"/>
      <c r="B103" s="37"/>
      <c r="C103" s="180" t="s">
        <v>79</v>
      </c>
      <c r="D103" s="180" t="s">
        <v>156</v>
      </c>
      <c r="E103" s="181" t="s">
        <v>2346</v>
      </c>
      <c r="F103" s="182" t="s">
        <v>2347</v>
      </c>
      <c r="G103" s="183" t="s">
        <v>183</v>
      </c>
      <c r="H103" s="184">
        <v>2.16</v>
      </c>
      <c r="I103" s="185"/>
      <c r="J103" s="186">
        <f>ROUND(I103*H103,2)</f>
        <v>0</v>
      </c>
      <c r="K103" s="182" t="s">
        <v>160</v>
      </c>
      <c r="L103" s="41"/>
      <c r="M103" s="187" t="s">
        <v>19</v>
      </c>
      <c r="N103" s="188" t="s">
        <v>43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161</v>
      </c>
      <c r="AT103" s="191" t="s">
        <v>156</v>
      </c>
      <c r="AU103" s="191" t="s">
        <v>81</v>
      </c>
      <c r="AY103" s="19" t="s">
        <v>154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79</v>
      </c>
      <c r="BK103" s="192">
        <f>ROUND(I103*H103,2)</f>
        <v>0</v>
      </c>
      <c r="BL103" s="19" t="s">
        <v>161</v>
      </c>
      <c r="BM103" s="191" t="s">
        <v>2348</v>
      </c>
    </row>
    <row r="104" spans="1:47" s="2" customFormat="1" ht="19.5">
      <c r="A104" s="36"/>
      <c r="B104" s="37"/>
      <c r="C104" s="38"/>
      <c r="D104" s="193" t="s">
        <v>163</v>
      </c>
      <c r="E104" s="38"/>
      <c r="F104" s="194" t="s">
        <v>2349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163</v>
      </c>
      <c r="AU104" s="19" t="s">
        <v>81</v>
      </c>
    </row>
    <row r="105" spans="1:47" s="2" customFormat="1" ht="11.25">
      <c r="A105" s="36"/>
      <c r="B105" s="37"/>
      <c r="C105" s="38"/>
      <c r="D105" s="198" t="s">
        <v>164</v>
      </c>
      <c r="E105" s="38"/>
      <c r="F105" s="199" t="s">
        <v>2350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164</v>
      </c>
      <c r="AU105" s="19" t="s">
        <v>81</v>
      </c>
    </row>
    <row r="106" spans="2:51" s="13" customFormat="1" ht="11.25">
      <c r="B106" s="200"/>
      <c r="C106" s="201"/>
      <c r="D106" s="193" t="s">
        <v>166</v>
      </c>
      <c r="E106" s="202" t="s">
        <v>19</v>
      </c>
      <c r="F106" s="203" t="s">
        <v>2351</v>
      </c>
      <c r="G106" s="201"/>
      <c r="H106" s="202" t="s">
        <v>19</v>
      </c>
      <c r="I106" s="204"/>
      <c r="J106" s="201"/>
      <c r="K106" s="201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166</v>
      </c>
      <c r="AU106" s="209" t="s">
        <v>81</v>
      </c>
      <c r="AV106" s="13" t="s">
        <v>79</v>
      </c>
      <c r="AW106" s="13" t="s">
        <v>33</v>
      </c>
      <c r="AX106" s="13" t="s">
        <v>72</v>
      </c>
      <c r="AY106" s="209" t="s">
        <v>154</v>
      </c>
    </row>
    <row r="107" spans="2:51" s="13" customFormat="1" ht="11.25">
      <c r="B107" s="200"/>
      <c r="C107" s="201"/>
      <c r="D107" s="193" t="s">
        <v>166</v>
      </c>
      <c r="E107" s="202" t="s">
        <v>19</v>
      </c>
      <c r="F107" s="203" t="s">
        <v>2352</v>
      </c>
      <c r="G107" s="201"/>
      <c r="H107" s="202" t="s">
        <v>19</v>
      </c>
      <c r="I107" s="204"/>
      <c r="J107" s="201"/>
      <c r="K107" s="201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166</v>
      </c>
      <c r="AU107" s="209" t="s">
        <v>81</v>
      </c>
      <c r="AV107" s="13" t="s">
        <v>79</v>
      </c>
      <c r="AW107" s="13" t="s">
        <v>33</v>
      </c>
      <c r="AX107" s="13" t="s">
        <v>72</v>
      </c>
      <c r="AY107" s="209" t="s">
        <v>154</v>
      </c>
    </row>
    <row r="108" spans="2:51" s="14" customFormat="1" ht="11.25">
      <c r="B108" s="210"/>
      <c r="C108" s="211"/>
      <c r="D108" s="193" t="s">
        <v>166</v>
      </c>
      <c r="E108" s="212" t="s">
        <v>19</v>
      </c>
      <c r="F108" s="213" t="s">
        <v>2353</v>
      </c>
      <c r="G108" s="211"/>
      <c r="H108" s="214">
        <v>2.16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166</v>
      </c>
      <c r="AU108" s="220" t="s">
        <v>81</v>
      </c>
      <c r="AV108" s="14" t="s">
        <v>81</v>
      </c>
      <c r="AW108" s="14" t="s">
        <v>33</v>
      </c>
      <c r="AX108" s="14" t="s">
        <v>72</v>
      </c>
      <c r="AY108" s="220" t="s">
        <v>154</v>
      </c>
    </row>
    <row r="109" spans="2:51" s="15" customFormat="1" ht="11.25">
      <c r="B109" s="221"/>
      <c r="C109" s="222"/>
      <c r="D109" s="193" t="s">
        <v>166</v>
      </c>
      <c r="E109" s="223" t="s">
        <v>19</v>
      </c>
      <c r="F109" s="224" t="s">
        <v>196</v>
      </c>
      <c r="G109" s="222"/>
      <c r="H109" s="225">
        <v>2.16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AT109" s="231" t="s">
        <v>166</v>
      </c>
      <c r="AU109" s="231" t="s">
        <v>81</v>
      </c>
      <c r="AV109" s="15" t="s">
        <v>161</v>
      </c>
      <c r="AW109" s="15" t="s">
        <v>33</v>
      </c>
      <c r="AX109" s="15" t="s">
        <v>79</v>
      </c>
      <c r="AY109" s="231" t="s">
        <v>154</v>
      </c>
    </row>
    <row r="110" spans="1:65" s="2" customFormat="1" ht="24.2" customHeight="1">
      <c r="A110" s="36"/>
      <c r="B110" s="37"/>
      <c r="C110" s="180" t="s">
        <v>81</v>
      </c>
      <c r="D110" s="180" t="s">
        <v>156</v>
      </c>
      <c r="E110" s="181" t="s">
        <v>2354</v>
      </c>
      <c r="F110" s="182" t="s">
        <v>2355</v>
      </c>
      <c r="G110" s="183" t="s">
        <v>183</v>
      </c>
      <c r="H110" s="184">
        <v>1.8</v>
      </c>
      <c r="I110" s="185"/>
      <c r="J110" s="186">
        <f>ROUND(I110*H110,2)</f>
        <v>0</v>
      </c>
      <c r="K110" s="182" t="s">
        <v>160</v>
      </c>
      <c r="L110" s="41"/>
      <c r="M110" s="187" t="s">
        <v>19</v>
      </c>
      <c r="N110" s="188" t="s">
        <v>43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161</v>
      </c>
      <c r="AT110" s="191" t="s">
        <v>156</v>
      </c>
      <c r="AU110" s="191" t="s">
        <v>81</v>
      </c>
      <c r="AY110" s="19" t="s">
        <v>154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79</v>
      </c>
      <c r="BK110" s="192">
        <f>ROUND(I110*H110,2)</f>
        <v>0</v>
      </c>
      <c r="BL110" s="19" t="s">
        <v>161</v>
      </c>
      <c r="BM110" s="191" t="s">
        <v>2356</v>
      </c>
    </row>
    <row r="111" spans="1:47" s="2" customFormat="1" ht="29.25">
      <c r="A111" s="36"/>
      <c r="B111" s="37"/>
      <c r="C111" s="38"/>
      <c r="D111" s="193" t="s">
        <v>163</v>
      </c>
      <c r="E111" s="38"/>
      <c r="F111" s="194" t="s">
        <v>2357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163</v>
      </c>
      <c r="AU111" s="19" t="s">
        <v>81</v>
      </c>
    </row>
    <row r="112" spans="1:47" s="2" customFormat="1" ht="11.25">
      <c r="A112" s="36"/>
      <c r="B112" s="37"/>
      <c r="C112" s="38"/>
      <c r="D112" s="198" t="s">
        <v>164</v>
      </c>
      <c r="E112" s="38"/>
      <c r="F112" s="199" t="s">
        <v>2358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164</v>
      </c>
      <c r="AU112" s="19" t="s">
        <v>81</v>
      </c>
    </row>
    <row r="113" spans="2:51" s="13" customFormat="1" ht="11.25">
      <c r="B113" s="200"/>
      <c r="C113" s="201"/>
      <c r="D113" s="193" t="s">
        <v>166</v>
      </c>
      <c r="E113" s="202" t="s">
        <v>19</v>
      </c>
      <c r="F113" s="203" t="s">
        <v>2351</v>
      </c>
      <c r="G113" s="201"/>
      <c r="H113" s="202" t="s">
        <v>19</v>
      </c>
      <c r="I113" s="204"/>
      <c r="J113" s="201"/>
      <c r="K113" s="201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166</v>
      </c>
      <c r="AU113" s="209" t="s">
        <v>81</v>
      </c>
      <c r="AV113" s="13" t="s">
        <v>79</v>
      </c>
      <c r="AW113" s="13" t="s">
        <v>33</v>
      </c>
      <c r="AX113" s="13" t="s">
        <v>72</v>
      </c>
      <c r="AY113" s="209" t="s">
        <v>154</v>
      </c>
    </row>
    <row r="114" spans="2:51" s="13" customFormat="1" ht="11.25">
      <c r="B114" s="200"/>
      <c r="C114" s="201"/>
      <c r="D114" s="193" t="s">
        <v>166</v>
      </c>
      <c r="E114" s="202" t="s">
        <v>19</v>
      </c>
      <c r="F114" s="203" t="s">
        <v>2359</v>
      </c>
      <c r="G114" s="201"/>
      <c r="H114" s="202" t="s">
        <v>19</v>
      </c>
      <c r="I114" s="204"/>
      <c r="J114" s="201"/>
      <c r="K114" s="201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166</v>
      </c>
      <c r="AU114" s="209" t="s">
        <v>81</v>
      </c>
      <c r="AV114" s="13" t="s">
        <v>79</v>
      </c>
      <c r="AW114" s="13" t="s">
        <v>33</v>
      </c>
      <c r="AX114" s="13" t="s">
        <v>72</v>
      </c>
      <c r="AY114" s="209" t="s">
        <v>154</v>
      </c>
    </row>
    <row r="115" spans="2:51" s="14" customFormat="1" ht="11.25">
      <c r="B115" s="210"/>
      <c r="C115" s="211"/>
      <c r="D115" s="193" t="s">
        <v>166</v>
      </c>
      <c r="E115" s="212" t="s">
        <v>19</v>
      </c>
      <c r="F115" s="213" t="s">
        <v>2360</v>
      </c>
      <c r="G115" s="211"/>
      <c r="H115" s="214">
        <v>1.8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166</v>
      </c>
      <c r="AU115" s="220" t="s">
        <v>81</v>
      </c>
      <c r="AV115" s="14" t="s">
        <v>81</v>
      </c>
      <c r="AW115" s="14" t="s">
        <v>33</v>
      </c>
      <c r="AX115" s="14" t="s">
        <v>72</v>
      </c>
      <c r="AY115" s="220" t="s">
        <v>154</v>
      </c>
    </row>
    <row r="116" spans="2:51" s="15" customFormat="1" ht="11.25">
      <c r="B116" s="221"/>
      <c r="C116" s="222"/>
      <c r="D116" s="193" t="s">
        <v>166</v>
      </c>
      <c r="E116" s="223" t="s">
        <v>19</v>
      </c>
      <c r="F116" s="224" t="s">
        <v>196</v>
      </c>
      <c r="G116" s="222"/>
      <c r="H116" s="225">
        <v>1.8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AT116" s="231" t="s">
        <v>166</v>
      </c>
      <c r="AU116" s="231" t="s">
        <v>81</v>
      </c>
      <c r="AV116" s="15" t="s">
        <v>161</v>
      </c>
      <c r="AW116" s="15" t="s">
        <v>33</v>
      </c>
      <c r="AX116" s="15" t="s">
        <v>79</v>
      </c>
      <c r="AY116" s="231" t="s">
        <v>154</v>
      </c>
    </row>
    <row r="117" spans="1:65" s="2" customFormat="1" ht="33" customHeight="1">
      <c r="A117" s="36"/>
      <c r="B117" s="37"/>
      <c r="C117" s="180" t="s">
        <v>174</v>
      </c>
      <c r="D117" s="180" t="s">
        <v>156</v>
      </c>
      <c r="E117" s="181" t="s">
        <v>188</v>
      </c>
      <c r="F117" s="182" t="s">
        <v>2361</v>
      </c>
      <c r="G117" s="183" t="s">
        <v>183</v>
      </c>
      <c r="H117" s="184">
        <v>1.3</v>
      </c>
      <c r="I117" s="185"/>
      <c r="J117" s="186">
        <f>ROUND(I117*H117,2)</f>
        <v>0</v>
      </c>
      <c r="K117" s="182" t="s">
        <v>160</v>
      </c>
      <c r="L117" s="41"/>
      <c r="M117" s="187" t="s">
        <v>19</v>
      </c>
      <c r="N117" s="188" t="s">
        <v>43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161</v>
      </c>
      <c r="AT117" s="191" t="s">
        <v>156</v>
      </c>
      <c r="AU117" s="191" t="s">
        <v>81</v>
      </c>
      <c r="AY117" s="19" t="s">
        <v>154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79</v>
      </c>
      <c r="BK117" s="192">
        <f>ROUND(I117*H117,2)</f>
        <v>0</v>
      </c>
      <c r="BL117" s="19" t="s">
        <v>161</v>
      </c>
      <c r="BM117" s="191" t="s">
        <v>2362</v>
      </c>
    </row>
    <row r="118" spans="1:47" s="2" customFormat="1" ht="29.25">
      <c r="A118" s="36"/>
      <c r="B118" s="37"/>
      <c r="C118" s="38"/>
      <c r="D118" s="193" t="s">
        <v>163</v>
      </c>
      <c r="E118" s="38"/>
      <c r="F118" s="194" t="s">
        <v>189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163</v>
      </c>
      <c r="AU118" s="19" t="s">
        <v>81</v>
      </c>
    </row>
    <row r="119" spans="1:47" s="2" customFormat="1" ht="11.25">
      <c r="A119" s="36"/>
      <c r="B119" s="37"/>
      <c r="C119" s="38"/>
      <c r="D119" s="198" t="s">
        <v>164</v>
      </c>
      <c r="E119" s="38"/>
      <c r="F119" s="199" t="s">
        <v>191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164</v>
      </c>
      <c r="AU119" s="19" t="s">
        <v>81</v>
      </c>
    </row>
    <row r="120" spans="2:51" s="13" customFormat="1" ht="11.25">
      <c r="B120" s="200"/>
      <c r="C120" s="201"/>
      <c r="D120" s="193" t="s">
        <v>166</v>
      </c>
      <c r="E120" s="202" t="s">
        <v>19</v>
      </c>
      <c r="F120" s="203" t="s">
        <v>2363</v>
      </c>
      <c r="G120" s="201"/>
      <c r="H120" s="202" t="s">
        <v>19</v>
      </c>
      <c r="I120" s="204"/>
      <c r="J120" s="201"/>
      <c r="K120" s="201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166</v>
      </c>
      <c r="AU120" s="209" t="s">
        <v>81</v>
      </c>
      <c r="AV120" s="13" t="s">
        <v>79</v>
      </c>
      <c r="AW120" s="13" t="s">
        <v>33</v>
      </c>
      <c r="AX120" s="13" t="s">
        <v>72</v>
      </c>
      <c r="AY120" s="209" t="s">
        <v>154</v>
      </c>
    </row>
    <row r="121" spans="2:51" s="13" customFormat="1" ht="11.25">
      <c r="B121" s="200"/>
      <c r="C121" s="201"/>
      <c r="D121" s="193" t="s">
        <v>166</v>
      </c>
      <c r="E121" s="202" t="s">
        <v>19</v>
      </c>
      <c r="F121" s="203" t="s">
        <v>2364</v>
      </c>
      <c r="G121" s="201"/>
      <c r="H121" s="202" t="s">
        <v>19</v>
      </c>
      <c r="I121" s="204"/>
      <c r="J121" s="201"/>
      <c r="K121" s="201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166</v>
      </c>
      <c r="AU121" s="209" t="s">
        <v>81</v>
      </c>
      <c r="AV121" s="13" t="s">
        <v>79</v>
      </c>
      <c r="AW121" s="13" t="s">
        <v>33</v>
      </c>
      <c r="AX121" s="13" t="s">
        <v>72</v>
      </c>
      <c r="AY121" s="209" t="s">
        <v>154</v>
      </c>
    </row>
    <row r="122" spans="2:51" s="14" customFormat="1" ht="11.25">
      <c r="B122" s="210"/>
      <c r="C122" s="211"/>
      <c r="D122" s="193" t="s">
        <v>166</v>
      </c>
      <c r="E122" s="212" t="s">
        <v>19</v>
      </c>
      <c r="F122" s="213" t="s">
        <v>2365</v>
      </c>
      <c r="G122" s="211"/>
      <c r="H122" s="214">
        <v>1.3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166</v>
      </c>
      <c r="AU122" s="220" t="s">
        <v>81</v>
      </c>
      <c r="AV122" s="14" t="s">
        <v>81</v>
      </c>
      <c r="AW122" s="14" t="s">
        <v>33</v>
      </c>
      <c r="AX122" s="14" t="s">
        <v>72</v>
      </c>
      <c r="AY122" s="220" t="s">
        <v>154</v>
      </c>
    </row>
    <row r="123" spans="2:51" s="15" customFormat="1" ht="11.25">
      <c r="B123" s="221"/>
      <c r="C123" s="222"/>
      <c r="D123" s="193" t="s">
        <v>166</v>
      </c>
      <c r="E123" s="223" t="s">
        <v>19</v>
      </c>
      <c r="F123" s="224" t="s">
        <v>196</v>
      </c>
      <c r="G123" s="222"/>
      <c r="H123" s="225">
        <v>1.3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166</v>
      </c>
      <c r="AU123" s="231" t="s">
        <v>81</v>
      </c>
      <c r="AV123" s="15" t="s">
        <v>161</v>
      </c>
      <c r="AW123" s="15" t="s">
        <v>33</v>
      </c>
      <c r="AX123" s="15" t="s">
        <v>79</v>
      </c>
      <c r="AY123" s="231" t="s">
        <v>154</v>
      </c>
    </row>
    <row r="124" spans="1:65" s="2" customFormat="1" ht="33" customHeight="1">
      <c r="A124" s="36"/>
      <c r="B124" s="37"/>
      <c r="C124" s="180" t="s">
        <v>161</v>
      </c>
      <c r="D124" s="180" t="s">
        <v>156</v>
      </c>
      <c r="E124" s="181" t="s">
        <v>2366</v>
      </c>
      <c r="F124" s="182" t="s">
        <v>2367</v>
      </c>
      <c r="G124" s="183" t="s">
        <v>183</v>
      </c>
      <c r="H124" s="184">
        <v>0.41</v>
      </c>
      <c r="I124" s="185"/>
      <c r="J124" s="186">
        <f>ROUND(I124*H124,2)</f>
        <v>0</v>
      </c>
      <c r="K124" s="182" t="s">
        <v>160</v>
      </c>
      <c r="L124" s="41"/>
      <c r="M124" s="187" t="s">
        <v>19</v>
      </c>
      <c r="N124" s="188" t="s">
        <v>43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161</v>
      </c>
      <c r="AT124" s="191" t="s">
        <v>156</v>
      </c>
      <c r="AU124" s="191" t="s">
        <v>81</v>
      </c>
      <c r="AY124" s="19" t="s">
        <v>154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79</v>
      </c>
      <c r="BK124" s="192">
        <f>ROUND(I124*H124,2)</f>
        <v>0</v>
      </c>
      <c r="BL124" s="19" t="s">
        <v>161</v>
      </c>
      <c r="BM124" s="191" t="s">
        <v>2368</v>
      </c>
    </row>
    <row r="125" spans="1:47" s="2" customFormat="1" ht="19.5">
      <c r="A125" s="36"/>
      <c r="B125" s="37"/>
      <c r="C125" s="38"/>
      <c r="D125" s="193" t="s">
        <v>163</v>
      </c>
      <c r="E125" s="38"/>
      <c r="F125" s="194" t="s">
        <v>2369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163</v>
      </c>
      <c r="AU125" s="19" t="s">
        <v>81</v>
      </c>
    </row>
    <row r="126" spans="1:47" s="2" customFormat="1" ht="11.25">
      <c r="A126" s="36"/>
      <c r="B126" s="37"/>
      <c r="C126" s="38"/>
      <c r="D126" s="198" t="s">
        <v>164</v>
      </c>
      <c r="E126" s="38"/>
      <c r="F126" s="199" t="s">
        <v>2370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164</v>
      </c>
      <c r="AU126" s="19" t="s">
        <v>81</v>
      </c>
    </row>
    <row r="127" spans="2:51" s="13" customFormat="1" ht="11.25">
      <c r="B127" s="200"/>
      <c r="C127" s="201"/>
      <c r="D127" s="193" t="s">
        <v>166</v>
      </c>
      <c r="E127" s="202" t="s">
        <v>19</v>
      </c>
      <c r="F127" s="203" t="s">
        <v>2363</v>
      </c>
      <c r="G127" s="201"/>
      <c r="H127" s="202" t="s">
        <v>19</v>
      </c>
      <c r="I127" s="204"/>
      <c r="J127" s="201"/>
      <c r="K127" s="201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166</v>
      </c>
      <c r="AU127" s="209" t="s">
        <v>81</v>
      </c>
      <c r="AV127" s="13" t="s">
        <v>79</v>
      </c>
      <c r="AW127" s="13" t="s">
        <v>33</v>
      </c>
      <c r="AX127" s="13" t="s">
        <v>72</v>
      </c>
      <c r="AY127" s="209" t="s">
        <v>154</v>
      </c>
    </row>
    <row r="128" spans="2:51" s="13" customFormat="1" ht="11.25">
      <c r="B128" s="200"/>
      <c r="C128" s="201"/>
      <c r="D128" s="193" t="s">
        <v>166</v>
      </c>
      <c r="E128" s="202" t="s">
        <v>19</v>
      </c>
      <c r="F128" s="203" t="s">
        <v>2364</v>
      </c>
      <c r="G128" s="201"/>
      <c r="H128" s="202" t="s">
        <v>19</v>
      </c>
      <c r="I128" s="204"/>
      <c r="J128" s="201"/>
      <c r="K128" s="201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166</v>
      </c>
      <c r="AU128" s="209" t="s">
        <v>81</v>
      </c>
      <c r="AV128" s="13" t="s">
        <v>79</v>
      </c>
      <c r="AW128" s="13" t="s">
        <v>33</v>
      </c>
      <c r="AX128" s="13" t="s">
        <v>72</v>
      </c>
      <c r="AY128" s="209" t="s">
        <v>154</v>
      </c>
    </row>
    <row r="129" spans="2:51" s="14" customFormat="1" ht="11.25">
      <c r="B129" s="210"/>
      <c r="C129" s="211"/>
      <c r="D129" s="193" t="s">
        <v>166</v>
      </c>
      <c r="E129" s="212" t="s">
        <v>19</v>
      </c>
      <c r="F129" s="213" t="s">
        <v>2371</v>
      </c>
      <c r="G129" s="211"/>
      <c r="H129" s="214">
        <v>0.072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166</v>
      </c>
      <c r="AU129" s="220" t="s">
        <v>81</v>
      </c>
      <c r="AV129" s="14" t="s">
        <v>81</v>
      </c>
      <c r="AW129" s="14" t="s">
        <v>33</v>
      </c>
      <c r="AX129" s="14" t="s">
        <v>72</v>
      </c>
      <c r="AY129" s="220" t="s">
        <v>154</v>
      </c>
    </row>
    <row r="130" spans="2:51" s="14" customFormat="1" ht="11.25">
      <c r="B130" s="210"/>
      <c r="C130" s="211"/>
      <c r="D130" s="193" t="s">
        <v>166</v>
      </c>
      <c r="E130" s="212" t="s">
        <v>19</v>
      </c>
      <c r="F130" s="213" t="s">
        <v>2372</v>
      </c>
      <c r="G130" s="211"/>
      <c r="H130" s="214">
        <v>0.05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166</v>
      </c>
      <c r="AU130" s="220" t="s">
        <v>81</v>
      </c>
      <c r="AV130" s="14" t="s">
        <v>81</v>
      </c>
      <c r="AW130" s="14" t="s">
        <v>33</v>
      </c>
      <c r="AX130" s="14" t="s">
        <v>72</v>
      </c>
      <c r="AY130" s="220" t="s">
        <v>154</v>
      </c>
    </row>
    <row r="131" spans="2:51" s="13" customFormat="1" ht="11.25">
      <c r="B131" s="200"/>
      <c r="C131" s="201"/>
      <c r="D131" s="193" t="s">
        <v>166</v>
      </c>
      <c r="E131" s="202" t="s">
        <v>19</v>
      </c>
      <c r="F131" s="203" t="s">
        <v>2351</v>
      </c>
      <c r="G131" s="201"/>
      <c r="H131" s="202" t="s">
        <v>19</v>
      </c>
      <c r="I131" s="204"/>
      <c r="J131" s="201"/>
      <c r="K131" s="201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166</v>
      </c>
      <c r="AU131" s="209" t="s">
        <v>81</v>
      </c>
      <c r="AV131" s="13" t="s">
        <v>79</v>
      </c>
      <c r="AW131" s="13" t="s">
        <v>33</v>
      </c>
      <c r="AX131" s="13" t="s">
        <v>72</v>
      </c>
      <c r="AY131" s="209" t="s">
        <v>154</v>
      </c>
    </row>
    <row r="132" spans="2:51" s="13" customFormat="1" ht="11.25">
      <c r="B132" s="200"/>
      <c r="C132" s="201"/>
      <c r="D132" s="193" t="s">
        <v>166</v>
      </c>
      <c r="E132" s="202" t="s">
        <v>19</v>
      </c>
      <c r="F132" s="203" t="s">
        <v>2373</v>
      </c>
      <c r="G132" s="201"/>
      <c r="H132" s="202" t="s">
        <v>19</v>
      </c>
      <c r="I132" s="204"/>
      <c r="J132" s="201"/>
      <c r="K132" s="201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166</v>
      </c>
      <c r="AU132" s="209" t="s">
        <v>81</v>
      </c>
      <c r="AV132" s="13" t="s">
        <v>79</v>
      </c>
      <c r="AW132" s="13" t="s">
        <v>33</v>
      </c>
      <c r="AX132" s="13" t="s">
        <v>72</v>
      </c>
      <c r="AY132" s="209" t="s">
        <v>154</v>
      </c>
    </row>
    <row r="133" spans="2:51" s="14" customFormat="1" ht="11.25">
      <c r="B133" s="210"/>
      <c r="C133" s="211"/>
      <c r="D133" s="193" t="s">
        <v>166</v>
      </c>
      <c r="E133" s="212" t="s">
        <v>19</v>
      </c>
      <c r="F133" s="213" t="s">
        <v>2374</v>
      </c>
      <c r="G133" s="211"/>
      <c r="H133" s="214">
        <v>0.288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166</v>
      </c>
      <c r="AU133" s="220" t="s">
        <v>81</v>
      </c>
      <c r="AV133" s="14" t="s">
        <v>81</v>
      </c>
      <c r="AW133" s="14" t="s">
        <v>33</v>
      </c>
      <c r="AX133" s="14" t="s">
        <v>72</v>
      </c>
      <c r="AY133" s="220" t="s">
        <v>154</v>
      </c>
    </row>
    <row r="134" spans="2:51" s="15" customFormat="1" ht="11.25">
      <c r="B134" s="221"/>
      <c r="C134" s="222"/>
      <c r="D134" s="193" t="s">
        <v>166</v>
      </c>
      <c r="E134" s="223" t="s">
        <v>19</v>
      </c>
      <c r="F134" s="224" t="s">
        <v>196</v>
      </c>
      <c r="G134" s="222"/>
      <c r="H134" s="225">
        <v>0.41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166</v>
      </c>
      <c r="AU134" s="231" t="s">
        <v>81</v>
      </c>
      <c r="AV134" s="15" t="s">
        <v>161</v>
      </c>
      <c r="AW134" s="15" t="s">
        <v>33</v>
      </c>
      <c r="AX134" s="15" t="s">
        <v>79</v>
      </c>
      <c r="AY134" s="231" t="s">
        <v>154</v>
      </c>
    </row>
    <row r="135" spans="1:65" s="2" customFormat="1" ht="24.2" customHeight="1">
      <c r="A135" s="36"/>
      <c r="B135" s="37"/>
      <c r="C135" s="180" t="s">
        <v>187</v>
      </c>
      <c r="D135" s="180" t="s">
        <v>156</v>
      </c>
      <c r="E135" s="181" t="s">
        <v>315</v>
      </c>
      <c r="F135" s="182" t="s">
        <v>2375</v>
      </c>
      <c r="G135" s="183" t="s">
        <v>159</v>
      </c>
      <c r="H135" s="184">
        <v>7.2</v>
      </c>
      <c r="I135" s="185"/>
      <c r="J135" s="186">
        <f>ROUND(I135*H135,2)</f>
        <v>0</v>
      </c>
      <c r="K135" s="182" t="s">
        <v>160</v>
      </c>
      <c r="L135" s="41"/>
      <c r="M135" s="187" t="s">
        <v>19</v>
      </c>
      <c r="N135" s="188" t="s">
        <v>43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161</v>
      </c>
      <c r="AT135" s="191" t="s">
        <v>156</v>
      </c>
      <c r="AU135" s="191" t="s">
        <v>81</v>
      </c>
      <c r="AY135" s="19" t="s">
        <v>154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79</v>
      </c>
      <c r="BK135" s="192">
        <f>ROUND(I135*H135,2)</f>
        <v>0</v>
      </c>
      <c r="BL135" s="19" t="s">
        <v>161</v>
      </c>
      <c r="BM135" s="191" t="s">
        <v>2376</v>
      </c>
    </row>
    <row r="136" spans="1:47" s="2" customFormat="1" ht="19.5">
      <c r="A136" s="36"/>
      <c r="B136" s="37"/>
      <c r="C136" s="38"/>
      <c r="D136" s="193" t="s">
        <v>163</v>
      </c>
      <c r="E136" s="38"/>
      <c r="F136" s="194" t="s">
        <v>316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163</v>
      </c>
      <c r="AU136" s="19" t="s">
        <v>81</v>
      </c>
    </row>
    <row r="137" spans="1:47" s="2" customFormat="1" ht="11.25">
      <c r="A137" s="36"/>
      <c r="B137" s="37"/>
      <c r="C137" s="38"/>
      <c r="D137" s="198" t="s">
        <v>164</v>
      </c>
      <c r="E137" s="38"/>
      <c r="F137" s="199" t="s">
        <v>318</v>
      </c>
      <c r="G137" s="38"/>
      <c r="H137" s="38"/>
      <c r="I137" s="195"/>
      <c r="J137" s="38"/>
      <c r="K137" s="38"/>
      <c r="L137" s="41"/>
      <c r="M137" s="196"/>
      <c r="N137" s="19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164</v>
      </c>
      <c r="AU137" s="19" t="s">
        <v>81</v>
      </c>
    </row>
    <row r="138" spans="2:51" s="13" customFormat="1" ht="11.25">
      <c r="B138" s="200"/>
      <c r="C138" s="201"/>
      <c r="D138" s="193" t="s">
        <v>166</v>
      </c>
      <c r="E138" s="202" t="s">
        <v>19</v>
      </c>
      <c r="F138" s="203" t="s">
        <v>2377</v>
      </c>
      <c r="G138" s="201"/>
      <c r="H138" s="202" t="s">
        <v>19</v>
      </c>
      <c r="I138" s="204"/>
      <c r="J138" s="201"/>
      <c r="K138" s="201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166</v>
      </c>
      <c r="AU138" s="209" t="s">
        <v>81</v>
      </c>
      <c r="AV138" s="13" t="s">
        <v>79</v>
      </c>
      <c r="AW138" s="13" t="s">
        <v>33</v>
      </c>
      <c r="AX138" s="13" t="s">
        <v>72</v>
      </c>
      <c r="AY138" s="209" t="s">
        <v>154</v>
      </c>
    </row>
    <row r="139" spans="2:51" s="13" customFormat="1" ht="11.25">
      <c r="B139" s="200"/>
      <c r="C139" s="201"/>
      <c r="D139" s="193" t="s">
        <v>166</v>
      </c>
      <c r="E139" s="202" t="s">
        <v>19</v>
      </c>
      <c r="F139" s="203" t="s">
        <v>2351</v>
      </c>
      <c r="G139" s="201"/>
      <c r="H139" s="202" t="s">
        <v>19</v>
      </c>
      <c r="I139" s="204"/>
      <c r="J139" s="201"/>
      <c r="K139" s="201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166</v>
      </c>
      <c r="AU139" s="209" t="s">
        <v>81</v>
      </c>
      <c r="AV139" s="13" t="s">
        <v>79</v>
      </c>
      <c r="AW139" s="13" t="s">
        <v>33</v>
      </c>
      <c r="AX139" s="13" t="s">
        <v>72</v>
      </c>
      <c r="AY139" s="209" t="s">
        <v>154</v>
      </c>
    </row>
    <row r="140" spans="2:51" s="14" customFormat="1" ht="11.25">
      <c r="B140" s="210"/>
      <c r="C140" s="211"/>
      <c r="D140" s="193" t="s">
        <v>166</v>
      </c>
      <c r="E140" s="212" t="s">
        <v>19</v>
      </c>
      <c r="F140" s="213" t="s">
        <v>2378</v>
      </c>
      <c r="G140" s="211"/>
      <c r="H140" s="214">
        <v>7.2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166</v>
      </c>
      <c r="AU140" s="220" t="s">
        <v>81</v>
      </c>
      <c r="AV140" s="14" t="s">
        <v>81</v>
      </c>
      <c r="AW140" s="14" t="s">
        <v>33</v>
      </c>
      <c r="AX140" s="14" t="s">
        <v>72</v>
      </c>
      <c r="AY140" s="220" t="s">
        <v>154</v>
      </c>
    </row>
    <row r="141" spans="2:51" s="15" customFormat="1" ht="11.25">
      <c r="B141" s="221"/>
      <c r="C141" s="222"/>
      <c r="D141" s="193" t="s">
        <v>166</v>
      </c>
      <c r="E141" s="223" t="s">
        <v>19</v>
      </c>
      <c r="F141" s="224" t="s">
        <v>196</v>
      </c>
      <c r="G141" s="222"/>
      <c r="H141" s="225">
        <v>7.2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81</v>
      </c>
      <c r="AV141" s="15" t="s">
        <v>161</v>
      </c>
      <c r="AW141" s="15" t="s">
        <v>33</v>
      </c>
      <c r="AX141" s="15" t="s">
        <v>79</v>
      </c>
      <c r="AY141" s="231" t="s">
        <v>154</v>
      </c>
    </row>
    <row r="142" spans="1:65" s="2" customFormat="1" ht="37.9" customHeight="1">
      <c r="A142" s="36"/>
      <c r="B142" s="37"/>
      <c r="C142" s="180" t="s">
        <v>197</v>
      </c>
      <c r="D142" s="180" t="s">
        <v>156</v>
      </c>
      <c r="E142" s="181" t="s">
        <v>238</v>
      </c>
      <c r="F142" s="182" t="s">
        <v>2379</v>
      </c>
      <c r="G142" s="183" t="s">
        <v>183</v>
      </c>
      <c r="H142" s="184">
        <v>5.67</v>
      </c>
      <c r="I142" s="185"/>
      <c r="J142" s="186">
        <f>ROUND(I142*H142,2)</f>
        <v>0</v>
      </c>
      <c r="K142" s="182" t="s">
        <v>160</v>
      </c>
      <c r="L142" s="41"/>
      <c r="M142" s="187" t="s">
        <v>19</v>
      </c>
      <c r="N142" s="188" t="s">
        <v>43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161</v>
      </c>
      <c r="AT142" s="191" t="s">
        <v>156</v>
      </c>
      <c r="AU142" s="191" t="s">
        <v>81</v>
      </c>
      <c r="AY142" s="19" t="s">
        <v>154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79</v>
      </c>
      <c r="BK142" s="192">
        <f>ROUND(I142*H142,2)</f>
        <v>0</v>
      </c>
      <c r="BL142" s="19" t="s">
        <v>161</v>
      </c>
      <c r="BM142" s="191" t="s">
        <v>2380</v>
      </c>
    </row>
    <row r="143" spans="1:47" s="2" customFormat="1" ht="39">
      <c r="A143" s="36"/>
      <c r="B143" s="37"/>
      <c r="C143" s="38"/>
      <c r="D143" s="193" t="s">
        <v>163</v>
      </c>
      <c r="E143" s="38"/>
      <c r="F143" s="194" t="s">
        <v>239</v>
      </c>
      <c r="G143" s="38"/>
      <c r="H143" s="38"/>
      <c r="I143" s="195"/>
      <c r="J143" s="38"/>
      <c r="K143" s="38"/>
      <c r="L143" s="41"/>
      <c r="M143" s="196"/>
      <c r="N143" s="19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163</v>
      </c>
      <c r="AU143" s="19" t="s">
        <v>81</v>
      </c>
    </row>
    <row r="144" spans="1:47" s="2" customFormat="1" ht="11.25">
      <c r="A144" s="36"/>
      <c r="B144" s="37"/>
      <c r="C144" s="38"/>
      <c r="D144" s="198" t="s">
        <v>164</v>
      </c>
      <c r="E144" s="38"/>
      <c r="F144" s="199" t="s">
        <v>241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164</v>
      </c>
      <c r="AU144" s="19" t="s">
        <v>81</v>
      </c>
    </row>
    <row r="145" spans="2:51" s="14" customFormat="1" ht="11.25">
      <c r="B145" s="210"/>
      <c r="C145" s="211"/>
      <c r="D145" s="193" t="s">
        <v>166</v>
      </c>
      <c r="E145" s="212" t="s">
        <v>19</v>
      </c>
      <c r="F145" s="213" t="s">
        <v>2381</v>
      </c>
      <c r="G145" s="211"/>
      <c r="H145" s="214">
        <v>5.67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166</v>
      </c>
      <c r="AU145" s="220" t="s">
        <v>81</v>
      </c>
      <c r="AV145" s="14" t="s">
        <v>81</v>
      </c>
      <c r="AW145" s="14" t="s">
        <v>33</v>
      </c>
      <c r="AX145" s="14" t="s">
        <v>72</v>
      </c>
      <c r="AY145" s="220" t="s">
        <v>154</v>
      </c>
    </row>
    <row r="146" spans="2:51" s="15" customFormat="1" ht="11.25">
      <c r="B146" s="221"/>
      <c r="C146" s="222"/>
      <c r="D146" s="193" t="s">
        <v>166</v>
      </c>
      <c r="E146" s="223" t="s">
        <v>19</v>
      </c>
      <c r="F146" s="224" t="s">
        <v>196</v>
      </c>
      <c r="G146" s="222"/>
      <c r="H146" s="225">
        <v>5.67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166</v>
      </c>
      <c r="AU146" s="231" t="s">
        <v>81</v>
      </c>
      <c r="AV146" s="15" t="s">
        <v>161</v>
      </c>
      <c r="AW146" s="15" t="s">
        <v>33</v>
      </c>
      <c r="AX146" s="15" t="s">
        <v>79</v>
      </c>
      <c r="AY146" s="231" t="s">
        <v>154</v>
      </c>
    </row>
    <row r="147" spans="1:65" s="2" customFormat="1" ht="16.5" customHeight="1">
      <c r="A147" s="36"/>
      <c r="B147" s="37"/>
      <c r="C147" s="180" t="s">
        <v>206</v>
      </c>
      <c r="D147" s="180" t="s">
        <v>156</v>
      </c>
      <c r="E147" s="181" t="s">
        <v>263</v>
      </c>
      <c r="F147" s="182" t="s">
        <v>2382</v>
      </c>
      <c r="G147" s="183" t="s">
        <v>183</v>
      </c>
      <c r="H147" s="184">
        <v>5.67</v>
      </c>
      <c r="I147" s="185"/>
      <c r="J147" s="186">
        <f>ROUND(I147*H147,2)</f>
        <v>0</v>
      </c>
      <c r="K147" s="182" t="s">
        <v>160</v>
      </c>
      <c r="L147" s="41"/>
      <c r="M147" s="187" t="s">
        <v>19</v>
      </c>
      <c r="N147" s="188" t="s">
        <v>43</v>
      </c>
      <c r="O147" s="66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161</v>
      </c>
      <c r="AT147" s="191" t="s">
        <v>156</v>
      </c>
      <c r="AU147" s="191" t="s">
        <v>81</v>
      </c>
      <c r="AY147" s="19" t="s">
        <v>154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79</v>
      </c>
      <c r="BK147" s="192">
        <f>ROUND(I147*H147,2)</f>
        <v>0</v>
      </c>
      <c r="BL147" s="19" t="s">
        <v>161</v>
      </c>
      <c r="BM147" s="191" t="s">
        <v>2383</v>
      </c>
    </row>
    <row r="148" spans="1:47" s="2" customFormat="1" ht="19.5">
      <c r="A148" s="36"/>
      <c r="B148" s="37"/>
      <c r="C148" s="38"/>
      <c r="D148" s="193" t="s">
        <v>163</v>
      </c>
      <c r="E148" s="38"/>
      <c r="F148" s="194" t="s">
        <v>264</v>
      </c>
      <c r="G148" s="38"/>
      <c r="H148" s="38"/>
      <c r="I148" s="195"/>
      <c r="J148" s="38"/>
      <c r="K148" s="38"/>
      <c r="L148" s="41"/>
      <c r="M148" s="196"/>
      <c r="N148" s="197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163</v>
      </c>
      <c r="AU148" s="19" t="s">
        <v>81</v>
      </c>
    </row>
    <row r="149" spans="1:47" s="2" customFormat="1" ht="11.25">
      <c r="A149" s="36"/>
      <c r="B149" s="37"/>
      <c r="C149" s="38"/>
      <c r="D149" s="198" t="s">
        <v>164</v>
      </c>
      <c r="E149" s="38"/>
      <c r="F149" s="199" t="s">
        <v>266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164</v>
      </c>
      <c r="AU149" s="19" t="s">
        <v>81</v>
      </c>
    </row>
    <row r="150" spans="1:65" s="2" customFormat="1" ht="24.2" customHeight="1">
      <c r="A150" s="36"/>
      <c r="B150" s="37"/>
      <c r="C150" s="180" t="s">
        <v>212</v>
      </c>
      <c r="D150" s="180" t="s">
        <v>156</v>
      </c>
      <c r="E150" s="181" t="s">
        <v>2384</v>
      </c>
      <c r="F150" s="182" t="s">
        <v>2385</v>
      </c>
      <c r="G150" s="183" t="s">
        <v>258</v>
      </c>
      <c r="H150" s="184">
        <v>11.34</v>
      </c>
      <c r="I150" s="185"/>
      <c r="J150" s="186">
        <f>ROUND(I150*H150,2)</f>
        <v>0</v>
      </c>
      <c r="K150" s="182" t="s">
        <v>160</v>
      </c>
      <c r="L150" s="41"/>
      <c r="M150" s="187" t="s">
        <v>19</v>
      </c>
      <c r="N150" s="188" t="s">
        <v>43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161</v>
      </c>
      <c r="AT150" s="191" t="s">
        <v>156</v>
      </c>
      <c r="AU150" s="191" t="s">
        <v>81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79</v>
      </c>
      <c r="BK150" s="192">
        <f>ROUND(I150*H150,2)</f>
        <v>0</v>
      </c>
      <c r="BL150" s="19" t="s">
        <v>161</v>
      </c>
      <c r="BM150" s="191" t="s">
        <v>2386</v>
      </c>
    </row>
    <row r="151" spans="1:47" s="2" customFormat="1" ht="29.25">
      <c r="A151" s="36"/>
      <c r="B151" s="37"/>
      <c r="C151" s="38"/>
      <c r="D151" s="193" t="s">
        <v>163</v>
      </c>
      <c r="E151" s="38"/>
      <c r="F151" s="194" t="s">
        <v>2387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163</v>
      </c>
      <c r="AU151" s="19" t="s">
        <v>81</v>
      </c>
    </row>
    <row r="152" spans="1:47" s="2" customFormat="1" ht="11.25">
      <c r="A152" s="36"/>
      <c r="B152" s="37"/>
      <c r="C152" s="38"/>
      <c r="D152" s="198" t="s">
        <v>164</v>
      </c>
      <c r="E152" s="38"/>
      <c r="F152" s="199" t="s">
        <v>2388</v>
      </c>
      <c r="G152" s="38"/>
      <c r="H152" s="38"/>
      <c r="I152" s="195"/>
      <c r="J152" s="38"/>
      <c r="K152" s="38"/>
      <c r="L152" s="41"/>
      <c r="M152" s="196"/>
      <c r="N152" s="197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164</v>
      </c>
      <c r="AU152" s="19" t="s">
        <v>81</v>
      </c>
    </row>
    <row r="153" spans="2:51" s="14" customFormat="1" ht="11.25">
      <c r="B153" s="210"/>
      <c r="C153" s="211"/>
      <c r="D153" s="193" t="s">
        <v>166</v>
      </c>
      <c r="E153" s="212" t="s">
        <v>19</v>
      </c>
      <c r="F153" s="213" t="s">
        <v>2389</v>
      </c>
      <c r="G153" s="211"/>
      <c r="H153" s="214">
        <v>11.34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166</v>
      </c>
      <c r="AU153" s="220" t="s">
        <v>81</v>
      </c>
      <c r="AV153" s="14" t="s">
        <v>81</v>
      </c>
      <c r="AW153" s="14" t="s">
        <v>33</v>
      </c>
      <c r="AX153" s="14" t="s">
        <v>72</v>
      </c>
      <c r="AY153" s="220" t="s">
        <v>154</v>
      </c>
    </row>
    <row r="154" spans="2:51" s="15" customFormat="1" ht="11.25">
      <c r="B154" s="221"/>
      <c r="C154" s="222"/>
      <c r="D154" s="193" t="s">
        <v>166</v>
      </c>
      <c r="E154" s="223" t="s">
        <v>19</v>
      </c>
      <c r="F154" s="224" t="s">
        <v>196</v>
      </c>
      <c r="G154" s="222"/>
      <c r="H154" s="225">
        <v>11.34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166</v>
      </c>
      <c r="AU154" s="231" t="s">
        <v>81</v>
      </c>
      <c r="AV154" s="15" t="s">
        <v>161</v>
      </c>
      <c r="AW154" s="15" t="s">
        <v>33</v>
      </c>
      <c r="AX154" s="15" t="s">
        <v>79</v>
      </c>
      <c r="AY154" s="231" t="s">
        <v>154</v>
      </c>
    </row>
    <row r="155" spans="2:63" s="12" customFormat="1" ht="22.9" customHeight="1">
      <c r="B155" s="164"/>
      <c r="C155" s="165"/>
      <c r="D155" s="166" t="s">
        <v>71</v>
      </c>
      <c r="E155" s="178" t="s">
        <v>81</v>
      </c>
      <c r="F155" s="178" t="s">
        <v>326</v>
      </c>
      <c r="G155" s="165"/>
      <c r="H155" s="165"/>
      <c r="I155" s="168"/>
      <c r="J155" s="179">
        <f>BK155</f>
        <v>0</v>
      </c>
      <c r="K155" s="165"/>
      <c r="L155" s="170"/>
      <c r="M155" s="171"/>
      <c r="N155" s="172"/>
      <c r="O155" s="172"/>
      <c r="P155" s="173">
        <f>SUM(P156:P176)</f>
        <v>0</v>
      </c>
      <c r="Q155" s="172"/>
      <c r="R155" s="173">
        <f>SUM(R156:R176)</f>
        <v>10.378247</v>
      </c>
      <c r="S155" s="172"/>
      <c r="T155" s="174">
        <f>SUM(T156:T176)</f>
        <v>0</v>
      </c>
      <c r="AR155" s="175" t="s">
        <v>79</v>
      </c>
      <c r="AT155" s="176" t="s">
        <v>71</v>
      </c>
      <c r="AU155" s="176" t="s">
        <v>79</v>
      </c>
      <c r="AY155" s="175" t="s">
        <v>154</v>
      </c>
      <c r="BK155" s="177">
        <f>SUM(BK156:BK176)</f>
        <v>0</v>
      </c>
    </row>
    <row r="156" spans="1:65" s="2" customFormat="1" ht="16.5" customHeight="1">
      <c r="A156" s="36"/>
      <c r="B156" s="37"/>
      <c r="C156" s="180" t="s">
        <v>220</v>
      </c>
      <c r="D156" s="180" t="s">
        <v>156</v>
      </c>
      <c r="E156" s="181" t="s">
        <v>394</v>
      </c>
      <c r="F156" s="182" t="s">
        <v>2390</v>
      </c>
      <c r="G156" s="183" t="s">
        <v>183</v>
      </c>
      <c r="H156" s="184">
        <v>1.35</v>
      </c>
      <c r="I156" s="185"/>
      <c r="J156" s="186">
        <f>ROUND(I156*H156,2)</f>
        <v>0</v>
      </c>
      <c r="K156" s="182" t="s">
        <v>160</v>
      </c>
      <c r="L156" s="41"/>
      <c r="M156" s="187" t="s">
        <v>19</v>
      </c>
      <c r="N156" s="188" t="s">
        <v>43</v>
      </c>
      <c r="O156" s="66"/>
      <c r="P156" s="189">
        <f>O156*H156</f>
        <v>0</v>
      </c>
      <c r="Q156" s="189">
        <v>2.50187</v>
      </c>
      <c r="R156" s="189">
        <f>Q156*H156</f>
        <v>3.3775245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161</v>
      </c>
      <c r="AT156" s="191" t="s">
        <v>156</v>
      </c>
      <c r="AU156" s="191" t="s">
        <v>81</v>
      </c>
      <c r="AY156" s="19" t="s">
        <v>154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79</v>
      </c>
      <c r="BK156" s="192">
        <f>ROUND(I156*H156,2)</f>
        <v>0</v>
      </c>
      <c r="BL156" s="19" t="s">
        <v>161</v>
      </c>
      <c r="BM156" s="191" t="s">
        <v>2391</v>
      </c>
    </row>
    <row r="157" spans="1:47" s="2" customFormat="1" ht="19.5">
      <c r="A157" s="36"/>
      <c r="B157" s="37"/>
      <c r="C157" s="38"/>
      <c r="D157" s="193" t="s">
        <v>163</v>
      </c>
      <c r="E157" s="38"/>
      <c r="F157" s="194" t="s">
        <v>395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163</v>
      </c>
      <c r="AU157" s="19" t="s">
        <v>81</v>
      </c>
    </row>
    <row r="158" spans="1:47" s="2" customFormat="1" ht="11.25">
      <c r="A158" s="36"/>
      <c r="B158" s="37"/>
      <c r="C158" s="38"/>
      <c r="D158" s="198" t="s">
        <v>164</v>
      </c>
      <c r="E158" s="38"/>
      <c r="F158" s="199" t="s">
        <v>397</v>
      </c>
      <c r="G158" s="38"/>
      <c r="H158" s="38"/>
      <c r="I158" s="195"/>
      <c r="J158" s="38"/>
      <c r="K158" s="38"/>
      <c r="L158" s="41"/>
      <c r="M158" s="196"/>
      <c r="N158" s="19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164</v>
      </c>
      <c r="AU158" s="19" t="s">
        <v>81</v>
      </c>
    </row>
    <row r="159" spans="1:65" s="2" customFormat="1" ht="16.5" customHeight="1">
      <c r="A159" s="36"/>
      <c r="B159" s="37"/>
      <c r="C159" s="180" t="s">
        <v>226</v>
      </c>
      <c r="D159" s="180" t="s">
        <v>156</v>
      </c>
      <c r="E159" s="181" t="s">
        <v>416</v>
      </c>
      <c r="F159" s="182" t="s">
        <v>2392</v>
      </c>
      <c r="G159" s="183" t="s">
        <v>183</v>
      </c>
      <c r="H159" s="184">
        <v>2.28</v>
      </c>
      <c r="I159" s="185"/>
      <c r="J159" s="186">
        <f>ROUND(I159*H159,2)</f>
        <v>0</v>
      </c>
      <c r="K159" s="182" t="s">
        <v>160</v>
      </c>
      <c r="L159" s="41"/>
      <c r="M159" s="187" t="s">
        <v>19</v>
      </c>
      <c r="N159" s="188" t="s">
        <v>43</v>
      </c>
      <c r="O159" s="66"/>
      <c r="P159" s="189">
        <f>O159*H159</f>
        <v>0</v>
      </c>
      <c r="Q159" s="189">
        <v>2.50187</v>
      </c>
      <c r="R159" s="189">
        <f>Q159*H159</f>
        <v>5.704263599999999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161</v>
      </c>
      <c r="AT159" s="191" t="s">
        <v>156</v>
      </c>
      <c r="AU159" s="191" t="s">
        <v>81</v>
      </c>
      <c r="AY159" s="19" t="s">
        <v>154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79</v>
      </c>
      <c r="BK159" s="192">
        <f>ROUND(I159*H159,2)</f>
        <v>0</v>
      </c>
      <c r="BL159" s="19" t="s">
        <v>161</v>
      </c>
      <c r="BM159" s="191" t="s">
        <v>2393</v>
      </c>
    </row>
    <row r="160" spans="1:47" s="2" customFormat="1" ht="19.5">
      <c r="A160" s="36"/>
      <c r="B160" s="37"/>
      <c r="C160" s="38"/>
      <c r="D160" s="193" t="s">
        <v>163</v>
      </c>
      <c r="E160" s="38"/>
      <c r="F160" s="194" t="s">
        <v>417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163</v>
      </c>
      <c r="AU160" s="19" t="s">
        <v>81</v>
      </c>
    </row>
    <row r="161" spans="1:47" s="2" customFormat="1" ht="11.25">
      <c r="A161" s="36"/>
      <c r="B161" s="37"/>
      <c r="C161" s="38"/>
      <c r="D161" s="198" t="s">
        <v>164</v>
      </c>
      <c r="E161" s="38"/>
      <c r="F161" s="199" t="s">
        <v>419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164</v>
      </c>
      <c r="AU161" s="19" t="s">
        <v>81</v>
      </c>
    </row>
    <row r="162" spans="1:65" s="2" customFormat="1" ht="16.5" customHeight="1">
      <c r="A162" s="36"/>
      <c r="B162" s="37"/>
      <c r="C162" s="180" t="s">
        <v>231</v>
      </c>
      <c r="D162" s="180" t="s">
        <v>156</v>
      </c>
      <c r="E162" s="181" t="s">
        <v>2394</v>
      </c>
      <c r="F162" s="182" t="s">
        <v>2395</v>
      </c>
      <c r="G162" s="183" t="s">
        <v>258</v>
      </c>
      <c r="H162" s="184">
        <v>0.01</v>
      </c>
      <c r="I162" s="185"/>
      <c r="J162" s="186">
        <f>ROUND(I162*H162,2)</f>
        <v>0</v>
      </c>
      <c r="K162" s="182" t="s">
        <v>160</v>
      </c>
      <c r="L162" s="41"/>
      <c r="M162" s="187" t="s">
        <v>19</v>
      </c>
      <c r="N162" s="188" t="s">
        <v>43</v>
      </c>
      <c r="O162" s="66"/>
      <c r="P162" s="189">
        <f>O162*H162</f>
        <v>0</v>
      </c>
      <c r="Q162" s="189">
        <v>1.06277</v>
      </c>
      <c r="R162" s="189">
        <f>Q162*H162</f>
        <v>0.0106277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161</v>
      </c>
      <c r="AT162" s="191" t="s">
        <v>156</v>
      </c>
      <c r="AU162" s="191" t="s">
        <v>81</v>
      </c>
      <c r="AY162" s="19" t="s">
        <v>154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79</v>
      </c>
      <c r="BK162" s="192">
        <f>ROUND(I162*H162,2)</f>
        <v>0</v>
      </c>
      <c r="BL162" s="19" t="s">
        <v>161</v>
      </c>
      <c r="BM162" s="191" t="s">
        <v>2396</v>
      </c>
    </row>
    <row r="163" spans="1:47" s="2" customFormat="1" ht="11.25">
      <c r="A163" s="36"/>
      <c r="B163" s="37"/>
      <c r="C163" s="38"/>
      <c r="D163" s="193" t="s">
        <v>163</v>
      </c>
      <c r="E163" s="38"/>
      <c r="F163" s="194" t="s">
        <v>2397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163</v>
      </c>
      <c r="AU163" s="19" t="s">
        <v>81</v>
      </c>
    </row>
    <row r="164" spans="1:47" s="2" customFormat="1" ht="11.25">
      <c r="A164" s="36"/>
      <c r="B164" s="37"/>
      <c r="C164" s="38"/>
      <c r="D164" s="198" t="s">
        <v>164</v>
      </c>
      <c r="E164" s="38"/>
      <c r="F164" s="199" t="s">
        <v>2398</v>
      </c>
      <c r="G164" s="38"/>
      <c r="H164" s="38"/>
      <c r="I164" s="195"/>
      <c r="J164" s="38"/>
      <c r="K164" s="38"/>
      <c r="L164" s="41"/>
      <c r="M164" s="196"/>
      <c r="N164" s="197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164</v>
      </c>
      <c r="AU164" s="19" t="s">
        <v>81</v>
      </c>
    </row>
    <row r="165" spans="1:65" s="2" customFormat="1" ht="21.75" customHeight="1">
      <c r="A165" s="36"/>
      <c r="B165" s="37"/>
      <c r="C165" s="180" t="s">
        <v>237</v>
      </c>
      <c r="D165" s="180" t="s">
        <v>156</v>
      </c>
      <c r="E165" s="181" t="s">
        <v>2399</v>
      </c>
      <c r="F165" s="182" t="s">
        <v>2400</v>
      </c>
      <c r="G165" s="183" t="s">
        <v>258</v>
      </c>
      <c r="H165" s="184">
        <v>0.01</v>
      </c>
      <c r="I165" s="185"/>
      <c r="J165" s="186">
        <f>ROUND(I165*H165,2)</f>
        <v>0</v>
      </c>
      <c r="K165" s="182" t="s">
        <v>160</v>
      </c>
      <c r="L165" s="41"/>
      <c r="M165" s="187" t="s">
        <v>19</v>
      </c>
      <c r="N165" s="188" t="s">
        <v>43</v>
      </c>
      <c r="O165" s="66"/>
      <c r="P165" s="189">
        <f>O165*H165</f>
        <v>0</v>
      </c>
      <c r="Q165" s="189">
        <v>1.06062</v>
      </c>
      <c r="R165" s="189">
        <f>Q165*H165</f>
        <v>0.0106062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161</v>
      </c>
      <c r="AT165" s="191" t="s">
        <v>156</v>
      </c>
      <c r="AU165" s="191" t="s">
        <v>81</v>
      </c>
      <c r="AY165" s="19" t="s">
        <v>154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79</v>
      </c>
      <c r="BK165" s="192">
        <f>ROUND(I165*H165,2)</f>
        <v>0</v>
      </c>
      <c r="BL165" s="19" t="s">
        <v>161</v>
      </c>
      <c r="BM165" s="191" t="s">
        <v>2401</v>
      </c>
    </row>
    <row r="166" spans="1:47" s="2" customFormat="1" ht="11.25">
      <c r="A166" s="36"/>
      <c r="B166" s="37"/>
      <c r="C166" s="38"/>
      <c r="D166" s="193" t="s">
        <v>163</v>
      </c>
      <c r="E166" s="38"/>
      <c r="F166" s="194" t="s">
        <v>2402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163</v>
      </c>
      <c r="AU166" s="19" t="s">
        <v>81</v>
      </c>
    </row>
    <row r="167" spans="1:47" s="2" customFormat="1" ht="11.25">
      <c r="A167" s="36"/>
      <c r="B167" s="37"/>
      <c r="C167" s="38"/>
      <c r="D167" s="198" t="s">
        <v>164</v>
      </c>
      <c r="E167" s="38"/>
      <c r="F167" s="199" t="s">
        <v>2403</v>
      </c>
      <c r="G167" s="38"/>
      <c r="H167" s="38"/>
      <c r="I167" s="195"/>
      <c r="J167" s="38"/>
      <c r="K167" s="38"/>
      <c r="L167" s="41"/>
      <c r="M167" s="196"/>
      <c r="N167" s="19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164</v>
      </c>
      <c r="AU167" s="19" t="s">
        <v>81</v>
      </c>
    </row>
    <row r="168" spans="1:65" s="2" customFormat="1" ht="21.75" customHeight="1">
      <c r="A168" s="36"/>
      <c r="B168" s="37"/>
      <c r="C168" s="180" t="s">
        <v>243</v>
      </c>
      <c r="D168" s="180" t="s">
        <v>156</v>
      </c>
      <c r="E168" s="181" t="s">
        <v>2404</v>
      </c>
      <c r="F168" s="182" t="s">
        <v>2405</v>
      </c>
      <c r="G168" s="183" t="s">
        <v>159</v>
      </c>
      <c r="H168" s="184">
        <v>4.06</v>
      </c>
      <c r="I168" s="185"/>
      <c r="J168" s="186">
        <f>ROUND(I168*H168,2)</f>
        <v>0</v>
      </c>
      <c r="K168" s="182" t="s">
        <v>458</v>
      </c>
      <c r="L168" s="41"/>
      <c r="M168" s="187" t="s">
        <v>19</v>
      </c>
      <c r="N168" s="188" t="s">
        <v>43</v>
      </c>
      <c r="O168" s="66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161</v>
      </c>
      <c r="AT168" s="191" t="s">
        <v>156</v>
      </c>
      <c r="AU168" s="191" t="s">
        <v>81</v>
      </c>
      <c r="AY168" s="19" t="s">
        <v>154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79</v>
      </c>
      <c r="BK168" s="192">
        <f>ROUND(I168*H168,2)</f>
        <v>0</v>
      </c>
      <c r="BL168" s="19" t="s">
        <v>161</v>
      </c>
      <c r="BM168" s="191" t="s">
        <v>2406</v>
      </c>
    </row>
    <row r="169" spans="1:47" s="2" customFormat="1" ht="11.25">
      <c r="A169" s="36"/>
      <c r="B169" s="37"/>
      <c r="C169" s="38"/>
      <c r="D169" s="193" t="s">
        <v>163</v>
      </c>
      <c r="E169" s="38"/>
      <c r="F169" s="194" t="s">
        <v>2405</v>
      </c>
      <c r="G169" s="38"/>
      <c r="H169" s="38"/>
      <c r="I169" s="195"/>
      <c r="J169" s="38"/>
      <c r="K169" s="38"/>
      <c r="L169" s="41"/>
      <c r="M169" s="196"/>
      <c r="N169" s="197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163</v>
      </c>
      <c r="AU169" s="19" t="s">
        <v>81</v>
      </c>
    </row>
    <row r="170" spans="1:65" s="2" customFormat="1" ht="24.2" customHeight="1">
      <c r="A170" s="36"/>
      <c r="B170" s="37"/>
      <c r="C170" s="180" t="s">
        <v>250</v>
      </c>
      <c r="D170" s="180" t="s">
        <v>156</v>
      </c>
      <c r="E170" s="181" t="s">
        <v>429</v>
      </c>
      <c r="F170" s="182" t="s">
        <v>2407</v>
      </c>
      <c r="G170" s="183" t="s">
        <v>183</v>
      </c>
      <c r="H170" s="184">
        <v>0.5</v>
      </c>
      <c r="I170" s="185"/>
      <c r="J170" s="186">
        <f>ROUND(I170*H170,2)</f>
        <v>0</v>
      </c>
      <c r="K170" s="182" t="s">
        <v>160</v>
      </c>
      <c r="L170" s="41"/>
      <c r="M170" s="187" t="s">
        <v>19</v>
      </c>
      <c r="N170" s="188" t="s">
        <v>43</v>
      </c>
      <c r="O170" s="66"/>
      <c r="P170" s="189">
        <f>O170*H170</f>
        <v>0</v>
      </c>
      <c r="Q170" s="189">
        <v>2.55045</v>
      </c>
      <c r="R170" s="189">
        <f>Q170*H170</f>
        <v>1.275225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161</v>
      </c>
      <c r="AT170" s="191" t="s">
        <v>156</v>
      </c>
      <c r="AU170" s="191" t="s">
        <v>81</v>
      </c>
      <c r="AY170" s="19" t="s">
        <v>154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79</v>
      </c>
      <c r="BK170" s="192">
        <f>ROUND(I170*H170,2)</f>
        <v>0</v>
      </c>
      <c r="BL170" s="19" t="s">
        <v>161</v>
      </c>
      <c r="BM170" s="191" t="s">
        <v>2408</v>
      </c>
    </row>
    <row r="171" spans="1:47" s="2" customFormat="1" ht="19.5">
      <c r="A171" s="36"/>
      <c r="B171" s="37"/>
      <c r="C171" s="38"/>
      <c r="D171" s="193" t="s">
        <v>163</v>
      </c>
      <c r="E171" s="38"/>
      <c r="F171" s="194" t="s">
        <v>430</v>
      </c>
      <c r="G171" s="38"/>
      <c r="H171" s="38"/>
      <c r="I171" s="195"/>
      <c r="J171" s="38"/>
      <c r="K171" s="38"/>
      <c r="L171" s="41"/>
      <c r="M171" s="196"/>
      <c r="N171" s="197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163</v>
      </c>
      <c r="AU171" s="19" t="s">
        <v>81</v>
      </c>
    </row>
    <row r="172" spans="1:47" s="2" customFormat="1" ht="11.25">
      <c r="A172" s="36"/>
      <c r="B172" s="37"/>
      <c r="C172" s="38"/>
      <c r="D172" s="198" t="s">
        <v>164</v>
      </c>
      <c r="E172" s="38"/>
      <c r="F172" s="199" t="s">
        <v>432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164</v>
      </c>
      <c r="AU172" s="19" t="s">
        <v>81</v>
      </c>
    </row>
    <row r="173" spans="2:51" s="13" customFormat="1" ht="11.25">
      <c r="B173" s="200"/>
      <c r="C173" s="201"/>
      <c r="D173" s="193" t="s">
        <v>166</v>
      </c>
      <c r="E173" s="202" t="s">
        <v>19</v>
      </c>
      <c r="F173" s="203" t="s">
        <v>2363</v>
      </c>
      <c r="G173" s="201"/>
      <c r="H173" s="202" t="s">
        <v>19</v>
      </c>
      <c r="I173" s="204"/>
      <c r="J173" s="201"/>
      <c r="K173" s="201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166</v>
      </c>
      <c r="AU173" s="209" t="s">
        <v>81</v>
      </c>
      <c r="AV173" s="13" t="s">
        <v>79</v>
      </c>
      <c r="AW173" s="13" t="s">
        <v>33</v>
      </c>
      <c r="AX173" s="13" t="s">
        <v>72</v>
      </c>
      <c r="AY173" s="209" t="s">
        <v>154</v>
      </c>
    </row>
    <row r="174" spans="2:51" s="13" customFormat="1" ht="11.25">
      <c r="B174" s="200"/>
      <c r="C174" s="201"/>
      <c r="D174" s="193" t="s">
        <v>166</v>
      </c>
      <c r="E174" s="202" t="s">
        <v>19</v>
      </c>
      <c r="F174" s="203" t="s">
        <v>2409</v>
      </c>
      <c r="G174" s="201"/>
      <c r="H174" s="202" t="s">
        <v>19</v>
      </c>
      <c r="I174" s="204"/>
      <c r="J174" s="201"/>
      <c r="K174" s="201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166</v>
      </c>
      <c r="AU174" s="209" t="s">
        <v>81</v>
      </c>
      <c r="AV174" s="13" t="s">
        <v>79</v>
      </c>
      <c r="AW174" s="13" t="s">
        <v>33</v>
      </c>
      <c r="AX174" s="13" t="s">
        <v>72</v>
      </c>
      <c r="AY174" s="209" t="s">
        <v>154</v>
      </c>
    </row>
    <row r="175" spans="2:51" s="14" customFormat="1" ht="11.25">
      <c r="B175" s="210"/>
      <c r="C175" s="211"/>
      <c r="D175" s="193" t="s">
        <v>166</v>
      </c>
      <c r="E175" s="212" t="s">
        <v>19</v>
      </c>
      <c r="F175" s="213" t="s">
        <v>2410</v>
      </c>
      <c r="G175" s="211"/>
      <c r="H175" s="214">
        <v>0.5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166</v>
      </c>
      <c r="AU175" s="220" t="s">
        <v>81</v>
      </c>
      <c r="AV175" s="14" t="s">
        <v>81</v>
      </c>
      <c r="AW175" s="14" t="s">
        <v>33</v>
      </c>
      <c r="AX175" s="14" t="s">
        <v>72</v>
      </c>
      <c r="AY175" s="220" t="s">
        <v>154</v>
      </c>
    </row>
    <row r="176" spans="2:51" s="15" customFormat="1" ht="11.25">
      <c r="B176" s="221"/>
      <c r="C176" s="222"/>
      <c r="D176" s="193" t="s">
        <v>166</v>
      </c>
      <c r="E176" s="223" t="s">
        <v>19</v>
      </c>
      <c r="F176" s="224" t="s">
        <v>196</v>
      </c>
      <c r="G176" s="222"/>
      <c r="H176" s="225">
        <v>0.5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166</v>
      </c>
      <c r="AU176" s="231" t="s">
        <v>81</v>
      </c>
      <c r="AV176" s="15" t="s">
        <v>161</v>
      </c>
      <c r="AW176" s="15" t="s">
        <v>33</v>
      </c>
      <c r="AX176" s="15" t="s">
        <v>79</v>
      </c>
      <c r="AY176" s="231" t="s">
        <v>154</v>
      </c>
    </row>
    <row r="177" spans="2:63" s="12" customFormat="1" ht="22.9" customHeight="1">
      <c r="B177" s="164"/>
      <c r="C177" s="165"/>
      <c r="D177" s="166" t="s">
        <v>71</v>
      </c>
      <c r="E177" s="178" t="s">
        <v>174</v>
      </c>
      <c r="F177" s="178" t="s">
        <v>440</v>
      </c>
      <c r="G177" s="165"/>
      <c r="H177" s="165"/>
      <c r="I177" s="168"/>
      <c r="J177" s="179">
        <f>BK177</f>
        <v>0</v>
      </c>
      <c r="K177" s="165"/>
      <c r="L177" s="170"/>
      <c r="M177" s="171"/>
      <c r="N177" s="172"/>
      <c r="O177" s="172"/>
      <c r="P177" s="173">
        <f>SUM(P178:P205)</f>
        <v>0</v>
      </c>
      <c r="Q177" s="172"/>
      <c r="R177" s="173">
        <f>SUM(R178:R205)</f>
        <v>5.14632</v>
      </c>
      <c r="S177" s="172"/>
      <c r="T177" s="174">
        <f>SUM(T178:T205)</f>
        <v>0</v>
      </c>
      <c r="AR177" s="175" t="s">
        <v>79</v>
      </c>
      <c r="AT177" s="176" t="s">
        <v>71</v>
      </c>
      <c r="AU177" s="176" t="s">
        <v>79</v>
      </c>
      <c r="AY177" s="175" t="s">
        <v>154</v>
      </c>
      <c r="BK177" s="177">
        <f>SUM(BK178:BK205)</f>
        <v>0</v>
      </c>
    </row>
    <row r="178" spans="1:65" s="2" customFormat="1" ht="24.2" customHeight="1">
      <c r="A178" s="36"/>
      <c r="B178" s="37"/>
      <c r="C178" s="180" t="s">
        <v>8</v>
      </c>
      <c r="D178" s="180" t="s">
        <v>156</v>
      </c>
      <c r="E178" s="181" t="s">
        <v>2411</v>
      </c>
      <c r="F178" s="182" t="s">
        <v>2412</v>
      </c>
      <c r="G178" s="183" t="s">
        <v>183</v>
      </c>
      <c r="H178" s="184">
        <v>2.46</v>
      </c>
      <c r="I178" s="185"/>
      <c r="J178" s="186">
        <f>ROUND(I178*H178,2)</f>
        <v>0</v>
      </c>
      <c r="K178" s="182" t="s">
        <v>160</v>
      </c>
      <c r="L178" s="41"/>
      <c r="M178" s="187" t="s">
        <v>19</v>
      </c>
      <c r="N178" s="188" t="s">
        <v>43</v>
      </c>
      <c r="O178" s="66"/>
      <c r="P178" s="189">
        <f>O178*H178</f>
        <v>0</v>
      </c>
      <c r="Q178" s="189">
        <v>2.092</v>
      </c>
      <c r="R178" s="189">
        <f>Q178*H178</f>
        <v>5.14632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161</v>
      </c>
      <c r="AT178" s="191" t="s">
        <v>156</v>
      </c>
      <c r="AU178" s="191" t="s">
        <v>81</v>
      </c>
      <c r="AY178" s="19" t="s">
        <v>154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79</v>
      </c>
      <c r="BK178" s="192">
        <f>ROUND(I178*H178,2)</f>
        <v>0</v>
      </c>
      <c r="BL178" s="19" t="s">
        <v>161</v>
      </c>
      <c r="BM178" s="191" t="s">
        <v>2413</v>
      </c>
    </row>
    <row r="179" spans="1:47" s="2" customFormat="1" ht="29.25">
      <c r="A179" s="36"/>
      <c r="B179" s="37"/>
      <c r="C179" s="38"/>
      <c r="D179" s="193" t="s">
        <v>163</v>
      </c>
      <c r="E179" s="38"/>
      <c r="F179" s="194" t="s">
        <v>2414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163</v>
      </c>
      <c r="AU179" s="19" t="s">
        <v>81</v>
      </c>
    </row>
    <row r="180" spans="1:47" s="2" customFormat="1" ht="11.25">
      <c r="A180" s="36"/>
      <c r="B180" s="37"/>
      <c r="C180" s="38"/>
      <c r="D180" s="198" t="s">
        <v>164</v>
      </c>
      <c r="E180" s="38"/>
      <c r="F180" s="199" t="s">
        <v>2415</v>
      </c>
      <c r="G180" s="38"/>
      <c r="H180" s="38"/>
      <c r="I180" s="195"/>
      <c r="J180" s="38"/>
      <c r="K180" s="38"/>
      <c r="L180" s="41"/>
      <c r="M180" s="196"/>
      <c r="N180" s="19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164</v>
      </c>
      <c r="AU180" s="19" t="s">
        <v>81</v>
      </c>
    </row>
    <row r="181" spans="1:47" s="2" customFormat="1" ht="19.5">
      <c r="A181" s="36"/>
      <c r="B181" s="37"/>
      <c r="C181" s="38"/>
      <c r="D181" s="193" t="s">
        <v>2416</v>
      </c>
      <c r="E181" s="38"/>
      <c r="F181" s="260" t="s">
        <v>2417</v>
      </c>
      <c r="G181" s="38"/>
      <c r="H181" s="38"/>
      <c r="I181" s="195"/>
      <c r="J181" s="38"/>
      <c r="K181" s="38"/>
      <c r="L181" s="41"/>
      <c r="M181" s="196"/>
      <c r="N181" s="197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2416</v>
      </c>
      <c r="AU181" s="19" t="s">
        <v>81</v>
      </c>
    </row>
    <row r="182" spans="1:65" s="2" customFormat="1" ht="37.9" customHeight="1">
      <c r="A182" s="36"/>
      <c r="B182" s="37"/>
      <c r="C182" s="180" t="s">
        <v>262</v>
      </c>
      <c r="D182" s="180" t="s">
        <v>156</v>
      </c>
      <c r="E182" s="181" t="s">
        <v>2418</v>
      </c>
      <c r="F182" s="182" t="s">
        <v>2419</v>
      </c>
      <c r="G182" s="183" t="s">
        <v>444</v>
      </c>
      <c r="H182" s="184">
        <v>3</v>
      </c>
      <c r="I182" s="185"/>
      <c r="J182" s="186">
        <f>ROUND(I182*H182,2)</f>
        <v>0</v>
      </c>
      <c r="K182" s="182" t="s">
        <v>458</v>
      </c>
      <c r="L182" s="41"/>
      <c r="M182" s="187" t="s">
        <v>19</v>
      </c>
      <c r="N182" s="188" t="s">
        <v>43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161</v>
      </c>
      <c r="AT182" s="191" t="s">
        <v>156</v>
      </c>
      <c r="AU182" s="191" t="s">
        <v>81</v>
      </c>
      <c r="AY182" s="19" t="s">
        <v>154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79</v>
      </c>
      <c r="BK182" s="192">
        <f>ROUND(I182*H182,2)</f>
        <v>0</v>
      </c>
      <c r="BL182" s="19" t="s">
        <v>161</v>
      </c>
      <c r="BM182" s="191" t="s">
        <v>2420</v>
      </c>
    </row>
    <row r="183" spans="1:47" s="2" customFormat="1" ht="19.5">
      <c r="A183" s="36"/>
      <c r="B183" s="37"/>
      <c r="C183" s="38"/>
      <c r="D183" s="193" t="s">
        <v>163</v>
      </c>
      <c r="E183" s="38"/>
      <c r="F183" s="194" t="s">
        <v>2419</v>
      </c>
      <c r="G183" s="38"/>
      <c r="H183" s="38"/>
      <c r="I183" s="195"/>
      <c r="J183" s="38"/>
      <c r="K183" s="38"/>
      <c r="L183" s="41"/>
      <c r="M183" s="196"/>
      <c r="N183" s="197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163</v>
      </c>
      <c r="AU183" s="19" t="s">
        <v>81</v>
      </c>
    </row>
    <row r="184" spans="2:51" s="13" customFormat="1" ht="11.25">
      <c r="B184" s="200"/>
      <c r="C184" s="201"/>
      <c r="D184" s="193" t="s">
        <v>166</v>
      </c>
      <c r="E184" s="202" t="s">
        <v>19</v>
      </c>
      <c r="F184" s="203" t="s">
        <v>2351</v>
      </c>
      <c r="G184" s="201"/>
      <c r="H184" s="202" t="s">
        <v>19</v>
      </c>
      <c r="I184" s="204"/>
      <c r="J184" s="201"/>
      <c r="K184" s="201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166</v>
      </c>
      <c r="AU184" s="209" t="s">
        <v>81</v>
      </c>
      <c r="AV184" s="13" t="s">
        <v>79</v>
      </c>
      <c r="AW184" s="13" t="s">
        <v>33</v>
      </c>
      <c r="AX184" s="13" t="s">
        <v>72</v>
      </c>
      <c r="AY184" s="209" t="s">
        <v>154</v>
      </c>
    </row>
    <row r="185" spans="2:51" s="14" customFormat="1" ht="11.25">
      <c r="B185" s="210"/>
      <c r="C185" s="211"/>
      <c r="D185" s="193" t="s">
        <v>166</v>
      </c>
      <c r="E185" s="212" t="s">
        <v>19</v>
      </c>
      <c r="F185" s="213" t="s">
        <v>174</v>
      </c>
      <c r="G185" s="211"/>
      <c r="H185" s="214">
        <v>3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166</v>
      </c>
      <c r="AU185" s="220" t="s">
        <v>81</v>
      </c>
      <c r="AV185" s="14" t="s">
        <v>81</v>
      </c>
      <c r="AW185" s="14" t="s">
        <v>33</v>
      </c>
      <c r="AX185" s="14" t="s">
        <v>72</v>
      </c>
      <c r="AY185" s="220" t="s">
        <v>154</v>
      </c>
    </row>
    <row r="186" spans="2:51" s="15" customFormat="1" ht="11.25">
      <c r="B186" s="221"/>
      <c r="C186" s="222"/>
      <c r="D186" s="193" t="s">
        <v>166</v>
      </c>
      <c r="E186" s="223" t="s">
        <v>19</v>
      </c>
      <c r="F186" s="224" t="s">
        <v>196</v>
      </c>
      <c r="G186" s="222"/>
      <c r="H186" s="225">
        <v>3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166</v>
      </c>
      <c r="AU186" s="231" t="s">
        <v>81</v>
      </c>
      <c r="AV186" s="15" t="s">
        <v>161</v>
      </c>
      <c r="AW186" s="15" t="s">
        <v>33</v>
      </c>
      <c r="AX186" s="15" t="s">
        <v>79</v>
      </c>
      <c r="AY186" s="231" t="s">
        <v>154</v>
      </c>
    </row>
    <row r="187" spans="1:65" s="2" customFormat="1" ht="37.9" customHeight="1">
      <c r="A187" s="36"/>
      <c r="B187" s="37"/>
      <c r="C187" s="180" t="s">
        <v>267</v>
      </c>
      <c r="D187" s="180" t="s">
        <v>156</v>
      </c>
      <c r="E187" s="181" t="s">
        <v>2421</v>
      </c>
      <c r="F187" s="182" t="s">
        <v>2422</v>
      </c>
      <c r="G187" s="183" t="s">
        <v>2423</v>
      </c>
      <c r="H187" s="184">
        <v>1</v>
      </c>
      <c r="I187" s="185"/>
      <c r="J187" s="186">
        <f>ROUND(I187*H187,2)</f>
        <v>0</v>
      </c>
      <c r="K187" s="182" t="s">
        <v>458</v>
      </c>
      <c r="L187" s="41"/>
      <c r="M187" s="187" t="s">
        <v>19</v>
      </c>
      <c r="N187" s="188" t="s">
        <v>43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161</v>
      </c>
      <c r="AT187" s="191" t="s">
        <v>156</v>
      </c>
      <c r="AU187" s="191" t="s">
        <v>81</v>
      </c>
      <c r="AY187" s="19" t="s">
        <v>154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79</v>
      </c>
      <c r="BK187" s="192">
        <f>ROUND(I187*H187,2)</f>
        <v>0</v>
      </c>
      <c r="BL187" s="19" t="s">
        <v>161</v>
      </c>
      <c r="BM187" s="191" t="s">
        <v>2424</v>
      </c>
    </row>
    <row r="188" spans="1:47" s="2" customFormat="1" ht="19.5">
      <c r="A188" s="36"/>
      <c r="B188" s="37"/>
      <c r="C188" s="38"/>
      <c r="D188" s="193" t="s">
        <v>163</v>
      </c>
      <c r="E188" s="38"/>
      <c r="F188" s="194" t="s">
        <v>2422</v>
      </c>
      <c r="G188" s="38"/>
      <c r="H188" s="38"/>
      <c r="I188" s="195"/>
      <c r="J188" s="38"/>
      <c r="K188" s="38"/>
      <c r="L188" s="41"/>
      <c r="M188" s="196"/>
      <c r="N188" s="197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163</v>
      </c>
      <c r="AU188" s="19" t="s">
        <v>81</v>
      </c>
    </row>
    <row r="189" spans="1:47" s="2" customFormat="1" ht="29.25">
      <c r="A189" s="36"/>
      <c r="B189" s="37"/>
      <c r="C189" s="38"/>
      <c r="D189" s="193" t="s">
        <v>2416</v>
      </c>
      <c r="E189" s="38"/>
      <c r="F189" s="260" t="s">
        <v>2425</v>
      </c>
      <c r="G189" s="38"/>
      <c r="H189" s="38"/>
      <c r="I189" s="195"/>
      <c r="J189" s="38"/>
      <c r="K189" s="38"/>
      <c r="L189" s="41"/>
      <c r="M189" s="196"/>
      <c r="N189" s="197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2416</v>
      </c>
      <c r="AU189" s="19" t="s">
        <v>81</v>
      </c>
    </row>
    <row r="190" spans="2:51" s="13" customFormat="1" ht="11.25">
      <c r="B190" s="200"/>
      <c r="C190" s="201"/>
      <c r="D190" s="193" t="s">
        <v>166</v>
      </c>
      <c r="E190" s="202" t="s">
        <v>19</v>
      </c>
      <c r="F190" s="203" t="s">
        <v>2363</v>
      </c>
      <c r="G190" s="201"/>
      <c r="H190" s="202" t="s">
        <v>19</v>
      </c>
      <c r="I190" s="204"/>
      <c r="J190" s="201"/>
      <c r="K190" s="201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166</v>
      </c>
      <c r="AU190" s="209" t="s">
        <v>81</v>
      </c>
      <c r="AV190" s="13" t="s">
        <v>79</v>
      </c>
      <c r="AW190" s="13" t="s">
        <v>33</v>
      </c>
      <c r="AX190" s="13" t="s">
        <v>72</v>
      </c>
      <c r="AY190" s="209" t="s">
        <v>154</v>
      </c>
    </row>
    <row r="191" spans="2:51" s="14" customFormat="1" ht="11.25">
      <c r="B191" s="210"/>
      <c r="C191" s="211"/>
      <c r="D191" s="193" t="s">
        <v>166</v>
      </c>
      <c r="E191" s="212" t="s">
        <v>19</v>
      </c>
      <c r="F191" s="213" t="s">
        <v>79</v>
      </c>
      <c r="G191" s="211"/>
      <c r="H191" s="214">
        <v>1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166</v>
      </c>
      <c r="AU191" s="220" t="s">
        <v>81</v>
      </c>
      <c r="AV191" s="14" t="s">
        <v>81</v>
      </c>
      <c r="AW191" s="14" t="s">
        <v>33</v>
      </c>
      <c r="AX191" s="14" t="s">
        <v>72</v>
      </c>
      <c r="AY191" s="220" t="s">
        <v>154</v>
      </c>
    </row>
    <row r="192" spans="2:51" s="15" customFormat="1" ht="11.25">
      <c r="B192" s="221"/>
      <c r="C192" s="222"/>
      <c r="D192" s="193" t="s">
        <v>166</v>
      </c>
      <c r="E192" s="223" t="s">
        <v>19</v>
      </c>
      <c r="F192" s="224" t="s">
        <v>196</v>
      </c>
      <c r="G192" s="222"/>
      <c r="H192" s="225">
        <v>1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166</v>
      </c>
      <c r="AU192" s="231" t="s">
        <v>81</v>
      </c>
      <c r="AV192" s="15" t="s">
        <v>161</v>
      </c>
      <c r="AW192" s="15" t="s">
        <v>33</v>
      </c>
      <c r="AX192" s="15" t="s">
        <v>79</v>
      </c>
      <c r="AY192" s="231" t="s">
        <v>154</v>
      </c>
    </row>
    <row r="193" spans="1:65" s="2" customFormat="1" ht="24.2" customHeight="1">
      <c r="A193" s="36"/>
      <c r="B193" s="37"/>
      <c r="C193" s="180" t="s">
        <v>274</v>
      </c>
      <c r="D193" s="180" t="s">
        <v>156</v>
      </c>
      <c r="E193" s="181" t="s">
        <v>2426</v>
      </c>
      <c r="F193" s="182" t="s">
        <v>2427</v>
      </c>
      <c r="G193" s="183" t="s">
        <v>444</v>
      </c>
      <c r="H193" s="184">
        <v>1</v>
      </c>
      <c r="I193" s="185"/>
      <c r="J193" s="186">
        <f>ROUND(I193*H193,2)</f>
        <v>0</v>
      </c>
      <c r="K193" s="182" t="s">
        <v>160</v>
      </c>
      <c r="L193" s="41"/>
      <c r="M193" s="187" t="s">
        <v>19</v>
      </c>
      <c r="N193" s="188" t="s">
        <v>43</v>
      </c>
      <c r="O193" s="66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161</v>
      </c>
      <c r="AT193" s="191" t="s">
        <v>156</v>
      </c>
      <c r="AU193" s="191" t="s">
        <v>81</v>
      </c>
      <c r="AY193" s="19" t="s">
        <v>154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79</v>
      </c>
      <c r="BK193" s="192">
        <f>ROUND(I193*H193,2)</f>
        <v>0</v>
      </c>
      <c r="BL193" s="19" t="s">
        <v>161</v>
      </c>
      <c r="BM193" s="191" t="s">
        <v>2428</v>
      </c>
    </row>
    <row r="194" spans="1:47" s="2" customFormat="1" ht="19.5">
      <c r="A194" s="36"/>
      <c r="B194" s="37"/>
      <c r="C194" s="38"/>
      <c r="D194" s="193" t="s">
        <v>163</v>
      </c>
      <c r="E194" s="38"/>
      <c r="F194" s="194" t="s">
        <v>2429</v>
      </c>
      <c r="G194" s="38"/>
      <c r="H194" s="38"/>
      <c r="I194" s="195"/>
      <c r="J194" s="38"/>
      <c r="K194" s="38"/>
      <c r="L194" s="41"/>
      <c r="M194" s="196"/>
      <c r="N194" s="197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163</v>
      </c>
      <c r="AU194" s="19" t="s">
        <v>81</v>
      </c>
    </row>
    <row r="195" spans="1:47" s="2" customFormat="1" ht="11.25">
      <c r="A195" s="36"/>
      <c r="B195" s="37"/>
      <c r="C195" s="38"/>
      <c r="D195" s="198" t="s">
        <v>164</v>
      </c>
      <c r="E195" s="38"/>
      <c r="F195" s="199" t="s">
        <v>2430</v>
      </c>
      <c r="G195" s="38"/>
      <c r="H195" s="38"/>
      <c r="I195" s="195"/>
      <c r="J195" s="38"/>
      <c r="K195" s="38"/>
      <c r="L195" s="41"/>
      <c r="M195" s="196"/>
      <c r="N195" s="197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164</v>
      </c>
      <c r="AU195" s="19" t="s">
        <v>81</v>
      </c>
    </row>
    <row r="196" spans="2:51" s="13" customFormat="1" ht="11.25">
      <c r="B196" s="200"/>
      <c r="C196" s="201"/>
      <c r="D196" s="193" t="s">
        <v>166</v>
      </c>
      <c r="E196" s="202" t="s">
        <v>19</v>
      </c>
      <c r="F196" s="203" t="s">
        <v>2351</v>
      </c>
      <c r="G196" s="201"/>
      <c r="H196" s="202" t="s">
        <v>19</v>
      </c>
      <c r="I196" s="204"/>
      <c r="J196" s="201"/>
      <c r="K196" s="201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166</v>
      </c>
      <c r="AU196" s="209" t="s">
        <v>81</v>
      </c>
      <c r="AV196" s="13" t="s">
        <v>79</v>
      </c>
      <c r="AW196" s="13" t="s">
        <v>33</v>
      </c>
      <c r="AX196" s="13" t="s">
        <v>72</v>
      </c>
      <c r="AY196" s="209" t="s">
        <v>154</v>
      </c>
    </row>
    <row r="197" spans="2:51" s="13" customFormat="1" ht="11.25">
      <c r="B197" s="200"/>
      <c r="C197" s="201"/>
      <c r="D197" s="193" t="s">
        <v>166</v>
      </c>
      <c r="E197" s="202" t="s">
        <v>19</v>
      </c>
      <c r="F197" s="203" t="s">
        <v>2431</v>
      </c>
      <c r="G197" s="201"/>
      <c r="H197" s="202" t="s">
        <v>19</v>
      </c>
      <c r="I197" s="204"/>
      <c r="J197" s="201"/>
      <c r="K197" s="201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166</v>
      </c>
      <c r="AU197" s="209" t="s">
        <v>81</v>
      </c>
      <c r="AV197" s="13" t="s">
        <v>79</v>
      </c>
      <c r="AW197" s="13" t="s">
        <v>33</v>
      </c>
      <c r="AX197" s="13" t="s">
        <v>72</v>
      </c>
      <c r="AY197" s="209" t="s">
        <v>154</v>
      </c>
    </row>
    <row r="198" spans="2:51" s="14" customFormat="1" ht="11.25">
      <c r="B198" s="210"/>
      <c r="C198" s="211"/>
      <c r="D198" s="193" t="s">
        <v>166</v>
      </c>
      <c r="E198" s="212" t="s">
        <v>19</v>
      </c>
      <c r="F198" s="213" t="s">
        <v>79</v>
      </c>
      <c r="G198" s="211"/>
      <c r="H198" s="214">
        <v>1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166</v>
      </c>
      <c r="AU198" s="220" t="s">
        <v>81</v>
      </c>
      <c r="AV198" s="14" t="s">
        <v>81</v>
      </c>
      <c r="AW198" s="14" t="s">
        <v>33</v>
      </c>
      <c r="AX198" s="14" t="s">
        <v>72</v>
      </c>
      <c r="AY198" s="220" t="s">
        <v>154</v>
      </c>
    </row>
    <row r="199" spans="2:51" s="15" customFormat="1" ht="11.25">
      <c r="B199" s="221"/>
      <c r="C199" s="222"/>
      <c r="D199" s="193" t="s">
        <v>166</v>
      </c>
      <c r="E199" s="223" t="s">
        <v>19</v>
      </c>
      <c r="F199" s="224" t="s">
        <v>196</v>
      </c>
      <c r="G199" s="222"/>
      <c r="H199" s="225">
        <v>1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166</v>
      </c>
      <c r="AU199" s="231" t="s">
        <v>81</v>
      </c>
      <c r="AV199" s="15" t="s">
        <v>161</v>
      </c>
      <c r="AW199" s="15" t="s">
        <v>33</v>
      </c>
      <c r="AX199" s="15" t="s">
        <v>79</v>
      </c>
      <c r="AY199" s="231" t="s">
        <v>154</v>
      </c>
    </row>
    <row r="200" spans="1:65" s="2" customFormat="1" ht="33" customHeight="1">
      <c r="A200" s="36"/>
      <c r="B200" s="37"/>
      <c r="C200" s="232" t="s">
        <v>281</v>
      </c>
      <c r="D200" s="232" t="s">
        <v>275</v>
      </c>
      <c r="E200" s="233" t="s">
        <v>2432</v>
      </c>
      <c r="F200" s="234" t="s">
        <v>2433</v>
      </c>
      <c r="G200" s="235" t="s">
        <v>444</v>
      </c>
      <c r="H200" s="236">
        <v>1</v>
      </c>
      <c r="I200" s="237"/>
      <c r="J200" s="238">
        <f>ROUND(I200*H200,2)</f>
        <v>0</v>
      </c>
      <c r="K200" s="234" t="s">
        <v>458</v>
      </c>
      <c r="L200" s="239"/>
      <c r="M200" s="240" t="s">
        <v>19</v>
      </c>
      <c r="N200" s="241" t="s">
        <v>43</v>
      </c>
      <c r="O200" s="66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212</v>
      </c>
      <c r="AT200" s="191" t="s">
        <v>275</v>
      </c>
      <c r="AU200" s="191" t="s">
        <v>81</v>
      </c>
      <c r="AY200" s="19" t="s">
        <v>154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79</v>
      </c>
      <c r="BK200" s="192">
        <f>ROUND(I200*H200,2)</f>
        <v>0</v>
      </c>
      <c r="BL200" s="19" t="s">
        <v>161</v>
      </c>
      <c r="BM200" s="191" t="s">
        <v>2434</v>
      </c>
    </row>
    <row r="201" spans="1:47" s="2" customFormat="1" ht="19.5">
      <c r="A201" s="36"/>
      <c r="B201" s="37"/>
      <c r="C201" s="38"/>
      <c r="D201" s="193" t="s">
        <v>163</v>
      </c>
      <c r="E201" s="38"/>
      <c r="F201" s="194" t="s">
        <v>2433</v>
      </c>
      <c r="G201" s="38"/>
      <c r="H201" s="38"/>
      <c r="I201" s="195"/>
      <c r="J201" s="38"/>
      <c r="K201" s="38"/>
      <c r="L201" s="41"/>
      <c r="M201" s="196"/>
      <c r="N201" s="197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163</v>
      </c>
      <c r="AU201" s="19" t="s">
        <v>81</v>
      </c>
    </row>
    <row r="202" spans="1:47" s="2" customFormat="1" ht="29.25">
      <c r="A202" s="36"/>
      <c r="B202" s="37"/>
      <c r="C202" s="38"/>
      <c r="D202" s="193" t="s">
        <v>2416</v>
      </c>
      <c r="E202" s="38"/>
      <c r="F202" s="260" t="s">
        <v>2435</v>
      </c>
      <c r="G202" s="38"/>
      <c r="H202" s="38"/>
      <c r="I202" s="195"/>
      <c r="J202" s="38"/>
      <c r="K202" s="38"/>
      <c r="L202" s="41"/>
      <c r="M202" s="196"/>
      <c r="N202" s="197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2416</v>
      </c>
      <c r="AU202" s="19" t="s">
        <v>81</v>
      </c>
    </row>
    <row r="203" spans="2:51" s="13" customFormat="1" ht="11.25">
      <c r="B203" s="200"/>
      <c r="C203" s="201"/>
      <c r="D203" s="193" t="s">
        <v>166</v>
      </c>
      <c r="E203" s="202" t="s">
        <v>19</v>
      </c>
      <c r="F203" s="203" t="s">
        <v>2351</v>
      </c>
      <c r="G203" s="201"/>
      <c r="H203" s="202" t="s">
        <v>19</v>
      </c>
      <c r="I203" s="204"/>
      <c r="J203" s="201"/>
      <c r="K203" s="201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166</v>
      </c>
      <c r="AU203" s="209" t="s">
        <v>81</v>
      </c>
      <c r="AV203" s="13" t="s">
        <v>79</v>
      </c>
      <c r="AW203" s="13" t="s">
        <v>33</v>
      </c>
      <c r="AX203" s="13" t="s">
        <v>72</v>
      </c>
      <c r="AY203" s="209" t="s">
        <v>154</v>
      </c>
    </row>
    <row r="204" spans="2:51" s="14" customFormat="1" ht="11.25">
      <c r="B204" s="210"/>
      <c r="C204" s="211"/>
      <c r="D204" s="193" t="s">
        <v>166</v>
      </c>
      <c r="E204" s="212" t="s">
        <v>19</v>
      </c>
      <c r="F204" s="213" t="s">
        <v>79</v>
      </c>
      <c r="G204" s="211"/>
      <c r="H204" s="214">
        <v>1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166</v>
      </c>
      <c r="AU204" s="220" t="s">
        <v>81</v>
      </c>
      <c r="AV204" s="14" t="s">
        <v>81</v>
      </c>
      <c r="AW204" s="14" t="s">
        <v>33</v>
      </c>
      <c r="AX204" s="14" t="s">
        <v>72</v>
      </c>
      <c r="AY204" s="220" t="s">
        <v>154</v>
      </c>
    </row>
    <row r="205" spans="2:51" s="15" customFormat="1" ht="11.25">
      <c r="B205" s="221"/>
      <c r="C205" s="222"/>
      <c r="D205" s="193" t="s">
        <v>166</v>
      </c>
      <c r="E205" s="223" t="s">
        <v>19</v>
      </c>
      <c r="F205" s="224" t="s">
        <v>196</v>
      </c>
      <c r="G205" s="222"/>
      <c r="H205" s="225">
        <v>1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166</v>
      </c>
      <c r="AU205" s="231" t="s">
        <v>81</v>
      </c>
      <c r="AV205" s="15" t="s">
        <v>161</v>
      </c>
      <c r="AW205" s="15" t="s">
        <v>33</v>
      </c>
      <c r="AX205" s="15" t="s">
        <v>79</v>
      </c>
      <c r="AY205" s="231" t="s">
        <v>154</v>
      </c>
    </row>
    <row r="206" spans="2:63" s="12" customFormat="1" ht="22.9" customHeight="1">
      <c r="B206" s="164"/>
      <c r="C206" s="165"/>
      <c r="D206" s="166" t="s">
        <v>71</v>
      </c>
      <c r="E206" s="178" t="s">
        <v>187</v>
      </c>
      <c r="F206" s="178" t="s">
        <v>547</v>
      </c>
      <c r="G206" s="165"/>
      <c r="H206" s="165"/>
      <c r="I206" s="168"/>
      <c r="J206" s="179">
        <f>BK206</f>
        <v>0</v>
      </c>
      <c r="K206" s="165"/>
      <c r="L206" s="170"/>
      <c r="M206" s="171"/>
      <c r="N206" s="172"/>
      <c r="O206" s="172"/>
      <c r="P206" s="173">
        <f>SUM(P207:P224)</f>
        <v>0</v>
      </c>
      <c r="Q206" s="172"/>
      <c r="R206" s="173">
        <f>SUM(R207:R224)</f>
        <v>1.614404</v>
      </c>
      <c r="S206" s="172"/>
      <c r="T206" s="174">
        <f>SUM(T207:T224)</f>
        <v>0</v>
      </c>
      <c r="AR206" s="175" t="s">
        <v>79</v>
      </c>
      <c r="AT206" s="176" t="s">
        <v>71</v>
      </c>
      <c r="AU206" s="176" t="s">
        <v>79</v>
      </c>
      <c r="AY206" s="175" t="s">
        <v>154</v>
      </c>
      <c r="BK206" s="177">
        <f>SUM(BK207:BK224)</f>
        <v>0</v>
      </c>
    </row>
    <row r="207" spans="1:65" s="2" customFormat="1" ht="24.2" customHeight="1">
      <c r="A207" s="36"/>
      <c r="B207" s="37"/>
      <c r="C207" s="180" t="s">
        <v>287</v>
      </c>
      <c r="D207" s="180" t="s">
        <v>156</v>
      </c>
      <c r="E207" s="181" t="s">
        <v>2436</v>
      </c>
      <c r="F207" s="182" t="s">
        <v>2437</v>
      </c>
      <c r="G207" s="183" t="s">
        <v>159</v>
      </c>
      <c r="H207" s="184">
        <v>7.2</v>
      </c>
      <c r="I207" s="185"/>
      <c r="J207" s="186">
        <f>ROUND(I207*H207,2)</f>
        <v>0</v>
      </c>
      <c r="K207" s="182" t="s">
        <v>160</v>
      </c>
      <c r="L207" s="41"/>
      <c r="M207" s="187" t="s">
        <v>19</v>
      </c>
      <c r="N207" s="188" t="s">
        <v>43</v>
      </c>
      <c r="O207" s="66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1" t="s">
        <v>161</v>
      </c>
      <c r="AT207" s="191" t="s">
        <v>156</v>
      </c>
      <c r="AU207" s="191" t="s">
        <v>81</v>
      </c>
      <c r="AY207" s="19" t="s">
        <v>154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79</v>
      </c>
      <c r="BK207" s="192">
        <f>ROUND(I207*H207,2)</f>
        <v>0</v>
      </c>
      <c r="BL207" s="19" t="s">
        <v>161</v>
      </c>
      <c r="BM207" s="191" t="s">
        <v>2438</v>
      </c>
    </row>
    <row r="208" spans="1:47" s="2" customFormat="1" ht="29.25">
      <c r="A208" s="36"/>
      <c r="B208" s="37"/>
      <c r="C208" s="38"/>
      <c r="D208" s="193" t="s">
        <v>163</v>
      </c>
      <c r="E208" s="38"/>
      <c r="F208" s="194" t="s">
        <v>2439</v>
      </c>
      <c r="G208" s="38"/>
      <c r="H208" s="38"/>
      <c r="I208" s="195"/>
      <c r="J208" s="38"/>
      <c r="K208" s="38"/>
      <c r="L208" s="41"/>
      <c r="M208" s="196"/>
      <c r="N208" s="197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163</v>
      </c>
      <c r="AU208" s="19" t="s">
        <v>81</v>
      </c>
    </row>
    <row r="209" spans="1:47" s="2" customFormat="1" ht="11.25">
      <c r="A209" s="36"/>
      <c r="B209" s="37"/>
      <c r="C209" s="38"/>
      <c r="D209" s="198" t="s">
        <v>164</v>
      </c>
      <c r="E209" s="38"/>
      <c r="F209" s="199" t="s">
        <v>2440</v>
      </c>
      <c r="G209" s="38"/>
      <c r="H209" s="38"/>
      <c r="I209" s="195"/>
      <c r="J209" s="38"/>
      <c r="K209" s="38"/>
      <c r="L209" s="41"/>
      <c r="M209" s="196"/>
      <c r="N209" s="197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164</v>
      </c>
      <c r="AU209" s="19" t="s">
        <v>81</v>
      </c>
    </row>
    <row r="210" spans="2:51" s="13" customFormat="1" ht="11.25">
      <c r="B210" s="200"/>
      <c r="C210" s="201"/>
      <c r="D210" s="193" t="s">
        <v>166</v>
      </c>
      <c r="E210" s="202" t="s">
        <v>19</v>
      </c>
      <c r="F210" s="203" t="s">
        <v>2351</v>
      </c>
      <c r="G210" s="201"/>
      <c r="H210" s="202" t="s">
        <v>19</v>
      </c>
      <c r="I210" s="204"/>
      <c r="J210" s="201"/>
      <c r="K210" s="201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166</v>
      </c>
      <c r="AU210" s="209" t="s">
        <v>81</v>
      </c>
      <c r="AV210" s="13" t="s">
        <v>79</v>
      </c>
      <c r="AW210" s="13" t="s">
        <v>33</v>
      </c>
      <c r="AX210" s="13" t="s">
        <v>72</v>
      </c>
      <c r="AY210" s="209" t="s">
        <v>154</v>
      </c>
    </row>
    <row r="211" spans="2:51" s="13" customFormat="1" ht="11.25">
      <c r="B211" s="200"/>
      <c r="C211" s="201"/>
      <c r="D211" s="193" t="s">
        <v>166</v>
      </c>
      <c r="E211" s="202" t="s">
        <v>19</v>
      </c>
      <c r="F211" s="203" t="s">
        <v>2441</v>
      </c>
      <c r="G211" s="201"/>
      <c r="H211" s="202" t="s">
        <v>19</v>
      </c>
      <c r="I211" s="204"/>
      <c r="J211" s="201"/>
      <c r="K211" s="201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166</v>
      </c>
      <c r="AU211" s="209" t="s">
        <v>81</v>
      </c>
      <c r="AV211" s="13" t="s">
        <v>79</v>
      </c>
      <c r="AW211" s="13" t="s">
        <v>33</v>
      </c>
      <c r="AX211" s="13" t="s">
        <v>72</v>
      </c>
      <c r="AY211" s="209" t="s">
        <v>154</v>
      </c>
    </row>
    <row r="212" spans="2:51" s="13" customFormat="1" ht="11.25">
      <c r="B212" s="200"/>
      <c r="C212" s="201"/>
      <c r="D212" s="193" t="s">
        <v>166</v>
      </c>
      <c r="E212" s="202" t="s">
        <v>19</v>
      </c>
      <c r="F212" s="203" t="s">
        <v>2442</v>
      </c>
      <c r="G212" s="201"/>
      <c r="H212" s="202" t="s">
        <v>19</v>
      </c>
      <c r="I212" s="204"/>
      <c r="J212" s="201"/>
      <c r="K212" s="201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166</v>
      </c>
      <c r="AU212" s="209" t="s">
        <v>81</v>
      </c>
      <c r="AV212" s="13" t="s">
        <v>79</v>
      </c>
      <c r="AW212" s="13" t="s">
        <v>33</v>
      </c>
      <c r="AX212" s="13" t="s">
        <v>72</v>
      </c>
      <c r="AY212" s="209" t="s">
        <v>154</v>
      </c>
    </row>
    <row r="213" spans="2:51" s="14" customFormat="1" ht="11.25">
      <c r="B213" s="210"/>
      <c r="C213" s="211"/>
      <c r="D213" s="193" t="s">
        <v>166</v>
      </c>
      <c r="E213" s="212" t="s">
        <v>19</v>
      </c>
      <c r="F213" s="213" t="s">
        <v>2378</v>
      </c>
      <c r="G213" s="211"/>
      <c r="H213" s="214">
        <v>7.2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166</v>
      </c>
      <c r="AU213" s="220" t="s">
        <v>81</v>
      </c>
      <c r="AV213" s="14" t="s">
        <v>81</v>
      </c>
      <c r="AW213" s="14" t="s">
        <v>33</v>
      </c>
      <c r="AX213" s="14" t="s">
        <v>72</v>
      </c>
      <c r="AY213" s="220" t="s">
        <v>154</v>
      </c>
    </row>
    <row r="214" spans="2:51" s="15" customFormat="1" ht="11.25">
      <c r="B214" s="221"/>
      <c r="C214" s="222"/>
      <c r="D214" s="193" t="s">
        <v>166</v>
      </c>
      <c r="E214" s="223" t="s">
        <v>19</v>
      </c>
      <c r="F214" s="224" t="s">
        <v>196</v>
      </c>
      <c r="G214" s="222"/>
      <c r="H214" s="225">
        <v>7.2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166</v>
      </c>
      <c r="AU214" s="231" t="s">
        <v>81</v>
      </c>
      <c r="AV214" s="15" t="s">
        <v>161</v>
      </c>
      <c r="AW214" s="15" t="s">
        <v>33</v>
      </c>
      <c r="AX214" s="15" t="s">
        <v>79</v>
      </c>
      <c r="AY214" s="231" t="s">
        <v>154</v>
      </c>
    </row>
    <row r="215" spans="1:65" s="2" customFormat="1" ht="24.2" customHeight="1">
      <c r="A215" s="36"/>
      <c r="B215" s="37"/>
      <c r="C215" s="180" t="s">
        <v>7</v>
      </c>
      <c r="D215" s="180" t="s">
        <v>156</v>
      </c>
      <c r="E215" s="181" t="s">
        <v>1931</v>
      </c>
      <c r="F215" s="182" t="s">
        <v>2443</v>
      </c>
      <c r="G215" s="183" t="s">
        <v>159</v>
      </c>
      <c r="H215" s="184">
        <v>7.2</v>
      </c>
      <c r="I215" s="185"/>
      <c r="J215" s="186">
        <f>ROUND(I215*H215,2)</f>
        <v>0</v>
      </c>
      <c r="K215" s="182" t="s">
        <v>160</v>
      </c>
      <c r="L215" s="41"/>
      <c r="M215" s="187" t="s">
        <v>19</v>
      </c>
      <c r="N215" s="188" t="s">
        <v>43</v>
      </c>
      <c r="O215" s="66"/>
      <c r="P215" s="189">
        <f>O215*H215</f>
        <v>0</v>
      </c>
      <c r="Q215" s="189">
        <v>0.08922</v>
      </c>
      <c r="R215" s="189">
        <f>Q215*H215</f>
        <v>0.642384</v>
      </c>
      <c r="S215" s="189">
        <v>0</v>
      </c>
      <c r="T215" s="19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161</v>
      </c>
      <c r="AT215" s="191" t="s">
        <v>156</v>
      </c>
      <c r="AU215" s="191" t="s">
        <v>81</v>
      </c>
      <c r="AY215" s="19" t="s">
        <v>154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79</v>
      </c>
      <c r="BK215" s="192">
        <f>ROUND(I215*H215,2)</f>
        <v>0</v>
      </c>
      <c r="BL215" s="19" t="s">
        <v>161</v>
      </c>
      <c r="BM215" s="191" t="s">
        <v>2444</v>
      </c>
    </row>
    <row r="216" spans="1:47" s="2" customFormat="1" ht="48.75">
      <c r="A216" s="36"/>
      <c r="B216" s="37"/>
      <c r="C216" s="38"/>
      <c r="D216" s="193" t="s">
        <v>163</v>
      </c>
      <c r="E216" s="38"/>
      <c r="F216" s="194" t="s">
        <v>1934</v>
      </c>
      <c r="G216" s="38"/>
      <c r="H216" s="38"/>
      <c r="I216" s="195"/>
      <c r="J216" s="38"/>
      <c r="K216" s="38"/>
      <c r="L216" s="41"/>
      <c r="M216" s="196"/>
      <c r="N216" s="197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163</v>
      </c>
      <c r="AU216" s="19" t="s">
        <v>81</v>
      </c>
    </row>
    <row r="217" spans="1:47" s="2" customFormat="1" ht="11.25">
      <c r="A217" s="36"/>
      <c r="B217" s="37"/>
      <c r="C217" s="38"/>
      <c r="D217" s="198" t="s">
        <v>164</v>
      </c>
      <c r="E217" s="38"/>
      <c r="F217" s="199" t="s">
        <v>1935</v>
      </c>
      <c r="G217" s="38"/>
      <c r="H217" s="38"/>
      <c r="I217" s="195"/>
      <c r="J217" s="38"/>
      <c r="K217" s="38"/>
      <c r="L217" s="41"/>
      <c r="M217" s="196"/>
      <c r="N217" s="197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164</v>
      </c>
      <c r="AU217" s="19" t="s">
        <v>81</v>
      </c>
    </row>
    <row r="218" spans="2:51" s="13" customFormat="1" ht="11.25">
      <c r="B218" s="200"/>
      <c r="C218" s="201"/>
      <c r="D218" s="193" t="s">
        <v>166</v>
      </c>
      <c r="E218" s="202" t="s">
        <v>19</v>
      </c>
      <c r="F218" s="203" t="s">
        <v>2351</v>
      </c>
      <c r="G218" s="201"/>
      <c r="H218" s="202" t="s">
        <v>19</v>
      </c>
      <c r="I218" s="204"/>
      <c r="J218" s="201"/>
      <c r="K218" s="201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166</v>
      </c>
      <c r="AU218" s="209" t="s">
        <v>81</v>
      </c>
      <c r="AV218" s="13" t="s">
        <v>79</v>
      </c>
      <c r="AW218" s="13" t="s">
        <v>33</v>
      </c>
      <c r="AX218" s="13" t="s">
        <v>72</v>
      </c>
      <c r="AY218" s="209" t="s">
        <v>154</v>
      </c>
    </row>
    <row r="219" spans="2:51" s="13" customFormat="1" ht="11.25">
      <c r="B219" s="200"/>
      <c r="C219" s="201"/>
      <c r="D219" s="193" t="s">
        <v>166</v>
      </c>
      <c r="E219" s="202" t="s">
        <v>19</v>
      </c>
      <c r="F219" s="203" t="s">
        <v>2441</v>
      </c>
      <c r="G219" s="201"/>
      <c r="H219" s="202" t="s">
        <v>19</v>
      </c>
      <c r="I219" s="204"/>
      <c r="J219" s="201"/>
      <c r="K219" s="201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166</v>
      </c>
      <c r="AU219" s="209" t="s">
        <v>81</v>
      </c>
      <c r="AV219" s="13" t="s">
        <v>79</v>
      </c>
      <c r="AW219" s="13" t="s">
        <v>33</v>
      </c>
      <c r="AX219" s="13" t="s">
        <v>72</v>
      </c>
      <c r="AY219" s="209" t="s">
        <v>154</v>
      </c>
    </row>
    <row r="220" spans="2:51" s="13" customFormat="1" ht="11.25">
      <c r="B220" s="200"/>
      <c r="C220" s="201"/>
      <c r="D220" s="193" t="s">
        <v>166</v>
      </c>
      <c r="E220" s="202" t="s">
        <v>19</v>
      </c>
      <c r="F220" s="203" t="s">
        <v>2442</v>
      </c>
      <c r="G220" s="201"/>
      <c r="H220" s="202" t="s">
        <v>19</v>
      </c>
      <c r="I220" s="204"/>
      <c r="J220" s="201"/>
      <c r="K220" s="201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166</v>
      </c>
      <c r="AU220" s="209" t="s">
        <v>81</v>
      </c>
      <c r="AV220" s="13" t="s">
        <v>79</v>
      </c>
      <c r="AW220" s="13" t="s">
        <v>33</v>
      </c>
      <c r="AX220" s="13" t="s">
        <v>72</v>
      </c>
      <c r="AY220" s="209" t="s">
        <v>154</v>
      </c>
    </row>
    <row r="221" spans="2:51" s="14" customFormat="1" ht="11.25">
      <c r="B221" s="210"/>
      <c r="C221" s="211"/>
      <c r="D221" s="193" t="s">
        <v>166</v>
      </c>
      <c r="E221" s="212" t="s">
        <v>19</v>
      </c>
      <c r="F221" s="213" t="s">
        <v>2378</v>
      </c>
      <c r="G221" s="211"/>
      <c r="H221" s="214">
        <v>7.2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166</v>
      </c>
      <c r="AU221" s="220" t="s">
        <v>81</v>
      </c>
      <c r="AV221" s="14" t="s">
        <v>81</v>
      </c>
      <c r="AW221" s="14" t="s">
        <v>33</v>
      </c>
      <c r="AX221" s="14" t="s">
        <v>72</v>
      </c>
      <c r="AY221" s="220" t="s">
        <v>154</v>
      </c>
    </row>
    <row r="222" spans="2:51" s="15" customFormat="1" ht="11.25">
      <c r="B222" s="221"/>
      <c r="C222" s="222"/>
      <c r="D222" s="193" t="s">
        <v>166</v>
      </c>
      <c r="E222" s="223" t="s">
        <v>19</v>
      </c>
      <c r="F222" s="224" t="s">
        <v>196</v>
      </c>
      <c r="G222" s="222"/>
      <c r="H222" s="225">
        <v>7.2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166</v>
      </c>
      <c r="AU222" s="231" t="s">
        <v>81</v>
      </c>
      <c r="AV222" s="15" t="s">
        <v>161</v>
      </c>
      <c r="AW222" s="15" t="s">
        <v>33</v>
      </c>
      <c r="AX222" s="15" t="s">
        <v>79</v>
      </c>
      <c r="AY222" s="231" t="s">
        <v>154</v>
      </c>
    </row>
    <row r="223" spans="1:65" s="2" customFormat="1" ht="21.75" customHeight="1">
      <c r="A223" s="36"/>
      <c r="B223" s="37"/>
      <c r="C223" s="232" t="s">
        <v>296</v>
      </c>
      <c r="D223" s="232" t="s">
        <v>275</v>
      </c>
      <c r="E223" s="233" t="s">
        <v>2445</v>
      </c>
      <c r="F223" s="234" t="s">
        <v>2446</v>
      </c>
      <c r="G223" s="235" t="s">
        <v>159</v>
      </c>
      <c r="H223" s="236">
        <v>7.42</v>
      </c>
      <c r="I223" s="237"/>
      <c r="J223" s="238">
        <f>ROUND(I223*H223,2)</f>
        <v>0</v>
      </c>
      <c r="K223" s="234" t="s">
        <v>160</v>
      </c>
      <c r="L223" s="239"/>
      <c r="M223" s="240" t="s">
        <v>19</v>
      </c>
      <c r="N223" s="241" t="s">
        <v>43</v>
      </c>
      <c r="O223" s="66"/>
      <c r="P223" s="189">
        <f>O223*H223</f>
        <v>0</v>
      </c>
      <c r="Q223" s="189">
        <v>0.131</v>
      </c>
      <c r="R223" s="189">
        <f>Q223*H223</f>
        <v>0.97202</v>
      </c>
      <c r="S223" s="189">
        <v>0</v>
      </c>
      <c r="T223" s="190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1" t="s">
        <v>212</v>
      </c>
      <c r="AT223" s="191" t="s">
        <v>275</v>
      </c>
      <c r="AU223" s="191" t="s">
        <v>81</v>
      </c>
      <c r="AY223" s="19" t="s">
        <v>154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9" t="s">
        <v>79</v>
      </c>
      <c r="BK223" s="192">
        <f>ROUND(I223*H223,2)</f>
        <v>0</v>
      </c>
      <c r="BL223" s="19" t="s">
        <v>161</v>
      </c>
      <c r="BM223" s="191" t="s">
        <v>2447</v>
      </c>
    </row>
    <row r="224" spans="1:47" s="2" customFormat="1" ht="11.25">
      <c r="A224" s="36"/>
      <c r="B224" s="37"/>
      <c r="C224" s="38"/>
      <c r="D224" s="193" t="s">
        <v>163</v>
      </c>
      <c r="E224" s="38"/>
      <c r="F224" s="194" t="s">
        <v>2446</v>
      </c>
      <c r="G224" s="38"/>
      <c r="H224" s="38"/>
      <c r="I224" s="195"/>
      <c r="J224" s="38"/>
      <c r="K224" s="38"/>
      <c r="L224" s="41"/>
      <c r="M224" s="196"/>
      <c r="N224" s="197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163</v>
      </c>
      <c r="AU224" s="19" t="s">
        <v>81</v>
      </c>
    </row>
    <row r="225" spans="2:63" s="12" customFormat="1" ht="22.9" customHeight="1">
      <c r="B225" s="164"/>
      <c r="C225" s="165"/>
      <c r="D225" s="166" t="s">
        <v>71</v>
      </c>
      <c r="E225" s="178" t="s">
        <v>197</v>
      </c>
      <c r="F225" s="178" t="s">
        <v>561</v>
      </c>
      <c r="G225" s="165"/>
      <c r="H225" s="165"/>
      <c r="I225" s="168"/>
      <c r="J225" s="179">
        <f>BK225</f>
        <v>0</v>
      </c>
      <c r="K225" s="165"/>
      <c r="L225" s="170"/>
      <c r="M225" s="171"/>
      <c r="N225" s="172"/>
      <c r="O225" s="172"/>
      <c r="P225" s="173">
        <f>SUM(P226:P230)</f>
        <v>0</v>
      </c>
      <c r="Q225" s="172"/>
      <c r="R225" s="173">
        <f>SUM(R226:R230)</f>
        <v>0</v>
      </c>
      <c r="S225" s="172"/>
      <c r="T225" s="174">
        <f>SUM(T226:T230)</f>
        <v>0</v>
      </c>
      <c r="AR225" s="175" t="s">
        <v>79</v>
      </c>
      <c r="AT225" s="176" t="s">
        <v>71</v>
      </c>
      <c r="AU225" s="176" t="s">
        <v>79</v>
      </c>
      <c r="AY225" s="175" t="s">
        <v>154</v>
      </c>
      <c r="BK225" s="177">
        <f>SUM(BK226:BK230)</f>
        <v>0</v>
      </c>
    </row>
    <row r="226" spans="1:65" s="2" customFormat="1" ht="16.5" customHeight="1">
      <c r="A226" s="36"/>
      <c r="B226" s="37"/>
      <c r="C226" s="180" t="s">
        <v>302</v>
      </c>
      <c r="D226" s="180" t="s">
        <v>156</v>
      </c>
      <c r="E226" s="181" t="s">
        <v>2448</v>
      </c>
      <c r="F226" s="182" t="s">
        <v>2449</v>
      </c>
      <c r="G226" s="183" t="s">
        <v>444</v>
      </c>
      <c r="H226" s="184">
        <v>2</v>
      </c>
      <c r="I226" s="185"/>
      <c r="J226" s="186">
        <f>ROUND(I226*H226,2)</f>
        <v>0</v>
      </c>
      <c r="K226" s="182" t="s">
        <v>458</v>
      </c>
      <c r="L226" s="41"/>
      <c r="M226" s="187" t="s">
        <v>19</v>
      </c>
      <c r="N226" s="188" t="s">
        <v>43</v>
      </c>
      <c r="O226" s="66"/>
      <c r="P226" s="189">
        <f>O226*H226</f>
        <v>0</v>
      </c>
      <c r="Q226" s="189">
        <v>0</v>
      </c>
      <c r="R226" s="189">
        <f>Q226*H226</f>
        <v>0</v>
      </c>
      <c r="S226" s="189">
        <v>0</v>
      </c>
      <c r="T226" s="19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161</v>
      </c>
      <c r="AT226" s="191" t="s">
        <v>156</v>
      </c>
      <c r="AU226" s="191" t="s">
        <v>81</v>
      </c>
      <c r="AY226" s="19" t="s">
        <v>154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79</v>
      </c>
      <c r="BK226" s="192">
        <f>ROUND(I226*H226,2)</f>
        <v>0</v>
      </c>
      <c r="BL226" s="19" t="s">
        <v>161</v>
      </c>
      <c r="BM226" s="191" t="s">
        <v>2450</v>
      </c>
    </row>
    <row r="227" spans="1:47" s="2" customFormat="1" ht="11.25">
      <c r="A227" s="36"/>
      <c r="B227" s="37"/>
      <c r="C227" s="38"/>
      <c r="D227" s="193" t="s">
        <v>163</v>
      </c>
      <c r="E227" s="38"/>
      <c r="F227" s="194" t="s">
        <v>2449</v>
      </c>
      <c r="G227" s="38"/>
      <c r="H227" s="38"/>
      <c r="I227" s="195"/>
      <c r="J227" s="38"/>
      <c r="K227" s="38"/>
      <c r="L227" s="41"/>
      <c r="M227" s="196"/>
      <c r="N227" s="197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163</v>
      </c>
      <c r="AU227" s="19" t="s">
        <v>81</v>
      </c>
    </row>
    <row r="228" spans="2:51" s="13" customFormat="1" ht="11.25">
      <c r="B228" s="200"/>
      <c r="C228" s="201"/>
      <c r="D228" s="193" t="s">
        <v>166</v>
      </c>
      <c r="E228" s="202" t="s">
        <v>19</v>
      </c>
      <c r="F228" s="203" t="s">
        <v>2451</v>
      </c>
      <c r="G228" s="201"/>
      <c r="H228" s="202" t="s">
        <v>19</v>
      </c>
      <c r="I228" s="204"/>
      <c r="J228" s="201"/>
      <c r="K228" s="201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166</v>
      </c>
      <c r="AU228" s="209" t="s">
        <v>81</v>
      </c>
      <c r="AV228" s="13" t="s">
        <v>79</v>
      </c>
      <c r="AW228" s="13" t="s">
        <v>33</v>
      </c>
      <c r="AX228" s="13" t="s">
        <v>72</v>
      </c>
      <c r="AY228" s="209" t="s">
        <v>154</v>
      </c>
    </row>
    <row r="229" spans="2:51" s="14" customFormat="1" ht="11.25">
      <c r="B229" s="210"/>
      <c r="C229" s="211"/>
      <c r="D229" s="193" t="s">
        <v>166</v>
      </c>
      <c r="E229" s="212" t="s">
        <v>19</v>
      </c>
      <c r="F229" s="213" t="s">
        <v>81</v>
      </c>
      <c r="G229" s="211"/>
      <c r="H229" s="214">
        <v>2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166</v>
      </c>
      <c r="AU229" s="220" t="s">
        <v>81</v>
      </c>
      <c r="AV229" s="14" t="s">
        <v>81</v>
      </c>
      <c r="AW229" s="14" t="s">
        <v>33</v>
      </c>
      <c r="AX229" s="14" t="s">
        <v>72</v>
      </c>
      <c r="AY229" s="220" t="s">
        <v>154</v>
      </c>
    </row>
    <row r="230" spans="2:51" s="15" customFormat="1" ht="11.25">
      <c r="B230" s="221"/>
      <c r="C230" s="222"/>
      <c r="D230" s="193" t="s">
        <v>166</v>
      </c>
      <c r="E230" s="223" t="s">
        <v>19</v>
      </c>
      <c r="F230" s="224" t="s">
        <v>196</v>
      </c>
      <c r="G230" s="222"/>
      <c r="H230" s="225">
        <v>2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166</v>
      </c>
      <c r="AU230" s="231" t="s">
        <v>81</v>
      </c>
      <c r="AV230" s="15" t="s">
        <v>161</v>
      </c>
      <c r="AW230" s="15" t="s">
        <v>33</v>
      </c>
      <c r="AX230" s="15" t="s">
        <v>79</v>
      </c>
      <c r="AY230" s="231" t="s">
        <v>154</v>
      </c>
    </row>
    <row r="231" spans="2:63" s="12" customFormat="1" ht="22.9" customHeight="1">
      <c r="B231" s="164"/>
      <c r="C231" s="165"/>
      <c r="D231" s="166" t="s">
        <v>71</v>
      </c>
      <c r="E231" s="178" t="s">
        <v>220</v>
      </c>
      <c r="F231" s="178" t="s">
        <v>743</v>
      </c>
      <c r="G231" s="165"/>
      <c r="H231" s="165"/>
      <c r="I231" s="168"/>
      <c r="J231" s="179">
        <f>BK231</f>
        <v>0</v>
      </c>
      <c r="K231" s="165"/>
      <c r="L231" s="170"/>
      <c r="M231" s="171"/>
      <c r="N231" s="172"/>
      <c r="O231" s="172"/>
      <c r="P231" s="173">
        <f>SUM(P232:P246)</f>
        <v>0</v>
      </c>
      <c r="Q231" s="172"/>
      <c r="R231" s="173">
        <f>SUM(R232:R246)</f>
        <v>0.0052</v>
      </c>
      <c r="S231" s="172"/>
      <c r="T231" s="174">
        <f>SUM(T232:T246)</f>
        <v>0</v>
      </c>
      <c r="AR231" s="175" t="s">
        <v>79</v>
      </c>
      <c r="AT231" s="176" t="s">
        <v>71</v>
      </c>
      <c r="AU231" s="176" t="s">
        <v>79</v>
      </c>
      <c r="AY231" s="175" t="s">
        <v>154</v>
      </c>
      <c r="BK231" s="177">
        <f>SUM(BK232:BK246)</f>
        <v>0</v>
      </c>
    </row>
    <row r="232" spans="1:65" s="2" customFormat="1" ht="24.2" customHeight="1">
      <c r="A232" s="36"/>
      <c r="B232" s="37"/>
      <c r="C232" s="180" t="s">
        <v>309</v>
      </c>
      <c r="D232" s="180" t="s">
        <v>156</v>
      </c>
      <c r="E232" s="181" t="s">
        <v>2452</v>
      </c>
      <c r="F232" s="182" t="s">
        <v>2453</v>
      </c>
      <c r="G232" s="183" t="s">
        <v>159</v>
      </c>
      <c r="H232" s="184">
        <v>20</v>
      </c>
      <c r="I232" s="185"/>
      <c r="J232" s="186">
        <f>ROUND(I232*H232,2)</f>
        <v>0</v>
      </c>
      <c r="K232" s="182" t="s">
        <v>160</v>
      </c>
      <c r="L232" s="41"/>
      <c r="M232" s="187" t="s">
        <v>19</v>
      </c>
      <c r="N232" s="188" t="s">
        <v>43</v>
      </c>
      <c r="O232" s="66"/>
      <c r="P232" s="189">
        <f>O232*H232</f>
        <v>0</v>
      </c>
      <c r="Q232" s="189">
        <v>1E-05</v>
      </c>
      <c r="R232" s="189">
        <f>Q232*H232</f>
        <v>0.0002</v>
      </c>
      <c r="S232" s="189">
        <v>0</v>
      </c>
      <c r="T232" s="190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1" t="s">
        <v>161</v>
      </c>
      <c r="AT232" s="191" t="s">
        <v>156</v>
      </c>
      <c r="AU232" s="191" t="s">
        <v>81</v>
      </c>
      <c r="AY232" s="19" t="s">
        <v>154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79</v>
      </c>
      <c r="BK232" s="192">
        <f>ROUND(I232*H232,2)</f>
        <v>0</v>
      </c>
      <c r="BL232" s="19" t="s">
        <v>161</v>
      </c>
      <c r="BM232" s="191" t="s">
        <v>2454</v>
      </c>
    </row>
    <row r="233" spans="1:47" s="2" customFormat="1" ht="19.5">
      <c r="A233" s="36"/>
      <c r="B233" s="37"/>
      <c r="C233" s="38"/>
      <c r="D233" s="193" t="s">
        <v>163</v>
      </c>
      <c r="E233" s="38"/>
      <c r="F233" s="194" t="s">
        <v>2455</v>
      </c>
      <c r="G233" s="38"/>
      <c r="H233" s="38"/>
      <c r="I233" s="195"/>
      <c r="J233" s="38"/>
      <c r="K233" s="38"/>
      <c r="L233" s="41"/>
      <c r="M233" s="196"/>
      <c r="N233" s="197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163</v>
      </c>
      <c r="AU233" s="19" t="s">
        <v>81</v>
      </c>
    </row>
    <row r="234" spans="1:47" s="2" customFormat="1" ht="11.25">
      <c r="A234" s="36"/>
      <c r="B234" s="37"/>
      <c r="C234" s="38"/>
      <c r="D234" s="198" t="s">
        <v>164</v>
      </c>
      <c r="E234" s="38"/>
      <c r="F234" s="199" t="s">
        <v>2456</v>
      </c>
      <c r="G234" s="38"/>
      <c r="H234" s="38"/>
      <c r="I234" s="195"/>
      <c r="J234" s="38"/>
      <c r="K234" s="38"/>
      <c r="L234" s="41"/>
      <c r="M234" s="196"/>
      <c r="N234" s="197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164</v>
      </c>
      <c r="AU234" s="19" t="s">
        <v>81</v>
      </c>
    </row>
    <row r="235" spans="1:65" s="2" customFormat="1" ht="16.5" customHeight="1">
      <c r="A235" s="36"/>
      <c r="B235" s="37"/>
      <c r="C235" s="180" t="s">
        <v>314</v>
      </c>
      <c r="D235" s="180" t="s">
        <v>156</v>
      </c>
      <c r="E235" s="181" t="s">
        <v>2457</v>
      </c>
      <c r="F235" s="182" t="s">
        <v>2458</v>
      </c>
      <c r="G235" s="183" t="s">
        <v>159</v>
      </c>
      <c r="H235" s="184">
        <v>100</v>
      </c>
      <c r="I235" s="185"/>
      <c r="J235" s="186">
        <f>ROUND(I235*H235,2)</f>
        <v>0</v>
      </c>
      <c r="K235" s="182" t="s">
        <v>160</v>
      </c>
      <c r="L235" s="41"/>
      <c r="M235" s="187" t="s">
        <v>19</v>
      </c>
      <c r="N235" s="188" t="s">
        <v>43</v>
      </c>
      <c r="O235" s="66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161</v>
      </c>
      <c r="AT235" s="191" t="s">
        <v>156</v>
      </c>
      <c r="AU235" s="191" t="s">
        <v>81</v>
      </c>
      <c r="AY235" s="19" t="s">
        <v>154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79</v>
      </c>
      <c r="BK235" s="192">
        <f>ROUND(I235*H235,2)</f>
        <v>0</v>
      </c>
      <c r="BL235" s="19" t="s">
        <v>161</v>
      </c>
      <c r="BM235" s="191" t="s">
        <v>2459</v>
      </c>
    </row>
    <row r="236" spans="1:47" s="2" customFormat="1" ht="19.5">
      <c r="A236" s="36"/>
      <c r="B236" s="37"/>
      <c r="C236" s="38"/>
      <c r="D236" s="193" t="s">
        <v>163</v>
      </c>
      <c r="E236" s="38"/>
      <c r="F236" s="194" t="s">
        <v>2460</v>
      </c>
      <c r="G236" s="38"/>
      <c r="H236" s="38"/>
      <c r="I236" s="195"/>
      <c r="J236" s="38"/>
      <c r="K236" s="38"/>
      <c r="L236" s="41"/>
      <c r="M236" s="196"/>
      <c r="N236" s="197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163</v>
      </c>
      <c r="AU236" s="19" t="s">
        <v>81</v>
      </c>
    </row>
    <row r="237" spans="1:47" s="2" customFormat="1" ht="11.25">
      <c r="A237" s="36"/>
      <c r="B237" s="37"/>
      <c r="C237" s="38"/>
      <c r="D237" s="198" t="s">
        <v>164</v>
      </c>
      <c r="E237" s="38"/>
      <c r="F237" s="199" t="s">
        <v>2461</v>
      </c>
      <c r="G237" s="38"/>
      <c r="H237" s="38"/>
      <c r="I237" s="195"/>
      <c r="J237" s="38"/>
      <c r="K237" s="38"/>
      <c r="L237" s="41"/>
      <c r="M237" s="196"/>
      <c r="N237" s="197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164</v>
      </c>
      <c r="AU237" s="19" t="s">
        <v>81</v>
      </c>
    </row>
    <row r="238" spans="1:65" s="2" customFormat="1" ht="16.5" customHeight="1">
      <c r="A238" s="36"/>
      <c r="B238" s="37"/>
      <c r="C238" s="180" t="s">
        <v>321</v>
      </c>
      <c r="D238" s="180" t="s">
        <v>156</v>
      </c>
      <c r="E238" s="181" t="s">
        <v>2462</v>
      </c>
      <c r="F238" s="182" t="s">
        <v>2463</v>
      </c>
      <c r="G238" s="183" t="s">
        <v>159</v>
      </c>
      <c r="H238" s="184">
        <v>100</v>
      </c>
      <c r="I238" s="185"/>
      <c r="J238" s="186">
        <f>ROUND(I238*H238,2)</f>
        <v>0</v>
      </c>
      <c r="K238" s="182" t="s">
        <v>160</v>
      </c>
      <c r="L238" s="41"/>
      <c r="M238" s="187" t="s">
        <v>19</v>
      </c>
      <c r="N238" s="188" t="s">
        <v>43</v>
      </c>
      <c r="O238" s="66"/>
      <c r="P238" s="189">
        <f>O238*H238</f>
        <v>0</v>
      </c>
      <c r="Q238" s="189">
        <v>1E-05</v>
      </c>
      <c r="R238" s="189">
        <f>Q238*H238</f>
        <v>0.001</v>
      </c>
      <c r="S238" s="189">
        <v>0</v>
      </c>
      <c r="T238" s="190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1" t="s">
        <v>161</v>
      </c>
      <c r="AT238" s="191" t="s">
        <v>156</v>
      </c>
      <c r="AU238" s="191" t="s">
        <v>81</v>
      </c>
      <c r="AY238" s="19" t="s">
        <v>154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79</v>
      </c>
      <c r="BK238" s="192">
        <f>ROUND(I238*H238,2)</f>
        <v>0</v>
      </c>
      <c r="BL238" s="19" t="s">
        <v>161</v>
      </c>
      <c r="BM238" s="191" t="s">
        <v>2464</v>
      </c>
    </row>
    <row r="239" spans="1:47" s="2" customFormat="1" ht="19.5">
      <c r="A239" s="36"/>
      <c r="B239" s="37"/>
      <c r="C239" s="38"/>
      <c r="D239" s="193" t="s">
        <v>163</v>
      </c>
      <c r="E239" s="38"/>
      <c r="F239" s="194" t="s">
        <v>2465</v>
      </c>
      <c r="G239" s="38"/>
      <c r="H239" s="38"/>
      <c r="I239" s="195"/>
      <c r="J239" s="38"/>
      <c r="K239" s="38"/>
      <c r="L239" s="41"/>
      <c r="M239" s="196"/>
      <c r="N239" s="197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163</v>
      </c>
      <c r="AU239" s="19" t="s">
        <v>81</v>
      </c>
    </row>
    <row r="240" spans="1:47" s="2" customFormat="1" ht="11.25">
      <c r="A240" s="36"/>
      <c r="B240" s="37"/>
      <c r="C240" s="38"/>
      <c r="D240" s="198" t="s">
        <v>164</v>
      </c>
      <c r="E240" s="38"/>
      <c r="F240" s="199" t="s">
        <v>2466</v>
      </c>
      <c r="G240" s="38"/>
      <c r="H240" s="38"/>
      <c r="I240" s="195"/>
      <c r="J240" s="38"/>
      <c r="K240" s="38"/>
      <c r="L240" s="41"/>
      <c r="M240" s="196"/>
      <c r="N240" s="197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164</v>
      </c>
      <c r="AU240" s="19" t="s">
        <v>81</v>
      </c>
    </row>
    <row r="241" spans="1:65" s="2" customFormat="1" ht="16.5" customHeight="1">
      <c r="A241" s="36"/>
      <c r="B241" s="37"/>
      <c r="C241" s="180" t="s">
        <v>327</v>
      </c>
      <c r="D241" s="180" t="s">
        <v>156</v>
      </c>
      <c r="E241" s="181" t="s">
        <v>2467</v>
      </c>
      <c r="F241" s="182" t="s">
        <v>2468</v>
      </c>
      <c r="G241" s="183" t="s">
        <v>159</v>
      </c>
      <c r="H241" s="184">
        <v>400</v>
      </c>
      <c r="I241" s="185"/>
      <c r="J241" s="186">
        <f>ROUND(I241*H241,2)</f>
        <v>0</v>
      </c>
      <c r="K241" s="182" t="s">
        <v>160</v>
      </c>
      <c r="L241" s="41"/>
      <c r="M241" s="187" t="s">
        <v>19</v>
      </c>
      <c r="N241" s="188" t="s">
        <v>43</v>
      </c>
      <c r="O241" s="66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1" t="s">
        <v>161</v>
      </c>
      <c r="AT241" s="191" t="s">
        <v>156</v>
      </c>
      <c r="AU241" s="191" t="s">
        <v>81</v>
      </c>
      <c r="AY241" s="19" t="s">
        <v>154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9" t="s">
        <v>79</v>
      </c>
      <c r="BK241" s="192">
        <f>ROUND(I241*H241,2)</f>
        <v>0</v>
      </c>
      <c r="BL241" s="19" t="s">
        <v>161</v>
      </c>
      <c r="BM241" s="191" t="s">
        <v>2469</v>
      </c>
    </row>
    <row r="242" spans="1:47" s="2" customFormat="1" ht="19.5">
      <c r="A242" s="36"/>
      <c r="B242" s="37"/>
      <c r="C242" s="38"/>
      <c r="D242" s="193" t="s">
        <v>163</v>
      </c>
      <c r="E242" s="38"/>
      <c r="F242" s="194" t="s">
        <v>2470</v>
      </c>
      <c r="G242" s="38"/>
      <c r="H242" s="38"/>
      <c r="I242" s="195"/>
      <c r="J242" s="38"/>
      <c r="K242" s="38"/>
      <c r="L242" s="41"/>
      <c r="M242" s="196"/>
      <c r="N242" s="197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163</v>
      </c>
      <c r="AU242" s="19" t="s">
        <v>81</v>
      </c>
    </row>
    <row r="243" spans="1:47" s="2" customFormat="1" ht="11.25">
      <c r="A243" s="36"/>
      <c r="B243" s="37"/>
      <c r="C243" s="38"/>
      <c r="D243" s="198" t="s">
        <v>164</v>
      </c>
      <c r="E243" s="38"/>
      <c r="F243" s="199" t="s">
        <v>2471</v>
      </c>
      <c r="G243" s="38"/>
      <c r="H243" s="38"/>
      <c r="I243" s="195"/>
      <c r="J243" s="38"/>
      <c r="K243" s="38"/>
      <c r="L243" s="41"/>
      <c r="M243" s="196"/>
      <c r="N243" s="197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164</v>
      </c>
      <c r="AU243" s="19" t="s">
        <v>81</v>
      </c>
    </row>
    <row r="244" spans="1:65" s="2" customFormat="1" ht="16.5" customHeight="1">
      <c r="A244" s="36"/>
      <c r="B244" s="37"/>
      <c r="C244" s="180" t="s">
        <v>334</v>
      </c>
      <c r="D244" s="180" t="s">
        <v>156</v>
      </c>
      <c r="E244" s="181" t="s">
        <v>2472</v>
      </c>
      <c r="F244" s="182" t="s">
        <v>2473</v>
      </c>
      <c r="G244" s="183" t="s">
        <v>159</v>
      </c>
      <c r="H244" s="184">
        <v>400</v>
      </c>
      <c r="I244" s="185"/>
      <c r="J244" s="186">
        <f>ROUND(I244*H244,2)</f>
        <v>0</v>
      </c>
      <c r="K244" s="182" t="s">
        <v>160</v>
      </c>
      <c r="L244" s="41"/>
      <c r="M244" s="187" t="s">
        <v>19</v>
      </c>
      <c r="N244" s="188" t="s">
        <v>43</v>
      </c>
      <c r="O244" s="66"/>
      <c r="P244" s="189">
        <f>O244*H244</f>
        <v>0</v>
      </c>
      <c r="Q244" s="189">
        <v>1E-05</v>
      </c>
      <c r="R244" s="189">
        <f>Q244*H244</f>
        <v>0.004</v>
      </c>
      <c r="S244" s="189">
        <v>0</v>
      </c>
      <c r="T244" s="190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1" t="s">
        <v>161</v>
      </c>
      <c r="AT244" s="191" t="s">
        <v>156</v>
      </c>
      <c r="AU244" s="191" t="s">
        <v>81</v>
      </c>
      <c r="AY244" s="19" t="s">
        <v>154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79</v>
      </c>
      <c r="BK244" s="192">
        <f>ROUND(I244*H244,2)</f>
        <v>0</v>
      </c>
      <c r="BL244" s="19" t="s">
        <v>161</v>
      </c>
      <c r="BM244" s="191" t="s">
        <v>2474</v>
      </c>
    </row>
    <row r="245" spans="1:47" s="2" customFormat="1" ht="19.5">
      <c r="A245" s="36"/>
      <c r="B245" s="37"/>
      <c r="C245" s="38"/>
      <c r="D245" s="193" t="s">
        <v>163</v>
      </c>
      <c r="E245" s="38"/>
      <c r="F245" s="194" t="s">
        <v>2475</v>
      </c>
      <c r="G245" s="38"/>
      <c r="H245" s="38"/>
      <c r="I245" s="195"/>
      <c r="J245" s="38"/>
      <c r="K245" s="38"/>
      <c r="L245" s="41"/>
      <c r="M245" s="196"/>
      <c r="N245" s="197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163</v>
      </c>
      <c r="AU245" s="19" t="s">
        <v>81</v>
      </c>
    </row>
    <row r="246" spans="1:47" s="2" customFormat="1" ht="11.25">
      <c r="A246" s="36"/>
      <c r="B246" s="37"/>
      <c r="C246" s="38"/>
      <c r="D246" s="198" t="s">
        <v>164</v>
      </c>
      <c r="E246" s="38"/>
      <c r="F246" s="199" t="s">
        <v>2476</v>
      </c>
      <c r="G246" s="38"/>
      <c r="H246" s="38"/>
      <c r="I246" s="195"/>
      <c r="J246" s="38"/>
      <c r="K246" s="38"/>
      <c r="L246" s="41"/>
      <c r="M246" s="196"/>
      <c r="N246" s="197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164</v>
      </c>
      <c r="AU246" s="19" t="s">
        <v>81</v>
      </c>
    </row>
    <row r="247" spans="2:63" s="12" customFormat="1" ht="22.9" customHeight="1">
      <c r="B247" s="164"/>
      <c r="C247" s="165"/>
      <c r="D247" s="166" t="s">
        <v>71</v>
      </c>
      <c r="E247" s="178" t="s">
        <v>720</v>
      </c>
      <c r="F247" s="178" t="s">
        <v>2477</v>
      </c>
      <c r="G247" s="165"/>
      <c r="H247" s="165"/>
      <c r="I247" s="168"/>
      <c r="J247" s="179">
        <f>BK247</f>
        <v>0</v>
      </c>
      <c r="K247" s="165"/>
      <c r="L247" s="170"/>
      <c r="M247" s="171"/>
      <c r="N247" s="172"/>
      <c r="O247" s="172"/>
      <c r="P247" s="173">
        <f>SUM(P248:P256)</f>
        <v>0</v>
      </c>
      <c r="Q247" s="172"/>
      <c r="R247" s="173">
        <f>SUM(R248:R256)</f>
        <v>1.130265</v>
      </c>
      <c r="S247" s="172"/>
      <c r="T247" s="174">
        <f>SUM(T248:T256)</f>
        <v>0</v>
      </c>
      <c r="AR247" s="175" t="s">
        <v>79</v>
      </c>
      <c r="AT247" s="176" t="s">
        <v>71</v>
      </c>
      <c r="AU247" s="176" t="s">
        <v>79</v>
      </c>
      <c r="AY247" s="175" t="s">
        <v>154</v>
      </c>
      <c r="BK247" s="177">
        <f>SUM(BK248:BK256)</f>
        <v>0</v>
      </c>
    </row>
    <row r="248" spans="1:65" s="2" customFormat="1" ht="24.2" customHeight="1">
      <c r="A248" s="36"/>
      <c r="B248" s="37"/>
      <c r="C248" s="180" t="s">
        <v>341</v>
      </c>
      <c r="D248" s="180" t="s">
        <v>156</v>
      </c>
      <c r="E248" s="181" t="s">
        <v>763</v>
      </c>
      <c r="F248" s="182" t="s">
        <v>2478</v>
      </c>
      <c r="G248" s="183" t="s">
        <v>177</v>
      </c>
      <c r="H248" s="184">
        <v>8.7</v>
      </c>
      <c r="I248" s="185"/>
      <c r="J248" s="186">
        <f>ROUND(I248*H248,2)</f>
        <v>0</v>
      </c>
      <c r="K248" s="182" t="s">
        <v>160</v>
      </c>
      <c r="L248" s="41"/>
      <c r="M248" s="187" t="s">
        <v>19</v>
      </c>
      <c r="N248" s="188" t="s">
        <v>43</v>
      </c>
      <c r="O248" s="66"/>
      <c r="P248" s="189">
        <f>O248*H248</f>
        <v>0</v>
      </c>
      <c r="Q248" s="189">
        <v>0.10095</v>
      </c>
      <c r="R248" s="189">
        <f>Q248*H248</f>
        <v>0.878265</v>
      </c>
      <c r="S248" s="189">
        <v>0</v>
      </c>
      <c r="T248" s="19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1" t="s">
        <v>161</v>
      </c>
      <c r="AT248" s="191" t="s">
        <v>156</v>
      </c>
      <c r="AU248" s="191" t="s">
        <v>81</v>
      </c>
      <c r="AY248" s="19" t="s">
        <v>154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9" t="s">
        <v>79</v>
      </c>
      <c r="BK248" s="192">
        <f>ROUND(I248*H248,2)</f>
        <v>0</v>
      </c>
      <c r="BL248" s="19" t="s">
        <v>161</v>
      </c>
      <c r="BM248" s="191" t="s">
        <v>2479</v>
      </c>
    </row>
    <row r="249" spans="1:47" s="2" customFormat="1" ht="29.25">
      <c r="A249" s="36"/>
      <c r="B249" s="37"/>
      <c r="C249" s="38"/>
      <c r="D249" s="193" t="s">
        <v>163</v>
      </c>
      <c r="E249" s="38"/>
      <c r="F249" s="194" t="s">
        <v>764</v>
      </c>
      <c r="G249" s="38"/>
      <c r="H249" s="38"/>
      <c r="I249" s="195"/>
      <c r="J249" s="38"/>
      <c r="K249" s="38"/>
      <c r="L249" s="41"/>
      <c r="M249" s="196"/>
      <c r="N249" s="197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163</v>
      </c>
      <c r="AU249" s="19" t="s">
        <v>81</v>
      </c>
    </row>
    <row r="250" spans="1:47" s="2" customFormat="1" ht="11.25">
      <c r="A250" s="36"/>
      <c r="B250" s="37"/>
      <c r="C250" s="38"/>
      <c r="D250" s="198" t="s">
        <v>164</v>
      </c>
      <c r="E250" s="38"/>
      <c r="F250" s="199" t="s">
        <v>766</v>
      </c>
      <c r="G250" s="38"/>
      <c r="H250" s="38"/>
      <c r="I250" s="195"/>
      <c r="J250" s="38"/>
      <c r="K250" s="38"/>
      <c r="L250" s="41"/>
      <c r="M250" s="196"/>
      <c r="N250" s="197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164</v>
      </c>
      <c r="AU250" s="19" t="s">
        <v>81</v>
      </c>
    </row>
    <row r="251" spans="2:51" s="13" customFormat="1" ht="11.25">
      <c r="B251" s="200"/>
      <c r="C251" s="201"/>
      <c r="D251" s="193" t="s">
        <v>166</v>
      </c>
      <c r="E251" s="202" t="s">
        <v>19</v>
      </c>
      <c r="F251" s="203" t="s">
        <v>2351</v>
      </c>
      <c r="G251" s="201"/>
      <c r="H251" s="202" t="s">
        <v>19</v>
      </c>
      <c r="I251" s="204"/>
      <c r="J251" s="201"/>
      <c r="K251" s="201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166</v>
      </c>
      <c r="AU251" s="209" t="s">
        <v>81</v>
      </c>
      <c r="AV251" s="13" t="s">
        <v>79</v>
      </c>
      <c r="AW251" s="13" t="s">
        <v>33</v>
      </c>
      <c r="AX251" s="13" t="s">
        <v>72</v>
      </c>
      <c r="AY251" s="209" t="s">
        <v>154</v>
      </c>
    </row>
    <row r="252" spans="2:51" s="13" customFormat="1" ht="11.25">
      <c r="B252" s="200"/>
      <c r="C252" s="201"/>
      <c r="D252" s="193" t="s">
        <v>166</v>
      </c>
      <c r="E252" s="202" t="s">
        <v>19</v>
      </c>
      <c r="F252" s="203" t="s">
        <v>2480</v>
      </c>
      <c r="G252" s="201"/>
      <c r="H252" s="202" t="s">
        <v>19</v>
      </c>
      <c r="I252" s="204"/>
      <c r="J252" s="201"/>
      <c r="K252" s="201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166</v>
      </c>
      <c r="AU252" s="209" t="s">
        <v>81</v>
      </c>
      <c r="AV252" s="13" t="s">
        <v>79</v>
      </c>
      <c r="AW252" s="13" t="s">
        <v>33</v>
      </c>
      <c r="AX252" s="13" t="s">
        <v>72</v>
      </c>
      <c r="AY252" s="209" t="s">
        <v>154</v>
      </c>
    </row>
    <row r="253" spans="2:51" s="14" customFormat="1" ht="11.25">
      <c r="B253" s="210"/>
      <c r="C253" s="211"/>
      <c r="D253" s="193" t="s">
        <v>166</v>
      </c>
      <c r="E253" s="212" t="s">
        <v>19</v>
      </c>
      <c r="F253" s="213" t="s">
        <v>2481</v>
      </c>
      <c r="G253" s="211"/>
      <c r="H253" s="214">
        <v>8.7</v>
      </c>
      <c r="I253" s="215"/>
      <c r="J253" s="211"/>
      <c r="K253" s="211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166</v>
      </c>
      <c r="AU253" s="220" t="s">
        <v>81</v>
      </c>
      <c r="AV253" s="14" t="s">
        <v>81</v>
      </c>
      <c r="AW253" s="14" t="s">
        <v>33</v>
      </c>
      <c r="AX253" s="14" t="s">
        <v>72</v>
      </c>
      <c r="AY253" s="220" t="s">
        <v>154</v>
      </c>
    </row>
    <row r="254" spans="2:51" s="15" customFormat="1" ht="11.25">
      <c r="B254" s="221"/>
      <c r="C254" s="222"/>
      <c r="D254" s="193" t="s">
        <v>166</v>
      </c>
      <c r="E254" s="223" t="s">
        <v>19</v>
      </c>
      <c r="F254" s="224" t="s">
        <v>196</v>
      </c>
      <c r="G254" s="222"/>
      <c r="H254" s="225">
        <v>8.7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166</v>
      </c>
      <c r="AU254" s="231" t="s">
        <v>81</v>
      </c>
      <c r="AV254" s="15" t="s">
        <v>161</v>
      </c>
      <c r="AW254" s="15" t="s">
        <v>33</v>
      </c>
      <c r="AX254" s="15" t="s">
        <v>79</v>
      </c>
      <c r="AY254" s="231" t="s">
        <v>154</v>
      </c>
    </row>
    <row r="255" spans="1:65" s="2" customFormat="1" ht="16.5" customHeight="1">
      <c r="A255" s="36"/>
      <c r="B255" s="37"/>
      <c r="C255" s="232" t="s">
        <v>346</v>
      </c>
      <c r="D255" s="232" t="s">
        <v>275</v>
      </c>
      <c r="E255" s="233" t="s">
        <v>2482</v>
      </c>
      <c r="F255" s="234" t="s">
        <v>2483</v>
      </c>
      <c r="G255" s="235" t="s">
        <v>177</v>
      </c>
      <c r="H255" s="236">
        <v>9</v>
      </c>
      <c r="I255" s="237"/>
      <c r="J255" s="238">
        <f>ROUND(I255*H255,2)</f>
        <v>0</v>
      </c>
      <c r="K255" s="234" t="s">
        <v>160</v>
      </c>
      <c r="L255" s="239"/>
      <c r="M255" s="240" t="s">
        <v>19</v>
      </c>
      <c r="N255" s="241" t="s">
        <v>43</v>
      </c>
      <c r="O255" s="66"/>
      <c r="P255" s="189">
        <f>O255*H255</f>
        <v>0</v>
      </c>
      <c r="Q255" s="189">
        <v>0.028</v>
      </c>
      <c r="R255" s="189">
        <f>Q255*H255</f>
        <v>0.252</v>
      </c>
      <c r="S255" s="189">
        <v>0</v>
      </c>
      <c r="T255" s="190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1" t="s">
        <v>212</v>
      </c>
      <c r="AT255" s="191" t="s">
        <v>275</v>
      </c>
      <c r="AU255" s="191" t="s">
        <v>81</v>
      </c>
      <c r="AY255" s="19" t="s">
        <v>154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79</v>
      </c>
      <c r="BK255" s="192">
        <f>ROUND(I255*H255,2)</f>
        <v>0</v>
      </c>
      <c r="BL255" s="19" t="s">
        <v>161</v>
      </c>
      <c r="BM255" s="191" t="s">
        <v>2484</v>
      </c>
    </row>
    <row r="256" spans="1:47" s="2" customFormat="1" ht="11.25">
      <c r="A256" s="36"/>
      <c r="B256" s="37"/>
      <c r="C256" s="38"/>
      <c r="D256" s="193" t="s">
        <v>163</v>
      </c>
      <c r="E256" s="38"/>
      <c r="F256" s="194" t="s">
        <v>2483</v>
      </c>
      <c r="G256" s="38"/>
      <c r="H256" s="38"/>
      <c r="I256" s="195"/>
      <c r="J256" s="38"/>
      <c r="K256" s="38"/>
      <c r="L256" s="41"/>
      <c r="M256" s="196"/>
      <c r="N256" s="197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163</v>
      </c>
      <c r="AU256" s="19" t="s">
        <v>81</v>
      </c>
    </row>
    <row r="257" spans="2:63" s="12" customFormat="1" ht="22.9" customHeight="1">
      <c r="B257" s="164"/>
      <c r="C257" s="165"/>
      <c r="D257" s="166" t="s">
        <v>71</v>
      </c>
      <c r="E257" s="178" t="s">
        <v>744</v>
      </c>
      <c r="F257" s="178" t="s">
        <v>2485</v>
      </c>
      <c r="G257" s="165"/>
      <c r="H257" s="165"/>
      <c r="I257" s="168"/>
      <c r="J257" s="179">
        <f>BK257</f>
        <v>0</v>
      </c>
      <c r="K257" s="165"/>
      <c r="L257" s="170"/>
      <c r="M257" s="171"/>
      <c r="N257" s="172"/>
      <c r="O257" s="172"/>
      <c r="P257" s="173">
        <f>SUM(P258:P282)</f>
        <v>0</v>
      </c>
      <c r="Q257" s="172"/>
      <c r="R257" s="173">
        <f>SUM(R258:R282)</f>
        <v>0.00058</v>
      </c>
      <c r="S257" s="172"/>
      <c r="T257" s="174">
        <f>SUM(T258:T282)</f>
        <v>0</v>
      </c>
      <c r="AR257" s="175" t="s">
        <v>79</v>
      </c>
      <c r="AT257" s="176" t="s">
        <v>71</v>
      </c>
      <c r="AU257" s="176" t="s">
        <v>79</v>
      </c>
      <c r="AY257" s="175" t="s">
        <v>154</v>
      </c>
      <c r="BK257" s="177">
        <f>SUM(BK258:BK282)</f>
        <v>0</v>
      </c>
    </row>
    <row r="258" spans="1:65" s="2" customFormat="1" ht="24.2" customHeight="1">
      <c r="A258" s="36"/>
      <c r="B258" s="37"/>
      <c r="C258" s="180" t="s">
        <v>353</v>
      </c>
      <c r="D258" s="180" t="s">
        <v>156</v>
      </c>
      <c r="E258" s="181" t="s">
        <v>2486</v>
      </c>
      <c r="F258" s="182" t="s">
        <v>2487</v>
      </c>
      <c r="G258" s="183" t="s">
        <v>444</v>
      </c>
      <c r="H258" s="184">
        <v>10</v>
      </c>
      <c r="I258" s="185"/>
      <c r="J258" s="186">
        <f>ROUND(I258*H258,2)</f>
        <v>0</v>
      </c>
      <c r="K258" s="182" t="s">
        <v>160</v>
      </c>
      <c r="L258" s="41"/>
      <c r="M258" s="187" t="s">
        <v>19</v>
      </c>
      <c r="N258" s="188" t="s">
        <v>43</v>
      </c>
      <c r="O258" s="66"/>
      <c r="P258" s="189">
        <f>O258*H258</f>
        <v>0</v>
      </c>
      <c r="Q258" s="189">
        <v>1E-05</v>
      </c>
      <c r="R258" s="189">
        <f>Q258*H258</f>
        <v>0.0001</v>
      </c>
      <c r="S258" s="189">
        <v>0</v>
      </c>
      <c r="T258" s="19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1" t="s">
        <v>161</v>
      </c>
      <c r="AT258" s="191" t="s">
        <v>156</v>
      </c>
      <c r="AU258" s="191" t="s">
        <v>81</v>
      </c>
      <c r="AY258" s="19" t="s">
        <v>154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79</v>
      </c>
      <c r="BK258" s="192">
        <f>ROUND(I258*H258,2)</f>
        <v>0</v>
      </c>
      <c r="BL258" s="19" t="s">
        <v>161</v>
      </c>
      <c r="BM258" s="191" t="s">
        <v>2488</v>
      </c>
    </row>
    <row r="259" spans="1:47" s="2" customFormat="1" ht="19.5">
      <c r="A259" s="36"/>
      <c r="B259" s="37"/>
      <c r="C259" s="38"/>
      <c r="D259" s="193" t="s">
        <v>163</v>
      </c>
      <c r="E259" s="38"/>
      <c r="F259" s="194" t="s">
        <v>2489</v>
      </c>
      <c r="G259" s="38"/>
      <c r="H259" s="38"/>
      <c r="I259" s="195"/>
      <c r="J259" s="38"/>
      <c r="K259" s="38"/>
      <c r="L259" s="41"/>
      <c r="M259" s="196"/>
      <c r="N259" s="197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163</v>
      </c>
      <c r="AU259" s="19" t="s">
        <v>81</v>
      </c>
    </row>
    <row r="260" spans="1:47" s="2" customFormat="1" ht="11.25">
      <c r="A260" s="36"/>
      <c r="B260" s="37"/>
      <c r="C260" s="38"/>
      <c r="D260" s="198" t="s">
        <v>164</v>
      </c>
      <c r="E260" s="38"/>
      <c r="F260" s="199" t="s">
        <v>2490</v>
      </c>
      <c r="G260" s="38"/>
      <c r="H260" s="38"/>
      <c r="I260" s="195"/>
      <c r="J260" s="38"/>
      <c r="K260" s="38"/>
      <c r="L260" s="41"/>
      <c r="M260" s="196"/>
      <c r="N260" s="197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164</v>
      </c>
      <c r="AU260" s="19" t="s">
        <v>81</v>
      </c>
    </row>
    <row r="261" spans="2:51" s="13" customFormat="1" ht="11.25">
      <c r="B261" s="200"/>
      <c r="C261" s="201"/>
      <c r="D261" s="193" t="s">
        <v>166</v>
      </c>
      <c r="E261" s="202" t="s">
        <v>19</v>
      </c>
      <c r="F261" s="203" t="s">
        <v>2451</v>
      </c>
      <c r="G261" s="201"/>
      <c r="H261" s="202" t="s">
        <v>19</v>
      </c>
      <c r="I261" s="204"/>
      <c r="J261" s="201"/>
      <c r="K261" s="201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166</v>
      </c>
      <c r="AU261" s="209" t="s">
        <v>81</v>
      </c>
      <c r="AV261" s="13" t="s">
        <v>79</v>
      </c>
      <c r="AW261" s="13" t="s">
        <v>33</v>
      </c>
      <c r="AX261" s="13" t="s">
        <v>72</v>
      </c>
      <c r="AY261" s="209" t="s">
        <v>154</v>
      </c>
    </row>
    <row r="262" spans="2:51" s="14" customFormat="1" ht="11.25">
      <c r="B262" s="210"/>
      <c r="C262" s="211"/>
      <c r="D262" s="193" t="s">
        <v>166</v>
      </c>
      <c r="E262" s="212" t="s">
        <v>19</v>
      </c>
      <c r="F262" s="213" t="s">
        <v>197</v>
      </c>
      <c r="G262" s="211"/>
      <c r="H262" s="214">
        <v>6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166</v>
      </c>
      <c r="AU262" s="220" t="s">
        <v>81</v>
      </c>
      <c r="AV262" s="14" t="s">
        <v>81</v>
      </c>
      <c r="AW262" s="14" t="s">
        <v>33</v>
      </c>
      <c r="AX262" s="14" t="s">
        <v>72</v>
      </c>
      <c r="AY262" s="220" t="s">
        <v>154</v>
      </c>
    </row>
    <row r="263" spans="2:51" s="13" customFormat="1" ht="11.25">
      <c r="B263" s="200"/>
      <c r="C263" s="201"/>
      <c r="D263" s="193" t="s">
        <v>166</v>
      </c>
      <c r="E263" s="202" t="s">
        <v>19</v>
      </c>
      <c r="F263" s="203" t="s">
        <v>2351</v>
      </c>
      <c r="G263" s="201"/>
      <c r="H263" s="202" t="s">
        <v>19</v>
      </c>
      <c r="I263" s="204"/>
      <c r="J263" s="201"/>
      <c r="K263" s="201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166</v>
      </c>
      <c r="AU263" s="209" t="s">
        <v>81</v>
      </c>
      <c r="AV263" s="13" t="s">
        <v>79</v>
      </c>
      <c r="AW263" s="13" t="s">
        <v>33</v>
      </c>
      <c r="AX263" s="13" t="s">
        <v>72</v>
      </c>
      <c r="AY263" s="209" t="s">
        <v>154</v>
      </c>
    </row>
    <row r="264" spans="2:51" s="14" customFormat="1" ht="11.25">
      <c r="B264" s="210"/>
      <c r="C264" s="211"/>
      <c r="D264" s="193" t="s">
        <v>166</v>
      </c>
      <c r="E264" s="212" t="s">
        <v>19</v>
      </c>
      <c r="F264" s="213" t="s">
        <v>2491</v>
      </c>
      <c r="G264" s="211"/>
      <c r="H264" s="214">
        <v>4</v>
      </c>
      <c r="I264" s="215"/>
      <c r="J264" s="211"/>
      <c r="K264" s="211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166</v>
      </c>
      <c r="AU264" s="220" t="s">
        <v>81</v>
      </c>
      <c r="AV264" s="14" t="s">
        <v>81</v>
      </c>
      <c r="AW264" s="14" t="s">
        <v>33</v>
      </c>
      <c r="AX264" s="14" t="s">
        <v>72</v>
      </c>
      <c r="AY264" s="220" t="s">
        <v>154</v>
      </c>
    </row>
    <row r="265" spans="2:51" s="15" customFormat="1" ht="11.25">
      <c r="B265" s="221"/>
      <c r="C265" s="222"/>
      <c r="D265" s="193" t="s">
        <v>166</v>
      </c>
      <c r="E265" s="223" t="s">
        <v>19</v>
      </c>
      <c r="F265" s="224" t="s">
        <v>196</v>
      </c>
      <c r="G265" s="222"/>
      <c r="H265" s="225">
        <v>10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166</v>
      </c>
      <c r="AU265" s="231" t="s">
        <v>81</v>
      </c>
      <c r="AV265" s="15" t="s">
        <v>161</v>
      </c>
      <c r="AW265" s="15" t="s">
        <v>33</v>
      </c>
      <c r="AX265" s="15" t="s">
        <v>79</v>
      </c>
      <c r="AY265" s="231" t="s">
        <v>154</v>
      </c>
    </row>
    <row r="266" spans="1:65" s="2" customFormat="1" ht="21.75" customHeight="1">
      <c r="A266" s="36"/>
      <c r="B266" s="37"/>
      <c r="C266" s="180" t="s">
        <v>360</v>
      </c>
      <c r="D266" s="180" t="s">
        <v>156</v>
      </c>
      <c r="E266" s="181" t="s">
        <v>2492</v>
      </c>
      <c r="F266" s="182" t="s">
        <v>2493</v>
      </c>
      <c r="G266" s="183" t="s">
        <v>444</v>
      </c>
      <c r="H266" s="184">
        <v>10</v>
      </c>
      <c r="I266" s="185"/>
      <c r="J266" s="186">
        <f>ROUND(I266*H266,2)</f>
        <v>0</v>
      </c>
      <c r="K266" s="182" t="s">
        <v>160</v>
      </c>
      <c r="L266" s="41"/>
      <c r="M266" s="187" t="s">
        <v>19</v>
      </c>
      <c r="N266" s="188" t="s">
        <v>43</v>
      </c>
      <c r="O266" s="66"/>
      <c r="P266" s="189">
        <f>O266*H266</f>
        <v>0</v>
      </c>
      <c r="Q266" s="189">
        <v>4E-05</v>
      </c>
      <c r="R266" s="189">
        <f>Q266*H266</f>
        <v>0.0004</v>
      </c>
      <c r="S266" s="189">
        <v>0</v>
      </c>
      <c r="T266" s="190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1" t="s">
        <v>161</v>
      </c>
      <c r="AT266" s="191" t="s">
        <v>156</v>
      </c>
      <c r="AU266" s="191" t="s">
        <v>81</v>
      </c>
      <c r="AY266" s="19" t="s">
        <v>154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9" t="s">
        <v>79</v>
      </c>
      <c r="BK266" s="192">
        <f>ROUND(I266*H266,2)</f>
        <v>0</v>
      </c>
      <c r="BL266" s="19" t="s">
        <v>161</v>
      </c>
      <c r="BM266" s="191" t="s">
        <v>2494</v>
      </c>
    </row>
    <row r="267" spans="1:47" s="2" customFormat="1" ht="19.5">
      <c r="A267" s="36"/>
      <c r="B267" s="37"/>
      <c r="C267" s="38"/>
      <c r="D267" s="193" t="s">
        <v>163</v>
      </c>
      <c r="E267" s="38"/>
      <c r="F267" s="194" t="s">
        <v>2495</v>
      </c>
      <c r="G267" s="38"/>
      <c r="H267" s="38"/>
      <c r="I267" s="195"/>
      <c r="J267" s="38"/>
      <c r="K267" s="38"/>
      <c r="L267" s="41"/>
      <c r="M267" s="196"/>
      <c r="N267" s="197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163</v>
      </c>
      <c r="AU267" s="19" t="s">
        <v>81</v>
      </c>
    </row>
    <row r="268" spans="1:47" s="2" customFormat="1" ht="11.25">
      <c r="A268" s="36"/>
      <c r="B268" s="37"/>
      <c r="C268" s="38"/>
      <c r="D268" s="198" t="s">
        <v>164</v>
      </c>
      <c r="E268" s="38"/>
      <c r="F268" s="199" t="s">
        <v>2496</v>
      </c>
      <c r="G268" s="38"/>
      <c r="H268" s="38"/>
      <c r="I268" s="195"/>
      <c r="J268" s="38"/>
      <c r="K268" s="38"/>
      <c r="L268" s="41"/>
      <c r="M268" s="196"/>
      <c r="N268" s="197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164</v>
      </c>
      <c r="AU268" s="19" t="s">
        <v>81</v>
      </c>
    </row>
    <row r="269" spans="2:51" s="13" customFormat="1" ht="11.25">
      <c r="B269" s="200"/>
      <c r="C269" s="201"/>
      <c r="D269" s="193" t="s">
        <v>166</v>
      </c>
      <c r="E269" s="202" t="s">
        <v>19</v>
      </c>
      <c r="F269" s="203" t="s">
        <v>2451</v>
      </c>
      <c r="G269" s="201"/>
      <c r="H269" s="202" t="s">
        <v>19</v>
      </c>
      <c r="I269" s="204"/>
      <c r="J269" s="201"/>
      <c r="K269" s="201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166</v>
      </c>
      <c r="AU269" s="209" t="s">
        <v>81</v>
      </c>
      <c r="AV269" s="13" t="s">
        <v>79</v>
      </c>
      <c r="AW269" s="13" t="s">
        <v>33</v>
      </c>
      <c r="AX269" s="13" t="s">
        <v>72</v>
      </c>
      <c r="AY269" s="209" t="s">
        <v>154</v>
      </c>
    </row>
    <row r="270" spans="2:51" s="14" customFormat="1" ht="11.25">
      <c r="B270" s="210"/>
      <c r="C270" s="211"/>
      <c r="D270" s="193" t="s">
        <v>166</v>
      </c>
      <c r="E270" s="212" t="s">
        <v>19</v>
      </c>
      <c r="F270" s="213" t="s">
        <v>197</v>
      </c>
      <c r="G270" s="211"/>
      <c r="H270" s="214">
        <v>6</v>
      </c>
      <c r="I270" s="215"/>
      <c r="J270" s="211"/>
      <c r="K270" s="211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166</v>
      </c>
      <c r="AU270" s="220" t="s">
        <v>81</v>
      </c>
      <c r="AV270" s="14" t="s">
        <v>81</v>
      </c>
      <c r="AW270" s="14" t="s">
        <v>33</v>
      </c>
      <c r="AX270" s="14" t="s">
        <v>72</v>
      </c>
      <c r="AY270" s="220" t="s">
        <v>154</v>
      </c>
    </row>
    <row r="271" spans="2:51" s="13" customFormat="1" ht="11.25">
      <c r="B271" s="200"/>
      <c r="C271" s="201"/>
      <c r="D271" s="193" t="s">
        <v>166</v>
      </c>
      <c r="E271" s="202" t="s">
        <v>19</v>
      </c>
      <c r="F271" s="203" t="s">
        <v>2351</v>
      </c>
      <c r="G271" s="201"/>
      <c r="H271" s="202" t="s">
        <v>19</v>
      </c>
      <c r="I271" s="204"/>
      <c r="J271" s="201"/>
      <c r="K271" s="201"/>
      <c r="L271" s="205"/>
      <c r="M271" s="206"/>
      <c r="N271" s="207"/>
      <c r="O271" s="207"/>
      <c r="P271" s="207"/>
      <c r="Q271" s="207"/>
      <c r="R271" s="207"/>
      <c r="S271" s="207"/>
      <c r="T271" s="208"/>
      <c r="AT271" s="209" t="s">
        <v>166</v>
      </c>
      <c r="AU271" s="209" t="s">
        <v>81</v>
      </c>
      <c r="AV271" s="13" t="s">
        <v>79</v>
      </c>
      <c r="AW271" s="13" t="s">
        <v>33</v>
      </c>
      <c r="AX271" s="13" t="s">
        <v>72</v>
      </c>
      <c r="AY271" s="209" t="s">
        <v>154</v>
      </c>
    </row>
    <row r="272" spans="2:51" s="14" customFormat="1" ht="11.25">
      <c r="B272" s="210"/>
      <c r="C272" s="211"/>
      <c r="D272" s="193" t="s">
        <v>166</v>
      </c>
      <c r="E272" s="212" t="s">
        <v>19</v>
      </c>
      <c r="F272" s="213" t="s">
        <v>2491</v>
      </c>
      <c r="G272" s="211"/>
      <c r="H272" s="214">
        <v>4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166</v>
      </c>
      <c r="AU272" s="220" t="s">
        <v>81</v>
      </c>
      <c r="AV272" s="14" t="s">
        <v>81</v>
      </c>
      <c r="AW272" s="14" t="s">
        <v>33</v>
      </c>
      <c r="AX272" s="14" t="s">
        <v>72</v>
      </c>
      <c r="AY272" s="220" t="s">
        <v>154</v>
      </c>
    </row>
    <row r="273" spans="2:51" s="15" customFormat="1" ht="11.25">
      <c r="B273" s="221"/>
      <c r="C273" s="222"/>
      <c r="D273" s="193" t="s">
        <v>166</v>
      </c>
      <c r="E273" s="223" t="s">
        <v>19</v>
      </c>
      <c r="F273" s="224" t="s">
        <v>196</v>
      </c>
      <c r="G273" s="222"/>
      <c r="H273" s="225">
        <v>10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166</v>
      </c>
      <c r="AU273" s="231" t="s">
        <v>81</v>
      </c>
      <c r="AV273" s="15" t="s">
        <v>161</v>
      </c>
      <c r="AW273" s="15" t="s">
        <v>33</v>
      </c>
      <c r="AX273" s="15" t="s">
        <v>79</v>
      </c>
      <c r="AY273" s="231" t="s">
        <v>154</v>
      </c>
    </row>
    <row r="274" spans="1:65" s="2" customFormat="1" ht="24.2" customHeight="1">
      <c r="A274" s="36"/>
      <c r="B274" s="37"/>
      <c r="C274" s="180" t="s">
        <v>367</v>
      </c>
      <c r="D274" s="180" t="s">
        <v>156</v>
      </c>
      <c r="E274" s="181" t="s">
        <v>2497</v>
      </c>
      <c r="F274" s="182" t="s">
        <v>2498</v>
      </c>
      <c r="G274" s="183" t="s">
        <v>444</v>
      </c>
      <c r="H274" s="184">
        <v>8</v>
      </c>
      <c r="I274" s="185"/>
      <c r="J274" s="186">
        <f>ROUND(I274*H274,2)</f>
        <v>0</v>
      </c>
      <c r="K274" s="182" t="s">
        <v>160</v>
      </c>
      <c r="L274" s="41"/>
      <c r="M274" s="187" t="s">
        <v>19</v>
      </c>
      <c r="N274" s="188" t="s">
        <v>43</v>
      </c>
      <c r="O274" s="66"/>
      <c r="P274" s="189">
        <f>O274*H274</f>
        <v>0</v>
      </c>
      <c r="Q274" s="189">
        <v>1E-05</v>
      </c>
      <c r="R274" s="189">
        <f>Q274*H274</f>
        <v>8E-05</v>
      </c>
      <c r="S274" s="189">
        <v>0</v>
      </c>
      <c r="T274" s="19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1" t="s">
        <v>161</v>
      </c>
      <c r="AT274" s="191" t="s">
        <v>156</v>
      </c>
      <c r="AU274" s="191" t="s">
        <v>81</v>
      </c>
      <c r="AY274" s="19" t="s">
        <v>154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79</v>
      </c>
      <c r="BK274" s="192">
        <f>ROUND(I274*H274,2)</f>
        <v>0</v>
      </c>
      <c r="BL274" s="19" t="s">
        <v>161</v>
      </c>
      <c r="BM274" s="191" t="s">
        <v>2499</v>
      </c>
    </row>
    <row r="275" spans="1:47" s="2" customFormat="1" ht="19.5">
      <c r="A275" s="36"/>
      <c r="B275" s="37"/>
      <c r="C275" s="38"/>
      <c r="D275" s="193" t="s">
        <v>163</v>
      </c>
      <c r="E275" s="38"/>
      <c r="F275" s="194" t="s">
        <v>2500</v>
      </c>
      <c r="G275" s="38"/>
      <c r="H275" s="38"/>
      <c r="I275" s="195"/>
      <c r="J275" s="38"/>
      <c r="K275" s="38"/>
      <c r="L275" s="41"/>
      <c r="M275" s="196"/>
      <c r="N275" s="197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163</v>
      </c>
      <c r="AU275" s="19" t="s">
        <v>81</v>
      </c>
    </row>
    <row r="276" spans="1:47" s="2" customFormat="1" ht="11.25">
      <c r="A276" s="36"/>
      <c r="B276" s="37"/>
      <c r="C276" s="38"/>
      <c r="D276" s="198" t="s">
        <v>164</v>
      </c>
      <c r="E276" s="38"/>
      <c r="F276" s="199" t="s">
        <v>2501</v>
      </c>
      <c r="G276" s="38"/>
      <c r="H276" s="38"/>
      <c r="I276" s="195"/>
      <c r="J276" s="38"/>
      <c r="K276" s="38"/>
      <c r="L276" s="41"/>
      <c r="M276" s="196"/>
      <c r="N276" s="197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164</v>
      </c>
      <c r="AU276" s="19" t="s">
        <v>81</v>
      </c>
    </row>
    <row r="277" spans="2:51" s="13" customFormat="1" ht="11.25">
      <c r="B277" s="200"/>
      <c r="C277" s="201"/>
      <c r="D277" s="193" t="s">
        <v>166</v>
      </c>
      <c r="E277" s="202" t="s">
        <v>19</v>
      </c>
      <c r="F277" s="203" t="s">
        <v>2351</v>
      </c>
      <c r="G277" s="201"/>
      <c r="H277" s="202" t="s">
        <v>19</v>
      </c>
      <c r="I277" s="204"/>
      <c r="J277" s="201"/>
      <c r="K277" s="201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166</v>
      </c>
      <c r="AU277" s="209" t="s">
        <v>81</v>
      </c>
      <c r="AV277" s="13" t="s">
        <v>79</v>
      </c>
      <c r="AW277" s="13" t="s">
        <v>33</v>
      </c>
      <c r="AX277" s="13" t="s">
        <v>72</v>
      </c>
      <c r="AY277" s="209" t="s">
        <v>154</v>
      </c>
    </row>
    <row r="278" spans="2:51" s="13" customFormat="1" ht="11.25">
      <c r="B278" s="200"/>
      <c r="C278" s="201"/>
      <c r="D278" s="193" t="s">
        <v>166</v>
      </c>
      <c r="E278" s="202" t="s">
        <v>19</v>
      </c>
      <c r="F278" s="203" t="s">
        <v>2502</v>
      </c>
      <c r="G278" s="201"/>
      <c r="H278" s="202" t="s">
        <v>19</v>
      </c>
      <c r="I278" s="204"/>
      <c r="J278" s="201"/>
      <c r="K278" s="201"/>
      <c r="L278" s="205"/>
      <c r="M278" s="206"/>
      <c r="N278" s="207"/>
      <c r="O278" s="207"/>
      <c r="P278" s="207"/>
      <c r="Q278" s="207"/>
      <c r="R278" s="207"/>
      <c r="S278" s="207"/>
      <c r="T278" s="208"/>
      <c r="AT278" s="209" t="s">
        <v>166</v>
      </c>
      <c r="AU278" s="209" t="s">
        <v>81</v>
      </c>
      <c r="AV278" s="13" t="s">
        <v>79</v>
      </c>
      <c r="AW278" s="13" t="s">
        <v>33</v>
      </c>
      <c r="AX278" s="13" t="s">
        <v>72</v>
      </c>
      <c r="AY278" s="209" t="s">
        <v>154</v>
      </c>
    </row>
    <row r="279" spans="2:51" s="13" customFormat="1" ht="11.25">
      <c r="B279" s="200"/>
      <c r="C279" s="201"/>
      <c r="D279" s="193" t="s">
        <v>166</v>
      </c>
      <c r="E279" s="202" t="s">
        <v>19</v>
      </c>
      <c r="F279" s="203" t="s">
        <v>2503</v>
      </c>
      <c r="G279" s="201"/>
      <c r="H279" s="202" t="s">
        <v>19</v>
      </c>
      <c r="I279" s="204"/>
      <c r="J279" s="201"/>
      <c r="K279" s="201"/>
      <c r="L279" s="205"/>
      <c r="M279" s="206"/>
      <c r="N279" s="207"/>
      <c r="O279" s="207"/>
      <c r="P279" s="207"/>
      <c r="Q279" s="207"/>
      <c r="R279" s="207"/>
      <c r="S279" s="207"/>
      <c r="T279" s="208"/>
      <c r="AT279" s="209" t="s">
        <v>166</v>
      </c>
      <c r="AU279" s="209" t="s">
        <v>81</v>
      </c>
      <c r="AV279" s="13" t="s">
        <v>79</v>
      </c>
      <c r="AW279" s="13" t="s">
        <v>33</v>
      </c>
      <c r="AX279" s="13" t="s">
        <v>72</v>
      </c>
      <c r="AY279" s="209" t="s">
        <v>154</v>
      </c>
    </row>
    <row r="280" spans="2:51" s="13" customFormat="1" ht="11.25">
      <c r="B280" s="200"/>
      <c r="C280" s="201"/>
      <c r="D280" s="193" t="s">
        <v>166</v>
      </c>
      <c r="E280" s="202" t="s">
        <v>19</v>
      </c>
      <c r="F280" s="203" t="s">
        <v>2504</v>
      </c>
      <c r="G280" s="201"/>
      <c r="H280" s="202" t="s">
        <v>19</v>
      </c>
      <c r="I280" s="204"/>
      <c r="J280" s="201"/>
      <c r="K280" s="201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166</v>
      </c>
      <c r="AU280" s="209" t="s">
        <v>81</v>
      </c>
      <c r="AV280" s="13" t="s">
        <v>79</v>
      </c>
      <c r="AW280" s="13" t="s">
        <v>33</v>
      </c>
      <c r="AX280" s="13" t="s">
        <v>72</v>
      </c>
      <c r="AY280" s="209" t="s">
        <v>154</v>
      </c>
    </row>
    <row r="281" spans="2:51" s="14" customFormat="1" ht="11.25">
      <c r="B281" s="210"/>
      <c r="C281" s="211"/>
      <c r="D281" s="193" t="s">
        <v>166</v>
      </c>
      <c r="E281" s="212" t="s">
        <v>19</v>
      </c>
      <c r="F281" s="213" t="s">
        <v>2035</v>
      </c>
      <c r="G281" s="211"/>
      <c r="H281" s="214">
        <v>8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166</v>
      </c>
      <c r="AU281" s="220" t="s">
        <v>81</v>
      </c>
      <c r="AV281" s="14" t="s">
        <v>81</v>
      </c>
      <c r="AW281" s="14" t="s">
        <v>33</v>
      </c>
      <c r="AX281" s="14" t="s">
        <v>72</v>
      </c>
      <c r="AY281" s="220" t="s">
        <v>154</v>
      </c>
    </row>
    <row r="282" spans="2:51" s="15" customFormat="1" ht="11.25">
      <c r="B282" s="221"/>
      <c r="C282" s="222"/>
      <c r="D282" s="193" t="s">
        <v>166</v>
      </c>
      <c r="E282" s="223" t="s">
        <v>19</v>
      </c>
      <c r="F282" s="224" t="s">
        <v>196</v>
      </c>
      <c r="G282" s="222"/>
      <c r="H282" s="225">
        <v>8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166</v>
      </c>
      <c r="AU282" s="231" t="s">
        <v>81</v>
      </c>
      <c r="AV282" s="15" t="s">
        <v>161</v>
      </c>
      <c r="AW282" s="15" t="s">
        <v>33</v>
      </c>
      <c r="AX282" s="15" t="s">
        <v>79</v>
      </c>
      <c r="AY282" s="231" t="s">
        <v>154</v>
      </c>
    </row>
    <row r="283" spans="2:63" s="12" customFormat="1" ht="22.9" customHeight="1">
      <c r="B283" s="164"/>
      <c r="C283" s="165"/>
      <c r="D283" s="166" t="s">
        <v>71</v>
      </c>
      <c r="E283" s="178" t="s">
        <v>749</v>
      </c>
      <c r="F283" s="178" t="s">
        <v>2505</v>
      </c>
      <c r="G283" s="165"/>
      <c r="H283" s="165"/>
      <c r="I283" s="168"/>
      <c r="J283" s="179">
        <f>BK283</f>
        <v>0</v>
      </c>
      <c r="K283" s="165"/>
      <c r="L283" s="170"/>
      <c r="M283" s="171"/>
      <c r="N283" s="172"/>
      <c r="O283" s="172"/>
      <c r="P283" s="173">
        <f>SUM(P284:P319)</f>
        <v>0</v>
      </c>
      <c r="Q283" s="172"/>
      <c r="R283" s="173">
        <f>SUM(R284:R319)</f>
        <v>0</v>
      </c>
      <c r="S283" s="172"/>
      <c r="T283" s="174">
        <f>SUM(T284:T319)</f>
        <v>6.194</v>
      </c>
      <c r="AR283" s="175" t="s">
        <v>79</v>
      </c>
      <c r="AT283" s="176" t="s">
        <v>71</v>
      </c>
      <c r="AU283" s="176" t="s">
        <v>79</v>
      </c>
      <c r="AY283" s="175" t="s">
        <v>154</v>
      </c>
      <c r="BK283" s="177">
        <f>SUM(BK284:BK319)</f>
        <v>0</v>
      </c>
    </row>
    <row r="284" spans="1:65" s="2" customFormat="1" ht="24.2" customHeight="1">
      <c r="A284" s="36"/>
      <c r="B284" s="37"/>
      <c r="C284" s="180" t="s">
        <v>375</v>
      </c>
      <c r="D284" s="180" t="s">
        <v>156</v>
      </c>
      <c r="E284" s="181" t="s">
        <v>2506</v>
      </c>
      <c r="F284" s="182" t="s">
        <v>2507</v>
      </c>
      <c r="G284" s="183" t="s">
        <v>183</v>
      </c>
      <c r="H284" s="184">
        <v>0.9</v>
      </c>
      <c r="I284" s="185"/>
      <c r="J284" s="186">
        <f>ROUND(I284*H284,2)</f>
        <v>0</v>
      </c>
      <c r="K284" s="182" t="s">
        <v>160</v>
      </c>
      <c r="L284" s="41"/>
      <c r="M284" s="187" t="s">
        <v>19</v>
      </c>
      <c r="N284" s="188" t="s">
        <v>43</v>
      </c>
      <c r="O284" s="66"/>
      <c r="P284" s="189">
        <f>O284*H284</f>
        <v>0</v>
      </c>
      <c r="Q284" s="189">
        <v>0</v>
      </c>
      <c r="R284" s="189">
        <f>Q284*H284</f>
        <v>0</v>
      </c>
      <c r="S284" s="189">
        <v>2.5</v>
      </c>
      <c r="T284" s="190">
        <f>S284*H284</f>
        <v>2.25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1" t="s">
        <v>161</v>
      </c>
      <c r="AT284" s="191" t="s">
        <v>156</v>
      </c>
      <c r="AU284" s="191" t="s">
        <v>81</v>
      </c>
      <c r="AY284" s="19" t="s">
        <v>154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9" t="s">
        <v>79</v>
      </c>
      <c r="BK284" s="192">
        <f>ROUND(I284*H284,2)</f>
        <v>0</v>
      </c>
      <c r="BL284" s="19" t="s">
        <v>161</v>
      </c>
      <c r="BM284" s="191" t="s">
        <v>2508</v>
      </c>
    </row>
    <row r="285" spans="1:47" s="2" customFormat="1" ht="19.5">
      <c r="A285" s="36"/>
      <c r="B285" s="37"/>
      <c r="C285" s="38"/>
      <c r="D285" s="193" t="s">
        <v>163</v>
      </c>
      <c r="E285" s="38"/>
      <c r="F285" s="194" t="s">
        <v>2509</v>
      </c>
      <c r="G285" s="38"/>
      <c r="H285" s="38"/>
      <c r="I285" s="195"/>
      <c r="J285" s="38"/>
      <c r="K285" s="38"/>
      <c r="L285" s="41"/>
      <c r="M285" s="196"/>
      <c r="N285" s="197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163</v>
      </c>
      <c r="AU285" s="19" t="s">
        <v>81</v>
      </c>
    </row>
    <row r="286" spans="1:47" s="2" customFormat="1" ht="11.25">
      <c r="A286" s="36"/>
      <c r="B286" s="37"/>
      <c r="C286" s="38"/>
      <c r="D286" s="198" t="s">
        <v>164</v>
      </c>
      <c r="E286" s="38"/>
      <c r="F286" s="199" t="s">
        <v>2510</v>
      </c>
      <c r="G286" s="38"/>
      <c r="H286" s="38"/>
      <c r="I286" s="195"/>
      <c r="J286" s="38"/>
      <c r="K286" s="38"/>
      <c r="L286" s="41"/>
      <c r="M286" s="196"/>
      <c r="N286" s="197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164</v>
      </c>
      <c r="AU286" s="19" t="s">
        <v>81</v>
      </c>
    </row>
    <row r="287" spans="2:51" s="13" customFormat="1" ht="11.25">
      <c r="B287" s="200"/>
      <c r="C287" s="201"/>
      <c r="D287" s="193" t="s">
        <v>166</v>
      </c>
      <c r="E287" s="202" t="s">
        <v>19</v>
      </c>
      <c r="F287" s="203" t="s">
        <v>2351</v>
      </c>
      <c r="G287" s="201"/>
      <c r="H287" s="202" t="s">
        <v>19</v>
      </c>
      <c r="I287" s="204"/>
      <c r="J287" s="201"/>
      <c r="K287" s="201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166</v>
      </c>
      <c r="AU287" s="209" t="s">
        <v>81</v>
      </c>
      <c r="AV287" s="13" t="s">
        <v>79</v>
      </c>
      <c r="AW287" s="13" t="s">
        <v>33</v>
      </c>
      <c r="AX287" s="13" t="s">
        <v>72</v>
      </c>
      <c r="AY287" s="209" t="s">
        <v>154</v>
      </c>
    </row>
    <row r="288" spans="2:51" s="13" customFormat="1" ht="11.25">
      <c r="B288" s="200"/>
      <c r="C288" s="201"/>
      <c r="D288" s="193" t="s">
        <v>166</v>
      </c>
      <c r="E288" s="202" t="s">
        <v>19</v>
      </c>
      <c r="F288" s="203" t="s">
        <v>2511</v>
      </c>
      <c r="G288" s="201"/>
      <c r="H288" s="202" t="s">
        <v>19</v>
      </c>
      <c r="I288" s="204"/>
      <c r="J288" s="201"/>
      <c r="K288" s="201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166</v>
      </c>
      <c r="AU288" s="209" t="s">
        <v>81</v>
      </c>
      <c r="AV288" s="13" t="s">
        <v>79</v>
      </c>
      <c r="AW288" s="13" t="s">
        <v>33</v>
      </c>
      <c r="AX288" s="13" t="s">
        <v>72</v>
      </c>
      <c r="AY288" s="209" t="s">
        <v>154</v>
      </c>
    </row>
    <row r="289" spans="2:51" s="14" customFormat="1" ht="11.25">
      <c r="B289" s="210"/>
      <c r="C289" s="211"/>
      <c r="D289" s="193" t="s">
        <v>166</v>
      </c>
      <c r="E289" s="212" t="s">
        <v>19</v>
      </c>
      <c r="F289" s="213" t="s">
        <v>2512</v>
      </c>
      <c r="G289" s="211"/>
      <c r="H289" s="214">
        <v>0.9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166</v>
      </c>
      <c r="AU289" s="220" t="s">
        <v>81</v>
      </c>
      <c r="AV289" s="14" t="s">
        <v>81</v>
      </c>
      <c r="AW289" s="14" t="s">
        <v>33</v>
      </c>
      <c r="AX289" s="14" t="s">
        <v>72</v>
      </c>
      <c r="AY289" s="220" t="s">
        <v>154</v>
      </c>
    </row>
    <row r="290" spans="2:51" s="15" customFormat="1" ht="11.25">
      <c r="B290" s="221"/>
      <c r="C290" s="222"/>
      <c r="D290" s="193" t="s">
        <v>166</v>
      </c>
      <c r="E290" s="223" t="s">
        <v>19</v>
      </c>
      <c r="F290" s="224" t="s">
        <v>196</v>
      </c>
      <c r="G290" s="222"/>
      <c r="H290" s="225">
        <v>0.9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166</v>
      </c>
      <c r="AU290" s="231" t="s">
        <v>81</v>
      </c>
      <c r="AV290" s="15" t="s">
        <v>161</v>
      </c>
      <c r="AW290" s="15" t="s">
        <v>33</v>
      </c>
      <c r="AX290" s="15" t="s">
        <v>79</v>
      </c>
      <c r="AY290" s="231" t="s">
        <v>154</v>
      </c>
    </row>
    <row r="291" spans="1:65" s="2" customFormat="1" ht="24.2" customHeight="1">
      <c r="A291" s="36"/>
      <c r="B291" s="37"/>
      <c r="C291" s="180" t="s">
        <v>381</v>
      </c>
      <c r="D291" s="180" t="s">
        <v>156</v>
      </c>
      <c r="E291" s="181" t="s">
        <v>2513</v>
      </c>
      <c r="F291" s="182" t="s">
        <v>2514</v>
      </c>
      <c r="G291" s="183" t="s">
        <v>183</v>
      </c>
      <c r="H291" s="184">
        <v>1.63</v>
      </c>
      <c r="I291" s="185"/>
      <c r="J291" s="186">
        <f>ROUND(I291*H291,2)</f>
        <v>0</v>
      </c>
      <c r="K291" s="182" t="s">
        <v>160</v>
      </c>
      <c r="L291" s="41"/>
      <c r="M291" s="187" t="s">
        <v>19</v>
      </c>
      <c r="N291" s="188" t="s">
        <v>43</v>
      </c>
      <c r="O291" s="66"/>
      <c r="P291" s="189">
        <f>O291*H291</f>
        <v>0</v>
      </c>
      <c r="Q291" s="189">
        <v>0</v>
      </c>
      <c r="R291" s="189">
        <f>Q291*H291</f>
        <v>0</v>
      </c>
      <c r="S291" s="189">
        <v>1.8</v>
      </c>
      <c r="T291" s="190">
        <f>S291*H291</f>
        <v>2.9339999999999997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1" t="s">
        <v>161</v>
      </c>
      <c r="AT291" s="191" t="s">
        <v>156</v>
      </c>
      <c r="AU291" s="191" t="s">
        <v>81</v>
      </c>
      <c r="AY291" s="19" t="s">
        <v>154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9" t="s">
        <v>79</v>
      </c>
      <c r="BK291" s="192">
        <f>ROUND(I291*H291,2)</f>
        <v>0</v>
      </c>
      <c r="BL291" s="19" t="s">
        <v>161</v>
      </c>
      <c r="BM291" s="191" t="s">
        <v>2515</v>
      </c>
    </row>
    <row r="292" spans="1:47" s="2" customFormat="1" ht="19.5">
      <c r="A292" s="36"/>
      <c r="B292" s="37"/>
      <c r="C292" s="38"/>
      <c r="D292" s="193" t="s">
        <v>163</v>
      </c>
      <c r="E292" s="38"/>
      <c r="F292" s="194" t="s">
        <v>2516</v>
      </c>
      <c r="G292" s="38"/>
      <c r="H292" s="38"/>
      <c r="I292" s="195"/>
      <c r="J292" s="38"/>
      <c r="K292" s="38"/>
      <c r="L292" s="41"/>
      <c r="M292" s="196"/>
      <c r="N292" s="197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163</v>
      </c>
      <c r="AU292" s="19" t="s">
        <v>81</v>
      </c>
    </row>
    <row r="293" spans="1:47" s="2" customFormat="1" ht="11.25">
      <c r="A293" s="36"/>
      <c r="B293" s="37"/>
      <c r="C293" s="38"/>
      <c r="D293" s="198" t="s">
        <v>164</v>
      </c>
      <c r="E293" s="38"/>
      <c r="F293" s="199" t="s">
        <v>2517</v>
      </c>
      <c r="G293" s="38"/>
      <c r="H293" s="38"/>
      <c r="I293" s="195"/>
      <c r="J293" s="38"/>
      <c r="K293" s="38"/>
      <c r="L293" s="41"/>
      <c r="M293" s="196"/>
      <c r="N293" s="197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164</v>
      </c>
      <c r="AU293" s="19" t="s">
        <v>81</v>
      </c>
    </row>
    <row r="294" spans="1:65" s="2" customFormat="1" ht="24.2" customHeight="1">
      <c r="A294" s="36"/>
      <c r="B294" s="37"/>
      <c r="C294" s="180" t="s">
        <v>386</v>
      </c>
      <c r="D294" s="180" t="s">
        <v>156</v>
      </c>
      <c r="E294" s="181" t="s">
        <v>2518</v>
      </c>
      <c r="F294" s="182" t="s">
        <v>2519</v>
      </c>
      <c r="G294" s="183" t="s">
        <v>444</v>
      </c>
      <c r="H294" s="184">
        <v>2</v>
      </c>
      <c r="I294" s="185"/>
      <c r="J294" s="186">
        <f>ROUND(I294*H294,2)</f>
        <v>0</v>
      </c>
      <c r="K294" s="182" t="s">
        <v>160</v>
      </c>
      <c r="L294" s="41"/>
      <c r="M294" s="187" t="s">
        <v>19</v>
      </c>
      <c r="N294" s="188" t="s">
        <v>43</v>
      </c>
      <c r="O294" s="66"/>
      <c r="P294" s="189">
        <f>O294*H294</f>
        <v>0</v>
      </c>
      <c r="Q294" s="189">
        <v>0</v>
      </c>
      <c r="R294" s="189">
        <f>Q294*H294</f>
        <v>0</v>
      </c>
      <c r="S294" s="189">
        <v>0.008</v>
      </c>
      <c r="T294" s="190">
        <f>S294*H294</f>
        <v>0.016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1" t="s">
        <v>161</v>
      </c>
      <c r="AT294" s="191" t="s">
        <v>156</v>
      </c>
      <c r="AU294" s="191" t="s">
        <v>81</v>
      </c>
      <c r="AY294" s="19" t="s">
        <v>154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9" t="s">
        <v>79</v>
      </c>
      <c r="BK294" s="192">
        <f>ROUND(I294*H294,2)</f>
        <v>0</v>
      </c>
      <c r="BL294" s="19" t="s">
        <v>161</v>
      </c>
      <c r="BM294" s="191" t="s">
        <v>2520</v>
      </c>
    </row>
    <row r="295" spans="1:47" s="2" customFormat="1" ht="19.5">
      <c r="A295" s="36"/>
      <c r="B295" s="37"/>
      <c r="C295" s="38"/>
      <c r="D295" s="193" t="s">
        <v>163</v>
      </c>
      <c r="E295" s="38"/>
      <c r="F295" s="194" t="s">
        <v>2521</v>
      </c>
      <c r="G295" s="38"/>
      <c r="H295" s="38"/>
      <c r="I295" s="195"/>
      <c r="J295" s="38"/>
      <c r="K295" s="38"/>
      <c r="L295" s="41"/>
      <c r="M295" s="196"/>
      <c r="N295" s="197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163</v>
      </c>
      <c r="AU295" s="19" t="s">
        <v>81</v>
      </c>
    </row>
    <row r="296" spans="1:47" s="2" customFormat="1" ht="11.25">
      <c r="A296" s="36"/>
      <c r="B296" s="37"/>
      <c r="C296" s="38"/>
      <c r="D296" s="198" t="s">
        <v>164</v>
      </c>
      <c r="E296" s="38"/>
      <c r="F296" s="199" t="s">
        <v>2522</v>
      </c>
      <c r="G296" s="38"/>
      <c r="H296" s="38"/>
      <c r="I296" s="195"/>
      <c r="J296" s="38"/>
      <c r="K296" s="38"/>
      <c r="L296" s="41"/>
      <c r="M296" s="196"/>
      <c r="N296" s="197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164</v>
      </c>
      <c r="AU296" s="19" t="s">
        <v>81</v>
      </c>
    </row>
    <row r="297" spans="2:51" s="13" customFormat="1" ht="11.25">
      <c r="B297" s="200"/>
      <c r="C297" s="201"/>
      <c r="D297" s="193" t="s">
        <v>166</v>
      </c>
      <c r="E297" s="202" t="s">
        <v>19</v>
      </c>
      <c r="F297" s="203" t="s">
        <v>2363</v>
      </c>
      <c r="G297" s="201"/>
      <c r="H297" s="202" t="s">
        <v>19</v>
      </c>
      <c r="I297" s="204"/>
      <c r="J297" s="201"/>
      <c r="K297" s="201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166</v>
      </c>
      <c r="AU297" s="209" t="s">
        <v>81</v>
      </c>
      <c r="AV297" s="13" t="s">
        <v>79</v>
      </c>
      <c r="AW297" s="13" t="s">
        <v>33</v>
      </c>
      <c r="AX297" s="13" t="s">
        <v>72</v>
      </c>
      <c r="AY297" s="209" t="s">
        <v>154</v>
      </c>
    </row>
    <row r="298" spans="2:51" s="14" customFormat="1" ht="11.25">
      <c r="B298" s="210"/>
      <c r="C298" s="211"/>
      <c r="D298" s="193" t="s">
        <v>166</v>
      </c>
      <c r="E298" s="212" t="s">
        <v>19</v>
      </c>
      <c r="F298" s="213" t="s">
        <v>2523</v>
      </c>
      <c r="G298" s="211"/>
      <c r="H298" s="214">
        <v>2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166</v>
      </c>
      <c r="AU298" s="220" t="s">
        <v>81</v>
      </c>
      <c r="AV298" s="14" t="s">
        <v>81</v>
      </c>
      <c r="AW298" s="14" t="s">
        <v>33</v>
      </c>
      <c r="AX298" s="14" t="s">
        <v>72</v>
      </c>
      <c r="AY298" s="220" t="s">
        <v>154</v>
      </c>
    </row>
    <row r="299" spans="2:51" s="15" customFormat="1" ht="11.25">
      <c r="B299" s="221"/>
      <c r="C299" s="222"/>
      <c r="D299" s="193" t="s">
        <v>166</v>
      </c>
      <c r="E299" s="223" t="s">
        <v>19</v>
      </c>
      <c r="F299" s="224" t="s">
        <v>196</v>
      </c>
      <c r="G299" s="222"/>
      <c r="H299" s="225">
        <v>2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166</v>
      </c>
      <c r="AU299" s="231" t="s">
        <v>81</v>
      </c>
      <c r="AV299" s="15" t="s">
        <v>161</v>
      </c>
      <c r="AW299" s="15" t="s">
        <v>33</v>
      </c>
      <c r="AX299" s="15" t="s">
        <v>79</v>
      </c>
      <c r="AY299" s="231" t="s">
        <v>154</v>
      </c>
    </row>
    <row r="300" spans="1:65" s="2" customFormat="1" ht="16.5" customHeight="1">
      <c r="A300" s="36"/>
      <c r="B300" s="37"/>
      <c r="C300" s="180" t="s">
        <v>393</v>
      </c>
      <c r="D300" s="180" t="s">
        <v>156</v>
      </c>
      <c r="E300" s="181" t="s">
        <v>2524</v>
      </c>
      <c r="F300" s="182" t="s">
        <v>2525</v>
      </c>
      <c r="G300" s="183" t="s">
        <v>444</v>
      </c>
      <c r="H300" s="184">
        <v>2</v>
      </c>
      <c r="I300" s="185"/>
      <c r="J300" s="186">
        <f>ROUND(I300*H300,2)</f>
        <v>0</v>
      </c>
      <c r="K300" s="182" t="s">
        <v>160</v>
      </c>
      <c r="L300" s="41"/>
      <c r="M300" s="187" t="s">
        <v>19</v>
      </c>
      <c r="N300" s="188" t="s">
        <v>43</v>
      </c>
      <c r="O300" s="66"/>
      <c r="P300" s="189">
        <f>O300*H300</f>
        <v>0</v>
      </c>
      <c r="Q300" s="189">
        <v>0</v>
      </c>
      <c r="R300" s="189">
        <f>Q300*H300</f>
        <v>0</v>
      </c>
      <c r="S300" s="189">
        <v>0.192</v>
      </c>
      <c r="T300" s="190">
        <f>S300*H300</f>
        <v>0.384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1" t="s">
        <v>161</v>
      </c>
      <c r="AT300" s="191" t="s">
        <v>156</v>
      </c>
      <c r="AU300" s="191" t="s">
        <v>81</v>
      </c>
      <c r="AY300" s="19" t="s">
        <v>154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9" t="s">
        <v>79</v>
      </c>
      <c r="BK300" s="192">
        <f>ROUND(I300*H300,2)</f>
        <v>0</v>
      </c>
      <c r="BL300" s="19" t="s">
        <v>161</v>
      </c>
      <c r="BM300" s="191" t="s">
        <v>2526</v>
      </c>
    </row>
    <row r="301" spans="1:47" s="2" customFormat="1" ht="11.25">
      <c r="A301" s="36"/>
      <c r="B301" s="37"/>
      <c r="C301" s="38"/>
      <c r="D301" s="193" t="s">
        <v>163</v>
      </c>
      <c r="E301" s="38"/>
      <c r="F301" s="194" t="s">
        <v>2527</v>
      </c>
      <c r="G301" s="38"/>
      <c r="H301" s="38"/>
      <c r="I301" s="195"/>
      <c r="J301" s="38"/>
      <c r="K301" s="38"/>
      <c r="L301" s="41"/>
      <c r="M301" s="196"/>
      <c r="N301" s="197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163</v>
      </c>
      <c r="AU301" s="19" t="s">
        <v>81</v>
      </c>
    </row>
    <row r="302" spans="1:47" s="2" customFormat="1" ht="11.25">
      <c r="A302" s="36"/>
      <c r="B302" s="37"/>
      <c r="C302" s="38"/>
      <c r="D302" s="198" t="s">
        <v>164</v>
      </c>
      <c r="E302" s="38"/>
      <c r="F302" s="199" t="s">
        <v>2528</v>
      </c>
      <c r="G302" s="38"/>
      <c r="H302" s="38"/>
      <c r="I302" s="195"/>
      <c r="J302" s="38"/>
      <c r="K302" s="38"/>
      <c r="L302" s="41"/>
      <c r="M302" s="196"/>
      <c r="N302" s="197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164</v>
      </c>
      <c r="AU302" s="19" t="s">
        <v>81</v>
      </c>
    </row>
    <row r="303" spans="2:51" s="13" customFormat="1" ht="11.25">
      <c r="B303" s="200"/>
      <c r="C303" s="201"/>
      <c r="D303" s="193" t="s">
        <v>166</v>
      </c>
      <c r="E303" s="202" t="s">
        <v>19</v>
      </c>
      <c r="F303" s="203" t="s">
        <v>2363</v>
      </c>
      <c r="G303" s="201"/>
      <c r="H303" s="202" t="s">
        <v>19</v>
      </c>
      <c r="I303" s="204"/>
      <c r="J303" s="201"/>
      <c r="K303" s="201"/>
      <c r="L303" s="205"/>
      <c r="M303" s="206"/>
      <c r="N303" s="207"/>
      <c r="O303" s="207"/>
      <c r="P303" s="207"/>
      <c r="Q303" s="207"/>
      <c r="R303" s="207"/>
      <c r="S303" s="207"/>
      <c r="T303" s="208"/>
      <c r="AT303" s="209" t="s">
        <v>166</v>
      </c>
      <c r="AU303" s="209" t="s">
        <v>81</v>
      </c>
      <c r="AV303" s="13" t="s">
        <v>79</v>
      </c>
      <c r="AW303" s="13" t="s">
        <v>33</v>
      </c>
      <c r="AX303" s="13" t="s">
        <v>72</v>
      </c>
      <c r="AY303" s="209" t="s">
        <v>154</v>
      </c>
    </row>
    <row r="304" spans="2:51" s="14" customFormat="1" ht="11.25">
      <c r="B304" s="210"/>
      <c r="C304" s="211"/>
      <c r="D304" s="193" t="s">
        <v>166</v>
      </c>
      <c r="E304" s="212" t="s">
        <v>19</v>
      </c>
      <c r="F304" s="213" t="s">
        <v>79</v>
      </c>
      <c r="G304" s="211"/>
      <c r="H304" s="214">
        <v>1</v>
      </c>
      <c r="I304" s="215"/>
      <c r="J304" s="211"/>
      <c r="K304" s="211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166</v>
      </c>
      <c r="AU304" s="220" t="s">
        <v>81</v>
      </c>
      <c r="AV304" s="14" t="s">
        <v>81</v>
      </c>
      <c r="AW304" s="14" t="s">
        <v>33</v>
      </c>
      <c r="AX304" s="14" t="s">
        <v>72</v>
      </c>
      <c r="AY304" s="220" t="s">
        <v>154</v>
      </c>
    </row>
    <row r="305" spans="2:51" s="13" customFormat="1" ht="11.25">
      <c r="B305" s="200"/>
      <c r="C305" s="201"/>
      <c r="D305" s="193" t="s">
        <v>166</v>
      </c>
      <c r="E305" s="202" t="s">
        <v>19</v>
      </c>
      <c r="F305" s="203" t="s">
        <v>2451</v>
      </c>
      <c r="G305" s="201"/>
      <c r="H305" s="202" t="s">
        <v>19</v>
      </c>
      <c r="I305" s="204"/>
      <c r="J305" s="201"/>
      <c r="K305" s="201"/>
      <c r="L305" s="205"/>
      <c r="M305" s="206"/>
      <c r="N305" s="207"/>
      <c r="O305" s="207"/>
      <c r="P305" s="207"/>
      <c r="Q305" s="207"/>
      <c r="R305" s="207"/>
      <c r="S305" s="207"/>
      <c r="T305" s="208"/>
      <c r="AT305" s="209" t="s">
        <v>166</v>
      </c>
      <c r="AU305" s="209" t="s">
        <v>81</v>
      </c>
      <c r="AV305" s="13" t="s">
        <v>79</v>
      </c>
      <c r="AW305" s="13" t="s">
        <v>33</v>
      </c>
      <c r="AX305" s="13" t="s">
        <v>72</v>
      </c>
      <c r="AY305" s="209" t="s">
        <v>154</v>
      </c>
    </row>
    <row r="306" spans="2:51" s="14" customFormat="1" ht="11.25">
      <c r="B306" s="210"/>
      <c r="C306" s="211"/>
      <c r="D306" s="193" t="s">
        <v>166</v>
      </c>
      <c r="E306" s="212" t="s">
        <v>19</v>
      </c>
      <c r="F306" s="213" t="s">
        <v>79</v>
      </c>
      <c r="G306" s="211"/>
      <c r="H306" s="214">
        <v>1</v>
      </c>
      <c r="I306" s="215"/>
      <c r="J306" s="211"/>
      <c r="K306" s="211"/>
      <c r="L306" s="216"/>
      <c r="M306" s="217"/>
      <c r="N306" s="218"/>
      <c r="O306" s="218"/>
      <c r="P306" s="218"/>
      <c r="Q306" s="218"/>
      <c r="R306" s="218"/>
      <c r="S306" s="218"/>
      <c r="T306" s="219"/>
      <c r="AT306" s="220" t="s">
        <v>166</v>
      </c>
      <c r="AU306" s="220" t="s">
        <v>81</v>
      </c>
      <c r="AV306" s="14" t="s">
        <v>81</v>
      </c>
      <c r="AW306" s="14" t="s">
        <v>33</v>
      </c>
      <c r="AX306" s="14" t="s">
        <v>72</v>
      </c>
      <c r="AY306" s="220" t="s">
        <v>154</v>
      </c>
    </row>
    <row r="307" spans="2:51" s="15" customFormat="1" ht="11.25">
      <c r="B307" s="221"/>
      <c r="C307" s="222"/>
      <c r="D307" s="193" t="s">
        <v>166</v>
      </c>
      <c r="E307" s="223" t="s">
        <v>19</v>
      </c>
      <c r="F307" s="224" t="s">
        <v>196</v>
      </c>
      <c r="G307" s="222"/>
      <c r="H307" s="225">
        <v>2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AT307" s="231" t="s">
        <v>166</v>
      </c>
      <c r="AU307" s="231" t="s">
        <v>81</v>
      </c>
      <c r="AV307" s="15" t="s">
        <v>161</v>
      </c>
      <c r="AW307" s="15" t="s">
        <v>33</v>
      </c>
      <c r="AX307" s="15" t="s">
        <v>79</v>
      </c>
      <c r="AY307" s="231" t="s">
        <v>154</v>
      </c>
    </row>
    <row r="308" spans="1:65" s="2" customFormat="1" ht="21.75" customHeight="1">
      <c r="A308" s="36"/>
      <c r="B308" s="37"/>
      <c r="C308" s="180" t="s">
        <v>180</v>
      </c>
      <c r="D308" s="180" t="s">
        <v>156</v>
      </c>
      <c r="E308" s="181" t="s">
        <v>2529</v>
      </c>
      <c r="F308" s="182" t="s">
        <v>2530</v>
      </c>
      <c r="G308" s="183" t="s">
        <v>444</v>
      </c>
      <c r="H308" s="184">
        <v>1</v>
      </c>
      <c r="I308" s="185"/>
      <c r="J308" s="186">
        <f>ROUND(I308*H308,2)</f>
        <v>0</v>
      </c>
      <c r="K308" s="182" t="s">
        <v>160</v>
      </c>
      <c r="L308" s="41"/>
      <c r="M308" s="187" t="s">
        <v>19</v>
      </c>
      <c r="N308" s="188" t="s">
        <v>43</v>
      </c>
      <c r="O308" s="66"/>
      <c r="P308" s="189">
        <f>O308*H308</f>
        <v>0</v>
      </c>
      <c r="Q308" s="189">
        <v>0</v>
      </c>
      <c r="R308" s="189">
        <f>Q308*H308</f>
        <v>0</v>
      </c>
      <c r="S308" s="189">
        <v>0.21</v>
      </c>
      <c r="T308" s="190">
        <f>S308*H308</f>
        <v>0.21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1" t="s">
        <v>161</v>
      </c>
      <c r="AT308" s="191" t="s">
        <v>156</v>
      </c>
      <c r="AU308" s="191" t="s">
        <v>81</v>
      </c>
      <c r="AY308" s="19" t="s">
        <v>154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9" t="s">
        <v>79</v>
      </c>
      <c r="BK308" s="192">
        <f>ROUND(I308*H308,2)</f>
        <v>0</v>
      </c>
      <c r="BL308" s="19" t="s">
        <v>161</v>
      </c>
      <c r="BM308" s="191" t="s">
        <v>2531</v>
      </c>
    </row>
    <row r="309" spans="1:47" s="2" customFormat="1" ht="11.25">
      <c r="A309" s="36"/>
      <c r="B309" s="37"/>
      <c r="C309" s="38"/>
      <c r="D309" s="193" t="s">
        <v>163</v>
      </c>
      <c r="E309" s="38"/>
      <c r="F309" s="194" t="s">
        <v>2532</v>
      </c>
      <c r="G309" s="38"/>
      <c r="H309" s="38"/>
      <c r="I309" s="195"/>
      <c r="J309" s="38"/>
      <c r="K309" s="38"/>
      <c r="L309" s="41"/>
      <c r="M309" s="196"/>
      <c r="N309" s="197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163</v>
      </c>
      <c r="AU309" s="19" t="s">
        <v>81</v>
      </c>
    </row>
    <row r="310" spans="1:47" s="2" customFormat="1" ht="11.25">
      <c r="A310" s="36"/>
      <c r="B310" s="37"/>
      <c r="C310" s="38"/>
      <c r="D310" s="198" t="s">
        <v>164</v>
      </c>
      <c r="E310" s="38"/>
      <c r="F310" s="199" t="s">
        <v>2533</v>
      </c>
      <c r="G310" s="38"/>
      <c r="H310" s="38"/>
      <c r="I310" s="195"/>
      <c r="J310" s="38"/>
      <c r="K310" s="38"/>
      <c r="L310" s="41"/>
      <c r="M310" s="196"/>
      <c r="N310" s="197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164</v>
      </c>
      <c r="AU310" s="19" t="s">
        <v>81</v>
      </c>
    </row>
    <row r="311" spans="2:51" s="13" customFormat="1" ht="11.25">
      <c r="B311" s="200"/>
      <c r="C311" s="201"/>
      <c r="D311" s="193" t="s">
        <v>166</v>
      </c>
      <c r="E311" s="202" t="s">
        <v>19</v>
      </c>
      <c r="F311" s="203" t="s">
        <v>2351</v>
      </c>
      <c r="G311" s="201"/>
      <c r="H311" s="202" t="s">
        <v>19</v>
      </c>
      <c r="I311" s="204"/>
      <c r="J311" s="201"/>
      <c r="K311" s="201"/>
      <c r="L311" s="205"/>
      <c r="M311" s="206"/>
      <c r="N311" s="207"/>
      <c r="O311" s="207"/>
      <c r="P311" s="207"/>
      <c r="Q311" s="207"/>
      <c r="R311" s="207"/>
      <c r="S311" s="207"/>
      <c r="T311" s="208"/>
      <c r="AT311" s="209" t="s">
        <v>166</v>
      </c>
      <c r="AU311" s="209" t="s">
        <v>81</v>
      </c>
      <c r="AV311" s="13" t="s">
        <v>79</v>
      </c>
      <c r="AW311" s="13" t="s">
        <v>33</v>
      </c>
      <c r="AX311" s="13" t="s">
        <v>72</v>
      </c>
      <c r="AY311" s="209" t="s">
        <v>154</v>
      </c>
    </row>
    <row r="312" spans="2:51" s="14" customFormat="1" ht="11.25">
      <c r="B312" s="210"/>
      <c r="C312" s="211"/>
      <c r="D312" s="193" t="s">
        <v>166</v>
      </c>
      <c r="E312" s="212" t="s">
        <v>19</v>
      </c>
      <c r="F312" s="213" t="s">
        <v>79</v>
      </c>
      <c r="G312" s="211"/>
      <c r="H312" s="214">
        <v>1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166</v>
      </c>
      <c r="AU312" s="220" t="s">
        <v>81</v>
      </c>
      <c r="AV312" s="14" t="s">
        <v>81</v>
      </c>
      <c r="AW312" s="14" t="s">
        <v>33</v>
      </c>
      <c r="AX312" s="14" t="s">
        <v>72</v>
      </c>
      <c r="AY312" s="220" t="s">
        <v>154</v>
      </c>
    </row>
    <row r="313" spans="2:51" s="15" customFormat="1" ht="11.25">
      <c r="B313" s="221"/>
      <c r="C313" s="222"/>
      <c r="D313" s="193" t="s">
        <v>166</v>
      </c>
      <c r="E313" s="223" t="s">
        <v>19</v>
      </c>
      <c r="F313" s="224" t="s">
        <v>196</v>
      </c>
      <c r="G313" s="222"/>
      <c r="H313" s="225">
        <v>1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166</v>
      </c>
      <c r="AU313" s="231" t="s">
        <v>81</v>
      </c>
      <c r="AV313" s="15" t="s">
        <v>161</v>
      </c>
      <c r="AW313" s="15" t="s">
        <v>33</v>
      </c>
      <c r="AX313" s="15" t="s">
        <v>79</v>
      </c>
      <c r="AY313" s="231" t="s">
        <v>154</v>
      </c>
    </row>
    <row r="314" spans="1:65" s="2" customFormat="1" ht="21.75" customHeight="1">
      <c r="A314" s="36"/>
      <c r="B314" s="37"/>
      <c r="C314" s="180" t="s">
        <v>404</v>
      </c>
      <c r="D314" s="180" t="s">
        <v>156</v>
      </c>
      <c r="E314" s="181" t="s">
        <v>2534</v>
      </c>
      <c r="F314" s="182" t="s">
        <v>2535</v>
      </c>
      <c r="G314" s="183" t="s">
        <v>444</v>
      </c>
      <c r="H314" s="184">
        <v>1</v>
      </c>
      <c r="I314" s="185"/>
      <c r="J314" s="186">
        <f>ROUND(I314*H314,2)</f>
        <v>0</v>
      </c>
      <c r="K314" s="182" t="s">
        <v>160</v>
      </c>
      <c r="L314" s="41"/>
      <c r="M314" s="187" t="s">
        <v>19</v>
      </c>
      <c r="N314" s="188" t="s">
        <v>43</v>
      </c>
      <c r="O314" s="66"/>
      <c r="P314" s="189">
        <f>O314*H314</f>
        <v>0</v>
      </c>
      <c r="Q314" s="189">
        <v>0</v>
      </c>
      <c r="R314" s="189">
        <f>Q314*H314</f>
        <v>0</v>
      </c>
      <c r="S314" s="189">
        <v>0.4</v>
      </c>
      <c r="T314" s="190">
        <f>S314*H314</f>
        <v>0.4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1" t="s">
        <v>161</v>
      </c>
      <c r="AT314" s="191" t="s">
        <v>156</v>
      </c>
      <c r="AU314" s="191" t="s">
        <v>81</v>
      </c>
      <c r="AY314" s="19" t="s">
        <v>154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19" t="s">
        <v>79</v>
      </c>
      <c r="BK314" s="192">
        <f>ROUND(I314*H314,2)</f>
        <v>0</v>
      </c>
      <c r="BL314" s="19" t="s">
        <v>161</v>
      </c>
      <c r="BM314" s="191" t="s">
        <v>2536</v>
      </c>
    </row>
    <row r="315" spans="1:47" s="2" customFormat="1" ht="19.5">
      <c r="A315" s="36"/>
      <c r="B315" s="37"/>
      <c r="C315" s="38"/>
      <c r="D315" s="193" t="s">
        <v>163</v>
      </c>
      <c r="E315" s="38"/>
      <c r="F315" s="194" t="s">
        <v>2537</v>
      </c>
      <c r="G315" s="38"/>
      <c r="H315" s="38"/>
      <c r="I315" s="195"/>
      <c r="J315" s="38"/>
      <c r="K315" s="38"/>
      <c r="L315" s="41"/>
      <c r="M315" s="196"/>
      <c r="N315" s="197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163</v>
      </c>
      <c r="AU315" s="19" t="s">
        <v>81</v>
      </c>
    </row>
    <row r="316" spans="1:47" s="2" customFormat="1" ht="11.25">
      <c r="A316" s="36"/>
      <c r="B316" s="37"/>
      <c r="C316" s="38"/>
      <c r="D316" s="198" t="s">
        <v>164</v>
      </c>
      <c r="E316" s="38"/>
      <c r="F316" s="199" t="s">
        <v>2538</v>
      </c>
      <c r="G316" s="38"/>
      <c r="H316" s="38"/>
      <c r="I316" s="195"/>
      <c r="J316" s="38"/>
      <c r="K316" s="38"/>
      <c r="L316" s="41"/>
      <c r="M316" s="196"/>
      <c r="N316" s="197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164</v>
      </c>
      <c r="AU316" s="19" t="s">
        <v>81</v>
      </c>
    </row>
    <row r="317" spans="2:51" s="13" customFormat="1" ht="11.25">
      <c r="B317" s="200"/>
      <c r="C317" s="201"/>
      <c r="D317" s="193" t="s">
        <v>166</v>
      </c>
      <c r="E317" s="202" t="s">
        <v>19</v>
      </c>
      <c r="F317" s="203" t="s">
        <v>2363</v>
      </c>
      <c r="G317" s="201"/>
      <c r="H317" s="202" t="s">
        <v>19</v>
      </c>
      <c r="I317" s="204"/>
      <c r="J317" s="201"/>
      <c r="K317" s="201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166</v>
      </c>
      <c r="AU317" s="209" t="s">
        <v>81</v>
      </c>
      <c r="AV317" s="13" t="s">
        <v>79</v>
      </c>
      <c r="AW317" s="13" t="s">
        <v>33</v>
      </c>
      <c r="AX317" s="13" t="s">
        <v>72</v>
      </c>
      <c r="AY317" s="209" t="s">
        <v>154</v>
      </c>
    </row>
    <row r="318" spans="2:51" s="14" customFormat="1" ht="11.25">
      <c r="B318" s="210"/>
      <c r="C318" s="211"/>
      <c r="D318" s="193" t="s">
        <v>166</v>
      </c>
      <c r="E318" s="212" t="s">
        <v>19</v>
      </c>
      <c r="F318" s="213" t="s">
        <v>79</v>
      </c>
      <c r="G318" s="211"/>
      <c r="H318" s="214">
        <v>1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166</v>
      </c>
      <c r="AU318" s="220" t="s">
        <v>81</v>
      </c>
      <c r="AV318" s="14" t="s">
        <v>81</v>
      </c>
      <c r="AW318" s="14" t="s">
        <v>33</v>
      </c>
      <c r="AX318" s="14" t="s">
        <v>72</v>
      </c>
      <c r="AY318" s="220" t="s">
        <v>154</v>
      </c>
    </row>
    <row r="319" spans="2:51" s="15" customFormat="1" ht="11.25">
      <c r="B319" s="221"/>
      <c r="C319" s="222"/>
      <c r="D319" s="193" t="s">
        <v>166</v>
      </c>
      <c r="E319" s="223" t="s">
        <v>19</v>
      </c>
      <c r="F319" s="224" t="s">
        <v>196</v>
      </c>
      <c r="G319" s="222"/>
      <c r="H319" s="225">
        <v>1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AT319" s="231" t="s">
        <v>166</v>
      </c>
      <c r="AU319" s="231" t="s">
        <v>81</v>
      </c>
      <c r="AV319" s="15" t="s">
        <v>161</v>
      </c>
      <c r="AW319" s="15" t="s">
        <v>33</v>
      </c>
      <c r="AX319" s="15" t="s">
        <v>79</v>
      </c>
      <c r="AY319" s="231" t="s">
        <v>154</v>
      </c>
    </row>
    <row r="320" spans="2:63" s="12" customFormat="1" ht="22.9" customHeight="1">
      <c r="B320" s="164"/>
      <c r="C320" s="165"/>
      <c r="D320" s="166" t="s">
        <v>71</v>
      </c>
      <c r="E320" s="178" t="s">
        <v>1017</v>
      </c>
      <c r="F320" s="178" t="s">
        <v>1018</v>
      </c>
      <c r="G320" s="165"/>
      <c r="H320" s="165"/>
      <c r="I320" s="168"/>
      <c r="J320" s="179">
        <f>BK320</f>
        <v>0</v>
      </c>
      <c r="K320" s="165"/>
      <c r="L320" s="170"/>
      <c r="M320" s="171"/>
      <c r="N320" s="172"/>
      <c r="O320" s="172"/>
      <c r="P320" s="173">
        <f>SUM(P321:P334)</f>
        <v>0</v>
      </c>
      <c r="Q320" s="172"/>
      <c r="R320" s="173">
        <f>SUM(R321:R334)</f>
        <v>0</v>
      </c>
      <c r="S320" s="172"/>
      <c r="T320" s="174">
        <f>SUM(T321:T334)</f>
        <v>0</v>
      </c>
      <c r="AR320" s="175" t="s">
        <v>79</v>
      </c>
      <c r="AT320" s="176" t="s">
        <v>71</v>
      </c>
      <c r="AU320" s="176" t="s">
        <v>79</v>
      </c>
      <c r="AY320" s="175" t="s">
        <v>154</v>
      </c>
      <c r="BK320" s="177">
        <f>SUM(BK321:BK334)</f>
        <v>0</v>
      </c>
    </row>
    <row r="321" spans="1:65" s="2" customFormat="1" ht="24.2" customHeight="1">
      <c r="A321" s="36"/>
      <c r="B321" s="37"/>
      <c r="C321" s="180" t="s">
        <v>409</v>
      </c>
      <c r="D321" s="180" t="s">
        <v>156</v>
      </c>
      <c r="E321" s="181" t="s">
        <v>1038</v>
      </c>
      <c r="F321" s="182" t="s">
        <v>2539</v>
      </c>
      <c r="G321" s="183" t="s">
        <v>258</v>
      </c>
      <c r="H321" s="184">
        <v>6.19</v>
      </c>
      <c r="I321" s="185"/>
      <c r="J321" s="186">
        <f>ROUND(I321*H321,2)</f>
        <v>0</v>
      </c>
      <c r="K321" s="182" t="s">
        <v>160</v>
      </c>
      <c r="L321" s="41"/>
      <c r="M321" s="187" t="s">
        <v>19</v>
      </c>
      <c r="N321" s="188" t="s">
        <v>43</v>
      </c>
      <c r="O321" s="66"/>
      <c r="P321" s="189">
        <f>O321*H321</f>
        <v>0</v>
      </c>
      <c r="Q321" s="189">
        <v>0</v>
      </c>
      <c r="R321" s="189">
        <f>Q321*H321</f>
        <v>0</v>
      </c>
      <c r="S321" s="189">
        <v>0</v>
      </c>
      <c r="T321" s="190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91" t="s">
        <v>161</v>
      </c>
      <c r="AT321" s="191" t="s">
        <v>156</v>
      </c>
      <c r="AU321" s="191" t="s">
        <v>81</v>
      </c>
      <c r="AY321" s="19" t="s">
        <v>154</v>
      </c>
      <c r="BE321" s="192">
        <f>IF(N321="základní",J321,0)</f>
        <v>0</v>
      </c>
      <c r="BF321" s="192">
        <f>IF(N321="snížená",J321,0)</f>
        <v>0</v>
      </c>
      <c r="BG321" s="192">
        <f>IF(N321="zákl. přenesená",J321,0)</f>
        <v>0</v>
      </c>
      <c r="BH321" s="192">
        <f>IF(N321="sníž. přenesená",J321,0)</f>
        <v>0</v>
      </c>
      <c r="BI321" s="192">
        <f>IF(N321="nulová",J321,0)</f>
        <v>0</v>
      </c>
      <c r="BJ321" s="19" t="s">
        <v>79</v>
      </c>
      <c r="BK321" s="192">
        <f>ROUND(I321*H321,2)</f>
        <v>0</v>
      </c>
      <c r="BL321" s="19" t="s">
        <v>161</v>
      </c>
      <c r="BM321" s="191" t="s">
        <v>2540</v>
      </c>
    </row>
    <row r="322" spans="1:47" s="2" customFormat="1" ht="19.5">
      <c r="A322" s="36"/>
      <c r="B322" s="37"/>
      <c r="C322" s="38"/>
      <c r="D322" s="193" t="s">
        <v>163</v>
      </c>
      <c r="E322" s="38"/>
      <c r="F322" s="194" t="s">
        <v>1039</v>
      </c>
      <c r="G322" s="38"/>
      <c r="H322" s="38"/>
      <c r="I322" s="195"/>
      <c r="J322" s="38"/>
      <c r="K322" s="38"/>
      <c r="L322" s="41"/>
      <c r="M322" s="196"/>
      <c r="N322" s="197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163</v>
      </c>
      <c r="AU322" s="19" t="s">
        <v>81</v>
      </c>
    </row>
    <row r="323" spans="1:47" s="2" customFormat="1" ht="11.25">
      <c r="A323" s="36"/>
      <c r="B323" s="37"/>
      <c r="C323" s="38"/>
      <c r="D323" s="198" t="s">
        <v>164</v>
      </c>
      <c r="E323" s="38"/>
      <c r="F323" s="199" t="s">
        <v>1041</v>
      </c>
      <c r="G323" s="38"/>
      <c r="H323" s="38"/>
      <c r="I323" s="195"/>
      <c r="J323" s="38"/>
      <c r="K323" s="38"/>
      <c r="L323" s="41"/>
      <c r="M323" s="196"/>
      <c r="N323" s="197"/>
      <c r="O323" s="66"/>
      <c r="P323" s="66"/>
      <c r="Q323" s="66"/>
      <c r="R323" s="66"/>
      <c r="S323" s="66"/>
      <c r="T323" s="67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164</v>
      </c>
      <c r="AU323" s="19" t="s">
        <v>81</v>
      </c>
    </row>
    <row r="324" spans="1:65" s="2" customFormat="1" ht="24.2" customHeight="1">
      <c r="A324" s="36"/>
      <c r="B324" s="37"/>
      <c r="C324" s="180" t="s">
        <v>415</v>
      </c>
      <c r="D324" s="180" t="s">
        <v>156</v>
      </c>
      <c r="E324" s="181" t="s">
        <v>1043</v>
      </c>
      <c r="F324" s="182" t="s">
        <v>2541</v>
      </c>
      <c r="G324" s="183" t="s">
        <v>258</v>
      </c>
      <c r="H324" s="184">
        <v>55.71</v>
      </c>
      <c r="I324" s="185"/>
      <c r="J324" s="186">
        <f>ROUND(I324*H324,2)</f>
        <v>0</v>
      </c>
      <c r="K324" s="182" t="s">
        <v>160</v>
      </c>
      <c r="L324" s="41"/>
      <c r="M324" s="187" t="s">
        <v>19</v>
      </c>
      <c r="N324" s="188" t="s">
        <v>43</v>
      </c>
      <c r="O324" s="66"/>
      <c r="P324" s="189">
        <f>O324*H324</f>
        <v>0</v>
      </c>
      <c r="Q324" s="189">
        <v>0</v>
      </c>
      <c r="R324" s="189">
        <f>Q324*H324</f>
        <v>0</v>
      </c>
      <c r="S324" s="189">
        <v>0</v>
      </c>
      <c r="T324" s="190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1" t="s">
        <v>161</v>
      </c>
      <c r="AT324" s="191" t="s">
        <v>156</v>
      </c>
      <c r="AU324" s="191" t="s">
        <v>81</v>
      </c>
      <c r="AY324" s="19" t="s">
        <v>154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19" t="s">
        <v>79</v>
      </c>
      <c r="BK324" s="192">
        <f>ROUND(I324*H324,2)</f>
        <v>0</v>
      </c>
      <c r="BL324" s="19" t="s">
        <v>161</v>
      </c>
      <c r="BM324" s="191" t="s">
        <v>2542</v>
      </c>
    </row>
    <row r="325" spans="1:47" s="2" customFormat="1" ht="29.25">
      <c r="A325" s="36"/>
      <c r="B325" s="37"/>
      <c r="C325" s="38"/>
      <c r="D325" s="193" t="s">
        <v>163</v>
      </c>
      <c r="E325" s="38"/>
      <c r="F325" s="194" t="s">
        <v>1044</v>
      </c>
      <c r="G325" s="38"/>
      <c r="H325" s="38"/>
      <c r="I325" s="195"/>
      <c r="J325" s="38"/>
      <c r="K325" s="38"/>
      <c r="L325" s="41"/>
      <c r="M325" s="196"/>
      <c r="N325" s="197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163</v>
      </c>
      <c r="AU325" s="19" t="s">
        <v>81</v>
      </c>
    </row>
    <row r="326" spans="1:47" s="2" customFormat="1" ht="11.25">
      <c r="A326" s="36"/>
      <c r="B326" s="37"/>
      <c r="C326" s="38"/>
      <c r="D326" s="198" t="s">
        <v>164</v>
      </c>
      <c r="E326" s="38"/>
      <c r="F326" s="199" t="s">
        <v>1046</v>
      </c>
      <c r="G326" s="38"/>
      <c r="H326" s="38"/>
      <c r="I326" s="195"/>
      <c r="J326" s="38"/>
      <c r="K326" s="38"/>
      <c r="L326" s="41"/>
      <c r="M326" s="196"/>
      <c r="N326" s="197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164</v>
      </c>
      <c r="AU326" s="19" t="s">
        <v>81</v>
      </c>
    </row>
    <row r="327" spans="2:51" s="13" customFormat="1" ht="11.25">
      <c r="B327" s="200"/>
      <c r="C327" s="201"/>
      <c r="D327" s="193" t="s">
        <v>166</v>
      </c>
      <c r="E327" s="202" t="s">
        <v>19</v>
      </c>
      <c r="F327" s="203" t="s">
        <v>2543</v>
      </c>
      <c r="G327" s="201"/>
      <c r="H327" s="202" t="s">
        <v>19</v>
      </c>
      <c r="I327" s="204"/>
      <c r="J327" s="201"/>
      <c r="K327" s="201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166</v>
      </c>
      <c r="AU327" s="209" t="s">
        <v>81</v>
      </c>
      <c r="AV327" s="13" t="s">
        <v>79</v>
      </c>
      <c r="AW327" s="13" t="s">
        <v>33</v>
      </c>
      <c r="AX327" s="13" t="s">
        <v>72</v>
      </c>
      <c r="AY327" s="209" t="s">
        <v>154</v>
      </c>
    </row>
    <row r="328" spans="2:51" s="14" customFormat="1" ht="11.25">
      <c r="B328" s="210"/>
      <c r="C328" s="211"/>
      <c r="D328" s="193" t="s">
        <v>166</v>
      </c>
      <c r="E328" s="212" t="s">
        <v>19</v>
      </c>
      <c r="F328" s="213" t="s">
        <v>2544</v>
      </c>
      <c r="G328" s="211"/>
      <c r="H328" s="214">
        <v>55.71</v>
      </c>
      <c r="I328" s="215"/>
      <c r="J328" s="211"/>
      <c r="K328" s="211"/>
      <c r="L328" s="216"/>
      <c r="M328" s="217"/>
      <c r="N328" s="218"/>
      <c r="O328" s="218"/>
      <c r="P328" s="218"/>
      <c r="Q328" s="218"/>
      <c r="R328" s="218"/>
      <c r="S328" s="218"/>
      <c r="T328" s="219"/>
      <c r="AT328" s="220" t="s">
        <v>166</v>
      </c>
      <c r="AU328" s="220" t="s">
        <v>81</v>
      </c>
      <c r="AV328" s="14" t="s">
        <v>81</v>
      </c>
      <c r="AW328" s="14" t="s">
        <v>33</v>
      </c>
      <c r="AX328" s="14" t="s">
        <v>72</v>
      </c>
      <c r="AY328" s="220" t="s">
        <v>154</v>
      </c>
    </row>
    <row r="329" spans="2:51" s="15" customFormat="1" ht="11.25">
      <c r="B329" s="221"/>
      <c r="C329" s="222"/>
      <c r="D329" s="193" t="s">
        <v>166</v>
      </c>
      <c r="E329" s="223" t="s">
        <v>19</v>
      </c>
      <c r="F329" s="224" t="s">
        <v>196</v>
      </c>
      <c r="G329" s="222"/>
      <c r="H329" s="225">
        <v>55.71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166</v>
      </c>
      <c r="AU329" s="231" t="s">
        <v>81</v>
      </c>
      <c r="AV329" s="15" t="s">
        <v>161</v>
      </c>
      <c r="AW329" s="15" t="s">
        <v>33</v>
      </c>
      <c r="AX329" s="15" t="s">
        <v>79</v>
      </c>
      <c r="AY329" s="231" t="s">
        <v>154</v>
      </c>
    </row>
    <row r="330" spans="1:65" s="2" customFormat="1" ht="49.15" customHeight="1">
      <c r="A330" s="36"/>
      <c r="B330" s="37"/>
      <c r="C330" s="180" t="s">
        <v>420</v>
      </c>
      <c r="D330" s="180" t="s">
        <v>156</v>
      </c>
      <c r="E330" s="181" t="s">
        <v>2545</v>
      </c>
      <c r="F330" s="182" t="s">
        <v>2546</v>
      </c>
      <c r="G330" s="183" t="s">
        <v>258</v>
      </c>
      <c r="H330" s="184">
        <v>5.19</v>
      </c>
      <c r="I330" s="185"/>
      <c r="J330" s="186">
        <f>ROUND(I330*H330,2)</f>
        <v>0</v>
      </c>
      <c r="K330" s="182" t="s">
        <v>160</v>
      </c>
      <c r="L330" s="41"/>
      <c r="M330" s="187" t="s">
        <v>19</v>
      </c>
      <c r="N330" s="188" t="s">
        <v>43</v>
      </c>
      <c r="O330" s="66"/>
      <c r="P330" s="189">
        <f>O330*H330</f>
        <v>0</v>
      </c>
      <c r="Q330" s="189">
        <v>0</v>
      </c>
      <c r="R330" s="189">
        <f>Q330*H330</f>
        <v>0</v>
      </c>
      <c r="S330" s="189">
        <v>0</v>
      </c>
      <c r="T330" s="190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1" t="s">
        <v>161</v>
      </c>
      <c r="AT330" s="191" t="s">
        <v>156</v>
      </c>
      <c r="AU330" s="191" t="s">
        <v>81</v>
      </c>
      <c r="AY330" s="19" t="s">
        <v>154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19" t="s">
        <v>79</v>
      </c>
      <c r="BK330" s="192">
        <f>ROUND(I330*H330,2)</f>
        <v>0</v>
      </c>
      <c r="BL330" s="19" t="s">
        <v>161</v>
      </c>
      <c r="BM330" s="191" t="s">
        <v>2547</v>
      </c>
    </row>
    <row r="331" spans="1:47" s="2" customFormat="1" ht="29.25">
      <c r="A331" s="36"/>
      <c r="B331" s="37"/>
      <c r="C331" s="38"/>
      <c r="D331" s="193" t="s">
        <v>163</v>
      </c>
      <c r="E331" s="38"/>
      <c r="F331" s="194" t="s">
        <v>2548</v>
      </c>
      <c r="G331" s="38"/>
      <c r="H331" s="38"/>
      <c r="I331" s="195"/>
      <c r="J331" s="38"/>
      <c r="K331" s="38"/>
      <c r="L331" s="41"/>
      <c r="M331" s="196"/>
      <c r="N331" s="197"/>
      <c r="O331" s="66"/>
      <c r="P331" s="66"/>
      <c r="Q331" s="66"/>
      <c r="R331" s="66"/>
      <c r="S331" s="66"/>
      <c r="T331" s="67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163</v>
      </c>
      <c r="AU331" s="19" t="s">
        <v>81</v>
      </c>
    </row>
    <row r="332" spans="1:47" s="2" customFormat="1" ht="11.25">
      <c r="A332" s="36"/>
      <c r="B332" s="37"/>
      <c r="C332" s="38"/>
      <c r="D332" s="198" t="s">
        <v>164</v>
      </c>
      <c r="E332" s="38"/>
      <c r="F332" s="199" t="s">
        <v>2549</v>
      </c>
      <c r="G332" s="38"/>
      <c r="H332" s="38"/>
      <c r="I332" s="195"/>
      <c r="J332" s="38"/>
      <c r="K332" s="38"/>
      <c r="L332" s="41"/>
      <c r="M332" s="196"/>
      <c r="N332" s="197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164</v>
      </c>
      <c r="AU332" s="19" t="s">
        <v>81</v>
      </c>
    </row>
    <row r="333" spans="2:51" s="14" customFormat="1" ht="11.25">
      <c r="B333" s="210"/>
      <c r="C333" s="211"/>
      <c r="D333" s="193" t="s">
        <v>166</v>
      </c>
      <c r="E333" s="212" t="s">
        <v>19</v>
      </c>
      <c r="F333" s="213" t="s">
        <v>2550</v>
      </c>
      <c r="G333" s="211"/>
      <c r="H333" s="214">
        <v>5.19</v>
      </c>
      <c r="I333" s="215"/>
      <c r="J333" s="211"/>
      <c r="K333" s="211"/>
      <c r="L333" s="216"/>
      <c r="M333" s="217"/>
      <c r="N333" s="218"/>
      <c r="O333" s="218"/>
      <c r="P333" s="218"/>
      <c r="Q333" s="218"/>
      <c r="R333" s="218"/>
      <c r="S333" s="218"/>
      <c r="T333" s="219"/>
      <c r="AT333" s="220" t="s">
        <v>166</v>
      </c>
      <c r="AU333" s="220" t="s">
        <v>81</v>
      </c>
      <c r="AV333" s="14" t="s">
        <v>81</v>
      </c>
      <c r="AW333" s="14" t="s">
        <v>33</v>
      </c>
      <c r="AX333" s="14" t="s">
        <v>72</v>
      </c>
      <c r="AY333" s="220" t="s">
        <v>154</v>
      </c>
    </row>
    <row r="334" spans="2:51" s="15" customFormat="1" ht="11.25">
      <c r="B334" s="221"/>
      <c r="C334" s="222"/>
      <c r="D334" s="193" t="s">
        <v>166</v>
      </c>
      <c r="E334" s="223" t="s">
        <v>19</v>
      </c>
      <c r="F334" s="224" t="s">
        <v>196</v>
      </c>
      <c r="G334" s="222"/>
      <c r="H334" s="225">
        <v>5.19</v>
      </c>
      <c r="I334" s="226"/>
      <c r="J334" s="222"/>
      <c r="K334" s="222"/>
      <c r="L334" s="227"/>
      <c r="M334" s="228"/>
      <c r="N334" s="229"/>
      <c r="O334" s="229"/>
      <c r="P334" s="229"/>
      <c r="Q334" s="229"/>
      <c r="R334" s="229"/>
      <c r="S334" s="229"/>
      <c r="T334" s="230"/>
      <c r="AT334" s="231" t="s">
        <v>166</v>
      </c>
      <c r="AU334" s="231" t="s">
        <v>81</v>
      </c>
      <c r="AV334" s="15" t="s">
        <v>161</v>
      </c>
      <c r="AW334" s="15" t="s">
        <v>33</v>
      </c>
      <c r="AX334" s="15" t="s">
        <v>79</v>
      </c>
      <c r="AY334" s="231" t="s">
        <v>154</v>
      </c>
    </row>
    <row r="335" spans="2:63" s="12" customFormat="1" ht="22.9" customHeight="1">
      <c r="B335" s="164"/>
      <c r="C335" s="165"/>
      <c r="D335" s="166" t="s">
        <v>71</v>
      </c>
      <c r="E335" s="178" t="s">
        <v>1053</v>
      </c>
      <c r="F335" s="178" t="s">
        <v>1054</v>
      </c>
      <c r="G335" s="165"/>
      <c r="H335" s="165"/>
      <c r="I335" s="168"/>
      <c r="J335" s="179">
        <f>BK335</f>
        <v>0</v>
      </c>
      <c r="K335" s="165"/>
      <c r="L335" s="170"/>
      <c r="M335" s="171"/>
      <c r="N335" s="172"/>
      <c r="O335" s="172"/>
      <c r="P335" s="173">
        <f>SUM(P336:P338)</f>
        <v>0</v>
      </c>
      <c r="Q335" s="172"/>
      <c r="R335" s="173">
        <f>SUM(R336:R338)</f>
        <v>0</v>
      </c>
      <c r="S335" s="172"/>
      <c r="T335" s="174">
        <f>SUM(T336:T338)</f>
        <v>0</v>
      </c>
      <c r="AR335" s="175" t="s">
        <v>79</v>
      </c>
      <c r="AT335" s="176" t="s">
        <v>71</v>
      </c>
      <c r="AU335" s="176" t="s">
        <v>79</v>
      </c>
      <c r="AY335" s="175" t="s">
        <v>154</v>
      </c>
      <c r="BK335" s="177">
        <f>SUM(BK336:BK338)</f>
        <v>0</v>
      </c>
    </row>
    <row r="336" spans="1:65" s="2" customFormat="1" ht="24.2" customHeight="1">
      <c r="A336" s="36"/>
      <c r="B336" s="37"/>
      <c r="C336" s="180" t="s">
        <v>428</v>
      </c>
      <c r="D336" s="180" t="s">
        <v>156</v>
      </c>
      <c r="E336" s="181" t="s">
        <v>2551</v>
      </c>
      <c r="F336" s="182" t="s">
        <v>2552</v>
      </c>
      <c r="G336" s="183" t="s">
        <v>258</v>
      </c>
      <c r="H336" s="184">
        <v>18.31</v>
      </c>
      <c r="I336" s="185"/>
      <c r="J336" s="186">
        <f>ROUND(I336*H336,2)</f>
        <v>0</v>
      </c>
      <c r="K336" s="182" t="s">
        <v>160</v>
      </c>
      <c r="L336" s="41"/>
      <c r="M336" s="187" t="s">
        <v>19</v>
      </c>
      <c r="N336" s="188" t="s">
        <v>43</v>
      </c>
      <c r="O336" s="66"/>
      <c r="P336" s="189">
        <f>O336*H336</f>
        <v>0</v>
      </c>
      <c r="Q336" s="189">
        <v>0</v>
      </c>
      <c r="R336" s="189">
        <f>Q336*H336</f>
        <v>0</v>
      </c>
      <c r="S336" s="189">
        <v>0</v>
      </c>
      <c r="T336" s="190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91" t="s">
        <v>161</v>
      </c>
      <c r="AT336" s="191" t="s">
        <v>156</v>
      </c>
      <c r="AU336" s="191" t="s">
        <v>81</v>
      </c>
      <c r="AY336" s="19" t="s">
        <v>154</v>
      </c>
      <c r="BE336" s="192">
        <f>IF(N336="základní",J336,0)</f>
        <v>0</v>
      </c>
      <c r="BF336" s="192">
        <f>IF(N336="snížená",J336,0)</f>
        <v>0</v>
      </c>
      <c r="BG336" s="192">
        <f>IF(N336="zákl. přenesená",J336,0)</f>
        <v>0</v>
      </c>
      <c r="BH336" s="192">
        <f>IF(N336="sníž. přenesená",J336,0)</f>
        <v>0</v>
      </c>
      <c r="BI336" s="192">
        <f>IF(N336="nulová",J336,0)</f>
        <v>0</v>
      </c>
      <c r="BJ336" s="19" t="s">
        <v>79</v>
      </c>
      <c r="BK336" s="192">
        <f>ROUND(I336*H336,2)</f>
        <v>0</v>
      </c>
      <c r="BL336" s="19" t="s">
        <v>161</v>
      </c>
      <c r="BM336" s="191" t="s">
        <v>2553</v>
      </c>
    </row>
    <row r="337" spans="1:47" s="2" customFormat="1" ht="29.25">
      <c r="A337" s="36"/>
      <c r="B337" s="37"/>
      <c r="C337" s="38"/>
      <c r="D337" s="193" t="s">
        <v>163</v>
      </c>
      <c r="E337" s="38"/>
      <c r="F337" s="194" t="s">
        <v>2554</v>
      </c>
      <c r="G337" s="38"/>
      <c r="H337" s="38"/>
      <c r="I337" s="195"/>
      <c r="J337" s="38"/>
      <c r="K337" s="38"/>
      <c r="L337" s="41"/>
      <c r="M337" s="196"/>
      <c r="N337" s="197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163</v>
      </c>
      <c r="AU337" s="19" t="s">
        <v>81</v>
      </c>
    </row>
    <row r="338" spans="1:47" s="2" customFormat="1" ht="11.25">
      <c r="A338" s="36"/>
      <c r="B338" s="37"/>
      <c r="C338" s="38"/>
      <c r="D338" s="198" t="s">
        <v>164</v>
      </c>
      <c r="E338" s="38"/>
      <c r="F338" s="199" t="s">
        <v>2555</v>
      </c>
      <c r="G338" s="38"/>
      <c r="H338" s="38"/>
      <c r="I338" s="195"/>
      <c r="J338" s="38"/>
      <c r="K338" s="38"/>
      <c r="L338" s="41"/>
      <c r="M338" s="196"/>
      <c r="N338" s="197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164</v>
      </c>
      <c r="AU338" s="19" t="s">
        <v>81</v>
      </c>
    </row>
    <row r="339" spans="2:63" s="12" customFormat="1" ht="25.9" customHeight="1">
      <c r="B339" s="164"/>
      <c r="C339" s="165"/>
      <c r="D339" s="166" t="s">
        <v>71</v>
      </c>
      <c r="E339" s="167" t="s">
        <v>1060</v>
      </c>
      <c r="F339" s="167" t="s">
        <v>1061</v>
      </c>
      <c r="G339" s="165"/>
      <c r="H339" s="165"/>
      <c r="I339" s="168"/>
      <c r="J339" s="169">
        <f>BK339</f>
        <v>0</v>
      </c>
      <c r="K339" s="165"/>
      <c r="L339" s="170"/>
      <c r="M339" s="171"/>
      <c r="N339" s="172"/>
      <c r="O339" s="172"/>
      <c r="P339" s="173">
        <f>P340+P354</f>
        <v>0</v>
      </c>
      <c r="Q339" s="172"/>
      <c r="R339" s="173">
        <f>R340+R354</f>
        <v>0</v>
      </c>
      <c r="S339" s="172"/>
      <c r="T339" s="174">
        <f>T340+T354</f>
        <v>0</v>
      </c>
      <c r="AR339" s="175" t="s">
        <v>81</v>
      </c>
      <c r="AT339" s="176" t="s">
        <v>71</v>
      </c>
      <c r="AU339" s="176" t="s">
        <v>72</v>
      </c>
      <c r="AY339" s="175" t="s">
        <v>154</v>
      </c>
      <c r="BK339" s="177">
        <f>BK340+BK354</f>
        <v>0</v>
      </c>
    </row>
    <row r="340" spans="2:63" s="12" customFormat="1" ht="22.9" customHeight="1">
      <c r="B340" s="164"/>
      <c r="C340" s="165"/>
      <c r="D340" s="166" t="s">
        <v>71</v>
      </c>
      <c r="E340" s="178" t="s">
        <v>1289</v>
      </c>
      <c r="F340" s="178" t="s">
        <v>1290</v>
      </c>
      <c r="G340" s="165"/>
      <c r="H340" s="165"/>
      <c r="I340" s="168"/>
      <c r="J340" s="179">
        <f>BK340</f>
        <v>0</v>
      </c>
      <c r="K340" s="165"/>
      <c r="L340" s="170"/>
      <c r="M340" s="171"/>
      <c r="N340" s="172"/>
      <c r="O340" s="172"/>
      <c r="P340" s="173">
        <f>SUM(P341:P353)</f>
        <v>0</v>
      </c>
      <c r="Q340" s="172"/>
      <c r="R340" s="173">
        <f>SUM(R341:R353)</f>
        <v>0</v>
      </c>
      <c r="S340" s="172"/>
      <c r="T340" s="174">
        <f>SUM(T341:T353)</f>
        <v>0</v>
      </c>
      <c r="AR340" s="175" t="s">
        <v>81</v>
      </c>
      <c r="AT340" s="176" t="s">
        <v>71</v>
      </c>
      <c r="AU340" s="176" t="s">
        <v>79</v>
      </c>
      <c r="AY340" s="175" t="s">
        <v>154</v>
      </c>
      <c r="BK340" s="177">
        <f>SUM(BK341:BK353)</f>
        <v>0</v>
      </c>
    </row>
    <row r="341" spans="1:65" s="2" customFormat="1" ht="33" customHeight="1">
      <c r="A341" s="36"/>
      <c r="B341" s="37"/>
      <c r="C341" s="180" t="s">
        <v>433</v>
      </c>
      <c r="D341" s="180" t="s">
        <v>156</v>
      </c>
      <c r="E341" s="181" t="s">
        <v>2556</v>
      </c>
      <c r="F341" s="182" t="s">
        <v>2557</v>
      </c>
      <c r="G341" s="183" t="s">
        <v>159</v>
      </c>
      <c r="H341" s="184">
        <v>1.34</v>
      </c>
      <c r="I341" s="185"/>
      <c r="J341" s="186">
        <f>ROUND(I341*H341,2)</f>
        <v>0</v>
      </c>
      <c r="K341" s="182" t="s">
        <v>458</v>
      </c>
      <c r="L341" s="41"/>
      <c r="M341" s="187" t="s">
        <v>19</v>
      </c>
      <c r="N341" s="188" t="s">
        <v>43</v>
      </c>
      <c r="O341" s="66"/>
      <c r="P341" s="189">
        <f>O341*H341</f>
        <v>0</v>
      </c>
      <c r="Q341" s="189">
        <v>0</v>
      </c>
      <c r="R341" s="189">
        <f>Q341*H341</f>
        <v>0</v>
      </c>
      <c r="S341" s="189">
        <v>0</v>
      </c>
      <c r="T341" s="190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91" t="s">
        <v>262</v>
      </c>
      <c r="AT341" s="191" t="s">
        <v>156</v>
      </c>
      <c r="AU341" s="191" t="s">
        <v>81</v>
      </c>
      <c r="AY341" s="19" t="s">
        <v>154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19" t="s">
        <v>79</v>
      </c>
      <c r="BK341" s="192">
        <f>ROUND(I341*H341,2)</f>
        <v>0</v>
      </c>
      <c r="BL341" s="19" t="s">
        <v>262</v>
      </c>
      <c r="BM341" s="191" t="s">
        <v>2558</v>
      </c>
    </row>
    <row r="342" spans="1:47" s="2" customFormat="1" ht="19.5">
      <c r="A342" s="36"/>
      <c r="B342" s="37"/>
      <c r="C342" s="38"/>
      <c r="D342" s="193" t="s">
        <v>163</v>
      </c>
      <c r="E342" s="38"/>
      <c r="F342" s="194" t="s">
        <v>2557</v>
      </c>
      <c r="G342" s="38"/>
      <c r="H342" s="38"/>
      <c r="I342" s="195"/>
      <c r="J342" s="38"/>
      <c r="K342" s="38"/>
      <c r="L342" s="41"/>
      <c r="M342" s="196"/>
      <c r="N342" s="197"/>
      <c r="O342" s="66"/>
      <c r="P342" s="66"/>
      <c r="Q342" s="66"/>
      <c r="R342" s="66"/>
      <c r="S342" s="66"/>
      <c r="T342" s="67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9" t="s">
        <v>163</v>
      </c>
      <c r="AU342" s="19" t="s">
        <v>81</v>
      </c>
    </row>
    <row r="343" spans="1:47" s="2" customFormat="1" ht="19.5">
      <c r="A343" s="36"/>
      <c r="B343" s="37"/>
      <c r="C343" s="38"/>
      <c r="D343" s="193" t="s">
        <v>2416</v>
      </c>
      <c r="E343" s="38"/>
      <c r="F343" s="260" t="s">
        <v>2559</v>
      </c>
      <c r="G343" s="38"/>
      <c r="H343" s="38"/>
      <c r="I343" s="195"/>
      <c r="J343" s="38"/>
      <c r="K343" s="38"/>
      <c r="L343" s="41"/>
      <c r="M343" s="196"/>
      <c r="N343" s="197"/>
      <c r="O343" s="66"/>
      <c r="P343" s="66"/>
      <c r="Q343" s="66"/>
      <c r="R343" s="66"/>
      <c r="S343" s="66"/>
      <c r="T343" s="67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2416</v>
      </c>
      <c r="AU343" s="19" t="s">
        <v>81</v>
      </c>
    </row>
    <row r="344" spans="1:65" s="2" customFormat="1" ht="16.5" customHeight="1">
      <c r="A344" s="36"/>
      <c r="B344" s="37"/>
      <c r="C344" s="180" t="s">
        <v>441</v>
      </c>
      <c r="D344" s="180" t="s">
        <v>156</v>
      </c>
      <c r="E344" s="181" t="s">
        <v>2560</v>
      </c>
      <c r="F344" s="182" t="s">
        <v>2561</v>
      </c>
      <c r="G344" s="183" t="s">
        <v>159</v>
      </c>
      <c r="H344" s="184">
        <v>4.4</v>
      </c>
      <c r="I344" s="185"/>
      <c r="J344" s="186">
        <f>ROUND(I344*H344,2)</f>
        <v>0</v>
      </c>
      <c r="K344" s="182" t="s">
        <v>458</v>
      </c>
      <c r="L344" s="41"/>
      <c r="M344" s="187" t="s">
        <v>19</v>
      </c>
      <c r="N344" s="188" t="s">
        <v>43</v>
      </c>
      <c r="O344" s="66"/>
      <c r="P344" s="189">
        <f>O344*H344</f>
        <v>0</v>
      </c>
      <c r="Q344" s="189">
        <v>0</v>
      </c>
      <c r="R344" s="189">
        <f>Q344*H344</f>
        <v>0</v>
      </c>
      <c r="S344" s="189">
        <v>0</v>
      </c>
      <c r="T344" s="190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1" t="s">
        <v>262</v>
      </c>
      <c r="AT344" s="191" t="s">
        <v>156</v>
      </c>
      <c r="AU344" s="191" t="s">
        <v>81</v>
      </c>
      <c r="AY344" s="19" t="s">
        <v>154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19" t="s">
        <v>79</v>
      </c>
      <c r="BK344" s="192">
        <f>ROUND(I344*H344,2)</f>
        <v>0</v>
      </c>
      <c r="BL344" s="19" t="s">
        <v>262</v>
      </c>
      <c r="BM344" s="191" t="s">
        <v>2562</v>
      </c>
    </row>
    <row r="345" spans="1:47" s="2" customFormat="1" ht="11.25">
      <c r="A345" s="36"/>
      <c r="B345" s="37"/>
      <c r="C345" s="38"/>
      <c r="D345" s="193" t="s">
        <v>163</v>
      </c>
      <c r="E345" s="38"/>
      <c r="F345" s="194" t="s">
        <v>2561</v>
      </c>
      <c r="G345" s="38"/>
      <c r="H345" s="38"/>
      <c r="I345" s="195"/>
      <c r="J345" s="38"/>
      <c r="K345" s="38"/>
      <c r="L345" s="41"/>
      <c r="M345" s="196"/>
      <c r="N345" s="197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163</v>
      </c>
      <c r="AU345" s="19" t="s">
        <v>81</v>
      </c>
    </row>
    <row r="346" spans="2:51" s="13" customFormat="1" ht="11.25">
      <c r="B346" s="200"/>
      <c r="C346" s="201"/>
      <c r="D346" s="193" t="s">
        <v>166</v>
      </c>
      <c r="E346" s="202" t="s">
        <v>19</v>
      </c>
      <c r="F346" s="203" t="s">
        <v>2351</v>
      </c>
      <c r="G346" s="201"/>
      <c r="H346" s="202" t="s">
        <v>19</v>
      </c>
      <c r="I346" s="204"/>
      <c r="J346" s="201"/>
      <c r="K346" s="201"/>
      <c r="L346" s="205"/>
      <c r="M346" s="206"/>
      <c r="N346" s="207"/>
      <c r="O346" s="207"/>
      <c r="P346" s="207"/>
      <c r="Q346" s="207"/>
      <c r="R346" s="207"/>
      <c r="S346" s="207"/>
      <c r="T346" s="208"/>
      <c r="AT346" s="209" t="s">
        <v>166</v>
      </c>
      <c r="AU346" s="209" t="s">
        <v>81</v>
      </c>
      <c r="AV346" s="13" t="s">
        <v>79</v>
      </c>
      <c r="AW346" s="13" t="s">
        <v>33</v>
      </c>
      <c r="AX346" s="13" t="s">
        <v>72</v>
      </c>
      <c r="AY346" s="209" t="s">
        <v>154</v>
      </c>
    </row>
    <row r="347" spans="2:51" s="14" customFormat="1" ht="11.25">
      <c r="B347" s="210"/>
      <c r="C347" s="211"/>
      <c r="D347" s="193" t="s">
        <v>166</v>
      </c>
      <c r="E347" s="212" t="s">
        <v>19</v>
      </c>
      <c r="F347" s="213" t="s">
        <v>2563</v>
      </c>
      <c r="G347" s="211"/>
      <c r="H347" s="214">
        <v>4.4</v>
      </c>
      <c r="I347" s="215"/>
      <c r="J347" s="211"/>
      <c r="K347" s="211"/>
      <c r="L347" s="216"/>
      <c r="M347" s="217"/>
      <c r="N347" s="218"/>
      <c r="O347" s="218"/>
      <c r="P347" s="218"/>
      <c r="Q347" s="218"/>
      <c r="R347" s="218"/>
      <c r="S347" s="218"/>
      <c r="T347" s="219"/>
      <c r="AT347" s="220" t="s">
        <v>166</v>
      </c>
      <c r="AU347" s="220" t="s">
        <v>81</v>
      </c>
      <c r="AV347" s="14" t="s">
        <v>81</v>
      </c>
      <c r="AW347" s="14" t="s">
        <v>33</v>
      </c>
      <c r="AX347" s="14" t="s">
        <v>72</v>
      </c>
      <c r="AY347" s="220" t="s">
        <v>154</v>
      </c>
    </row>
    <row r="348" spans="2:51" s="15" customFormat="1" ht="11.25">
      <c r="B348" s="221"/>
      <c r="C348" s="222"/>
      <c r="D348" s="193" t="s">
        <v>166</v>
      </c>
      <c r="E348" s="223" t="s">
        <v>19</v>
      </c>
      <c r="F348" s="224" t="s">
        <v>196</v>
      </c>
      <c r="G348" s="222"/>
      <c r="H348" s="225">
        <v>4.4</v>
      </c>
      <c r="I348" s="226"/>
      <c r="J348" s="222"/>
      <c r="K348" s="222"/>
      <c r="L348" s="227"/>
      <c r="M348" s="228"/>
      <c r="N348" s="229"/>
      <c r="O348" s="229"/>
      <c r="P348" s="229"/>
      <c r="Q348" s="229"/>
      <c r="R348" s="229"/>
      <c r="S348" s="229"/>
      <c r="T348" s="230"/>
      <c r="AT348" s="231" t="s">
        <v>166</v>
      </c>
      <c r="AU348" s="231" t="s">
        <v>81</v>
      </c>
      <c r="AV348" s="15" t="s">
        <v>161</v>
      </c>
      <c r="AW348" s="15" t="s">
        <v>33</v>
      </c>
      <c r="AX348" s="15" t="s">
        <v>79</v>
      </c>
      <c r="AY348" s="231" t="s">
        <v>154</v>
      </c>
    </row>
    <row r="349" spans="1:65" s="2" customFormat="1" ht="33" customHeight="1">
      <c r="A349" s="36"/>
      <c r="B349" s="37"/>
      <c r="C349" s="180" t="s">
        <v>448</v>
      </c>
      <c r="D349" s="180" t="s">
        <v>156</v>
      </c>
      <c r="E349" s="181" t="s">
        <v>2564</v>
      </c>
      <c r="F349" s="182" t="s">
        <v>2565</v>
      </c>
      <c r="G349" s="183" t="s">
        <v>159</v>
      </c>
      <c r="H349" s="184">
        <v>2.2</v>
      </c>
      <c r="I349" s="185"/>
      <c r="J349" s="186">
        <f>ROUND(I349*H349,2)</f>
        <v>0</v>
      </c>
      <c r="K349" s="182" t="s">
        <v>458</v>
      </c>
      <c r="L349" s="41"/>
      <c r="M349" s="187" t="s">
        <v>19</v>
      </c>
      <c r="N349" s="188" t="s">
        <v>43</v>
      </c>
      <c r="O349" s="66"/>
      <c r="P349" s="189">
        <f>O349*H349</f>
        <v>0</v>
      </c>
      <c r="Q349" s="189">
        <v>0</v>
      </c>
      <c r="R349" s="189">
        <f>Q349*H349</f>
        <v>0</v>
      </c>
      <c r="S349" s="189">
        <v>0</v>
      </c>
      <c r="T349" s="190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91" t="s">
        <v>262</v>
      </c>
      <c r="AT349" s="191" t="s">
        <v>156</v>
      </c>
      <c r="AU349" s="191" t="s">
        <v>81</v>
      </c>
      <c r="AY349" s="19" t="s">
        <v>154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19" t="s">
        <v>79</v>
      </c>
      <c r="BK349" s="192">
        <f>ROUND(I349*H349,2)</f>
        <v>0</v>
      </c>
      <c r="BL349" s="19" t="s">
        <v>262</v>
      </c>
      <c r="BM349" s="191" t="s">
        <v>2566</v>
      </c>
    </row>
    <row r="350" spans="1:47" s="2" customFormat="1" ht="19.5">
      <c r="A350" s="36"/>
      <c r="B350" s="37"/>
      <c r="C350" s="38"/>
      <c r="D350" s="193" t="s">
        <v>163</v>
      </c>
      <c r="E350" s="38"/>
      <c r="F350" s="194" t="s">
        <v>2565</v>
      </c>
      <c r="G350" s="38"/>
      <c r="H350" s="38"/>
      <c r="I350" s="195"/>
      <c r="J350" s="38"/>
      <c r="K350" s="38"/>
      <c r="L350" s="41"/>
      <c r="M350" s="196"/>
      <c r="N350" s="197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163</v>
      </c>
      <c r="AU350" s="19" t="s">
        <v>81</v>
      </c>
    </row>
    <row r="351" spans="2:51" s="13" customFormat="1" ht="11.25">
      <c r="B351" s="200"/>
      <c r="C351" s="201"/>
      <c r="D351" s="193" t="s">
        <v>166</v>
      </c>
      <c r="E351" s="202" t="s">
        <v>19</v>
      </c>
      <c r="F351" s="203" t="s">
        <v>2351</v>
      </c>
      <c r="G351" s="201"/>
      <c r="H351" s="202" t="s">
        <v>19</v>
      </c>
      <c r="I351" s="204"/>
      <c r="J351" s="201"/>
      <c r="K351" s="201"/>
      <c r="L351" s="205"/>
      <c r="M351" s="206"/>
      <c r="N351" s="207"/>
      <c r="O351" s="207"/>
      <c r="P351" s="207"/>
      <c r="Q351" s="207"/>
      <c r="R351" s="207"/>
      <c r="S351" s="207"/>
      <c r="T351" s="208"/>
      <c r="AT351" s="209" t="s">
        <v>166</v>
      </c>
      <c r="AU351" s="209" t="s">
        <v>81</v>
      </c>
      <c r="AV351" s="13" t="s">
        <v>79</v>
      </c>
      <c r="AW351" s="13" t="s">
        <v>33</v>
      </c>
      <c r="AX351" s="13" t="s">
        <v>72</v>
      </c>
      <c r="AY351" s="209" t="s">
        <v>154</v>
      </c>
    </row>
    <row r="352" spans="2:51" s="14" customFormat="1" ht="11.25">
      <c r="B352" s="210"/>
      <c r="C352" s="211"/>
      <c r="D352" s="193" t="s">
        <v>166</v>
      </c>
      <c r="E352" s="212" t="s">
        <v>19</v>
      </c>
      <c r="F352" s="213" t="s">
        <v>2567</v>
      </c>
      <c r="G352" s="211"/>
      <c r="H352" s="214">
        <v>2.2</v>
      </c>
      <c r="I352" s="215"/>
      <c r="J352" s="211"/>
      <c r="K352" s="211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166</v>
      </c>
      <c r="AU352" s="220" t="s">
        <v>81</v>
      </c>
      <c r="AV352" s="14" t="s">
        <v>81</v>
      </c>
      <c r="AW352" s="14" t="s">
        <v>33</v>
      </c>
      <c r="AX352" s="14" t="s">
        <v>72</v>
      </c>
      <c r="AY352" s="220" t="s">
        <v>154</v>
      </c>
    </row>
    <row r="353" spans="2:51" s="15" customFormat="1" ht="11.25">
      <c r="B353" s="221"/>
      <c r="C353" s="222"/>
      <c r="D353" s="193" t="s">
        <v>166</v>
      </c>
      <c r="E353" s="223" t="s">
        <v>19</v>
      </c>
      <c r="F353" s="224" t="s">
        <v>196</v>
      </c>
      <c r="G353" s="222"/>
      <c r="H353" s="225">
        <v>2.2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166</v>
      </c>
      <c r="AU353" s="231" t="s">
        <v>81</v>
      </c>
      <c r="AV353" s="15" t="s">
        <v>161</v>
      </c>
      <c r="AW353" s="15" t="s">
        <v>33</v>
      </c>
      <c r="AX353" s="15" t="s">
        <v>79</v>
      </c>
      <c r="AY353" s="231" t="s">
        <v>154</v>
      </c>
    </row>
    <row r="354" spans="2:63" s="12" customFormat="1" ht="22.9" customHeight="1">
      <c r="B354" s="164"/>
      <c r="C354" s="165"/>
      <c r="D354" s="166" t="s">
        <v>71</v>
      </c>
      <c r="E354" s="178" t="s">
        <v>1362</v>
      </c>
      <c r="F354" s="178" t="s">
        <v>1363</v>
      </c>
      <c r="G354" s="165"/>
      <c r="H354" s="165"/>
      <c r="I354" s="168"/>
      <c r="J354" s="179">
        <f>BK354</f>
        <v>0</v>
      </c>
      <c r="K354" s="165"/>
      <c r="L354" s="170"/>
      <c r="M354" s="171"/>
      <c r="N354" s="172"/>
      <c r="O354" s="172"/>
      <c r="P354" s="173">
        <f>SUM(P355:P361)</f>
        <v>0</v>
      </c>
      <c r="Q354" s="172"/>
      <c r="R354" s="173">
        <f>SUM(R355:R361)</f>
        <v>0</v>
      </c>
      <c r="S354" s="172"/>
      <c r="T354" s="174">
        <f>SUM(T355:T361)</f>
        <v>0</v>
      </c>
      <c r="AR354" s="175" t="s">
        <v>81</v>
      </c>
      <c r="AT354" s="176" t="s">
        <v>71</v>
      </c>
      <c r="AU354" s="176" t="s">
        <v>79</v>
      </c>
      <c r="AY354" s="175" t="s">
        <v>154</v>
      </c>
      <c r="BK354" s="177">
        <f>SUM(BK355:BK361)</f>
        <v>0</v>
      </c>
    </row>
    <row r="355" spans="1:65" s="2" customFormat="1" ht="21.75" customHeight="1">
      <c r="A355" s="36"/>
      <c r="B355" s="37"/>
      <c r="C355" s="180" t="s">
        <v>454</v>
      </c>
      <c r="D355" s="180" t="s">
        <v>156</v>
      </c>
      <c r="E355" s="181" t="s">
        <v>2568</v>
      </c>
      <c r="F355" s="182" t="s">
        <v>2569</v>
      </c>
      <c r="G355" s="183" t="s">
        <v>299</v>
      </c>
      <c r="H355" s="184">
        <v>8</v>
      </c>
      <c r="I355" s="185"/>
      <c r="J355" s="186">
        <f>ROUND(I355*H355,2)</f>
        <v>0</v>
      </c>
      <c r="K355" s="182" t="s">
        <v>458</v>
      </c>
      <c r="L355" s="41"/>
      <c r="M355" s="187" t="s">
        <v>19</v>
      </c>
      <c r="N355" s="188" t="s">
        <v>43</v>
      </c>
      <c r="O355" s="66"/>
      <c r="P355" s="189">
        <f>O355*H355</f>
        <v>0</v>
      </c>
      <c r="Q355" s="189">
        <v>0</v>
      </c>
      <c r="R355" s="189">
        <f>Q355*H355</f>
        <v>0</v>
      </c>
      <c r="S355" s="189">
        <v>0</v>
      </c>
      <c r="T355" s="190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1" t="s">
        <v>262</v>
      </c>
      <c r="AT355" s="191" t="s">
        <v>156</v>
      </c>
      <c r="AU355" s="191" t="s">
        <v>81</v>
      </c>
      <c r="AY355" s="19" t="s">
        <v>154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19" t="s">
        <v>79</v>
      </c>
      <c r="BK355" s="192">
        <f>ROUND(I355*H355,2)</f>
        <v>0</v>
      </c>
      <c r="BL355" s="19" t="s">
        <v>262</v>
      </c>
      <c r="BM355" s="191" t="s">
        <v>2570</v>
      </c>
    </row>
    <row r="356" spans="1:47" s="2" customFormat="1" ht="11.25">
      <c r="A356" s="36"/>
      <c r="B356" s="37"/>
      <c r="C356" s="38"/>
      <c r="D356" s="193" t="s">
        <v>163</v>
      </c>
      <c r="E356" s="38"/>
      <c r="F356" s="194" t="s">
        <v>2569</v>
      </c>
      <c r="G356" s="38"/>
      <c r="H356" s="38"/>
      <c r="I356" s="195"/>
      <c r="J356" s="38"/>
      <c r="K356" s="38"/>
      <c r="L356" s="41"/>
      <c r="M356" s="196"/>
      <c r="N356" s="197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163</v>
      </c>
      <c r="AU356" s="19" t="s">
        <v>81</v>
      </c>
    </row>
    <row r="357" spans="2:51" s="13" customFormat="1" ht="11.25">
      <c r="B357" s="200"/>
      <c r="C357" s="201"/>
      <c r="D357" s="193" t="s">
        <v>166</v>
      </c>
      <c r="E357" s="202" t="s">
        <v>19</v>
      </c>
      <c r="F357" s="203" t="s">
        <v>2451</v>
      </c>
      <c r="G357" s="201"/>
      <c r="H357" s="202" t="s">
        <v>19</v>
      </c>
      <c r="I357" s="204"/>
      <c r="J357" s="201"/>
      <c r="K357" s="201"/>
      <c r="L357" s="205"/>
      <c r="M357" s="206"/>
      <c r="N357" s="207"/>
      <c r="O357" s="207"/>
      <c r="P357" s="207"/>
      <c r="Q357" s="207"/>
      <c r="R357" s="207"/>
      <c r="S357" s="207"/>
      <c r="T357" s="208"/>
      <c r="AT357" s="209" t="s">
        <v>166</v>
      </c>
      <c r="AU357" s="209" t="s">
        <v>81</v>
      </c>
      <c r="AV357" s="13" t="s">
        <v>79</v>
      </c>
      <c r="AW357" s="13" t="s">
        <v>33</v>
      </c>
      <c r="AX357" s="13" t="s">
        <v>72</v>
      </c>
      <c r="AY357" s="209" t="s">
        <v>154</v>
      </c>
    </row>
    <row r="358" spans="2:51" s="14" customFormat="1" ht="11.25">
      <c r="B358" s="210"/>
      <c r="C358" s="211"/>
      <c r="D358" s="193" t="s">
        <v>166</v>
      </c>
      <c r="E358" s="212" t="s">
        <v>19</v>
      </c>
      <c r="F358" s="213" t="s">
        <v>187</v>
      </c>
      <c r="G358" s="211"/>
      <c r="H358" s="214">
        <v>5</v>
      </c>
      <c r="I358" s="215"/>
      <c r="J358" s="211"/>
      <c r="K358" s="211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166</v>
      </c>
      <c r="AU358" s="220" t="s">
        <v>81</v>
      </c>
      <c r="AV358" s="14" t="s">
        <v>81</v>
      </c>
      <c r="AW358" s="14" t="s">
        <v>33</v>
      </c>
      <c r="AX358" s="14" t="s">
        <v>72</v>
      </c>
      <c r="AY358" s="220" t="s">
        <v>154</v>
      </c>
    </row>
    <row r="359" spans="2:51" s="13" customFormat="1" ht="11.25">
      <c r="B359" s="200"/>
      <c r="C359" s="201"/>
      <c r="D359" s="193" t="s">
        <v>166</v>
      </c>
      <c r="E359" s="202" t="s">
        <v>19</v>
      </c>
      <c r="F359" s="203" t="s">
        <v>2351</v>
      </c>
      <c r="G359" s="201"/>
      <c r="H359" s="202" t="s">
        <v>19</v>
      </c>
      <c r="I359" s="204"/>
      <c r="J359" s="201"/>
      <c r="K359" s="201"/>
      <c r="L359" s="205"/>
      <c r="M359" s="206"/>
      <c r="N359" s="207"/>
      <c r="O359" s="207"/>
      <c r="P359" s="207"/>
      <c r="Q359" s="207"/>
      <c r="R359" s="207"/>
      <c r="S359" s="207"/>
      <c r="T359" s="208"/>
      <c r="AT359" s="209" t="s">
        <v>166</v>
      </c>
      <c r="AU359" s="209" t="s">
        <v>81</v>
      </c>
      <c r="AV359" s="13" t="s">
        <v>79</v>
      </c>
      <c r="AW359" s="13" t="s">
        <v>33</v>
      </c>
      <c r="AX359" s="13" t="s">
        <v>72</v>
      </c>
      <c r="AY359" s="209" t="s">
        <v>154</v>
      </c>
    </row>
    <row r="360" spans="2:51" s="14" customFormat="1" ht="11.25">
      <c r="B360" s="210"/>
      <c r="C360" s="211"/>
      <c r="D360" s="193" t="s">
        <v>166</v>
      </c>
      <c r="E360" s="212" t="s">
        <v>19</v>
      </c>
      <c r="F360" s="213" t="s">
        <v>174</v>
      </c>
      <c r="G360" s="211"/>
      <c r="H360" s="214">
        <v>3</v>
      </c>
      <c r="I360" s="215"/>
      <c r="J360" s="211"/>
      <c r="K360" s="211"/>
      <c r="L360" s="216"/>
      <c r="M360" s="217"/>
      <c r="N360" s="218"/>
      <c r="O360" s="218"/>
      <c r="P360" s="218"/>
      <c r="Q360" s="218"/>
      <c r="R360" s="218"/>
      <c r="S360" s="218"/>
      <c r="T360" s="219"/>
      <c r="AT360" s="220" t="s">
        <v>166</v>
      </c>
      <c r="AU360" s="220" t="s">
        <v>81</v>
      </c>
      <c r="AV360" s="14" t="s">
        <v>81</v>
      </c>
      <c r="AW360" s="14" t="s">
        <v>33</v>
      </c>
      <c r="AX360" s="14" t="s">
        <v>72</v>
      </c>
      <c r="AY360" s="220" t="s">
        <v>154</v>
      </c>
    </row>
    <row r="361" spans="2:51" s="15" customFormat="1" ht="11.25">
      <c r="B361" s="221"/>
      <c r="C361" s="222"/>
      <c r="D361" s="193" t="s">
        <v>166</v>
      </c>
      <c r="E361" s="223" t="s">
        <v>19</v>
      </c>
      <c r="F361" s="224" t="s">
        <v>196</v>
      </c>
      <c r="G361" s="222"/>
      <c r="H361" s="225">
        <v>8</v>
      </c>
      <c r="I361" s="226"/>
      <c r="J361" s="222"/>
      <c r="K361" s="222"/>
      <c r="L361" s="227"/>
      <c r="M361" s="261"/>
      <c r="N361" s="262"/>
      <c r="O361" s="262"/>
      <c r="P361" s="262"/>
      <c r="Q361" s="262"/>
      <c r="R361" s="262"/>
      <c r="S361" s="262"/>
      <c r="T361" s="263"/>
      <c r="AT361" s="231" t="s">
        <v>166</v>
      </c>
      <c r="AU361" s="231" t="s">
        <v>81</v>
      </c>
      <c r="AV361" s="15" t="s">
        <v>161</v>
      </c>
      <c r="AW361" s="15" t="s">
        <v>33</v>
      </c>
      <c r="AX361" s="15" t="s">
        <v>79</v>
      </c>
      <c r="AY361" s="231" t="s">
        <v>154</v>
      </c>
    </row>
    <row r="362" spans="1:31" s="2" customFormat="1" ht="6.95" customHeight="1">
      <c r="A362" s="36"/>
      <c r="B362" s="49"/>
      <c r="C362" s="50"/>
      <c r="D362" s="50"/>
      <c r="E362" s="50"/>
      <c r="F362" s="50"/>
      <c r="G362" s="50"/>
      <c r="H362" s="50"/>
      <c r="I362" s="50"/>
      <c r="J362" s="50"/>
      <c r="K362" s="50"/>
      <c r="L362" s="41"/>
      <c r="M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</row>
  </sheetData>
  <sheetProtection algorithmName="SHA-512" hashValue="OG7/J8iUfZlXQva/eYS1tfEjVLLJl7YuzWfebMQFWX/+tpRjAsPKkLxJpUYA4H2HFiqj7R/kLdQ9NZYvD/vI6A==" saltValue="jF1upGpnKPz5mz1ZA+JD+PmAdRCs6063sV9HicsWynF4HoRhgYfkfa5z73l0P/Yqg9tcjALjK9noZZUC8MV1Cg==" spinCount="100000" sheet="1" objects="1" scenarios="1" formatColumns="0" formatRows="0" autoFilter="0"/>
  <autoFilter ref="C99:K361"/>
  <mergeCells count="12">
    <mergeCell ref="E92:H92"/>
    <mergeCell ref="L2:V2"/>
    <mergeCell ref="E50:H50"/>
    <mergeCell ref="E52:H52"/>
    <mergeCell ref="E54:H54"/>
    <mergeCell ref="E88:H88"/>
    <mergeCell ref="E90:H90"/>
    <mergeCell ref="E7:H7"/>
    <mergeCell ref="E9:H9"/>
    <mergeCell ref="E11:H11"/>
    <mergeCell ref="E20:H20"/>
    <mergeCell ref="E29:H29"/>
  </mergeCells>
  <hyperlinks>
    <hyperlink ref="F105" r:id="rId1" display="https://podminky.urs.cz/item/CS_URS_2023_01/122211101"/>
    <hyperlink ref="F112" r:id="rId2" display="https://podminky.urs.cz/item/CS_URS_2023_01/131213701"/>
    <hyperlink ref="F119" r:id="rId3" display="https://podminky.urs.cz/item/CS_URS_2023_01/132212131"/>
    <hyperlink ref="F126" r:id="rId4" display="https://podminky.urs.cz/item/CS_URS_2023_01/133212811"/>
    <hyperlink ref="F137" r:id="rId5" display="https://podminky.urs.cz/item/CS_URS_2023_01/181951112"/>
    <hyperlink ref="F144" r:id="rId6" display="https://podminky.urs.cz/item/CS_URS_2023_01/162751117"/>
    <hyperlink ref="F149" r:id="rId7" display="https://podminky.urs.cz/item/CS_URS_2023_01/171251201"/>
    <hyperlink ref="F152" r:id="rId8" display="https://podminky.urs.cz/item/CS_URS_2023_01/171201221"/>
    <hyperlink ref="F158" r:id="rId9" display="https://podminky.urs.cz/item/CS_URS_2023_01/274313711"/>
    <hyperlink ref="F161" r:id="rId10" display="https://podminky.urs.cz/item/CS_URS_2023_01/275313711"/>
    <hyperlink ref="F164" r:id="rId11" display="https://podminky.urs.cz/item/CS_URS_2023_01/275362021"/>
    <hyperlink ref="F167" r:id="rId12" display="https://podminky.urs.cz/item/CS_URS_2023_01/275361821"/>
    <hyperlink ref="F172" r:id="rId13" display="https://podminky.urs.cz/item/CS_URS_2023_01/279311115"/>
    <hyperlink ref="F180" r:id="rId14" display="https://podminky.urs.cz/item/CS_URS_2023_01/331271125"/>
    <hyperlink ref="F195" r:id="rId15" display="https://podminky.urs.cz/item/CS_URS_2023_01/348101130"/>
    <hyperlink ref="F209" r:id="rId16" display="https://podminky.urs.cz/item/CS_URS_2023_01/564750001"/>
    <hyperlink ref="F217" r:id="rId17" display="https://podminky.urs.cz/item/CS_URS_2023_01/596211110"/>
    <hyperlink ref="F234" r:id="rId18" display="https://podminky.urs.cz/item/CS_URS_2023_01/952901104"/>
    <hyperlink ref="F237" r:id="rId19" display="https://podminky.urs.cz/item/CS_URS_2023_01/952902021"/>
    <hyperlink ref="F240" r:id="rId20" display="https://podminky.urs.cz/item/CS_URS_2023_01/952902031"/>
    <hyperlink ref="F243" r:id="rId21" display="https://podminky.urs.cz/item/CS_URS_2023_01/952902121"/>
    <hyperlink ref="F246" r:id="rId22" display="https://podminky.urs.cz/item/CS_URS_2023_01/952902131"/>
    <hyperlink ref="F250" r:id="rId23" display="https://podminky.urs.cz/item/CS_URS_2023_01/916331112"/>
    <hyperlink ref="F260" r:id="rId24" display="https://podminky.urs.cz/item/CS_URS_2023_01/953961111"/>
    <hyperlink ref="F268" r:id="rId25" display="https://podminky.urs.cz/item/CS_URS_2023_01/953965112"/>
    <hyperlink ref="F276" r:id="rId26" display="https://podminky.urs.cz/item/CS_URS_2023_01/953961113"/>
    <hyperlink ref="F286" r:id="rId27" display="https://podminky.urs.cz/item/CS_URS_2023_01/962022490"/>
    <hyperlink ref="F293" r:id="rId28" display="https://podminky.urs.cz/item/CS_URS_2023_01/962032314"/>
    <hyperlink ref="F296" r:id="rId29" display="https://podminky.urs.cz/item/CS_URS_2023_01/966071721"/>
    <hyperlink ref="F302" r:id="rId30" display="https://podminky.urs.cz/item/CS_URS_2023_01/966073810"/>
    <hyperlink ref="F310" r:id="rId31" display="https://podminky.urs.cz/item/CS_URS_2023_01/966073811"/>
    <hyperlink ref="F316" r:id="rId32" display="https://podminky.urs.cz/item/CS_URS_2023_01/966073813"/>
    <hyperlink ref="F323" r:id="rId33" display="https://podminky.urs.cz/item/CS_URS_2023_01/997013501"/>
    <hyperlink ref="F326" r:id="rId34" display="https://podminky.urs.cz/item/CS_URS_2023_01/997013509"/>
    <hyperlink ref="F332" r:id="rId35" display="https://podminky.urs.cz/item/CS_URS_2023_01/997013609"/>
    <hyperlink ref="F338" r:id="rId36" display="https://podminky.urs.cz/item/CS_URS_2023_01/9982321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493"/>
  <sheetViews>
    <sheetView showGridLines="0" workbookViewId="0" topLeftCell="A2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19" t="s">
        <v>97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5" customHeight="1">
      <c r="B4" s="22"/>
      <c r="D4" s="112" t="s">
        <v>101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26.25" customHeight="1">
      <c r="B7" s="22"/>
      <c r="E7" s="390" t="str">
        <f>'Rekapitulace stavby'!K6</f>
        <v>Sanace, zabezpečení a stavební úpravy objektu Komenského 759, Sokolov</v>
      </c>
      <c r="F7" s="391"/>
      <c r="G7" s="391"/>
      <c r="H7" s="391"/>
      <c r="L7" s="22"/>
    </row>
    <row r="8" spans="2:12" s="1" customFormat="1" ht="12" customHeight="1">
      <c r="B8" s="22"/>
      <c r="D8" s="114" t="s">
        <v>102</v>
      </c>
      <c r="L8" s="22"/>
    </row>
    <row r="9" spans="1:31" s="2" customFormat="1" ht="16.5" customHeight="1">
      <c r="A9" s="36"/>
      <c r="B9" s="41"/>
      <c r="C9" s="36"/>
      <c r="D9" s="36"/>
      <c r="E9" s="390" t="s">
        <v>2339</v>
      </c>
      <c r="F9" s="392"/>
      <c r="G9" s="392"/>
      <c r="H9" s="39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3" t="s">
        <v>2571</v>
      </c>
      <c r="F11" s="392"/>
      <c r="G11" s="392"/>
      <c r="H11" s="392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22</v>
      </c>
      <c r="G14" s="36"/>
      <c r="H14" s="36"/>
      <c r="I14" s="114" t="s">
        <v>23</v>
      </c>
      <c r="J14" s="116" t="str">
        <f>'Rekapitulace stavby'!AN8</f>
        <v>28. 6. 2023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25</v>
      </c>
      <c r="E16" s="36"/>
      <c r="F16" s="36"/>
      <c r="G16" s="36"/>
      <c r="H16" s="36"/>
      <c r="I16" s="114" t="s">
        <v>26</v>
      </c>
      <c r="J16" s="105" t="s">
        <v>19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27</v>
      </c>
      <c r="F17" s="36"/>
      <c r="G17" s="36"/>
      <c r="H17" s="36"/>
      <c r="I17" s="114" t="s">
        <v>28</v>
      </c>
      <c r="J17" s="105" t="s">
        <v>19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29</v>
      </c>
      <c r="E19" s="36"/>
      <c r="F19" s="36"/>
      <c r="G19" s="36"/>
      <c r="H19" s="36"/>
      <c r="I19" s="114" t="s">
        <v>26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4" t="str">
        <f>'Rekapitulace stavby'!E14</f>
        <v>Vyplň údaj</v>
      </c>
      <c r="F20" s="395"/>
      <c r="G20" s="395"/>
      <c r="H20" s="395"/>
      <c r="I20" s="114" t="s">
        <v>28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31</v>
      </c>
      <c r="E22" s="36"/>
      <c r="F22" s="36"/>
      <c r="G22" s="36"/>
      <c r="H22" s="36"/>
      <c r="I22" s="114" t="s">
        <v>26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2341</v>
      </c>
      <c r="F23" s="36"/>
      <c r="G23" s="36"/>
      <c r="H23" s="36"/>
      <c r="I23" s="114" t="s">
        <v>28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34</v>
      </c>
      <c r="E25" s="36"/>
      <c r="F25" s="36"/>
      <c r="G25" s="36"/>
      <c r="H25" s="36"/>
      <c r="I25" s="114" t="s">
        <v>26</v>
      </c>
      <c r="J25" s="105" t="s">
        <v>19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2342</v>
      </c>
      <c r="F26" s="36"/>
      <c r="G26" s="36"/>
      <c r="H26" s="36"/>
      <c r="I26" s="114" t="s">
        <v>28</v>
      </c>
      <c r="J26" s="105" t="s">
        <v>19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6" t="s">
        <v>19</v>
      </c>
      <c r="F29" s="396"/>
      <c r="G29" s="396"/>
      <c r="H29" s="396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ROUND(J97,2)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ROUND((SUM(BE97:BE492)),2)</f>
        <v>0</v>
      </c>
      <c r="G35" s="36"/>
      <c r="H35" s="36"/>
      <c r="I35" s="126">
        <v>0.21</v>
      </c>
      <c r="J35" s="125">
        <f>ROUND(((SUM(BE97:BE492))*I35),2)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ROUND((SUM(BF97:BF492)),2)</f>
        <v>0</v>
      </c>
      <c r="G36" s="36"/>
      <c r="H36" s="36"/>
      <c r="I36" s="126">
        <v>0.15</v>
      </c>
      <c r="J36" s="125">
        <f>ROUND(((SUM(BF97:BF492))*I36),2)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ROUND((SUM(BG97:BG492)),2)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ROUND((SUM(BH97:BH492)),2)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ROUND((SUM(BI97:BI492)),2)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108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6.25" customHeight="1">
      <c r="A50" s="36"/>
      <c r="B50" s="37"/>
      <c r="C50" s="38"/>
      <c r="D50" s="38"/>
      <c r="E50" s="397" t="str">
        <f>E7</f>
        <v>Sanace, zabezpečení a stavební úpravy objektu Komenského 759, Sokolov</v>
      </c>
      <c r="F50" s="398"/>
      <c r="G50" s="398"/>
      <c r="H50" s="39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7" t="s">
        <v>2339</v>
      </c>
      <c r="F52" s="399"/>
      <c r="G52" s="399"/>
      <c r="H52" s="399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6" t="str">
        <f>E11</f>
        <v>02.02 - Elektroinstalace</v>
      </c>
      <c r="F54" s="399"/>
      <c r="G54" s="399"/>
      <c r="H54" s="399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Komenského 759, Sokolov</v>
      </c>
      <c r="G56" s="38"/>
      <c r="H56" s="38"/>
      <c r="I56" s="31" t="s">
        <v>23</v>
      </c>
      <c r="J56" s="61" t="str">
        <f>IF(J14="","",J14)</f>
        <v>28. 6. 2023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>Karlovarský kraj</v>
      </c>
      <c r="G58" s="38"/>
      <c r="H58" s="38"/>
      <c r="I58" s="31" t="s">
        <v>31</v>
      </c>
      <c r="J58" s="34" t="str">
        <f>E23</f>
        <v>DPT s.r.o., Ostrov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7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31" t="s">
        <v>34</v>
      </c>
      <c r="J59" s="34" t="str">
        <f>E26</f>
        <v>Neubauerová Soňa, SK-Projekt, Ostrov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109</v>
      </c>
      <c r="D61" s="139"/>
      <c r="E61" s="139"/>
      <c r="F61" s="139"/>
      <c r="G61" s="139"/>
      <c r="H61" s="139"/>
      <c r="I61" s="139"/>
      <c r="J61" s="140" t="s">
        <v>110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J97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111</v>
      </c>
    </row>
    <row r="64" spans="2:12" s="9" customFormat="1" ht="24.95" customHeight="1">
      <c r="B64" s="142"/>
      <c r="C64" s="143"/>
      <c r="D64" s="144" t="s">
        <v>2572</v>
      </c>
      <c r="E64" s="145"/>
      <c r="F64" s="145"/>
      <c r="G64" s="145"/>
      <c r="H64" s="145"/>
      <c r="I64" s="145"/>
      <c r="J64" s="146">
        <f>J98</f>
        <v>0</v>
      </c>
      <c r="K64" s="143"/>
      <c r="L64" s="147"/>
    </row>
    <row r="65" spans="2:12" s="10" customFormat="1" ht="19.9" customHeight="1">
      <c r="B65" s="148"/>
      <c r="C65" s="99"/>
      <c r="D65" s="149" t="s">
        <v>113</v>
      </c>
      <c r="E65" s="150"/>
      <c r="F65" s="150"/>
      <c r="G65" s="150"/>
      <c r="H65" s="150"/>
      <c r="I65" s="150"/>
      <c r="J65" s="151">
        <f>J99</f>
        <v>0</v>
      </c>
      <c r="K65" s="99"/>
      <c r="L65" s="152"/>
    </row>
    <row r="66" spans="2:12" s="9" customFormat="1" ht="24.95" customHeight="1">
      <c r="B66" s="142"/>
      <c r="C66" s="143"/>
      <c r="D66" s="144" t="s">
        <v>123</v>
      </c>
      <c r="E66" s="145"/>
      <c r="F66" s="145"/>
      <c r="G66" s="145"/>
      <c r="H66" s="145"/>
      <c r="I66" s="145"/>
      <c r="J66" s="146">
        <f>J148</f>
        <v>0</v>
      </c>
      <c r="K66" s="143"/>
      <c r="L66" s="147"/>
    </row>
    <row r="67" spans="2:12" s="10" customFormat="1" ht="19.9" customHeight="1">
      <c r="B67" s="148"/>
      <c r="C67" s="99"/>
      <c r="D67" s="149" t="s">
        <v>2573</v>
      </c>
      <c r="E67" s="150"/>
      <c r="F67" s="150"/>
      <c r="G67" s="150"/>
      <c r="H67" s="150"/>
      <c r="I67" s="150"/>
      <c r="J67" s="151">
        <f>J149</f>
        <v>0</v>
      </c>
      <c r="K67" s="99"/>
      <c r="L67" s="152"/>
    </row>
    <row r="68" spans="2:12" s="10" customFormat="1" ht="19.9" customHeight="1">
      <c r="B68" s="148"/>
      <c r="C68" s="99"/>
      <c r="D68" s="149" t="s">
        <v>2574</v>
      </c>
      <c r="E68" s="150"/>
      <c r="F68" s="150"/>
      <c r="G68" s="150"/>
      <c r="H68" s="150"/>
      <c r="I68" s="150"/>
      <c r="J68" s="151">
        <f>J192</f>
        <v>0</v>
      </c>
      <c r="K68" s="99"/>
      <c r="L68" s="152"/>
    </row>
    <row r="69" spans="2:12" s="10" customFormat="1" ht="19.9" customHeight="1">
      <c r="B69" s="148"/>
      <c r="C69" s="99"/>
      <c r="D69" s="149" t="s">
        <v>2575</v>
      </c>
      <c r="E69" s="150"/>
      <c r="F69" s="150"/>
      <c r="G69" s="150"/>
      <c r="H69" s="150"/>
      <c r="I69" s="150"/>
      <c r="J69" s="151">
        <f>J208</f>
        <v>0</v>
      </c>
      <c r="K69" s="99"/>
      <c r="L69" s="152"/>
    </row>
    <row r="70" spans="2:12" s="10" customFormat="1" ht="19.9" customHeight="1">
      <c r="B70" s="148"/>
      <c r="C70" s="99"/>
      <c r="D70" s="149" t="s">
        <v>2576</v>
      </c>
      <c r="E70" s="150"/>
      <c r="F70" s="150"/>
      <c r="G70" s="150"/>
      <c r="H70" s="150"/>
      <c r="I70" s="150"/>
      <c r="J70" s="151">
        <f>J238</f>
        <v>0</v>
      </c>
      <c r="K70" s="99"/>
      <c r="L70" s="152"/>
    </row>
    <row r="71" spans="2:12" s="10" customFormat="1" ht="19.9" customHeight="1">
      <c r="B71" s="148"/>
      <c r="C71" s="99"/>
      <c r="D71" s="149" t="s">
        <v>2577</v>
      </c>
      <c r="E71" s="150"/>
      <c r="F71" s="150"/>
      <c r="G71" s="150"/>
      <c r="H71" s="150"/>
      <c r="I71" s="150"/>
      <c r="J71" s="151">
        <f>J257</f>
        <v>0</v>
      </c>
      <c r="K71" s="99"/>
      <c r="L71" s="152"/>
    </row>
    <row r="72" spans="2:12" s="10" customFormat="1" ht="19.9" customHeight="1">
      <c r="B72" s="148"/>
      <c r="C72" s="99"/>
      <c r="D72" s="149" t="s">
        <v>2578</v>
      </c>
      <c r="E72" s="150"/>
      <c r="F72" s="150"/>
      <c r="G72" s="150"/>
      <c r="H72" s="150"/>
      <c r="I72" s="150"/>
      <c r="J72" s="151">
        <f>J266</f>
        <v>0</v>
      </c>
      <c r="K72" s="99"/>
      <c r="L72" s="152"/>
    </row>
    <row r="73" spans="2:12" s="10" customFormat="1" ht="19.9" customHeight="1">
      <c r="B73" s="148"/>
      <c r="C73" s="99"/>
      <c r="D73" s="149" t="s">
        <v>2579</v>
      </c>
      <c r="E73" s="150"/>
      <c r="F73" s="150"/>
      <c r="G73" s="150"/>
      <c r="H73" s="150"/>
      <c r="I73" s="150"/>
      <c r="J73" s="151">
        <f>J322</f>
        <v>0</v>
      </c>
      <c r="K73" s="99"/>
      <c r="L73" s="152"/>
    </row>
    <row r="74" spans="2:12" s="10" customFormat="1" ht="19.9" customHeight="1">
      <c r="B74" s="148"/>
      <c r="C74" s="99"/>
      <c r="D74" s="149" t="s">
        <v>2580</v>
      </c>
      <c r="E74" s="150"/>
      <c r="F74" s="150"/>
      <c r="G74" s="150"/>
      <c r="H74" s="150"/>
      <c r="I74" s="150"/>
      <c r="J74" s="151">
        <f>J415</f>
        <v>0</v>
      </c>
      <c r="K74" s="99"/>
      <c r="L74" s="152"/>
    </row>
    <row r="75" spans="2:12" s="10" customFormat="1" ht="19.9" customHeight="1">
      <c r="B75" s="148"/>
      <c r="C75" s="99"/>
      <c r="D75" s="149" t="s">
        <v>2581</v>
      </c>
      <c r="E75" s="150"/>
      <c r="F75" s="150"/>
      <c r="G75" s="150"/>
      <c r="H75" s="150"/>
      <c r="I75" s="150"/>
      <c r="J75" s="151">
        <f>J459</f>
        <v>0</v>
      </c>
      <c r="K75" s="99"/>
      <c r="L75" s="152"/>
    </row>
    <row r="76" spans="1:31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5" t="s">
        <v>139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397" t="str">
        <f>E7</f>
        <v>Sanace, zabezpečení a stavební úpravy objektu Komenského 759, Sokolov</v>
      </c>
      <c r="F85" s="398"/>
      <c r="G85" s="398"/>
      <c r="H85" s="39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23"/>
      <c r="C86" s="31" t="s">
        <v>102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97" t="s">
        <v>2339</v>
      </c>
      <c r="F87" s="399"/>
      <c r="G87" s="399"/>
      <c r="H87" s="399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104</v>
      </c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46" t="str">
        <f>E11</f>
        <v>02.02 - Elektroinstalace</v>
      </c>
      <c r="F89" s="399"/>
      <c r="G89" s="399"/>
      <c r="H89" s="399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F14</f>
        <v>Komenského 759, Sokolov</v>
      </c>
      <c r="G91" s="38"/>
      <c r="H91" s="38"/>
      <c r="I91" s="31" t="s">
        <v>23</v>
      </c>
      <c r="J91" s="61" t="str">
        <f>IF(J14="","",J14)</f>
        <v>28. 6. 2023</v>
      </c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25</v>
      </c>
      <c r="D93" s="38"/>
      <c r="E93" s="38"/>
      <c r="F93" s="29" t="str">
        <f>E17</f>
        <v>Karlovarský kraj</v>
      </c>
      <c r="G93" s="38"/>
      <c r="H93" s="38"/>
      <c r="I93" s="31" t="s">
        <v>31</v>
      </c>
      <c r="J93" s="34" t="str">
        <f>E23</f>
        <v>DPT s.r.o., Ostrov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5.7" customHeight="1">
      <c r="A94" s="36"/>
      <c r="B94" s="37"/>
      <c r="C94" s="31" t="s">
        <v>29</v>
      </c>
      <c r="D94" s="38"/>
      <c r="E94" s="38"/>
      <c r="F94" s="29" t="str">
        <f>IF(E20="","",E20)</f>
        <v>Vyplň údaj</v>
      </c>
      <c r="G94" s="38"/>
      <c r="H94" s="38"/>
      <c r="I94" s="31" t="s">
        <v>34</v>
      </c>
      <c r="J94" s="34" t="str">
        <f>E26</f>
        <v>Neubauerová Soňa, SK-Projekt, Ostrov</v>
      </c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53"/>
      <c r="B96" s="154"/>
      <c r="C96" s="155" t="s">
        <v>140</v>
      </c>
      <c r="D96" s="156" t="s">
        <v>57</v>
      </c>
      <c r="E96" s="156" t="s">
        <v>53</v>
      </c>
      <c r="F96" s="156" t="s">
        <v>54</v>
      </c>
      <c r="G96" s="156" t="s">
        <v>141</v>
      </c>
      <c r="H96" s="156" t="s">
        <v>142</v>
      </c>
      <c r="I96" s="156" t="s">
        <v>143</v>
      </c>
      <c r="J96" s="156" t="s">
        <v>110</v>
      </c>
      <c r="K96" s="157" t="s">
        <v>144</v>
      </c>
      <c r="L96" s="158"/>
      <c r="M96" s="70" t="s">
        <v>19</v>
      </c>
      <c r="N96" s="71" t="s">
        <v>42</v>
      </c>
      <c r="O96" s="71" t="s">
        <v>145</v>
      </c>
      <c r="P96" s="71" t="s">
        <v>146</v>
      </c>
      <c r="Q96" s="71" t="s">
        <v>147</v>
      </c>
      <c r="R96" s="71" t="s">
        <v>148</v>
      </c>
      <c r="S96" s="71" t="s">
        <v>149</v>
      </c>
      <c r="T96" s="72" t="s">
        <v>150</v>
      </c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</row>
    <row r="97" spans="1:63" s="2" customFormat="1" ht="22.9" customHeight="1">
      <c r="A97" s="36"/>
      <c r="B97" s="37"/>
      <c r="C97" s="77" t="s">
        <v>151</v>
      </c>
      <c r="D97" s="38"/>
      <c r="E97" s="38"/>
      <c r="F97" s="38"/>
      <c r="G97" s="38"/>
      <c r="H97" s="38"/>
      <c r="I97" s="38"/>
      <c r="J97" s="159">
        <f>BK97</f>
        <v>0</v>
      </c>
      <c r="K97" s="38"/>
      <c r="L97" s="41"/>
      <c r="M97" s="73"/>
      <c r="N97" s="160"/>
      <c r="O97" s="74"/>
      <c r="P97" s="161">
        <f>P98+P148</f>
        <v>0</v>
      </c>
      <c r="Q97" s="74"/>
      <c r="R97" s="161">
        <f>R98+R148</f>
        <v>10.13532</v>
      </c>
      <c r="S97" s="74"/>
      <c r="T97" s="162">
        <f>T98+T148</f>
        <v>0.24459999999999998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71</v>
      </c>
      <c r="AU97" s="19" t="s">
        <v>111</v>
      </c>
      <c r="BK97" s="163">
        <f>BK98+BK148</f>
        <v>0</v>
      </c>
    </row>
    <row r="98" spans="2:63" s="12" customFormat="1" ht="25.9" customHeight="1">
      <c r="B98" s="164"/>
      <c r="C98" s="165"/>
      <c r="D98" s="166" t="s">
        <v>71</v>
      </c>
      <c r="E98" s="167" t="s">
        <v>152</v>
      </c>
      <c r="F98" s="167" t="s">
        <v>152</v>
      </c>
      <c r="G98" s="165"/>
      <c r="H98" s="165"/>
      <c r="I98" s="168"/>
      <c r="J98" s="169">
        <f>BK98</f>
        <v>0</v>
      </c>
      <c r="K98" s="165"/>
      <c r="L98" s="170"/>
      <c r="M98" s="171"/>
      <c r="N98" s="172"/>
      <c r="O98" s="172"/>
      <c r="P98" s="173">
        <f>P99</f>
        <v>0</v>
      </c>
      <c r="Q98" s="172"/>
      <c r="R98" s="173">
        <f>R99</f>
        <v>8.93</v>
      </c>
      <c r="S98" s="172"/>
      <c r="T98" s="174">
        <f>T99</f>
        <v>0</v>
      </c>
      <c r="AR98" s="175" t="s">
        <v>79</v>
      </c>
      <c r="AT98" s="176" t="s">
        <v>71</v>
      </c>
      <c r="AU98" s="176" t="s">
        <v>72</v>
      </c>
      <c r="AY98" s="175" t="s">
        <v>154</v>
      </c>
      <c r="BK98" s="177">
        <f>BK99</f>
        <v>0</v>
      </c>
    </row>
    <row r="99" spans="2:63" s="12" customFormat="1" ht="22.9" customHeight="1">
      <c r="B99" s="164"/>
      <c r="C99" s="165"/>
      <c r="D99" s="166" t="s">
        <v>71</v>
      </c>
      <c r="E99" s="178" t="s">
        <v>79</v>
      </c>
      <c r="F99" s="178" t="s">
        <v>155</v>
      </c>
      <c r="G99" s="165"/>
      <c r="H99" s="165"/>
      <c r="I99" s="168"/>
      <c r="J99" s="179">
        <f>BK99</f>
        <v>0</v>
      </c>
      <c r="K99" s="165"/>
      <c r="L99" s="170"/>
      <c r="M99" s="171"/>
      <c r="N99" s="172"/>
      <c r="O99" s="172"/>
      <c r="P99" s="173">
        <f>SUM(P100:P147)</f>
        <v>0</v>
      </c>
      <c r="Q99" s="172"/>
      <c r="R99" s="173">
        <f>SUM(R100:R147)</f>
        <v>8.93</v>
      </c>
      <c r="S99" s="172"/>
      <c r="T99" s="174">
        <f>SUM(T100:T147)</f>
        <v>0</v>
      </c>
      <c r="AR99" s="175" t="s">
        <v>79</v>
      </c>
      <c r="AT99" s="176" t="s">
        <v>71</v>
      </c>
      <c r="AU99" s="176" t="s">
        <v>79</v>
      </c>
      <c r="AY99" s="175" t="s">
        <v>154</v>
      </c>
      <c r="BK99" s="177">
        <f>SUM(BK100:BK147)</f>
        <v>0</v>
      </c>
    </row>
    <row r="100" spans="1:65" s="2" customFormat="1" ht="21.75" customHeight="1">
      <c r="A100" s="36"/>
      <c r="B100" s="37"/>
      <c r="C100" s="180" t="s">
        <v>79</v>
      </c>
      <c r="D100" s="180" t="s">
        <v>156</v>
      </c>
      <c r="E100" s="181" t="s">
        <v>2582</v>
      </c>
      <c r="F100" s="182" t="s">
        <v>2583</v>
      </c>
      <c r="G100" s="183" t="s">
        <v>159</v>
      </c>
      <c r="H100" s="184">
        <v>96</v>
      </c>
      <c r="I100" s="185"/>
      <c r="J100" s="186">
        <f>ROUND(I100*H100,2)</f>
        <v>0</v>
      </c>
      <c r="K100" s="182" t="s">
        <v>160</v>
      </c>
      <c r="L100" s="41"/>
      <c r="M100" s="187" t="s">
        <v>19</v>
      </c>
      <c r="N100" s="188" t="s">
        <v>43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161</v>
      </c>
      <c r="AT100" s="191" t="s">
        <v>156</v>
      </c>
      <c r="AU100" s="191" t="s">
        <v>81</v>
      </c>
      <c r="AY100" s="19" t="s">
        <v>154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79</v>
      </c>
      <c r="BK100" s="192">
        <f>ROUND(I100*H100,2)</f>
        <v>0</v>
      </c>
      <c r="BL100" s="19" t="s">
        <v>161</v>
      </c>
      <c r="BM100" s="191" t="s">
        <v>2584</v>
      </c>
    </row>
    <row r="101" spans="1:47" s="2" customFormat="1" ht="19.5">
      <c r="A101" s="36"/>
      <c r="B101" s="37"/>
      <c r="C101" s="38"/>
      <c r="D101" s="193" t="s">
        <v>163</v>
      </c>
      <c r="E101" s="38"/>
      <c r="F101" s="194" t="s">
        <v>2585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163</v>
      </c>
      <c r="AU101" s="19" t="s">
        <v>81</v>
      </c>
    </row>
    <row r="102" spans="1:47" s="2" customFormat="1" ht="11.25">
      <c r="A102" s="36"/>
      <c r="B102" s="37"/>
      <c r="C102" s="38"/>
      <c r="D102" s="198" t="s">
        <v>164</v>
      </c>
      <c r="E102" s="38"/>
      <c r="F102" s="199" t="s">
        <v>2586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164</v>
      </c>
      <c r="AU102" s="19" t="s">
        <v>81</v>
      </c>
    </row>
    <row r="103" spans="1:65" s="2" customFormat="1" ht="37.9" customHeight="1">
      <c r="A103" s="36"/>
      <c r="B103" s="37"/>
      <c r="C103" s="180" t="s">
        <v>81</v>
      </c>
      <c r="D103" s="180" t="s">
        <v>156</v>
      </c>
      <c r="E103" s="181" t="s">
        <v>2587</v>
      </c>
      <c r="F103" s="182" t="s">
        <v>2588</v>
      </c>
      <c r="G103" s="183" t="s">
        <v>159</v>
      </c>
      <c r="H103" s="184">
        <v>30</v>
      </c>
      <c r="I103" s="185"/>
      <c r="J103" s="186">
        <f>ROUND(I103*H103,2)</f>
        <v>0</v>
      </c>
      <c r="K103" s="182" t="s">
        <v>160</v>
      </c>
      <c r="L103" s="41"/>
      <c r="M103" s="187" t="s">
        <v>19</v>
      </c>
      <c r="N103" s="188" t="s">
        <v>43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161</v>
      </c>
      <c r="AT103" s="191" t="s">
        <v>156</v>
      </c>
      <c r="AU103" s="191" t="s">
        <v>81</v>
      </c>
      <c r="AY103" s="19" t="s">
        <v>154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79</v>
      </c>
      <c r="BK103" s="192">
        <f>ROUND(I103*H103,2)</f>
        <v>0</v>
      </c>
      <c r="BL103" s="19" t="s">
        <v>161</v>
      </c>
      <c r="BM103" s="191" t="s">
        <v>2589</v>
      </c>
    </row>
    <row r="104" spans="1:47" s="2" customFormat="1" ht="29.25">
      <c r="A104" s="36"/>
      <c r="B104" s="37"/>
      <c r="C104" s="38"/>
      <c r="D104" s="193" t="s">
        <v>163</v>
      </c>
      <c r="E104" s="38"/>
      <c r="F104" s="194" t="s">
        <v>2590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163</v>
      </c>
      <c r="AU104" s="19" t="s">
        <v>81</v>
      </c>
    </row>
    <row r="105" spans="1:47" s="2" customFormat="1" ht="11.25">
      <c r="A105" s="36"/>
      <c r="B105" s="37"/>
      <c r="C105" s="38"/>
      <c r="D105" s="198" t="s">
        <v>164</v>
      </c>
      <c r="E105" s="38"/>
      <c r="F105" s="199" t="s">
        <v>2591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164</v>
      </c>
      <c r="AU105" s="19" t="s">
        <v>81</v>
      </c>
    </row>
    <row r="106" spans="1:65" s="2" customFormat="1" ht="33" customHeight="1">
      <c r="A106" s="36"/>
      <c r="B106" s="37"/>
      <c r="C106" s="180" t="s">
        <v>174</v>
      </c>
      <c r="D106" s="180" t="s">
        <v>156</v>
      </c>
      <c r="E106" s="181" t="s">
        <v>2592</v>
      </c>
      <c r="F106" s="182" t="s">
        <v>2593</v>
      </c>
      <c r="G106" s="183" t="s">
        <v>183</v>
      </c>
      <c r="H106" s="184">
        <v>14</v>
      </c>
      <c r="I106" s="185"/>
      <c r="J106" s="186">
        <f>ROUND(I106*H106,2)</f>
        <v>0</v>
      </c>
      <c r="K106" s="182" t="s">
        <v>160</v>
      </c>
      <c r="L106" s="41"/>
      <c r="M106" s="187" t="s">
        <v>19</v>
      </c>
      <c r="N106" s="188" t="s">
        <v>43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161</v>
      </c>
      <c r="AT106" s="191" t="s">
        <v>156</v>
      </c>
      <c r="AU106" s="191" t="s">
        <v>81</v>
      </c>
      <c r="AY106" s="19" t="s">
        <v>154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79</v>
      </c>
      <c r="BK106" s="192">
        <f>ROUND(I106*H106,2)</f>
        <v>0</v>
      </c>
      <c r="BL106" s="19" t="s">
        <v>161</v>
      </c>
      <c r="BM106" s="191" t="s">
        <v>2594</v>
      </c>
    </row>
    <row r="107" spans="1:47" s="2" customFormat="1" ht="29.25">
      <c r="A107" s="36"/>
      <c r="B107" s="37"/>
      <c r="C107" s="38"/>
      <c r="D107" s="193" t="s">
        <v>163</v>
      </c>
      <c r="E107" s="38"/>
      <c r="F107" s="194" t="s">
        <v>2595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163</v>
      </c>
      <c r="AU107" s="19" t="s">
        <v>81</v>
      </c>
    </row>
    <row r="108" spans="1:47" s="2" customFormat="1" ht="11.25">
      <c r="A108" s="36"/>
      <c r="B108" s="37"/>
      <c r="C108" s="38"/>
      <c r="D108" s="198" t="s">
        <v>164</v>
      </c>
      <c r="E108" s="38"/>
      <c r="F108" s="199" t="s">
        <v>2596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164</v>
      </c>
      <c r="AU108" s="19" t="s">
        <v>81</v>
      </c>
    </row>
    <row r="109" spans="1:65" s="2" customFormat="1" ht="37.9" customHeight="1">
      <c r="A109" s="36"/>
      <c r="B109" s="37"/>
      <c r="C109" s="180" t="s">
        <v>161</v>
      </c>
      <c r="D109" s="180" t="s">
        <v>156</v>
      </c>
      <c r="E109" s="181" t="s">
        <v>2597</v>
      </c>
      <c r="F109" s="182" t="s">
        <v>2598</v>
      </c>
      <c r="G109" s="183" t="s">
        <v>183</v>
      </c>
      <c r="H109" s="184">
        <v>14</v>
      </c>
      <c r="I109" s="185"/>
      <c r="J109" s="186">
        <f>ROUND(I109*H109,2)</f>
        <v>0</v>
      </c>
      <c r="K109" s="182" t="s">
        <v>160</v>
      </c>
      <c r="L109" s="41"/>
      <c r="M109" s="187" t="s">
        <v>19</v>
      </c>
      <c r="N109" s="188" t="s">
        <v>43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161</v>
      </c>
      <c r="AT109" s="191" t="s">
        <v>156</v>
      </c>
      <c r="AU109" s="191" t="s">
        <v>81</v>
      </c>
      <c r="AY109" s="19" t="s">
        <v>154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79</v>
      </c>
      <c r="BK109" s="192">
        <f>ROUND(I109*H109,2)</f>
        <v>0</v>
      </c>
      <c r="BL109" s="19" t="s">
        <v>161</v>
      </c>
      <c r="BM109" s="191" t="s">
        <v>2599</v>
      </c>
    </row>
    <row r="110" spans="1:47" s="2" customFormat="1" ht="39">
      <c r="A110" s="36"/>
      <c r="B110" s="37"/>
      <c r="C110" s="38"/>
      <c r="D110" s="193" t="s">
        <v>163</v>
      </c>
      <c r="E110" s="38"/>
      <c r="F110" s="194" t="s">
        <v>2600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163</v>
      </c>
      <c r="AU110" s="19" t="s">
        <v>81</v>
      </c>
    </row>
    <row r="111" spans="1:47" s="2" customFormat="1" ht="11.25">
      <c r="A111" s="36"/>
      <c r="B111" s="37"/>
      <c r="C111" s="38"/>
      <c r="D111" s="198" t="s">
        <v>164</v>
      </c>
      <c r="E111" s="38"/>
      <c r="F111" s="199" t="s">
        <v>2601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164</v>
      </c>
      <c r="AU111" s="19" t="s">
        <v>81</v>
      </c>
    </row>
    <row r="112" spans="1:65" s="2" customFormat="1" ht="24.2" customHeight="1">
      <c r="A112" s="36"/>
      <c r="B112" s="37"/>
      <c r="C112" s="180" t="s">
        <v>187</v>
      </c>
      <c r="D112" s="180" t="s">
        <v>156</v>
      </c>
      <c r="E112" s="181" t="s">
        <v>2602</v>
      </c>
      <c r="F112" s="182" t="s">
        <v>2603</v>
      </c>
      <c r="G112" s="183" t="s">
        <v>183</v>
      </c>
      <c r="H112" s="184">
        <v>14</v>
      </c>
      <c r="I112" s="185"/>
      <c r="J112" s="186">
        <f>ROUND(I112*H112,2)</f>
        <v>0</v>
      </c>
      <c r="K112" s="182" t="s">
        <v>160</v>
      </c>
      <c r="L112" s="41"/>
      <c r="M112" s="187" t="s">
        <v>19</v>
      </c>
      <c r="N112" s="188" t="s">
        <v>43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161</v>
      </c>
      <c r="AT112" s="191" t="s">
        <v>156</v>
      </c>
      <c r="AU112" s="191" t="s">
        <v>81</v>
      </c>
      <c r="AY112" s="19" t="s">
        <v>154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79</v>
      </c>
      <c r="BK112" s="192">
        <f>ROUND(I112*H112,2)</f>
        <v>0</v>
      </c>
      <c r="BL112" s="19" t="s">
        <v>161</v>
      </c>
      <c r="BM112" s="191" t="s">
        <v>2604</v>
      </c>
    </row>
    <row r="113" spans="1:47" s="2" customFormat="1" ht="19.5">
      <c r="A113" s="36"/>
      <c r="B113" s="37"/>
      <c r="C113" s="38"/>
      <c r="D113" s="193" t="s">
        <v>163</v>
      </c>
      <c r="E113" s="38"/>
      <c r="F113" s="194" t="s">
        <v>2605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163</v>
      </c>
      <c r="AU113" s="19" t="s">
        <v>81</v>
      </c>
    </row>
    <row r="114" spans="1:47" s="2" customFormat="1" ht="11.25">
      <c r="A114" s="36"/>
      <c r="B114" s="37"/>
      <c r="C114" s="38"/>
      <c r="D114" s="198" t="s">
        <v>164</v>
      </c>
      <c r="E114" s="38"/>
      <c r="F114" s="199" t="s">
        <v>2606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164</v>
      </c>
      <c r="AU114" s="19" t="s">
        <v>81</v>
      </c>
    </row>
    <row r="115" spans="1:65" s="2" customFormat="1" ht="24.2" customHeight="1">
      <c r="A115" s="36"/>
      <c r="B115" s="37"/>
      <c r="C115" s="180" t="s">
        <v>197</v>
      </c>
      <c r="D115" s="180" t="s">
        <v>156</v>
      </c>
      <c r="E115" s="181" t="s">
        <v>2607</v>
      </c>
      <c r="F115" s="182" t="s">
        <v>2608</v>
      </c>
      <c r="G115" s="183" t="s">
        <v>183</v>
      </c>
      <c r="H115" s="184">
        <v>14</v>
      </c>
      <c r="I115" s="185"/>
      <c r="J115" s="186">
        <f>ROUND(I115*H115,2)</f>
        <v>0</v>
      </c>
      <c r="K115" s="182" t="s">
        <v>160</v>
      </c>
      <c r="L115" s="41"/>
      <c r="M115" s="187" t="s">
        <v>19</v>
      </c>
      <c r="N115" s="188" t="s">
        <v>43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161</v>
      </c>
      <c r="AT115" s="191" t="s">
        <v>156</v>
      </c>
      <c r="AU115" s="191" t="s">
        <v>81</v>
      </c>
      <c r="AY115" s="19" t="s">
        <v>154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79</v>
      </c>
      <c r="BK115" s="192">
        <f>ROUND(I115*H115,2)</f>
        <v>0</v>
      </c>
      <c r="BL115" s="19" t="s">
        <v>161</v>
      </c>
      <c r="BM115" s="191" t="s">
        <v>2609</v>
      </c>
    </row>
    <row r="116" spans="1:47" s="2" customFormat="1" ht="19.5">
      <c r="A116" s="36"/>
      <c r="B116" s="37"/>
      <c r="C116" s="38"/>
      <c r="D116" s="193" t="s">
        <v>163</v>
      </c>
      <c r="E116" s="38"/>
      <c r="F116" s="194" t="s">
        <v>2610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163</v>
      </c>
      <c r="AU116" s="19" t="s">
        <v>81</v>
      </c>
    </row>
    <row r="117" spans="1:47" s="2" customFormat="1" ht="11.25">
      <c r="A117" s="36"/>
      <c r="B117" s="37"/>
      <c r="C117" s="38"/>
      <c r="D117" s="198" t="s">
        <v>164</v>
      </c>
      <c r="E117" s="38"/>
      <c r="F117" s="199" t="s">
        <v>2611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164</v>
      </c>
      <c r="AU117" s="19" t="s">
        <v>81</v>
      </c>
    </row>
    <row r="118" spans="1:65" s="2" customFormat="1" ht="24.2" customHeight="1">
      <c r="A118" s="36"/>
      <c r="B118" s="37"/>
      <c r="C118" s="180" t="s">
        <v>206</v>
      </c>
      <c r="D118" s="180" t="s">
        <v>156</v>
      </c>
      <c r="E118" s="181" t="s">
        <v>2612</v>
      </c>
      <c r="F118" s="182" t="s">
        <v>2613</v>
      </c>
      <c r="G118" s="183" t="s">
        <v>183</v>
      </c>
      <c r="H118" s="184">
        <v>14</v>
      </c>
      <c r="I118" s="185"/>
      <c r="J118" s="186">
        <f>ROUND(I118*H118,2)</f>
        <v>0</v>
      </c>
      <c r="K118" s="182" t="s">
        <v>160</v>
      </c>
      <c r="L118" s="41"/>
      <c r="M118" s="187" t="s">
        <v>19</v>
      </c>
      <c r="N118" s="188" t="s">
        <v>43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161</v>
      </c>
      <c r="AT118" s="191" t="s">
        <v>156</v>
      </c>
      <c r="AU118" s="191" t="s">
        <v>81</v>
      </c>
      <c r="AY118" s="19" t="s">
        <v>154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79</v>
      </c>
      <c r="BK118" s="192">
        <f>ROUND(I118*H118,2)</f>
        <v>0</v>
      </c>
      <c r="BL118" s="19" t="s">
        <v>161</v>
      </c>
      <c r="BM118" s="191" t="s">
        <v>2614</v>
      </c>
    </row>
    <row r="119" spans="1:47" s="2" customFormat="1" ht="29.25">
      <c r="A119" s="36"/>
      <c r="B119" s="37"/>
      <c r="C119" s="38"/>
      <c r="D119" s="193" t="s">
        <v>163</v>
      </c>
      <c r="E119" s="38"/>
      <c r="F119" s="194" t="s">
        <v>2615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163</v>
      </c>
      <c r="AU119" s="19" t="s">
        <v>81</v>
      </c>
    </row>
    <row r="120" spans="1:47" s="2" customFormat="1" ht="11.25">
      <c r="A120" s="36"/>
      <c r="B120" s="37"/>
      <c r="C120" s="38"/>
      <c r="D120" s="198" t="s">
        <v>164</v>
      </c>
      <c r="E120" s="38"/>
      <c r="F120" s="199" t="s">
        <v>2616</v>
      </c>
      <c r="G120" s="38"/>
      <c r="H120" s="38"/>
      <c r="I120" s="195"/>
      <c r="J120" s="38"/>
      <c r="K120" s="38"/>
      <c r="L120" s="41"/>
      <c r="M120" s="196"/>
      <c r="N120" s="197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164</v>
      </c>
      <c r="AU120" s="19" t="s">
        <v>81</v>
      </c>
    </row>
    <row r="121" spans="1:65" s="2" customFormat="1" ht="24.2" customHeight="1">
      <c r="A121" s="36"/>
      <c r="B121" s="37"/>
      <c r="C121" s="180" t="s">
        <v>212</v>
      </c>
      <c r="D121" s="180" t="s">
        <v>156</v>
      </c>
      <c r="E121" s="181" t="s">
        <v>2384</v>
      </c>
      <c r="F121" s="182" t="s">
        <v>2385</v>
      </c>
      <c r="G121" s="183" t="s">
        <v>258</v>
      </c>
      <c r="H121" s="184">
        <v>6.4</v>
      </c>
      <c r="I121" s="185"/>
      <c r="J121" s="186">
        <f>ROUND(I121*H121,2)</f>
        <v>0</v>
      </c>
      <c r="K121" s="182" t="s">
        <v>160</v>
      </c>
      <c r="L121" s="41"/>
      <c r="M121" s="187" t="s">
        <v>19</v>
      </c>
      <c r="N121" s="188" t="s">
        <v>43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161</v>
      </c>
      <c r="AT121" s="191" t="s">
        <v>156</v>
      </c>
      <c r="AU121" s="191" t="s">
        <v>81</v>
      </c>
      <c r="AY121" s="19" t="s">
        <v>154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79</v>
      </c>
      <c r="BK121" s="192">
        <f>ROUND(I121*H121,2)</f>
        <v>0</v>
      </c>
      <c r="BL121" s="19" t="s">
        <v>161</v>
      </c>
      <c r="BM121" s="191" t="s">
        <v>2617</v>
      </c>
    </row>
    <row r="122" spans="1:47" s="2" customFormat="1" ht="29.25">
      <c r="A122" s="36"/>
      <c r="B122" s="37"/>
      <c r="C122" s="38"/>
      <c r="D122" s="193" t="s">
        <v>163</v>
      </c>
      <c r="E122" s="38"/>
      <c r="F122" s="194" t="s">
        <v>2387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163</v>
      </c>
      <c r="AU122" s="19" t="s">
        <v>81</v>
      </c>
    </row>
    <row r="123" spans="1:47" s="2" customFormat="1" ht="11.25">
      <c r="A123" s="36"/>
      <c r="B123" s="37"/>
      <c r="C123" s="38"/>
      <c r="D123" s="198" t="s">
        <v>164</v>
      </c>
      <c r="E123" s="38"/>
      <c r="F123" s="199" t="s">
        <v>2388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164</v>
      </c>
      <c r="AU123" s="19" t="s">
        <v>81</v>
      </c>
    </row>
    <row r="124" spans="1:65" s="2" customFormat="1" ht="16.5" customHeight="1">
      <c r="A124" s="36"/>
      <c r="B124" s="37"/>
      <c r="C124" s="180" t="s">
        <v>220</v>
      </c>
      <c r="D124" s="180" t="s">
        <v>156</v>
      </c>
      <c r="E124" s="181" t="s">
        <v>263</v>
      </c>
      <c r="F124" s="182" t="s">
        <v>2382</v>
      </c>
      <c r="G124" s="183" t="s">
        <v>183</v>
      </c>
      <c r="H124" s="184">
        <v>14</v>
      </c>
      <c r="I124" s="185"/>
      <c r="J124" s="186">
        <f>ROUND(I124*H124,2)</f>
        <v>0</v>
      </c>
      <c r="K124" s="182" t="s">
        <v>160</v>
      </c>
      <c r="L124" s="41"/>
      <c r="M124" s="187" t="s">
        <v>19</v>
      </c>
      <c r="N124" s="188" t="s">
        <v>43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161</v>
      </c>
      <c r="AT124" s="191" t="s">
        <v>156</v>
      </c>
      <c r="AU124" s="191" t="s">
        <v>81</v>
      </c>
      <c r="AY124" s="19" t="s">
        <v>154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79</v>
      </c>
      <c r="BK124" s="192">
        <f>ROUND(I124*H124,2)</f>
        <v>0</v>
      </c>
      <c r="BL124" s="19" t="s">
        <v>161</v>
      </c>
      <c r="BM124" s="191" t="s">
        <v>2618</v>
      </c>
    </row>
    <row r="125" spans="1:47" s="2" customFormat="1" ht="19.5">
      <c r="A125" s="36"/>
      <c r="B125" s="37"/>
      <c r="C125" s="38"/>
      <c r="D125" s="193" t="s">
        <v>163</v>
      </c>
      <c r="E125" s="38"/>
      <c r="F125" s="194" t="s">
        <v>264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163</v>
      </c>
      <c r="AU125" s="19" t="s">
        <v>81</v>
      </c>
    </row>
    <row r="126" spans="1:47" s="2" customFormat="1" ht="11.25">
      <c r="A126" s="36"/>
      <c r="B126" s="37"/>
      <c r="C126" s="38"/>
      <c r="D126" s="198" t="s">
        <v>164</v>
      </c>
      <c r="E126" s="38"/>
      <c r="F126" s="199" t="s">
        <v>266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164</v>
      </c>
      <c r="AU126" s="19" t="s">
        <v>81</v>
      </c>
    </row>
    <row r="127" spans="1:65" s="2" customFormat="1" ht="24.2" customHeight="1">
      <c r="A127" s="36"/>
      <c r="B127" s="37"/>
      <c r="C127" s="180" t="s">
        <v>226</v>
      </c>
      <c r="D127" s="180" t="s">
        <v>156</v>
      </c>
      <c r="E127" s="181" t="s">
        <v>1726</v>
      </c>
      <c r="F127" s="182" t="s">
        <v>2619</v>
      </c>
      <c r="G127" s="183" t="s">
        <v>183</v>
      </c>
      <c r="H127" s="184">
        <v>10</v>
      </c>
      <c r="I127" s="185"/>
      <c r="J127" s="186">
        <f>ROUND(I127*H127,2)</f>
        <v>0</v>
      </c>
      <c r="K127" s="182" t="s">
        <v>160</v>
      </c>
      <c r="L127" s="41"/>
      <c r="M127" s="187" t="s">
        <v>19</v>
      </c>
      <c r="N127" s="188" t="s">
        <v>43</v>
      </c>
      <c r="O127" s="66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161</v>
      </c>
      <c r="AT127" s="191" t="s">
        <v>156</v>
      </c>
      <c r="AU127" s="191" t="s">
        <v>81</v>
      </c>
      <c r="AY127" s="19" t="s">
        <v>154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79</v>
      </c>
      <c r="BK127" s="192">
        <f>ROUND(I127*H127,2)</f>
        <v>0</v>
      </c>
      <c r="BL127" s="19" t="s">
        <v>161</v>
      </c>
      <c r="BM127" s="191" t="s">
        <v>2620</v>
      </c>
    </row>
    <row r="128" spans="1:47" s="2" customFormat="1" ht="29.25">
      <c r="A128" s="36"/>
      <c r="B128" s="37"/>
      <c r="C128" s="38"/>
      <c r="D128" s="193" t="s">
        <v>163</v>
      </c>
      <c r="E128" s="38"/>
      <c r="F128" s="194" t="s">
        <v>1727</v>
      </c>
      <c r="G128" s="38"/>
      <c r="H128" s="38"/>
      <c r="I128" s="195"/>
      <c r="J128" s="38"/>
      <c r="K128" s="38"/>
      <c r="L128" s="41"/>
      <c r="M128" s="196"/>
      <c r="N128" s="19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163</v>
      </c>
      <c r="AU128" s="19" t="s">
        <v>81</v>
      </c>
    </row>
    <row r="129" spans="1:47" s="2" customFormat="1" ht="11.25">
      <c r="A129" s="36"/>
      <c r="B129" s="37"/>
      <c r="C129" s="38"/>
      <c r="D129" s="198" t="s">
        <v>164</v>
      </c>
      <c r="E129" s="38"/>
      <c r="F129" s="199" t="s">
        <v>1729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164</v>
      </c>
      <c r="AU129" s="19" t="s">
        <v>81</v>
      </c>
    </row>
    <row r="130" spans="1:65" s="2" customFormat="1" ht="24.2" customHeight="1">
      <c r="A130" s="36"/>
      <c r="B130" s="37"/>
      <c r="C130" s="180" t="s">
        <v>231</v>
      </c>
      <c r="D130" s="180" t="s">
        <v>156</v>
      </c>
      <c r="E130" s="181" t="s">
        <v>1738</v>
      </c>
      <c r="F130" s="182" t="s">
        <v>2621</v>
      </c>
      <c r="G130" s="183" t="s">
        <v>183</v>
      </c>
      <c r="H130" s="184">
        <v>4</v>
      </c>
      <c r="I130" s="185"/>
      <c r="J130" s="186">
        <f>ROUND(I130*H130,2)</f>
        <v>0</v>
      </c>
      <c r="K130" s="182" t="s">
        <v>160</v>
      </c>
      <c r="L130" s="41"/>
      <c r="M130" s="187" t="s">
        <v>19</v>
      </c>
      <c r="N130" s="188" t="s">
        <v>43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161</v>
      </c>
      <c r="AT130" s="191" t="s">
        <v>156</v>
      </c>
      <c r="AU130" s="191" t="s">
        <v>81</v>
      </c>
      <c r="AY130" s="19" t="s">
        <v>154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79</v>
      </c>
      <c r="BK130" s="192">
        <f>ROUND(I130*H130,2)</f>
        <v>0</v>
      </c>
      <c r="BL130" s="19" t="s">
        <v>161</v>
      </c>
      <c r="BM130" s="191" t="s">
        <v>2622</v>
      </c>
    </row>
    <row r="131" spans="1:47" s="2" customFormat="1" ht="39">
      <c r="A131" s="36"/>
      <c r="B131" s="37"/>
      <c r="C131" s="38"/>
      <c r="D131" s="193" t="s">
        <v>163</v>
      </c>
      <c r="E131" s="38"/>
      <c r="F131" s="194" t="s">
        <v>1739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163</v>
      </c>
      <c r="AU131" s="19" t="s">
        <v>81</v>
      </c>
    </row>
    <row r="132" spans="1:47" s="2" customFormat="1" ht="11.25">
      <c r="A132" s="36"/>
      <c r="B132" s="37"/>
      <c r="C132" s="38"/>
      <c r="D132" s="198" t="s">
        <v>164</v>
      </c>
      <c r="E132" s="38"/>
      <c r="F132" s="199" t="s">
        <v>1741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164</v>
      </c>
      <c r="AU132" s="19" t="s">
        <v>81</v>
      </c>
    </row>
    <row r="133" spans="1:65" s="2" customFormat="1" ht="16.5" customHeight="1">
      <c r="A133" s="36"/>
      <c r="B133" s="37"/>
      <c r="C133" s="232" t="s">
        <v>237</v>
      </c>
      <c r="D133" s="232" t="s">
        <v>275</v>
      </c>
      <c r="E133" s="233" t="s">
        <v>2623</v>
      </c>
      <c r="F133" s="234" t="s">
        <v>2624</v>
      </c>
      <c r="G133" s="235" t="s">
        <v>258</v>
      </c>
      <c r="H133" s="236">
        <v>8</v>
      </c>
      <c r="I133" s="237"/>
      <c r="J133" s="238">
        <f>ROUND(I133*H133,2)</f>
        <v>0</v>
      </c>
      <c r="K133" s="234" t="s">
        <v>160</v>
      </c>
      <c r="L133" s="239"/>
      <c r="M133" s="240" t="s">
        <v>19</v>
      </c>
      <c r="N133" s="241" t="s">
        <v>43</v>
      </c>
      <c r="O133" s="66"/>
      <c r="P133" s="189">
        <f>O133*H133</f>
        <v>0</v>
      </c>
      <c r="Q133" s="189">
        <v>1</v>
      </c>
      <c r="R133" s="189">
        <f>Q133*H133</f>
        <v>8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212</v>
      </c>
      <c r="AT133" s="191" t="s">
        <v>275</v>
      </c>
      <c r="AU133" s="191" t="s">
        <v>81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79</v>
      </c>
      <c r="BK133" s="192">
        <f>ROUND(I133*H133,2)</f>
        <v>0</v>
      </c>
      <c r="BL133" s="19" t="s">
        <v>161</v>
      </c>
      <c r="BM133" s="191" t="s">
        <v>2625</v>
      </c>
    </row>
    <row r="134" spans="1:47" s="2" customFormat="1" ht="11.25">
      <c r="A134" s="36"/>
      <c r="B134" s="37"/>
      <c r="C134" s="38"/>
      <c r="D134" s="193" t="s">
        <v>163</v>
      </c>
      <c r="E134" s="38"/>
      <c r="F134" s="194" t="s">
        <v>2624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163</v>
      </c>
      <c r="AU134" s="19" t="s">
        <v>81</v>
      </c>
    </row>
    <row r="135" spans="2:51" s="14" customFormat="1" ht="11.25">
      <c r="B135" s="210"/>
      <c r="C135" s="211"/>
      <c r="D135" s="193" t="s">
        <v>166</v>
      </c>
      <c r="E135" s="212" t="s">
        <v>19</v>
      </c>
      <c r="F135" s="213" t="s">
        <v>2626</v>
      </c>
      <c r="G135" s="211"/>
      <c r="H135" s="214">
        <v>8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166</v>
      </c>
      <c r="AU135" s="220" t="s">
        <v>81</v>
      </c>
      <c r="AV135" s="14" t="s">
        <v>81</v>
      </c>
      <c r="AW135" s="14" t="s">
        <v>33</v>
      </c>
      <c r="AX135" s="14" t="s">
        <v>72</v>
      </c>
      <c r="AY135" s="220" t="s">
        <v>154</v>
      </c>
    </row>
    <row r="136" spans="2:51" s="15" customFormat="1" ht="11.25">
      <c r="B136" s="221"/>
      <c r="C136" s="222"/>
      <c r="D136" s="193" t="s">
        <v>166</v>
      </c>
      <c r="E136" s="223" t="s">
        <v>19</v>
      </c>
      <c r="F136" s="224" t="s">
        <v>196</v>
      </c>
      <c r="G136" s="222"/>
      <c r="H136" s="225">
        <v>8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166</v>
      </c>
      <c r="AU136" s="231" t="s">
        <v>81</v>
      </c>
      <c r="AV136" s="15" t="s">
        <v>161</v>
      </c>
      <c r="AW136" s="15" t="s">
        <v>33</v>
      </c>
      <c r="AX136" s="15" t="s">
        <v>79</v>
      </c>
      <c r="AY136" s="231" t="s">
        <v>154</v>
      </c>
    </row>
    <row r="137" spans="1:65" s="2" customFormat="1" ht="24.2" customHeight="1">
      <c r="A137" s="36"/>
      <c r="B137" s="37"/>
      <c r="C137" s="180" t="s">
        <v>243</v>
      </c>
      <c r="D137" s="180" t="s">
        <v>156</v>
      </c>
      <c r="E137" s="181" t="s">
        <v>315</v>
      </c>
      <c r="F137" s="182" t="s">
        <v>2375</v>
      </c>
      <c r="G137" s="183" t="s">
        <v>159</v>
      </c>
      <c r="H137" s="184">
        <v>96</v>
      </c>
      <c r="I137" s="185"/>
      <c r="J137" s="186">
        <f>ROUND(I137*H137,2)</f>
        <v>0</v>
      </c>
      <c r="K137" s="182" t="s">
        <v>160</v>
      </c>
      <c r="L137" s="41"/>
      <c r="M137" s="187" t="s">
        <v>19</v>
      </c>
      <c r="N137" s="188" t="s">
        <v>43</v>
      </c>
      <c r="O137" s="66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161</v>
      </c>
      <c r="AT137" s="191" t="s">
        <v>156</v>
      </c>
      <c r="AU137" s="191" t="s">
        <v>81</v>
      </c>
      <c r="AY137" s="19" t="s">
        <v>154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79</v>
      </c>
      <c r="BK137" s="192">
        <f>ROUND(I137*H137,2)</f>
        <v>0</v>
      </c>
      <c r="BL137" s="19" t="s">
        <v>161</v>
      </c>
      <c r="BM137" s="191" t="s">
        <v>2627</v>
      </c>
    </row>
    <row r="138" spans="1:47" s="2" customFormat="1" ht="19.5">
      <c r="A138" s="36"/>
      <c r="B138" s="37"/>
      <c r="C138" s="38"/>
      <c r="D138" s="193" t="s">
        <v>163</v>
      </c>
      <c r="E138" s="38"/>
      <c r="F138" s="194" t="s">
        <v>316</v>
      </c>
      <c r="G138" s="38"/>
      <c r="H138" s="38"/>
      <c r="I138" s="195"/>
      <c r="J138" s="38"/>
      <c r="K138" s="38"/>
      <c r="L138" s="41"/>
      <c r="M138" s="196"/>
      <c r="N138" s="19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163</v>
      </c>
      <c r="AU138" s="19" t="s">
        <v>81</v>
      </c>
    </row>
    <row r="139" spans="1:47" s="2" customFormat="1" ht="11.25">
      <c r="A139" s="36"/>
      <c r="B139" s="37"/>
      <c r="C139" s="38"/>
      <c r="D139" s="198" t="s">
        <v>164</v>
      </c>
      <c r="E139" s="38"/>
      <c r="F139" s="199" t="s">
        <v>318</v>
      </c>
      <c r="G139" s="38"/>
      <c r="H139" s="38"/>
      <c r="I139" s="195"/>
      <c r="J139" s="38"/>
      <c r="K139" s="38"/>
      <c r="L139" s="41"/>
      <c r="M139" s="196"/>
      <c r="N139" s="197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164</v>
      </c>
      <c r="AU139" s="19" t="s">
        <v>81</v>
      </c>
    </row>
    <row r="140" spans="1:65" s="2" customFormat="1" ht="24.2" customHeight="1">
      <c r="A140" s="36"/>
      <c r="B140" s="37"/>
      <c r="C140" s="180" t="s">
        <v>250</v>
      </c>
      <c r="D140" s="180" t="s">
        <v>156</v>
      </c>
      <c r="E140" s="181" t="s">
        <v>2628</v>
      </c>
      <c r="F140" s="182" t="s">
        <v>2629</v>
      </c>
      <c r="G140" s="183" t="s">
        <v>159</v>
      </c>
      <c r="H140" s="184">
        <v>10</v>
      </c>
      <c r="I140" s="185"/>
      <c r="J140" s="186">
        <f>ROUND(I140*H140,2)</f>
        <v>0</v>
      </c>
      <c r="K140" s="182" t="s">
        <v>160</v>
      </c>
      <c r="L140" s="41"/>
      <c r="M140" s="187" t="s">
        <v>19</v>
      </c>
      <c r="N140" s="188" t="s">
        <v>43</v>
      </c>
      <c r="O140" s="66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161</v>
      </c>
      <c r="AT140" s="191" t="s">
        <v>156</v>
      </c>
      <c r="AU140" s="191" t="s">
        <v>81</v>
      </c>
      <c r="AY140" s="19" t="s">
        <v>154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79</v>
      </c>
      <c r="BK140" s="192">
        <f>ROUND(I140*H140,2)</f>
        <v>0</v>
      </c>
      <c r="BL140" s="19" t="s">
        <v>161</v>
      </c>
      <c r="BM140" s="191" t="s">
        <v>2630</v>
      </c>
    </row>
    <row r="141" spans="1:47" s="2" customFormat="1" ht="19.5">
      <c r="A141" s="36"/>
      <c r="B141" s="37"/>
      <c r="C141" s="38"/>
      <c r="D141" s="193" t="s">
        <v>163</v>
      </c>
      <c r="E141" s="38"/>
      <c r="F141" s="194" t="s">
        <v>2631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163</v>
      </c>
      <c r="AU141" s="19" t="s">
        <v>81</v>
      </c>
    </row>
    <row r="142" spans="1:47" s="2" customFormat="1" ht="11.25">
      <c r="A142" s="36"/>
      <c r="B142" s="37"/>
      <c r="C142" s="38"/>
      <c r="D142" s="198" t="s">
        <v>164</v>
      </c>
      <c r="E142" s="38"/>
      <c r="F142" s="199" t="s">
        <v>2632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164</v>
      </c>
      <c r="AU142" s="19" t="s">
        <v>81</v>
      </c>
    </row>
    <row r="143" spans="1:65" s="2" customFormat="1" ht="16.5" customHeight="1">
      <c r="A143" s="36"/>
      <c r="B143" s="37"/>
      <c r="C143" s="232" t="s">
        <v>8</v>
      </c>
      <c r="D143" s="232" t="s">
        <v>275</v>
      </c>
      <c r="E143" s="233" t="s">
        <v>2633</v>
      </c>
      <c r="F143" s="234" t="s">
        <v>2634</v>
      </c>
      <c r="G143" s="235" t="s">
        <v>258</v>
      </c>
      <c r="H143" s="236">
        <v>0.93</v>
      </c>
      <c r="I143" s="237"/>
      <c r="J143" s="238">
        <f>ROUND(I143*H143,2)</f>
        <v>0</v>
      </c>
      <c r="K143" s="234" t="s">
        <v>160</v>
      </c>
      <c r="L143" s="239"/>
      <c r="M143" s="240" t="s">
        <v>19</v>
      </c>
      <c r="N143" s="241" t="s">
        <v>43</v>
      </c>
      <c r="O143" s="66"/>
      <c r="P143" s="189">
        <f>O143*H143</f>
        <v>0</v>
      </c>
      <c r="Q143" s="189">
        <v>1</v>
      </c>
      <c r="R143" s="189">
        <f>Q143*H143</f>
        <v>0.93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212</v>
      </c>
      <c r="AT143" s="191" t="s">
        <v>275</v>
      </c>
      <c r="AU143" s="191" t="s">
        <v>81</v>
      </c>
      <c r="AY143" s="19" t="s">
        <v>154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79</v>
      </c>
      <c r="BK143" s="192">
        <f>ROUND(I143*H143,2)</f>
        <v>0</v>
      </c>
      <c r="BL143" s="19" t="s">
        <v>161</v>
      </c>
      <c r="BM143" s="191" t="s">
        <v>2635</v>
      </c>
    </row>
    <row r="144" spans="1:47" s="2" customFormat="1" ht="11.25">
      <c r="A144" s="36"/>
      <c r="B144" s="37"/>
      <c r="C144" s="38"/>
      <c r="D144" s="193" t="s">
        <v>163</v>
      </c>
      <c r="E144" s="38"/>
      <c r="F144" s="194" t="s">
        <v>2634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163</v>
      </c>
      <c r="AU144" s="19" t="s">
        <v>81</v>
      </c>
    </row>
    <row r="145" spans="1:65" s="2" customFormat="1" ht="16.5" customHeight="1">
      <c r="A145" s="36"/>
      <c r="B145" s="37"/>
      <c r="C145" s="180" t="s">
        <v>262</v>
      </c>
      <c r="D145" s="180" t="s">
        <v>156</v>
      </c>
      <c r="E145" s="181" t="s">
        <v>2636</v>
      </c>
      <c r="F145" s="182" t="s">
        <v>2637</v>
      </c>
      <c r="G145" s="183" t="s">
        <v>457</v>
      </c>
      <c r="H145" s="184">
        <v>16</v>
      </c>
      <c r="I145" s="185"/>
      <c r="J145" s="186">
        <f>ROUND(I145*H145,2)</f>
        <v>0</v>
      </c>
      <c r="K145" s="182" t="s">
        <v>160</v>
      </c>
      <c r="L145" s="41"/>
      <c r="M145" s="187" t="s">
        <v>19</v>
      </c>
      <c r="N145" s="188" t="s">
        <v>43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161</v>
      </c>
      <c r="AT145" s="191" t="s">
        <v>156</v>
      </c>
      <c r="AU145" s="191" t="s">
        <v>81</v>
      </c>
      <c r="AY145" s="19" t="s">
        <v>154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79</v>
      </c>
      <c r="BK145" s="192">
        <f>ROUND(I145*H145,2)</f>
        <v>0</v>
      </c>
      <c r="BL145" s="19" t="s">
        <v>161</v>
      </c>
      <c r="BM145" s="191" t="s">
        <v>2638</v>
      </c>
    </row>
    <row r="146" spans="1:47" s="2" customFormat="1" ht="19.5">
      <c r="A146" s="36"/>
      <c r="B146" s="37"/>
      <c r="C146" s="38"/>
      <c r="D146" s="193" t="s">
        <v>163</v>
      </c>
      <c r="E146" s="38"/>
      <c r="F146" s="194" t="s">
        <v>2639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163</v>
      </c>
      <c r="AU146" s="19" t="s">
        <v>81</v>
      </c>
    </row>
    <row r="147" spans="1:47" s="2" customFormat="1" ht="11.25">
      <c r="A147" s="36"/>
      <c r="B147" s="37"/>
      <c r="C147" s="38"/>
      <c r="D147" s="198" t="s">
        <v>164</v>
      </c>
      <c r="E147" s="38"/>
      <c r="F147" s="199" t="s">
        <v>2640</v>
      </c>
      <c r="G147" s="38"/>
      <c r="H147" s="38"/>
      <c r="I147" s="195"/>
      <c r="J147" s="38"/>
      <c r="K147" s="38"/>
      <c r="L147" s="41"/>
      <c r="M147" s="196"/>
      <c r="N147" s="197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164</v>
      </c>
      <c r="AU147" s="19" t="s">
        <v>81</v>
      </c>
    </row>
    <row r="148" spans="2:63" s="12" customFormat="1" ht="25.9" customHeight="1">
      <c r="B148" s="164"/>
      <c r="C148" s="165"/>
      <c r="D148" s="166" t="s">
        <v>71</v>
      </c>
      <c r="E148" s="167" t="s">
        <v>1060</v>
      </c>
      <c r="F148" s="167" t="s">
        <v>1061</v>
      </c>
      <c r="G148" s="165"/>
      <c r="H148" s="165"/>
      <c r="I148" s="168"/>
      <c r="J148" s="169">
        <f>BK148</f>
        <v>0</v>
      </c>
      <c r="K148" s="165"/>
      <c r="L148" s="170"/>
      <c r="M148" s="171"/>
      <c r="N148" s="172"/>
      <c r="O148" s="172"/>
      <c r="P148" s="173">
        <f>P149+P192+P208+P238+P257+P266+P322+P415+P459</f>
        <v>0</v>
      </c>
      <c r="Q148" s="172"/>
      <c r="R148" s="173">
        <f>R149+R192+R208+R238+R257+R266+R322+R415+R459</f>
        <v>1.2053199999999995</v>
      </c>
      <c r="S148" s="172"/>
      <c r="T148" s="174">
        <f>T149+T192+T208+T238+T257+T266+T322+T415+T459</f>
        <v>0.24459999999999998</v>
      </c>
      <c r="AR148" s="175" t="s">
        <v>79</v>
      </c>
      <c r="AT148" s="176" t="s">
        <v>71</v>
      </c>
      <c r="AU148" s="176" t="s">
        <v>72</v>
      </c>
      <c r="AY148" s="175" t="s">
        <v>154</v>
      </c>
      <c r="BK148" s="177">
        <f>BK149+BK192+BK208+BK238+BK257+BK266+BK322+BK415+BK459</f>
        <v>0</v>
      </c>
    </row>
    <row r="149" spans="2:63" s="12" customFormat="1" ht="22.9" customHeight="1">
      <c r="B149" s="164"/>
      <c r="C149" s="165"/>
      <c r="D149" s="166" t="s">
        <v>71</v>
      </c>
      <c r="E149" s="178" t="s">
        <v>2641</v>
      </c>
      <c r="F149" s="178" t="s">
        <v>2642</v>
      </c>
      <c r="G149" s="165"/>
      <c r="H149" s="165"/>
      <c r="I149" s="168"/>
      <c r="J149" s="179">
        <f>BK149</f>
        <v>0</v>
      </c>
      <c r="K149" s="165"/>
      <c r="L149" s="170"/>
      <c r="M149" s="171"/>
      <c r="N149" s="172"/>
      <c r="O149" s="172"/>
      <c r="P149" s="173">
        <f>SUM(P150:P191)</f>
        <v>0</v>
      </c>
      <c r="Q149" s="172"/>
      <c r="R149" s="173">
        <f>SUM(R150:R191)</f>
        <v>0.01022</v>
      </c>
      <c r="S149" s="172"/>
      <c r="T149" s="174">
        <f>SUM(T150:T191)</f>
        <v>0</v>
      </c>
      <c r="AR149" s="175" t="s">
        <v>79</v>
      </c>
      <c r="AT149" s="176" t="s">
        <v>71</v>
      </c>
      <c r="AU149" s="176" t="s">
        <v>79</v>
      </c>
      <c r="AY149" s="175" t="s">
        <v>154</v>
      </c>
      <c r="BK149" s="177">
        <f>SUM(BK150:BK191)</f>
        <v>0</v>
      </c>
    </row>
    <row r="150" spans="1:65" s="2" customFormat="1" ht="21.75" customHeight="1">
      <c r="A150" s="36"/>
      <c r="B150" s="37"/>
      <c r="C150" s="180" t="s">
        <v>267</v>
      </c>
      <c r="D150" s="180" t="s">
        <v>156</v>
      </c>
      <c r="E150" s="181" t="s">
        <v>2643</v>
      </c>
      <c r="F150" s="182" t="s">
        <v>2644</v>
      </c>
      <c r="G150" s="183" t="s">
        <v>444</v>
      </c>
      <c r="H150" s="184">
        <v>5</v>
      </c>
      <c r="I150" s="185"/>
      <c r="J150" s="186">
        <f>ROUND(I150*H150,2)</f>
        <v>0</v>
      </c>
      <c r="K150" s="182" t="s">
        <v>160</v>
      </c>
      <c r="L150" s="41"/>
      <c r="M150" s="187" t="s">
        <v>19</v>
      </c>
      <c r="N150" s="188" t="s">
        <v>43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262</v>
      </c>
      <c r="AT150" s="191" t="s">
        <v>156</v>
      </c>
      <c r="AU150" s="191" t="s">
        <v>81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79</v>
      </c>
      <c r="BK150" s="192">
        <f>ROUND(I150*H150,2)</f>
        <v>0</v>
      </c>
      <c r="BL150" s="19" t="s">
        <v>262</v>
      </c>
      <c r="BM150" s="191" t="s">
        <v>2645</v>
      </c>
    </row>
    <row r="151" spans="1:47" s="2" customFormat="1" ht="11.25">
      <c r="A151" s="36"/>
      <c r="B151" s="37"/>
      <c r="C151" s="38"/>
      <c r="D151" s="193" t="s">
        <v>163</v>
      </c>
      <c r="E151" s="38"/>
      <c r="F151" s="194" t="s">
        <v>2646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163</v>
      </c>
      <c r="AU151" s="19" t="s">
        <v>81</v>
      </c>
    </row>
    <row r="152" spans="1:47" s="2" customFormat="1" ht="11.25">
      <c r="A152" s="36"/>
      <c r="B152" s="37"/>
      <c r="C152" s="38"/>
      <c r="D152" s="198" t="s">
        <v>164</v>
      </c>
      <c r="E152" s="38"/>
      <c r="F152" s="199" t="s">
        <v>2647</v>
      </c>
      <c r="G152" s="38"/>
      <c r="H152" s="38"/>
      <c r="I152" s="195"/>
      <c r="J152" s="38"/>
      <c r="K152" s="38"/>
      <c r="L152" s="41"/>
      <c r="M152" s="196"/>
      <c r="N152" s="197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164</v>
      </c>
      <c r="AU152" s="19" t="s">
        <v>81</v>
      </c>
    </row>
    <row r="153" spans="1:65" s="2" customFormat="1" ht="16.5" customHeight="1">
      <c r="A153" s="36"/>
      <c r="B153" s="37"/>
      <c r="C153" s="232" t="s">
        <v>274</v>
      </c>
      <c r="D153" s="232" t="s">
        <v>275</v>
      </c>
      <c r="E153" s="233" t="s">
        <v>2648</v>
      </c>
      <c r="F153" s="234" t="s">
        <v>2649</v>
      </c>
      <c r="G153" s="235" t="s">
        <v>444</v>
      </c>
      <c r="H153" s="236">
        <v>3</v>
      </c>
      <c r="I153" s="237"/>
      <c r="J153" s="238">
        <f>ROUND(I153*H153,2)</f>
        <v>0</v>
      </c>
      <c r="K153" s="234" t="s">
        <v>160</v>
      </c>
      <c r="L153" s="239"/>
      <c r="M153" s="240" t="s">
        <v>19</v>
      </c>
      <c r="N153" s="241" t="s">
        <v>43</v>
      </c>
      <c r="O153" s="66"/>
      <c r="P153" s="189">
        <f>O153*H153</f>
        <v>0</v>
      </c>
      <c r="Q153" s="189">
        <v>0.0002</v>
      </c>
      <c r="R153" s="189">
        <f>Q153*H153</f>
        <v>0.0006000000000000001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360</v>
      </c>
      <c r="AT153" s="191" t="s">
        <v>275</v>
      </c>
      <c r="AU153" s="191" t="s">
        <v>81</v>
      </c>
      <c r="AY153" s="19" t="s">
        <v>154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79</v>
      </c>
      <c r="BK153" s="192">
        <f>ROUND(I153*H153,2)</f>
        <v>0</v>
      </c>
      <c r="BL153" s="19" t="s">
        <v>262</v>
      </c>
      <c r="BM153" s="191" t="s">
        <v>2650</v>
      </c>
    </row>
    <row r="154" spans="1:47" s="2" customFormat="1" ht="11.25">
      <c r="A154" s="36"/>
      <c r="B154" s="37"/>
      <c r="C154" s="38"/>
      <c r="D154" s="193" t="s">
        <v>163</v>
      </c>
      <c r="E154" s="38"/>
      <c r="F154" s="194" t="s">
        <v>2649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163</v>
      </c>
      <c r="AU154" s="19" t="s">
        <v>81</v>
      </c>
    </row>
    <row r="155" spans="1:47" s="2" customFormat="1" ht="29.25">
      <c r="A155" s="36"/>
      <c r="B155" s="37"/>
      <c r="C155" s="38"/>
      <c r="D155" s="193" t="s">
        <v>2416</v>
      </c>
      <c r="E155" s="38"/>
      <c r="F155" s="260" t="s">
        <v>2651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2416</v>
      </c>
      <c r="AU155" s="19" t="s">
        <v>81</v>
      </c>
    </row>
    <row r="156" spans="1:65" s="2" customFormat="1" ht="16.5" customHeight="1">
      <c r="A156" s="36"/>
      <c r="B156" s="37"/>
      <c r="C156" s="232" t="s">
        <v>281</v>
      </c>
      <c r="D156" s="232" t="s">
        <v>275</v>
      </c>
      <c r="E156" s="233" t="s">
        <v>2648</v>
      </c>
      <c r="F156" s="234" t="s">
        <v>2649</v>
      </c>
      <c r="G156" s="235" t="s">
        <v>444</v>
      </c>
      <c r="H156" s="236">
        <v>1</v>
      </c>
      <c r="I156" s="237"/>
      <c r="J156" s="238">
        <f>ROUND(I156*H156,2)</f>
        <v>0</v>
      </c>
      <c r="K156" s="234" t="s">
        <v>160</v>
      </c>
      <c r="L156" s="239"/>
      <c r="M156" s="240" t="s">
        <v>19</v>
      </c>
      <c r="N156" s="241" t="s">
        <v>43</v>
      </c>
      <c r="O156" s="66"/>
      <c r="P156" s="189">
        <f>O156*H156</f>
        <v>0</v>
      </c>
      <c r="Q156" s="189">
        <v>0.0002</v>
      </c>
      <c r="R156" s="189">
        <f>Q156*H156</f>
        <v>0.0002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360</v>
      </c>
      <c r="AT156" s="191" t="s">
        <v>275</v>
      </c>
      <c r="AU156" s="191" t="s">
        <v>81</v>
      </c>
      <c r="AY156" s="19" t="s">
        <v>154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79</v>
      </c>
      <c r="BK156" s="192">
        <f>ROUND(I156*H156,2)</f>
        <v>0</v>
      </c>
      <c r="BL156" s="19" t="s">
        <v>262</v>
      </c>
      <c r="BM156" s="191" t="s">
        <v>2652</v>
      </c>
    </row>
    <row r="157" spans="1:47" s="2" customFormat="1" ht="11.25">
      <c r="A157" s="36"/>
      <c r="B157" s="37"/>
      <c r="C157" s="38"/>
      <c r="D157" s="193" t="s">
        <v>163</v>
      </c>
      <c r="E157" s="38"/>
      <c r="F157" s="194" t="s">
        <v>2649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163</v>
      </c>
      <c r="AU157" s="19" t="s">
        <v>81</v>
      </c>
    </row>
    <row r="158" spans="1:47" s="2" customFormat="1" ht="29.25">
      <c r="A158" s="36"/>
      <c r="B158" s="37"/>
      <c r="C158" s="38"/>
      <c r="D158" s="193" t="s">
        <v>2416</v>
      </c>
      <c r="E158" s="38"/>
      <c r="F158" s="260" t="s">
        <v>2653</v>
      </c>
      <c r="G158" s="38"/>
      <c r="H158" s="38"/>
      <c r="I158" s="195"/>
      <c r="J158" s="38"/>
      <c r="K158" s="38"/>
      <c r="L158" s="41"/>
      <c r="M158" s="196"/>
      <c r="N158" s="19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2416</v>
      </c>
      <c r="AU158" s="19" t="s">
        <v>81</v>
      </c>
    </row>
    <row r="159" spans="1:65" s="2" customFormat="1" ht="16.5" customHeight="1">
      <c r="A159" s="36"/>
      <c r="B159" s="37"/>
      <c r="C159" s="232" t="s">
        <v>287</v>
      </c>
      <c r="D159" s="232" t="s">
        <v>275</v>
      </c>
      <c r="E159" s="233" t="s">
        <v>2648</v>
      </c>
      <c r="F159" s="234" t="s">
        <v>2649</v>
      </c>
      <c r="G159" s="235" t="s">
        <v>444</v>
      </c>
      <c r="H159" s="236">
        <v>1</v>
      </c>
      <c r="I159" s="237"/>
      <c r="J159" s="238">
        <f>ROUND(I159*H159,2)</f>
        <v>0</v>
      </c>
      <c r="K159" s="234" t="s">
        <v>160</v>
      </c>
      <c r="L159" s="239"/>
      <c r="M159" s="240" t="s">
        <v>19</v>
      </c>
      <c r="N159" s="241" t="s">
        <v>43</v>
      </c>
      <c r="O159" s="66"/>
      <c r="P159" s="189">
        <f>O159*H159</f>
        <v>0</v>
      </c>
      <c r="Q159" s="189">
        <v>0.0002</v>
      </c>
      <c r="R159" s="189">
        <f>Q159*H159</f>
        <v>0.0002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360</v>
      </c>
      <c r="AT159" s="191" t="s">
        <v>275</v>
      </c>
      <c r="AU159" s="191" t="s">
        <v>81</v>
      </c>
      <c r="AY159" s="19" t="s">
        <v>154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79</v>
      </c>
      <c r="BK159" s="192">
        <f>ROUND(I159*H159,2)</f>
        <v>0</v>
      </c>
      <c r="BL159" s="19" t="s">
        <v>262</v>
      </c>
      <c r="BM159" s="191" t="s">
        <v>2654</v>
      </c>
    </row>
    <row r="160" spans="1:47" s="2" customFormat="1" ht="11.25">
      <c r="A160" s="36"/>
      <c r="B160" s="37"/>
      <c r="C160" s="38"/>
      <c r="D160" s="193" t="s">
        <v>163</v>
      </c>
      <c r="E160" s="38"/>
      <c r="F160" s="194" t="s">
        <v>2649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163</v>
      </c>
      <c r="AU160" s="19" t="s">
        <v>81</v>
      </c>
    </row>
    <row r="161" spans="1:47" s="2" customFormat="1" ht="29.25">
      <c r="A161" s="36"/>
      <c r="B161" s="37"/>
      <c r="C161" s="38"/>
      <c r="D161" s="193" t="s">
        <v>2416</v>
      </c>
      <c r="E161" s="38"/>
      <c r="F161" s="260" t="s">
        <v>2655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2416</v>
      </c>
      <c r="AU161" s="19" t="s">
        <v>81</v>
      </c>
    </row>
    <row r="162" spans="1:65" s="2" customFormat="1" ht="24.2" customHeight="1">
      <c r="A162" s="36"/>
      <c r="B162" s="37"/>
      <c r="C162" s="180" t="s">
        <v>7</v>
      </c>
      <c r="D162" s="180" t="s">
        <v>156</v>
      </c>
      <c r="E162" s="181" t="s">
        <v>2656</v>
      </c>
      <c r="F162" s="182" t="s">
        <v>2657</v>
      </c>
      <c r="G162" s="183" t="s">
        <v>444</v>
      </c>
      <c r="H162" s="184">
        <v>4</v>
      </c>
      <c r="I162" s="185"/>
      <c r="J162" s="186">
        <f>ROUND(I162*H162,2)</f>
        <v>0</v>
      </c>
      <c r="K162" s="182" t="s">
        <v>160</v>
      </c>
      <c r="L162" s="41"/>
      <c r="M162" s="187" t="s">
        <v>19</v>
      </c>
      <c r="N162" s="188" t="s">
        <v>43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262</v>
      </c>
      <c r="AT162" s="191" t="s">
        <v>156</v>
      </c>
      <c r="AU162" s="191" t="s">
        <v>81</v>
      </c>
      <c r="AY162" s="19" t="s">
        <v>154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79</v>
      </c>
      <c r="BK162" s="192">
        <f>ROUND(I162*H162,2)</f>
        <v>0</v>
      </c>
      <c r="BL162" s="19" t="s">
        <v>262</v>
      </c>
      <c r="BM162" s="191" t="s">
        <v>2658</v>
      </c>
    </row>
    <row r="163" spans="1:47" s="2" customFormat="1" ht="19.5">
      <c r="A163" s="36"/>
      <c r="B163" s="37"/>
      <c r="C163" s="38"/>
      <c r="D163" s="193" t="s">
        <v>163</v>
      </c>
      <c r="E163" s="38"/>
      <c r="F163" s="194" t="s">
        <v>2659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163</v>
      </c>
      <c r="AU163" s="19" t="s">
        <v>81</v>
      </c>
    </row>
    <row r="164" spans="1:47" s="2" customFormat="1" ht="11.25">
      <c r="A164" s="36"/>
      <c r="B164" s="37"/>
      <c r="C164" s="38"/>
      <c r="D164" s="198" t="s">
        <v>164</v>
      </c>
      <c r="E164" s="38"/>
      <c r="F164" s="199" t="s">
        <v>2660</v>
      </c>
      <c r="G164" s="38"/>
      <c r="H164" s="38"/>
      <c r="I164" s="195"/>
      <c r="J164" s="38"/>
      <c r="K164" s="38"/>
      <c r="L164" s="41"/>
      <c r="M164" s="196"/>
      <c r="N164" s="197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164</v>
      </c>
      <c r="AU164" s="19" t="s">
        <v>81</v>
      </c>
    </row>
    <row r="165" spans="1:65" s="2" customFormat="1" ht="16.5" customHeight="1">
      <c r="A165" s="36"/>
      <c r="B165" s="37"/>
      <c r="C165" s="232" t="s">
        <v>296</v>
      </c>
      <c r="D165" s="232" t="s">
        <v>275</v>
      </c>
      <c r="E165" s="233" t="s">
        <v>2661</v>
      </c>
      <c r="F165" s="234" t="s">
        <v>2662</v>
      </c>
      <c r="G165" s="235" t="s">
        <v>444</v>
      </c>
      <c r="H165" s="236">
        <v>4</v>
      </c>
      <c r="I165" s="237"/>
      <c r="J165" s="238">
        <f>ROUND(I165*H165,2)</f>
        <v>0</v>
      </c>
      <c r="K165" s="234" t="s">
        <v>160</v>
      </c>
      <c r="L165" s="239"/>
      <c r="M165" s="240" t="s">
        <v>19</v>
      </c>
      <c r="N165" s="241" t="s">
        <v>43</v>
      </c>
      <c r="O165" s="66"/>
      <c r="P165" s="189">
        <f>O165*H165</f>
        <v>0</v>
      </c>
      <c r="Q165" s="189">
        <v>0.0012</v>
      </c>
      <c r="R165" s="189">
        <f>Q165*H165</f>
        <v>0.0048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360</v>
      </c>
      <c r="AT165" s="191" t="s">
        <v>275</v>
      </c>
      <c r="AU165" s="191" t="s">
        <v>81</v>
      </c>
      <c r="AY165" s="19" t="s">
        <v>154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79</v>
      </c>
      <c r="BK165" s="192">
        <f>ROUND(I165*H165,2)</f>
        <v>0</v>
      </c>
      <c r="BL165" s="19" t="s">
        <v>262</v>
      </c>
      <c r="BM165" s="191" t="s">
        <v>2663</v>
      </c>
    </row>
    <row r="166" spans="1:47" s="2" customFormat="1" ht="11.25">
      <c r="A166" s="36"/>
      <c r="B166" s="37"/>
      <c r="C166" s="38"/>
      <c r="D166" s="193" t="s">
        <v>163</v>
      </c>
      <c r="E166" s="38"/>
      <c r="F166" s="194" t="s">
        <v>2662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163</v>
      </c>
      <c r="AU166" s="19" t="s">
        <v>81</v>
      </c>
    </row>
    <row r="167" spans="1:47" s="2" customFormat="1" ht="29.25">
      <c r="A167" s="36"/>
      <c r="B167" s="37"/>
      <c r="C167" s="38"/>
      <c r="D167" s="193" t="s">
        <v>2416</v>
      </c>
      <c r="E167" s="38"/>
      <c r="F167" s="260" t="s">
        <v>2664</v>
      </c>
      <c r="G167" s="38"/>
      <c r="H167" s="38"/>
      <c r="I167" s="195"/>
      <c r="J167" s="38"/>
      <c r="K167" s="38"/>
      <c r="L167" s="41"/>
      <c r="M167" s="196"/>
      <c r="N167" s="19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2416</v>
      </c>
      <c r="AU167" s="19" t="s">
        <v>81</v>
      </c>
    </row>
    <row r="168" spans="1:65" s="2" customFormat="1" ht="24.2" customHeight="1">
      <c r="A168" s="36"/>
      <c r="B168" s="37"/>
      <c r="C168" s="180" t="s">
        <v>302</v>
      </c>
      <c r="D168" s="180" t="s">
        <v>156</v>
      </c>
      <c r="E168" s="181" t="s">
        <v>2665</v>
      </c>
      <c r="F168" s="182" t="s">
        <v>2666</v>
      </c>
      <c r="G168" s="183" t="s">
        <v>444</v>
      </c>
      <c r="H168" s="184">
        <v>3</v>
      </c>
      <c r="I168" s="185"/>
      <c r="J168" s="186">
        <f>ROUND(I168*H168,2)</f>
        <v>0</v>
      </c>
      <c r="K168" s="182" t="s">
        <v>160</v>
      </c>
      <c r="L168" s="41"/>
      <c r="M168" s="187" t="s">
        <v>19</v>
      </c>
      <c r="N168" s="188" t="s">
        <v>43</v>
      </c>
      <c r="O168" s="66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262</v>
      </c>
      <c r="AT168" s="191" t="s">
        <v>156</v>
      </c>
      <c r="AU168" s="191" t="s">
        <v>81</v>
      </c>
      <c r="AY168" s="19" t="s">
        <v>154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79</v>
      </c>
      <c r="BK168" s="192">
        <f>ROUND(I168*H168,2)</f>
        <v>0</v>
      </c>
      <c r="BL168" s="19" t="s">
        <v>262</v>
      </c>
      <c r="BM168" s="191" t="s">
        <v>2667</v>
      </c>
    </row>
    <row r="169" spans="1:47" s="2" customFormat="1" ht="11.25">
      <c r="A169" s="36"/>
      <c r="B169" s="37"/>
      <c r="C169" s="38"/>
      <c r="D169" s="193" t="s">
        <v>163</v>
      </c>
      <c r="E169" s="38"/>
      <c r="F169" s="194" t="s">
        <v>2668</v>
      </c>
      <c r="G169" s="38"/>
      <c r="H169" s="38"/>
      <c r="I169" s="195"/>
      <c r="J169" s="38"/>
      <c r="K169" s="38"/>
      <c r="L169" s="41"/>
      <c r="M169" s="196"/>
      <c r="N169" s="197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163</v>
      </c>
      <c r="AU169" s="19" t="s">
        <v>81</v>
      </c>
    </row>
    <row r="170" spans="1:47" s="2" customFormat="1" ht="11.25">
      <c r="A170" s="36"/>
      <c r="B170" s="37"/>
      <c r="C170" s="38"/>
      <c r="D170" s="198" t="s">
        <v>164</v>
      </c>
      <c r="E170" s="38"/>
      <c r="F170" s="199" t="s">
        <v>2669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164</v>
      </c>
      <c r="AU170" s="19" t="s">
        <v>81</v>
      </c>
    </row>
    <row r="171" spans="1:65" s="2" customFormat="1" ht="37.9" customHeight="1">
      <c r="A171" s="36"/>
      <c r="B171" s="37"/>
      <c r="C171" s="180" t="s">
        <v>309</v>
      </c>
      <c r="D171" s="180" t="s">
        <v>156</v>
      </c>
      <c r="E171" s="181" t="s">
        <v>2670</v>
      </c>
      <c r="F171" s="182" t="s">
        <v>2671</v>
      </c>
      <c r="G171" s="183" t="s">
        <v>444</v>
      </c>
      <c r="H171" s="184">
        <v>3</v>
      </c>
      <c r="I171" s="185"/>
      <c r="J171" s="186">
        <f>ROUND(I171*H171,2)</f>
        <v>0</v>
      </c>
      <c r="K171" s="182" t="s">
        <v>160</v>
      </c>
      <c r="L171" s="41"/>
      <c r="M171" s="187" t="s">
        <v>19</v>
      </c>
      <c r="N171" s="188" t="s">
        <v>43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262</v>
      </c>
      <c r="AT171" s="191" t="s">
        <v>156</v>
      </c>
      <c r="AU171" s="191" t="s">
        <v>81</v>
      </c>
      <c r="AY171" s="19" t="s">
        <v>154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79</v>
      </c>
      <c r="BK171" s="192">
        <f>ROUND(I171*H171,2)</f>
        <v>0</v>
      </c>
      <c r="BL171" s="19" t="s">
        <v>262</v>
      </c>
      <c r="BM171" s="191" t="s">
        <v>2672</v>
      </c>
    </row>
    <row r="172" spans="1:47" s="2" customFormat="1" ht="19.5">
      <c r="A172" s="36"/>
      <c r="B172" s="37"/>
      <c r="C172" s="38"/>
      <c r="D172" s="193" t="s">
        <v>163</v>
      </c>
      <c r="E172" s="38"/>
      <c r="F172" s="194" t="s">
        <v>2673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163</v>
      </c>
      <c r="AU172" s="19" t="s">
        <v>81</v>
      </c>
    </row>
    <row r="173" spans="1:47" s="2" customFormat="1" ht="11.25">
      <c r="A173" s="36"/>
      <c r="B173" s="37"/>
      <c r="C173" s="38"/>
      <c r="D173" s="198" t="s">
        <v>164</v>
      </c>
      <c r="E173" s="38"/>
      <c r="F173" s="199" t="s">
        <v>2674</v>
      </c>
      <c r="G173" s="38"/>
      <c r="H173" s="38"/>
      <c r="I173" s="195"/>
      <c r="J173" s="38"/>
      <c r="K173" s="38"/>
      <c r="L173" s="41"/>
      <c r="M173" s="196"/>
      <c r="N173" s="19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164</v>
      </c>
      <c r="AU173" s="19" t="s">
        <v>81</v>
      </c>
    </row>
    <row r="174" spans="1:65" s="2" customFormat="1" ht="16.5" customHeight="1">
      <c r="A174" s="36"/>
      <c r="B174" s="37"/>
      <c r="C174" s="232" t="s">
        <v>314</v>
      </c>
      <c r="D174" s="232" t="s">
        <v>275</v>
      </c>
      <c r="E174" s="233" t="s">
        <v>2675</v>
      </c>
      <c r="F174" s="234" t="s">
        <v>2676</v>
      </c>
      <c r="G174" s="235" t="s">
        <v>444</v>
      </c>
      <c r="H174" s="236">
        <v>3</v>
      </c>
      <c r="I174" s="237"/>
      <c r="J174" s="238">
        <f>ROUND(I174*H174,2)</f>
        <v>0</v>
      </c>
      <c r="K174" s="234" t="s">
        <v>160</v>
      </c>
      <c r="L174" s="239"/>
      <c r="M174" s="240" t="s">
        <v>19</v>
      </c>
      <c r="N174" s="241" t="s">
        <v>43</v>
      </c>
      <c r="O174" s="66"/>
      <c r="P174" s="189">
        <f>O174*H174</f>
        <v>0</v>
      </c>
      <c r="Q174" s="189">
        <v>0.00012</v>
      </c>
      <c r="R174" s="189">
        <f>Q174*H174</f>
        <v>0.00036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360</v>
      </c>
      <c r="AT174" s="191" t="s">
        <v>275</v>
      </c>
      <c r="AU174" s="191" t="s">
        <v>81</v>
      </c>
      <c r="AY174" s="19" t="s">
        <v>154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79</v>
      </c>
      <c r="BK174" s="192">
        <f>ROUND(I174*H174,2)</f>
        <v>0</v>
      </c>
      <c r="BL174" s="19" t="s">
        <v>262</v>
      </c>
      <c r="BM174" s="191" t="s">
        <v>2677</v>
      </c>
    </row>
    <row r="175" spans="1:47" s="2" customFormat="1" ht="11.25">
      <c r="A175" s="36"/>
      <c r="B175" s="37"/>
      <c r="C175" s="38"/>
      <c r="D175" s="193" t="s">
        <v>163</v>
      </c>
      <c r="E175" s="38"/>
      <c r="F175" s="194" t="s">
        <v>2676</v>
      </c>
      <c r="G175" s="38"/>
      <c r="H175" s="38"/>
      <c r="I175" s="195"/>
      <c r="J175" s="38"/>
      <c r="K175" s="38"/>
      <c r="L175" s="41"/>
      <c r="M175" s="196"/>
      <c r="N175" s="197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163</v>
      </c>
      <c r="AU175" s="19" t="s">
        <v>81</v>
      </c>
    </row>
    <row r="176" spans="1:65" s="2" customFormat="1" ht="24.2" customHeight="1">
      <c r="A176" s="36"/>
      <c r="B176" s="37"/>
      <c r="C176" s="232" t="s">
        <v>321</v>
      </c>
      <c r="D176" s="232" t="s">
        <v>275</v>
      </c>
      <c r="E176" s="233" t="s">
        <v>2678</v>
      </c>
      <c r="F176" s="234" t="s">
        <v>2679</v>
      </c>
      <c r="G176" s="235" t="s">
        <v>444</v>
      </c>
      <c r="H176" s="236">
        <v>3</v>
      </c>
      <c r="I176" s="237"/>
      <c r="J176" s="238">
        <f>ROUND(I176*H176,2)</f>
        <v>0</v>
      </c>
      <c r="K176" s="234" t="s">
        <v>458</v>
      </c>
      <c r="L176" s="239"/>
      <c r="M176" s="240" t="s">
        <v>19</v>
      </c>
      <c r="N176" s="241" t="s">
        <v>43</v>
      </c>
      <c r="O176" s="66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360</v>
      </c>
      <c r="AT176" s="191" t="s">
        <v>275</v>
      </c>
      <c r="AU176" s="191" t="s">
        <v>81</v>
      </c>
      <c r="AY176" s="19" t="s">
        <v>154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79</v>
      </c>
      <c r="BK176" s="192">
        <f>ROUND(I176*H176,2)</f>
        <v>0</v>
      </c>
      <c r="BL176" s="19" t="s">
        <v>262</v>
      </c>
      <c r="BM176" s="191" t="s">
        <v>2680</v>
      </c>
    </row>
    <row r="177" spans="1:47" s="2" customFormat="1" ht="19.5">
      <c r="A177" s="36"/>
      <c r="B177" s="37"/>
      <c r="C177" s="38"/>
      <c r="D177" s="193" t="s">
        <v>163</v>
      </c>
      <c r="E177" s="38"/>
      <c r="F177" s="194" t="s">
        <v>2679</v>
      </c>
      <c r="G177" s="38"/>
      <c r="H177" s="38"/>
      <c r="I177" s="195"/>
      <c r="J177" s="38"/>
      <c r="K177" s="38"/>
      <c r="L177" s="41"/>
      <c r="M177" s="196"/>
      <c r="N177" s="19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163</v>
      </c>
      <c r="AU177" s="19" t="s">
        <v>81</v>
      </c>
    </row>
    <row r="178" spans="1:65" s="2" customFormat="1" ht="16.5" customHeight="1">
      <c r="A178" s="36"/>
      <c r="B178" s="37"/>
      <c r="C178" s="180" t="s">
        <v>327</v>
      </c>
      <c r="D178" s="180" t="s">
        <v>156</v>
      </c>
      <c r="E178" s="181" t="s">
        <v>2681</v>
      </c>
      <c r="F178" s="182" t="s">
        <v>2682</v>
      </c>
      <c r="G178" s="183" t="s">
        <v>444</v>
      </c>
      <c r="H178" s="184">
        <v>1</v>
      </c>
      <c r="I178" s="185"/>
      <c r="J178" s="186">
        <f>ROUND(I178*H178,2)</f>
        <v>0</v>
      </c>
      <c r="K178" s="182" t="s">
        <v>160</v>
      </c>
      <c r="L178" s="41"/>
      <c r="M178" s="187" t="s">
        <v>19</v>
      </c>
      <c r="N178" s="188" t="s">
        <v>43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262</v>
      </c>
      <c r="AT178" s="191" t="s">
        <v>156</v>
      </c>
      <c r="AU178" s="191" t="s">
        <v>81</v>
      </c>
      <c r="AY178" s="19" t="s">
        <v>154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79</v>
      </c>
      <c r="BK178" s="192">
        <f>ROUND(I178*H178,2)</f>
        <v>0</v>
      </c>
      <c r="BL178" s="19" t="s">
        <v>262</v>
      </c>
      <c r="BM178" s="191" t="s">
        <v>2683</v>
      </c>
    </row>
    <row r="179" spans="1:47" s="2" customFormat="1" ht="19.5">
      <c r="A179" s="36"/>
      <c r="B179" s="37"/>
      <c r="C179" s="38"/>
      <c r="D179" s="193" t="s">
        <v>163</v>
      </c>
      <c r="E179" s="38"/>
      <c r="F179" s="194" t="s">
        <v>2684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163</v>
      </c>
      <c r="AU179" s="19" t="s">
        <v>81</v>
      </c>
    </row>
    <row r="180" spans="1:47" s="2" customFormat="1" ht="11.25">
      <c r="A180" s="36"/>
      <c r="B180" s="37"/>
      <c r="C180" s="38"/>
      <c r="D180" s="198" t="s">
        <v>164</v>
      </c>
      <c r="E180" s="38"/>
      <c r="F180" s="199" t="s">
        <v>2685</v>
      </c>
      <c r="G180" s="38"/>
      <c r="H180" s="38"/>
      <c r="I180" s="195"/>
      <c r="J180" s="38"/>
      <c r="K180" s="38"/>
      <c r="L180" s="41"/>
      <c r="M180" s="196"/>
      <c r="N180" s="19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164</v>
      </c>
      <c r="AU180" s="19" t="s">
        <v>81</v>
      </c>
    </row>
    <row r="181" spans="1:65" s="2" customFormat="1" ht="21.75" customHeight="1">
      <c r="A181" s="36"/>
      <c r="B181" s="37"/>
      <c r="C181" s="232" t="s">
        <v>334</v>
      </c>
      <c r="D181" s="232" t="s">
        <v>275</v>
      </c>
      <c r="E181" s="233" t="s">
        <v>2686</v>
      </c>
      <c r="F181" s="234" t="s">
        <v>2687</v>
      </c>
      <c r="G181" s="235" t="s">
        <v>444</v>
      </c>
      <c r="H181" s="236">
        <v>1</v>
      </c>
      <c r="I181" s="237"/>
      <c r="J181" s="238">
        <f>ROUND(I181*H181,2)</f>
        <v>0</v>
      </c>
      <c r="K181" s="234" t="s">
        <v>160</v>
      </c>
      <c r="L181" s="239"/>
      <c r="M181" s="240" t="s">
        <v>19</v>
      </c>
      <c r="N181" s="241" t="s">
        <v>43</v>
      </c>
      <c r="O181" s="66"/>
      <c r="P181" s="189">
        <f>O181*H181</f>
        <v>0</v>
      </c>
      <c r="Q181" s="189">
        <v>0.00406</v>
      </c>
      <c r="R181" s="189">
        <f>Q181*H181</f>
        <v>0.00406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360</v>
      </c>
      <c r="AT181" s="191" t="s">
        <v>275</v>
      </c>
      <c r="AU181" s="191" t="s">
        <v>81</v>
      </c>
      <c r="AY181" s="19" t="s">
        <v>154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79</v>
      </c>
      <c r="BK181" s="192">
        <f>ROUND(I181*H181,2)</f>
        <v>0</v>
      </c>
      <c r="BL181" s="19" t="s">
        <v>262</v>
      </c>
      <c r="BM181" s="191" t="s">
        <v>2688</v>
      </c>
    </row>
    <row r="182" spans="1:47" s="2" customFormat="1" ht="11.25">
      <c r="A182" s="36"/>
      <c r="B182" s="37"/>
      <c r="C182" s="38"/>
      <c r="D182" s="193" t="s">
        <v>163</v>
      </c>
      <c r="E182" s="38"/>
      <c r="F182" s="194" t="s">
        <v>2687</v>
      </c>
      <c r="G182" s="38"/>
      <c r="H182" s="38"/>
      <c r="I182" s="195"/>
      <c r="J182" s="38"/>
      <c r="K182" s="38"/>
      <c r="L182" s="41"/>
      <c r="M182" s="196"/>
      <c r="N182" s="197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163</v>
      </c>
      <c r="AU182" s="19" t="s">
        <v>81</v>
      </c>
    </row>
    <row r="183" spans="1:65" s="2" customFormat="1" ht="24.2" customHeight="1">
      <c r="A183" s="36"/>
      <c r="B183" s="37"/>
      <c r="C183" s="232" t="s">
        <v>341</v>
      </c>
      <c r="D183" s="232" t="s">
        <v>275</v>
      </c>
      <c r="E183" s="233" t="s">
        <v>2689</v>
      </c>
      <c r="F183" s="234" t="s">
        <v>2690</v>
      </c>
      <c r="G183" s="235" t="s">
        <v>444</v>
      </c>
      <c r="H183" s="236">
        <v>1</v>
      </c>
      <c r="I183" s="237"/>
      <c r="J183" s="238">
        <f>ROUND(I183*H183,2)</f>
        <v>0</v>
      </c>
      <c r="K183" s="234" t="s">
        <v>458</v>
      </c>
      <c r="L183" s="239"/>
      <c r="M183" s="240" t="s">
        <v>19</v>
      </c>
      <c r="N183" s="241" t="s">
        <v>43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360</v>
      </c>
      <c r="AT183" s="191" t="s">
        <v>275</v>
      </c>
      <c r="AU183" s="191" t="s">
        <v>81</v>
      </c>
      <c r="AY183" s="19" t="s">
        <v>154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79</v>
      </c>
      <c r="BK183" s="192">
        <f>ROUND(I183*H183,2)</f>
        <v>0</v>
      </c>
      <c r="BL183" s="19" t="s">
        <v>262</v>
      </c>
      <c r="BM183" s="191" t="s">
        <v>2691</v>
      </c>
    </row>
    <row r="184" spans="1:47" s="2" customFormat="1" ht="11.25">
      <c r="A184" s="36"/>
      <c r="B184" s="37"/>
      <c r="C184" s="38"/>
      <c r="D184" s="193" t="s">
        <v>163</v>
      </c>
      <c r="E184" s="38"/>
      <c r="F184" s="194" t="s">
        <v>2690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163</v>
      </c>
      <c r="AU184" s="19" t="s">
        <v>81</v>
      </c>
    </row>
    <row r="185" spans="1:47" s="2" customFormat="1" ht="48.75">
      <c r="A185" s="36"/>
      <c r="B185" s="37"/>
      <c r="C185" s="38"/>
      <c r="D185" s="193" t="s">
        <v>2416</v>
      </c>
      <c r="E185" s="38"/>
      <c r="F185" s="260" t="s">
        <v>2692</v>
      </c>
      <c r="G185" s="38"/>
      <c r="H185" s="38"/>
      <c r="I185" s="195"/>
      <c r="J185" s="38"/>
      <c r="K185" s="38"/>
      <c r="L185" s="41"/>
      <c r="M185" s="196"/>
      <c r="N185" s="19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2416</v>
      </c>
      <c r="AU185" s="19" t="s">
        <v>81</v>
      </c>
    </row>
    <row r="186" spans="1:65" s="2" customFormat="1" ht="24.2" customHeight="1">
      <c r="A186" s="36"/>
      <c r="B186" s="37"/>
      <c r="C186" s="180" t="s">
        <v>346</v>
      </c>
      <c r="D186" s="180" t="s">
        <v>156</v>
      </c>
      <c r="E186" s="181" t="s">
        <v>2693</v>
      </c>
      <c r="F186" s="182" t="s">
        <v>2694</v>
      </c>
      <c r="G186" s="183" t="s">
        <v>444</v>
      </c>
      <c r="H186" s="184">
        <v>1</v>
      </c>
      <c r="I186" s="185"/>
      <c r="J186" s="186">
        <f>ROUND(I186*H186,2)</f>
        <v>0</v>
      </c>
      <c r="K186" s="182" t="s">
        <v>160</v>
      </c>
      <c r="L186" s="41"/>
      <c r="M186" s="187" t="s">
        <v>19</v>
      </c>
      <c r="N186" s="188" t="s">
        <v>43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262</v>
      </c>
      <c r="AT186" s="191" t="s">
        <v>156</v>
      </c>
      <c r="AU186" s="191" t="s">
        <v>81</v>
      </c>
      <c r="AY186" s="19" t="s">
        <v>154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79</v>
      </c>
      <c r="BK186" s="192">
        <f>ROUND(I186*H186,2)</f>
        <v>0</v>
      </c>
      <c r="BL186" s="19" t="s">
        <v>262</v>
      </c>
      <c r="BM186" s="191" t="s">
        <v>2695</v>
      </c>
    </row>
    <row r="187" spans="1:47" s="2" customFormat="1" ht="19.5">
      <c r="A187" s="36"/>
      <c r="B187" s="37"/>
      <c r="C187" s="38"/>
      <c r="D187" s="193" t="s">
        <v>163</v>
      </c>
      <c r="E187" s="38"/>
      <c r="F187" s="194" t="s">
        <v>2696</v>
      </c>
      <c r="G187" s="38"/>
      <c r="H187" s="38"/>
      <c r="I187" s="195"/>
      <c r="J187" s="38"/>
      <c r="K187" s="38"/>
      <c r="L187" s="41"/>
      <c r="M187" s="196"/>
      <c r="N187" s="197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163</v>
      </c>
      <c r="AU187" s="19" t="s">
        <v>81</v>
      </c>
    </row>
    <row r="188" spans="1:47" s="2" customFormat="1" ht="11.25">
      <c r="A188" s="36"/>
      <c r="B188" s="37"/>
      <c r="C188" s="38"/>
      <c r="D188" s="198" t="s">
        <v>164</v>
      </c>
      <c r="E188" s="38"/>
      <c r="F188" s="199" t="s">
        <v>2697</v>
      </c>
      <c r="G188" s="38"/>
      <c r="H188" s="38"/>
      <c r="I188" s="195"/>
      <c r="J188" s="38"/>
      <c r="K188" s="38"/>
      <c r="L188" s="41"/>
      <c r="M188" s="196"/>
      <c r="N188" s="197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164</v>
      </c>
      <c r="AU188" s="19" t="s">
        <v>81</v>
      </c>
    </row>
    <row r="189" spans="1:65" s="2" customFormat="1" ht="21.75" customHeight="1">
      <c r="A189" s="36"/>
      <c r="B189" s="37"/>
      <c r="C189" s="180" t="s">
        <v>353</v>
      </c>
      <c r="D189" s="180" t="s">
        <v>156</v>
      </c>
      <c r="E189" s="181" t="s">
        <v>2698</v>
      </c>
      <c r="F189" s="182" t="s">
        <v>2699</v>
      </c>
      <c r="G189" s="183" t="s">
        <v>444</v>
      </c>
      <c r="H189" s="184">
        <v>1</v>
      </c>
      <c r="I189" s="185"/>
      <c r="J189" s="186">
        <f>ROUND(I189*H189,2)</f>
        <v>0</v>
      </c>
      <c r="K189" s="182" t="s">
        <v>160</v>
      </c>
      <c r="L189" s="41"/>
      <c r="M189" s="187" t="s">
        <v>19</v>
      </c>
      <c r="N189" s="188" t="s">
        <v>43</v>
      </c>
      <c r="O189" s="66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262</v>
      </c>
      <c r="AT189" s="191" t="s">
        <v>156</v>
      </c>
      <c r="AU189" s="191" t="s">
        <v>81</v>
      </c>
      <c r="AY189" s="19" t="s">
        <v>154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79</v>
      </c>
      <c r="BK189" s="192">
        <f>ROUND(I189*H189,2)</f>
        <v>0</v>
      </c>
      <c r="BL189" s="19" t="s">
        <v>262</v>
      </c>
      <c r="BM189" s="191" t="s">
        <v>2700</v>
      </c>
    </row>
    <row r="190" spans="1:47" s="2" customFormat="1" ht="19.5">
      <c r="A190" s="36"/>
      <c r="B190" s="37"/>
      <c r="C190" s="38"/>
      <c r="D190" s="193" t="s">
        <v>163</v>
      </c>
      <c r="E190" s="38"/>
      <c r="F190" s="194" t="s">
        <v>2701</v>
      </c>
      <c r="G190" s="38"/>
      <c r="H190" s="38"/>
      <c r="I190" s="195"/>
      <c r="J190" s="38"/>
      <c r="K190" s="38"/>
      <c r="L190" s="41"/>
      <c r="M190" s="196"/>
      <c r="N190" s="19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163</v>
      </c>
      <c r="AU190" s="19" t="s">
        <v>81</v>
      </c>
    </row>
    <row r="191" spans="1:47" s="2" customFormat="1" ht="11.25">
      <c r="A191" s="36"/>
      <c r="B191" s="37"/>
      <c r="C191" s="38"/>
      <c r="D191" s="198" t="s">
        <v>164</v>
      </c>
      <c r="E191" s="38"/>
      <c r="F191" s="199" t="s">
        <v>2702</v>
      </c>
      <c r="G191" s="38"/>
      <c r="H191" s="38"/>
      <c r="I191" s="195"/>
      <c r="J191" s="38"/>
      <c r="K191" s="38"/>
      <c r="L191" s="41"/>
      <c r="M191" s="196"/>
      <c r="N191" s="197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164</v>
      </c>
      <c r="AU191" s="19" t="s">
        <v>81</v>
      </c>
    </row>
    <row r="192" spans="2:63" s="12" customFormat="1" ht="22.9" customHeight="1">
      <c r="B192" s="164"/>
      <c r="C192" s="165"/>
      <c r="D192" s="166" t="s">
        <v>71</v>
      </c>
      <c r="E192" s="178" t="s">
        <v>2703</v>
      </c>
      <c r="F192" s="178" t="s">
        <v>2704</v>
      </c>
      <c r="G192" s="165"/>
      <c r="H192" s="165"/>
      <c r="I192" s="168"/>
      <c r="J192" s="179">
        <f>BK192</f>
        <v>0</v>
      </c>
      <c r="K192" s="165"/>
      <c r="L192" s="170"/>
      <c r="M192" s="171"/>
      <c r="N192" s="172"/>
      <c r="O192" s="172"/>
      <c r="P192" s="173">
        <f>SUM(P193:P207)</f>
        <v>0</v>
      </c>
      <c r="Q192" s="172"/>
      <c r="R192" s="173">
        <f>SUM(R193:R207)</f>
        <v>0</v>
      </c>
      <c r="S192" s="172"/>
      <c r="T192" s="174">
        <f>SUM(T193:T207)</f>
        <v>0</v>
      </c>
      <c r="AR192" s="175" t="s">
        <v>79</v>
      </c>
      <c r="AT192" s="176" t="s">
        <v>71</v>
      </c>
      <c r="AU192" s="176" t="s">
        <v>79</v>
      </c>
      <c r="AY192" s="175" t="s">
        <v>154</v>
      </c>
      <c r="BK192" s="177">
        <f>SUM(BK193:BK207)</f>
        <v>0</v>
      </c>
    </row>
    <row r="193" spans="1:65" s="2" customFormat="1" ht="21.75" customHeight="1">
      <c r="A193" s="36"/>
      <c r="B193" s="37"/>
      <c r="C193" s="180" t="s">
        <v>360</v>
      </c>
      <c r="D193" s="180" t="s">
        <v>156</v>
      </c>
      <c r="E193" s="181" t="s">
        <v>2705</v>
      </c>
      <c r="F193" s="182" t="s">
        <v>2706</v>
      </c>
      <c r="G193" s="183" t="s">
        <v>444</v>
      </c>
      <c r="H193" s="184">
        <v>1</v>
      </c>
      <c r="I193" s="185"/>
      <c r="J193" s="186">
        <f>ROUND(I193*H193,2)</f>
        <v>0</v>
      </c>
      <c r="K193" s="182" t="s">
        <v>160</v>
      </c>
      <c r="L193" s="41"/>
      <c r="M193" s="187" t="s">
        <v>19</v>
      </c>
      <c r="N193" s="188" t="s">
        <v>43</v>
      </c>
      <c r="O193" s="66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262</v>
      </c>
      <c r="AT193" s="191" t="s">
        <v>156</v>
      </c>
      <c r="AU193" s="191" t="s">
        <v>81</v>
      </c>
      <c r="AY193" s="19" t="s">
        <v>154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79</v>
      </c>
      <c r="BK193" s="192">
        <f>ROUND(I193*H193,2)</f>
        <v>0</v>
      </c>
      <c r="BL193" s="19" t="s">
        <v>262</v>
      </c>
      <c r="BM193" s="191" t="s">
        <v>2707</v>
      </c>
    </row>
    <row r="194" spans="1:47" s="2" customFormat="1" ht="19.5">
      <c r="A194" s="36"/>
      <c r="B194" s="37"/>
      <c r="C194" s="38"/>
      <c r="D194" s="193" t="s">
        <v>163</v>
      </c>
      <c r="E194" s="38"/>
      <c r="F194" s="194" t="s">
        <v>2708</v>
      </c>
      <c r="G194" s="38"/>
      <c r="H194" s="38"/>
      <c r="I194" s="195"/>
      <c r="J194" s="38"/>
      <c r="K194" s="38"/>
      <c r="L194" s="41"/>
      <c r="M194" s="196"/>
      <c r="N194" s="197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163</v>
      </c>
      <c r="AU194" s="19" t="s">
        <v>81</v>
      </c>
    </row>
    <row r="195" spans="1:47" s="2" customFormat="1" ht="11.25">
      <c r="A195" s="36"/>
      <c r="B195" s="37"/>
      <c r="C195" s="38"/>
      <c r="D195" s="198" t="s">
        <v>164</v>
      </c>
      <c r="E195" s="38"/>
      <c r="F195" s="199" t="s">
        <v>2709</v>
      </c>
      <c r="G195" s="38"/>
      <c r="H195" s="38"/>
      <c r="I195" s="195"/>
      <c r="J195" s="38"/>
      <c r="K195" s="38"/>
      <c r="L195" s="41"/>
      <c r="M195" s="196"/>
      <c r="N195" s="197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164</v>
      </c>
      <c r="AU195" s="19" t="s">
        <v>81</v>
      </c>
    </row>
    <row r="196" spans="1:47" s="2" customFormat="1" ht="29.25">
      <c r="A196" s="36"/>
      <c r="B196" s="37"/>
      <c r="C196" s="38"/>
      <c r="D196" s="193" t="s">
        <v>2416</v>
      </c>
      <c r="E196" s="38"/>
      <c r="F196" s="260" t="s">
        <v>2710</v>
      </c>
      <c r="G196" s="38"/>
      <c r="H196" s="38"/>
      <c r="I196" s="195"/>
      <c r="J196" s="38"/>
      <c r="K196" s="38"/>
      <c r="L196" s="41"/>
      <c r="M196" s="196"/>
      <c r="N196" s="197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2416</v>
      </c>
      <c r="AU196" s="19" t="s">
        <v>81</v>
      </c>
    </row>
    <row r="197" spans="1:65" s="2" customFormat="1" ht="24.2" customHeight="1">
      <c r="A197" s="36"/>
      <c r="B197" s="37"/>
      <c r="C197" s="232" t="s">
        <v>367</v>
      </c>
      <c r="D197" s="232" t="s">
        <v>275</v>
      </c>
      <c r="E197" s="233" t="s">
        <v>2711</v>
      </c>
      <c r="F197" s="234" t="s">
        <v>2712</v>
      </c>
      <c r="G197" s="235" t="s">
        <v>444</v>
      </c>
      <c r="H197" s="236">
        <v>1</v>
      </c>
      <c r="I197" s="237"/>
      <c r="J197" s="238">
        <f>ROUND(I197*H197,2)</f>
        <v>0</v>
      </c>
      <c r="K197" s="234" t="s">
        <v>458</v>
      </c>
      <c r="L197" s="239"/>
      <c r="M197" s="240" t="s">
        <v>19</v>
      </c>
      <c r="N197" s="241" t="s">
        <v>43</v>
      </c>
      <c r="O197" s="66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360</v>
      </c>
      <c r="AT197" s="191" t="s">
        <v>275</v>
      </c>
      <c r="AU197" s="191" t="s">
        <v>81</v>
      </c>
      <c r="AY197" s="19" t="s">
        <v>154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79</v>
      </c>
      <c r="BK197" s="192">
        <f>ROUND(I197*H197,2)</f>
        <v>0</v>
      </c>
      <c r="BL197" s="19" t="s">
        <v>262</v>
      </c>
      <c r="BM197" s="191" t="s">
        <v>2713</v>
      </c>
    </row>
    <row r="198" spans="1:47" s="2" customFormat="1" ht="11.25">
      <c r="A198" s="36"/>
      <c r="B198" s="37"/>
      <c r="C198" s="38"/>
      <c r="D198" s="193" t="s">
        <v>163</v>
      </c>
      <c r="E198" s="38"/>
      <c r="F198" s="194" t="s">
        <v>2712</v>
      </c>
      <c r="G198" s="38"/>
      <c r="H198" s="38"/>
      <c r="I198" s="195"/>
      <c r="J198" s="38"/>
      <c r="K198" s="38"/>
      <c r="L198" s="41"/>
      <c r="M198" s="196"/>
      <c r="N198" s="197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163</v>
      </c>
      <c r="AU198" s="19" t="s">
        <v>81</v>
      </c>
    </row>
    <row r="199" spans="1:47" s="2" customFormat="1" ht="19.5">
      <c r="A199" s="36"/>
      <c r="B199" s="37"/>
      <c r="C199" s="38"/>
      <c r="D199" s="193" t="s">
        <v>2416</v>
      </c>
      <c r="E199" s="38"/>
      <c r="F199" s="260" t="s">
        <v>2714</v>
      </c>
      <c r="G199" s="38"/>
      <c r="H199" s="38"/>
      <c r="I199" s="195"/>
      <c r="J199" s="38"/>
      <c r="K199" s="38"/>
      <c r="L199" s="41"/>
      <c r="M199" s="196"/>
      <c r="N199" s="197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2416</v>
      </c>
      <c r="AU199" s="19" t="s">
        <v>81</v>
      </c>
    </row>
    <row r="200" spans="1:65" s="2" customFormat="1" ht="16.5" customHeight="1">
      <c r="A200" s="36"/>
      <c r="B200" s="37"/>
      <c r="C200" s="232" t="s">
        <v>375</v>
      </c>
      <c r="D200" s="232" t="s">
        <v>275</v>
      </c>
      <c r="E200" s="233" t="s">
        <v>2715</v>
      </c>
      <c r="F200" s="234" t="s">
        <v>2716</v>
      </c>
      <c r="G200" s="235" t="s">
        <v>444</v>
      </c>
      <c r="H200" s="236">
        <v>1</v>
      </c>
      <c r="I200" s="237"/>
      <c r="J200" s="238">
        <f>ROUND(I200*H200,2)</f>
        <v>0</v>
      </c>
      <c r="K200" s="234" t="s">
        <v>458</v>
      </c>
      <c r="L200" s="239"/>
      <c r="M200" s="240" t="s">
        <v>19</v>
      </c>
      <c r="N200" s="241" t="s">
        <v>43</v>
      </c>
      <c r="O200" s="66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360</v>
      </c>
      <c r="AT200" s="191" t="s">
        <v>275</v>
      </c>
      <c r="AU200" s="191" t="s">
        <v>81</v>
      </c>
      <c r="AY200" s="19" t="s">
        <v>154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79</v>
      </c>
      <c r="BK200" s="192">
        <f>ROUND(I200*H200,2)</f>
        <v>0</v>
      </c>
      <c r="BL200" s="19" t="s">
        <v>262</v>
      </c>
      <c r="BM200" s="191" t="s">
        <v>2717</v>
      </c>
    </row>
    <row r="201" spans="1:47" s="2" customFormat="1" ht="11.25">
      <c r="A201" s="36"/>
      <c r="B201" s="37"/>
      <c r="C201" s="38"/>
      <c r="D201" s="193" t="s">
        <v>163</v>
      </c>
      <c r="E201" s="38"/>
      <c r="F201" s="194" t="s">
        <v>2716</v>
      </c>
      <c r="G201" s="38"/>
      <c r="H201" s="38"/>
      <c r="I201" s="195"/>
      <c r="J201" s="38"/>
      <c r="K201" s="38"/>
      <c r="L201" s="41"/>
      <c r="M201" s="196"/>
      <c r="N201" s="197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163</v>
      </c>
      <c r="AU201" s="19" t="s">
        <v>81</v>
      </c>
    </row>
    <row r="202" spans="1:65" s="2" customFormat="1" ht="16.5" customHeight="1">
      <c r="A202" s="36"/>
      <c r="B202" s="37"/>
      <c r="C202" s="232" t="s">
        <v>381</v>
      </c>
      <c r="D202" s="232" t="s">
        <v>275</v>
      </c>
      <c r="E202" s="233" t="s">
        <v>2718</v>
      </c>
      <c r="F202" s="234" t="s">
        <v>2719</v>
      </c>
      <c r="G202" s="235" t="s">
        <v>444</v>
      </c>
      <c r="H202" s="236">
        <v>1</v>
      </c>
      <c r="I202" s="237"/>
      <c r="J202" s="238">
        <f>ROUND(I202*H202,2)</f>
        <v>0</v>
      </c>
      <c r="K202" s="234" t="s">
        <v>458</v>
      </c>
      <c r="L202" s="239"/>
      <c r="M202" s="240" t="s">
        <v>19</v>
      </c>
      <c r="N202" s="241" t="s">
        <v>43</v>
      </c>
      <c r="O202" s="66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360</v>
      </c>
      <c r="AT202" s="191" t="s">
        <v>275</v>
      </c>
      <c r="AU202" s="191" t="s">
        <v>81</v>
      </c>
      <c r="AY202" s="19" t="s">
        <v>154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79</v>
      </c>
      <c r="BK202" s="192">
        <f>ROUND(I202*H202,2)</f>
        <v>0</v>
      </c>
      <c r="BL202" s="19" t="s">
        <v>262</v>
      </c>
      <c r="BM202" s="191" t="s">
        <v>2720</v>
      </c>
    </row>
    <row r="203" spans="1:47" s="2" customFormat="1" ht="11.25">
      <c r="A203" s="36"/>
      <c r="B203" s="37"/>
      <c r="C203" s="38"/>
      <c r="D203" s="193" t="s">
        <v>163</v>
      </c>
      <c r="E203" s="38"/>
      <c r="F203" s="194" t="s">
        <v>2719</v>
      </c>
      <c r="G203" s="38"/>
      <c r="H203" s="38"/>
      <c r="I203" s="195"/>
      <c r="J203" s="38"/>
      <c r="K203" s="38"/>
      <c r="L203" s="41"/>
      <c r="M203" s="196"/>
      <c r="N203" s="197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163</v>
      </c>
      <c r="AU203" s="19" t="s">
        <v>81</v>
      </c>
    </row>
    <row r="204" spans="1:65" s="2" customFormat="1" ht="21.75" customHeight="1">
      <c r="A204" s="36"/>
      <c r="B204" s="37"/>
      <c r="C204" s="232" t="s">
        <v>386</v>
      </c>
      <c r="D204" s="232" t="s">
        <v>275</v>
      </c>
      <c r="E204" s="233" t="s">
        <v>2721</v>
      </c>
      <c r="F204" s="234" t="s">
        <v>2722</v>
      </c>
      <c r="G204" s="235" t="s">
        <v>444</v>
      </c>
      <c r="H204" s="236">
        <v>1</v>
      </c>
      <c r="I204" s="237"/>
      <c r="J204" s="238">
        <f>ROUND(I204*H204,2)</f>
        <v>0</v>
      </c>
      <c r="K204" s="234" t="s">
        <v>458</v>
      </c>
      <c r="L204" s="239"/>
      <c r="M204" s="240" t="s">
        <v>19</v>
      </c>
      <c r="N204" s="241" t="s">
        <v>43</v>
      </c>
      <c r="O204" s="66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360</v>
      </c>
      <c r="AT204" s="191" t="s">
        <v>275</v>
      </c>
      <c r="AU204" s="191" t="s">
        <v>81</v>
      </c>
      <c r="AY204" s="19" t="s">
        <v>154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79</v>
      </c>
      <c r="BK204" s="192">
        <f>ROUND(I204*H204,2)</f>
        <v>0</v>
      </c>
      <c r="BL204" s="19" t="s">
        <v>262</v>
      </c>
      <c r="BM204" s="191" t="s">
        <v>2723</v>
      </c>
    </row>
    <row r="205" spans="1:47" s="2" customFormat="1" ht="11.25">
      <c r="A205" s="36"/>
      <c r="B205" s="37"/>
      <c r="C205" s="38"/>
      <c r="D205" s="193" t="s">
        <v>163</v>
      </c>
      <c r="E205" s="38"/>
      <c r="F205" s="194" t="s">
        <v>2722</v>
      </c>
      <c r="G205" s="38"/>
      <c r="H205" s="38"/>
      <c r="I205" s="195"/>
      <c r="J205" s="38"/>
      <c r="K205" s="38"/>
      <c r="L205" s="41"/>
      <c r="M205" s="196"/>
      <c r="N205" s="197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163</v>
      </c>
      <c r="AU205" s="19" t="s">
        <v>81</v>
      </c>
    </row>
    <row r="206" spans="1:65" s="2" customFormat="1" ht="21.75" customHeight="1">
      <c r="A206" s="36"/>
      <c r="B206" s="37"/>
      <c r="C206" s="232" t="s">
        <v>393</v>
      </c>
      <c r="D206" s="232" t="s">
        <v>275</v>
      </c>
      <c r="E206" s="233" t="s">
        <v>2724</v>
      </c>
      <c r="F206" s="234" t="s">
        <v>2725</v>
      </c>
      <c r="G206" s="235" t="s">
        <v>444</v>
      </c>
      <c r="H206" s="236">
        <v>2</v>
      </c>
      <c r="I206" s="237"/>
      <c r="J206" s="238">
        <f>ROUND(I206*H206,2)</f>
        <v>0</v>
      </c>
      <c r="K206" s="234" t="s">
        <v>458</v>
      </c>
      <c r="L206" s="239"/>
      <c r="M206" s="240" t="s">
        <v>19</v>
      </c>
      <c r="N206" s="241" t="s">
        <v>43</v>
      </c>
      <c r="O206" s="66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360</v>
      </c>
      <c r="AT206" s="191" t="s">
        <v>275</v>
      </c>
      <c r="AU206" s="191" t="s">
        <v>81</v>
      </c>
      <c r="AY206" s="19" t="s">
        <v>154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79</v>
      </c>
      <c r="BK206" s="192">
        <f>ROUND(I206*H206,2)</f>
        <v>0</v>
      </c>
      <c r="BL206" s="19" t="s">
        <v>262</v>
      </c>
      <c r="BM206" s="191" t="s">
        <v>2726</v>
      </c>
    </row>
    <row r="207" spans="1:47" s="2" customFormat="1" ht="11.25">
      <c r="A207" s="36"/>
      <c r="B207" s="37"/>
      <c r="C207" s="38"/>
      <c r="D207" s="193" t="s">
        <v>163</v>
      </c>
      <c r="E207" s="38"/>
      <c r="F207" s="194" t="s">
        <v>2725</v>
      </c>
      <c r="G207" s="38"/>
      <c r="H207" s="38"/>
      <c r="I207" s="195"/>
      <c r="J207" s="38"/>
      <c r="K207" s="38"/>
      <c r="L207" s="41"/>
      <c r="M207" s="196"/>
      <c r="N207" s="197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163</v>
      </c>
      <c r="AU207" s="19" t="s">
        <v>81</v>
      </c>
    </row>
    <row r="208" spans="2:63" s="12" customFormat="1" ht="22.9" customHeight="1">
      <c r="B208" s="164"/>
      <c r="C208" s="165"/>
      <c r="D208" s="166" t="s">
        <v>71</v>
      </c>
      <c r="E208" s="178" t="s">
        <v>2727</v>
      </c>
      <c r="F208" s="178" t="s">
        <v>2728</v>
      </c>
      <c r="G208" s="165"/>
      <c r="H208" s="165"/>
      <c r="I208" s="168"/>
      <c r="J208" s="179">
        <f>BK208</f>
        <v>0</v>
      </c>
      <c r="K208" s="165"/>
      <c r="L208" s="170"/>
      <c r="M208" s="171"/>
      <c r="N208" s="172"/>
      <c r="O208" s="172"/>
      <c r="P208" s="173">
        <f>SUM(P209:P237)</f>
        <v>0</v>
      </c>
      <c r="Q208" s="172"/>
      <c r="R208" s="173">
        <f>SUM(R209:R237)</f>
        <v>0.0018</v>
      </c>
      <c r="S208" s="172"/>
      <c r="T208" s="174">
        <f>SUM(T209:T237)</f>
        <v>0</v>
      </c>
      <c r="AR208" s="175" t="s">
        <v>79</v>
      </c>
      <c r="AT208" s="176" t="s">
        <v>71</v>
      </c>
      <c r="AU208" s="176" t="s">
        <v>79</v>
      </c>
      <c r="AY208" s="175" t="s">
        <v>154</v>
      </c>
      <c r="BK208" s="177">
        <f>SUM(BK209:BK237)</f>
        <v>0</v>
      </c>
    </row>
    <row r="209" spans="1:65" s="2" customFormat="1" ht="21.75" customHeight="1">
      <c r="A209" s="36"/>
      <c r="B209" s="37"/>
      <c r="C209" s="180" t="s">
        <v>180</v>
      </c>
      <c r="D209" s="180" t="s">
        <v>156</v>
      </c>
      <c r="E209" s="181" t="s">
        <v>2729</v>
      </c>
      <c r="F209" s="182" t="s">
        <v>2730</v>
      </c>
      <c r="G209" s="183" t="s">
        <v>444</v>
      </c>
      <c r="H209" s="184">
        <v>4</v>
      </c>
      <c r="I209" s="185"/>
      <c r="J209" s="186">
        <f>ROUND(I209*H209,2)</f>
        <v>0</v>
      </c>
      <c r="K209" s="182" t="s">
        <v>160</v>
      </c>
      <c r="L209" s="41"/>
      <c r="M209" s="187" t="s">
        <v>19</v>
      </c>
      <c r="N209" s="188" t="s">
        <v>43</v>
      </c>
      <c r="O209" s="66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1" t="s">
        <v>262</v>
      </c>
      <c r="AT209" s="191" t="s">
        <v>156</v>
      </c>
      <c r="AU209" s="191" t="s">
        <v>81</v>
      </c>
      <c r="AY209" s="19" t="s">
        <v>154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79</v>
      </c>
      <c r="BK209" s="192">
        <f>ROUND(I209*H209,2)</f>
        <v>0</v>
      </c>
      <c r="BL209" s="19" t="s">
        <v>262</v>
      </c>
      <c r="BM209" s="191" t="s">
        <v>2731</v>
      </c>
    </row>
    <row r="210" spans="1:47" s="2" customFormat="1" ht="11.25">
      <c r="A210" s="36"/>
      <c r="B210" s="37"/>
      <c r="C210" s="38"/>
      <c r="D210" s="193" t="s">
        <v>163</v>
      </c>
      <c r="E210" s="38"/>
      <c r="F210" s="194" t="s">
        <v>2732</v>
      </c>
      <c r="G210" s="38"/>
      <c r="H210" s="38"/>
      <c r="I210" s="195"/>
      <c r="J210" s="38"/>
      <c r="K210" s="38"/>
      <c r="L210" s="41"/>
      <c r="M210" s="196"/>
      <c r="N210" s="197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163</v>
      </c>
      <c r="AU210" s="19" t="s">
        <v>81</v>
      </c>
    </row>
    <row r="211" spans="1:47" s="2" customFormat="1" ht="11.25">
      <c r="A211" s="36"/>
      <c r="B211" s="37"/>
      <c r="C211" s="38"/>
      <c r="D211" s="198" t="s">
        <v>164</v>
      </c>
      <c r="E211" s="38"/>
      <c r="F211" s="199" t="s">
        <v>2733</v>
      </c>
      <c r="G211" s="38"/>
      <c r="H211" s="38"/>
      <c r="I211" s="195"/>
      <c r="J211" s="38"/>
      <c r="K211" s="38"/>
      <c r="L211" s="41"/>
      <c r="M211" s="196"/>
      <c r="N211" s="197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164</v>
      </c>
      <c r="AU211" s="19" t="s">
        <v>81</v>
      </c>
    </row>
    <row r="212" spans="1:65" s="2" customFormat="1" ht="24.2" customHeight="1">
      <c r="A212" s="36"/>
      <c r="B212" s="37"/>
      <c r="C212" s="232" t="s">
        <v>404</v>
      </c>
      <c r="D212" s="232" t="s">
        <v>275</v>
      </c>
      <c r="E212" s="233" t="s">
        <v>2734</v>
      </c>
      <c r="F212" s="234" t="s">
        <v>2735</v>
      </c>
      <c r="G212" s="235" t="s">
        <v>444</v>
      </c>
      <c r="H212" s="236">
        <v>2</v>
      </c>
      <c r="I212" s="237"/>
      <c r="J212" s="238">
        <f>ROUND(I212*H212,2)</f>
        <v>0</v>
      </c>
      <c r="K212" s="234" t="s">
        <v>458</v>
      </c>
      <c r="L212" s="239"/>
      <c r="M212" s="240" t="s">
        <v>19</v>
      </c>
      <c r="N212" s="241" t="s">
        <v>43</v>
      </c>
      <c r="O212" s="66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360</v>
      </c>
      <c r="AT212" s="191" t="s">
        <v>275</v>
      </c>
      <c r="AU212" s="191" t="s">
        <v>81</v>
      </c>
      <c r="AY212" s="19" t="s">
        <v>154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79</v>
      </c>
      <c r="BK212" s="192">
        <f>ROUND(I212*H212,2)</f>
        <v>0</v>
      </c>
      <c r="BL212" s="19" t="s">
        <v>262</v>
      </c>
      <c r="BM212" s="191" t="s">
        <v>2736</v>
      </c>
    </row>
    <row r="213" spans="1:47" s="2" customFormat="1" ht="19.5">
      <c r="A213" s="36"/>
      <c r="B213" s="37"/>
      <c r="C213" s="38"/>
      <c r="D213" s="193" t="s">
        <v>163</v>
      </c>
      <c r="E213" s="38"/>
      <c r="F213" s="194" t="s">
        <v>2735</v>
      </c>
      <c r="G213" s="38"/>
      <c r="H213" s="38"/>
      <c r="I213" s="195"/>
      <c r="J213" s="38"/>
      <c r="K213" s="38"/>
      <c r="L213" s="41"/>
      <c r="M213" s="196"/>
      <c r="N213" s="197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163</v>
      </c>
      <c r="AU213" s="19" t="s">
        <v>81</v>
      </c>
    </row>
    <row r="214" spans="1:65" s="2" customFormat="1" ht="24.2" customHeight="1">
      <c r="A214" s="36"/>
      <c r="B214" s="37"/>
      <c r="C214" s="232" t="s">
        <v>409</v>
      </c>
      <c r="D214" s="232" t="s">
        <v>275</v>
      </c>
      <c r="E214" s="233" t="s">
        <v>2737</v>
      </c>
      <c r="F214" s="234" t="s">
        <v>2738</v>
      </c>
      <c r="G214" s="235" t="s">
        <v>444</v>
      </c>
      <c r="H214" s="236">
        <v>2</v>
      </c>
      <c r="I214" s="237"/>
      <c r="J214" s="238">
        <f>ROUND(I214*H214,2)</f>
        <v>0</v>
      </c>
      <c r="K214" s="234" t="s">
        <v>458</v>
      </c>
      <c r="L214" s="239"/>
      <c r="M214" s="240" t="s">
        <v>19</v>
      </c>
      <c r="N214" s="241" t="s">
        <v>43</v>
      </c>
      <c r="O214" s="66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360</v>
      </c>
      <c r="AT214" s="191" t="s">
        <v>275</v>
      </c>
      <c r="AU214" s="191" t="s">
        <v>81</v>
      </c>
      <c r="AY214" s="19" t="s">
        <v>154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79</v>
      </c>
      <c r="BK214" s="192">
        <f>ROUND(I214*H214,2)</f>
        <v>0</v>
      </c>
      <c r="BL214" s="19" t="s">
        <v>262</v>
      </c>
      <c r="BM214" s="191" t="s">
        <v>2739</v>
      </c>
    </row>
    <row r="215" spans="1:47" s="2" customFormat="1" ht="19.5">
      <c r="A215" s="36"/>
      <c r="B215" s="37"/>
      <c r="C215" s="38"/>
      <c r="D215" s="193" t="s">
        <v>163</v>
      </c>
      <c r="E215" s="38"/>
      <c r="F215" s="194" t="s">
        <v>2738</v>
      </c>
      <c r="G215" s="38"/>
      <c r="H215" s="38"/>
      <c r="I215" s="195"/>
      <c r="J215" s="38"/>
      <c r="K215" s="38"/>
      <c r="L215" s="41"/>
      <c r="M215" s="196"/>
      <c r="N215" s="197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163</v>
      </c>
      <c r="AU215" s="19" t="s">
        <v>81</v>
      </c>
    </row>
    <row r="216" spans="1:65" s="2" customFormat="1" ht="24.2" customHeight="1">
      <c r="A216" s="36"/>
      <c r="B216" s="37"/>
      <c r="C216" s="180" t="s">
        <v>415</v>
      </c>
      <c r="D216" s="180" t="s">
        <v>156</v>
      </c>
      <c r="E216" s="181" t="s">
        <v>2740</v>
      </c>
      <c r="F216" s="182" t="s">
        <v>2741</v>
      </c>
      <c r="G216" s="183" t="s">
        <v>444</v>
      </c>
      <c r="H216" s="184">
        <v>4</v>
      </c>
      <c r="I216" s="185"/>
      <c r="J216" s="186">
        <f>ROUND(I216*H216,2)</f>
        <v>0</v>
      </c>
      <c r="K216" s="182" t="s">
        <v>160</v>
      </c>
      <c r="L216" s="41"/>
      <c r="M216" s="187" t="s">
        <v>19</v>
      </c>
      <c r="N216" s="188" t="s">
        <v>43</v>
      </c>
      <c r="O216" s="66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262</v>
      </c>
      <c r="AT216" s="191" t="s">
        <v>156</v>
      </c>
      <c r="AU216" s="191" t="s">
        <v>81</v>
      </c>
      <c r="AY216" s="19" t="s">
        <v>154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79</v>
      </c>
      <c r="BK216" s="192">
        <f>ROUND(I216*H216,2)</f>
        <v>0</v>
      </c>
      <c r="BL216" s="19" t="s">
        <v>262</v>
      </c>
      <c r="BM216" s="191" t="s">
        <v>2742</v>
      </c>
    </row>
    <row r="217" spans="1:47" s="2" customFormat="1" ht="19.5">
      <c r="A217" s="36"/>
      <c r="B217" s="37"/>
      <c r="C217" s="38"/>
      <c r="D217" s="193" t="s">
        <v>163</v>
      </c>
      <c r="E217" s="38"/>
      <c r="F217" s="194" t="s">
        <v>2743</v>
      </c>
      <c r="G217" s="38"/>
      <c r="H217" s="38"/>
      <c r="I217" s="195"/>
      <c r="J217" s="38"/>
      <c r="K217" s="38"/>
      <c r="L217" s="41"/>
      <c r="M217" s="196"/>
      <c r="N217" s="197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163</v>
      </c>
      <c r="AU217" s="19" t="s">
        <v>81</v>
      </c>
    </row>
    <row r="218" spans="1:47" s="2" customFormat="1" ht="11.25">
      <c r="A218" s="36"/>
      <c r="B218" s="37"/>
      <c r="C218" s="38"/>
      <c r="D218" s="198" t="s">
        <v>164</v>
      </c>
      <c r="E218" s="38"/>
      <c r="F218" s="199" t="s">
        <v>2744</v>
      </c>
      <c r="G218" s="38"/>
      <c r="H218" s="38"/>
      <c r="I218" s="195"/>
      <c r="J218" s="38"/>
      <c r="K218" s="38"/>
      <c r="L218" s="41"/>
      <c r="M218" s="196"/>
      <c r="N218" s="197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164</v>
      </c>
      <c r="AU218" s="19" t="s">
        <v>81</v>
      </c>
    </row>
    <row r="219" spans="1:65" s="2" customFormat="1" ht="24.2" customHeight="1">
      <c r="A219" s="36"/>
      <c r="B219" s="37"/>
      <c r="C219" s="232" t="s">
        <v>420</v>
      </c>
      <c r="D219" s="232" t="s">
        <v>275</v>
      </c>
      <c r="E219" s="233" t="s">
        <v>2745</v>
      </c>
      <c r="F219" s="234" t="s">
        <v>2746</v>
      </c>
      <c r="G219" s="235" t="s">
        <v>444</v>
      </c>
      <c r="H219" s="236">
        <v>4</v>
      </c>
      <c r="I219" s="237"/>
      <c r="J219" s="238">
        <f>ROUND(I219*H219,2)</f>
        <v>0</v>
      </c>
      <c r="K219" s="234" t="s">
        <v>458</v>
      </c>
      <c r="L219" s="239"/>
      <c r="M219" s="240" t="s">
        <v>19</v>
      </c>
      <c r="N219" s="241" t="s">
        <v>43</v>
      </c>
      <c r="O219" s="66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1" t="s">
        <v>360</v>
      </c>
      <c r="AT219" s="191" t="s">
        <v>275</v>
      </c>
      <c r="AU219" s="191" t="s">
        <v>81</v>
      </c>
      <c r="AY219" s="19" t="s">
        <v>154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79</v>
      </c>
      <c r="BK219" s="192">
        <f>ROUND(I219*H219,2)</f>
        <v>0</v>
      </c>
      <c r="BL219" s="19" t="s">
        <v>262</v>
      </c>
      <c r="BM219" s="191" t="s">
        <v>2747</v>
      </c>
    </row>
    <row r="220" spans="1:47" s="2" customFormat="1" ht="11.25">
      <c r="A220" s="36"/>
      <c r="B220" s="37"/>
      <c r="C220" s="38"/>
      <c r="D220" s="193" t="s">
        <v>163</v>
      </c>
      <c r="E220" s="38"/>
      <c r="F220" s="194" t="s">
        <v>2746</v>
      </c>
      <c r="G220" s="38"/>
      <c r="H220" s="38"/>
      <c r="I220" s="195"/>
      <c r="J220" s="38"/>
      <c r="K220" s="38"/>
      <c r="L220" s="41"/>
      <c r="M220" s="196"/>
      <c r="N220" s="197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163</v>
      </c>
      <c r="AU220" s="19" t="s">
        <v>81</v>
      </c>
    </row>
    <row r="221" spans="1:65" s="2" customFormat="1" ht="24.2" customHeight="1">
      <c r="A221" s="36"/>
      <c r="B221" s="37"/>
      <c r="C221" s="180" t="s">
        <v>428</v>
      </c>
      <c r="D221" s="180" t="s">
        <v>156</v>
      </c>
      <c r="E221" s="181" t="s">
        <v>2748</v>
      </c>
      <c r="F221" s="182" t="s">
        <v>2749</v>
      </c>
      <c r="G221" s="183" t="s">
        <v>444</v>
      </c>
      <c r="H221" s="184">
        <v>4</v>
      </c>
      <c r="I221" s="185"/>
      <c r="J221" s="186">
        <f>ROUND(I221*H221,2)</f>
        <v>0</v>
      </c>
      <c r="K221" s="182" t="s">
        <v>160</v>
      </c>
      <c r="L221" s="41"/>
      <c r="M221" s="187" t="s">
        <v>19</v>
      </c>
      <c r="N221" s="188" t="s">
        <v>43</v>
      </c>
      <c r="O221" s="66"/>
      <c r="P221" s="189">
        <f>O221*H221</f>
        <v>0</v>
      </c>
      <c r="Q221" s="189">
        <v>0</v>
      </c>
      <c r="R221" s="189">
        <f>Q221*H221</f>
        <v>0</v>
      </c>
      <c r="S221" s="189">
        <v>0</v>
      </c>
      <c r="T221" s="190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1" t="s">
        <v>262</v>
      </c>
      <c r="AT221" s="191" t="s">
        <v>156</v>
      </c>
      <c r="AU221" s="191" t="s">
        <v>81</v>
      </c>
      <c r="AY221" s="19" t="s">
        <v>154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79</v>
      </c>
      <c r="BK221" s="192">
        <f>ROUND(I221*H221,2)</f>
        <v>0</v>
      </c>
      <c r="BL221" s="19" t="s">
        <v>262</v>
      </c>
      <c r="BM221" s="191" t="s">
        <v>2750</v>
      </c>
    </row>
    <row r="222" spans="1:47" s="2" customFormat="1" ht="11.25">
      <c r="A222" s="36"/>
      <c r="B222" s="37"/>
      <c r="C222" s="38"/>
      <c r="D222" s="193" t="s">
        <v>163</v>
      </c>
      <c r="E222" s="38"/>
      <c r="F222" s="194" t="s">
        <v>2751</v>
      </c>
      <c r="G222" s="38"/>
      <c r="H222" s="38"/>
      <c r="I222" s="195"/>
      <c r="J222" s="38"/>
      <c r="K222" s="38"/>
      <c r="L222" s="41"/>
      <c r="M222" s="196"/>
      <c r="N222" s="197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163</v>
      </c>
      <c r="AU222" s="19" t="s">
        <v>81</v>
      </c>
    </row>
    <row r="223" spans="1:47" s="2" customFormat="1" ht="11.25">
      <c r="A223" s="36"/>
      <c r="B223" s="37"/>
      <c r="C223" s="38"/>
      <c r="D223" s="198" t="s">
        <v>164</v>
      </c>
      <c r="E223" s="38"/>
      <c r="F223" s="199" t="s">
        <v>2752</v>
      </c>
      <c r="G223" s="38"/>
      <c r="H223" s="38"/>
      <c r="I223" s="195"/>
      <c r="J223" s="38"/>
      <c r="K223" s="38"/>
      <c r="L223" s="41"/>
      <c r="M223" s="196"/>
      <c r="N223" s="197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164</v>
      </c>
      <c r="AU223" s="19" t="s">
        <v>81</v>
      </c>
    </row>
    <row r="224" spans="1:65" s="2" customFormat="1" ht="24.2" customHeight="1">
      <c r="A224" s="36"/>
      <c r="B224" s="37"/>
      <c r="C224" s="232" t="s">
        <v>433</v>
      </c>
      <c r="D224" s="232" t="s">
        <v>275</v>
      </c>
      <c r="E224" s="233" t="s">
        <v>2753</v>
      </c>
      <c r="F224" s="234" t="s">
        <v>2754</v>
      </c>
      <c r="G224" s="235" t="s">
        <v>444</v>
      </c>
      <c r="H224" s="236">
        <v>3</v>
      </c>
      <c r="I224" s="237"/>
      <c r="J224" s="238">
        <f>ROUND(I224*H224,2)</f>
        <v>0</v>
      </c>
      <c r="K224" s="234" t="s">
        <v>458</v>
      </c>
      <c r="L224" s="239"/>
      <c r="M224" s="240" t="s">
        <v>19</v>
      </c>
      <c r="N224" s="241" t="s">
        <v>43</v>
      </c>
      <c r="O224" s="66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360</v>
      </c>
      <c r="AT224" s="191" t="s">
        <v>275</v>
      </c>
      <c r="AU224" s="191" t="s">
        <v>81</v>
      </c>
      <c r="AY224" s="19" t="s">
        <v>154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79</v>
      </c>
      <c r="BK224" s="192">
        <f>ROUND(I224*H224,2)</f>
        <v>0</v>
      </c>
      <c r="BL224" s="19" t="s">
        <v>262</v>
      </c>
      <c r="BM224" s="191" t="s">
        <v>2755</v>
      </c>
    </row>
    <row r="225" spans="1:47" s="2" customFormat="1" ht="11.25">
      <c r="A225" s="36"/>
      <c r="B225" s="37"/>
      <c r="C225" s="38"/>
      <c r="D225" s="193" t="s">
        <v>163</v>
      </c>
      <c r="E225" s="38"/>
      <c r="F225" s="194" t="s">
        <v>2754</v>
      </c>
      <c r="G225" s="38"/>
      <c r="H225" s="38"/>
      <c r="I225" s="195"/>
      <c r="J225" s="38"/>
      <c r="K225" s="38"/>
      <c r="L225" s="41"/>
      <c r="M225" s="196"/>
      <c r="N225" s="197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163</v>
      </c>
      <c r="AU225" s="19" t="s">
        <v>81</v>
      </c>
    </row>
    <row r="226" spans="1:65" s="2" customFormat="1" ht="21.75" customHeight="1">
      <c r="A226" s="36"/>
      <c r="B226" s="37"/>
      <c r="C226" s="232" t="s">
        <v>441</v>
      </c>
      <c r="D226" s="232" t="s">
        <v>275</v>
      </c>
      <c r="E226" s="233" t="s">
        <v>2756</v>
      </c>
      <c r="F226" s="234" t="s">
        <v>2757</v>
      </c>
      <c r="G226" s="235" t="s">
        <v>444</v>
      </c>
      <c r="H226" s="236">
        <v>1</v>
      </c>
      <c r="I226" s="237"/>
      <c r="J226" s="238">
        <f>ROUND(I226*H226,2)</f>
        <v>0</v>
      </c>
      <c r="K226" s="234" t="s">
        <v>458</v>
      </c>
      <c r="L226" s="239"/>
      <c r="M226" s="240" t="s">
        <v>19</v>
      </c>
      <c r="N226" s="241" t="s">
        <v>43</v>
      </c>
      <c r="O226" s="66"/>
      <c r="P226" s="189">
        <f>O226*H226</f>
        <v>0</v>
      </c>
      <c r="Q226" s="189">
        <v>0</v>
      </c>
      <c r="R226" s="189">
        <f>Q226*H226</f>
        <v>0</v>
      </c>
      <c r="S226" s="189">
        <v>0</v>
      </c>
      <c r="T226" s="19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360</v>
      </c>
      <c r="AT226" s="191" t="s">
        <v>275</v>
      </c>
      <c r="AU226" s="191" t="s">
        <v>81</v>
      </c>
      <c r="AY226" s="19" t="s">
        <v>154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79</v>
      </c>
      <c r="BK226" s="192">
        <f>ROUND(I226*H226,2)</f>
        <v>0</v>
      </c>
      <c r="BL226" s="19" t="s">
        <v>262</v>
      </c>
      <c r="BM226" s="191" t="s">
        <v>2758</v>
      </c>
    </row>
    <row r="227" spans="1:47" s="2" customFormat="1" ht="11.25">
      <c r="A227" s="36"/>
      <c r="B227" s="37"/>
      <c r="C227" s="38"/>
      <c r="D227" s="193" t="s">
        <v>163</v>
      </c>
      <c r="E227" s="38"/>
      <c r="F227" s="194" t="s">
        <v>2757</v>
      </c>
      <c r="G227" s="38"/>
      <c r="H227" s="38"/>
      <c r="I227" s="195"/>
      <c r="J227" s="38"/>
      <c r="K227" s="38"/>
      <c r="L227" s="41"/>
      <c r="M227" s="196"/>
      <c r="N227" s="197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163</v>
      </c>
      <c r="AU227" s="19" t="s">
        <v>81</v>
      </c>
    </row>
    <row r="228" spans="1:65" s="2" customFormat="1" ht="21.75" customHeight="1">
      <c r="A228" s="36"/>
      <c r="B228" s="37"/>
      <c r="C228" s="180" t="s">
        <v>448</v>
      </c>
      <c r="D228" s="180" t="s">
        <v>156</v>
      </c>
      <c r="E228" s="181" t="s">
        <v>2759</v>
      </c>
      <c r="F228" s="182" t="s">
        <v>2760</v>
      </c>
      <c r="G228" s="183" t="s">
        <v>444</v>
      </c>
      <c r="H228" s="184">
        <v>2</v>
      </c>
      <c r="I228" s="185"/>
      <c r="J228" s="186">
        <f>ROUND(I228*H228,2)</f>
        <v>0</v>
      </c>
      <c r="K228" s="182" t="s">
        <v>160</v>
      </c>
      <c r="L228" s="41"/>
      <c r="M228" s="187" t="s">
        <v>19</v>
      </c>
      <c r="N228" s="188" t="s">
        <v>43</v>
      </c>
      <c r="O228" s="66"/>
      <c r="P228" s="189">
        <f>O228*H228</f>
        <v>0</v>
      </c>
      <c r="Q228" s="189">
        <v>0</v>
      </c>
      <c r="R228" s="189">
        <f>Q228*H228</f>
        <v>0</v>
      </c>
      <c r="S228" s="189">
        <v>0</v>
      </c>
      <c r="T228" s="19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1" t="s">
        <v>262</v>
      </c>
      <c r="AT228" s="191" t="s">
        <v>156</v>
      </c>
      <c r="AU228" s="191" t="s">
        <v>81</v>
      </c>
      <c r="AY228" s="19" t="s">
        <v>154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79</v>
      </c>
      <c r="BK228" s="192">
        <f>ROUND(I228*H228,2)</f>
        <v>0</v>
      </c>
      <c r="BL228" s="19" t="s">
        <v>262</v>
      </c>
      <c r="BM228" s="191" t="s">
        <v>2761</v>
      </c>
    </row>
    <row r="229" spans="1:47" s="2" customFormat="1" ht="11.25">
      <c r="A229" s="36"/>
      <c r="B229" s="37"/>
      <c r="C229" s="38"/>
      <c r="D229" s="193" t="s">
        <v>163</v>
      </c>
      <c r="E229" s="38"/>
      <c r="F229" s="194" t="s">
        <v>2762</v>
      </c>
      <c r="G229" s="38"/>
      <c r="H229" s="38"/>
      <c r="I229" s="195"/>
      <c r="J229" s="38"/>
      <c r="K229" s="38"/>
      <c r="L229" s="41"/>
      <c r="M229" s="196"/>
      <c r="N229" s="197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163</v>
      </c>
      <c r="AU229" s="19" t="s">
        <v>81</v>
      </c>
    </row>
    <row r="230" spans="1:47" s="2" customFormat="1" ht="11.25">
      <c r="A230" s="36"/>
      <c r="B230" s="37"/>
      <c r="C230" s="38"/>
      <c r="D230" s="198" t="s">
        <v>164</v>
      </c>
      <c r="E230" s="38"/>
      <c r="F230" s="199" t="s">
        <v>2763</v>
      </c>
      <c r="G230" s="38"/>
      <c r="H230" s="38"/>
      <c r="I230" s="195"/>
      <c r="J230" s="38"/>
      <c r="K230" s="38"/>
      <c r="L230" s="41"/>
      <c r="M230" s="196"/>
      <c r="N230" s="197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164</v>
      </c>
      <c r="AU230" s="19" t="s">
        <v>81</v>
      </c>
    </row>
    <row r="231" spans="1:65" s="2" customFormat="1" ht="24.2" customHeight="1">
      <c r="A231" s="36"/>
      <c r="B231" s="37"/>
      <c r="C231" s="232" t="s">
        <v>454</v>
      </c>
      <c r="D231" s="232" t="s">
        <v>275</v>
      </c>
      <c r="E231" s="233" t="s">
        <v>2764</v>
      </c>
      <c r="F231" s="234" t="s">
        <v>2765</v>
      </c>
      <c r="G231" s="235" t="s">
        <v>444</v>
      </c>
      <c r="H231" s="236">
        <v>2</v>
      </c>
      <c r="I231" s="237"/>
      <c r="J231" s="238">
        <f>ROUND(I231*H231,2)</f>
        <v>0</v>
      </c>
      <c r="K231" s="234" t="s">
        <v>458</v>
      </c>
      <c r="L231" s="239"/>
      <c r="M231" s="240" t="s">
        <v>19</v>
      </c>
      <c r="N231" s="241" t="s">
        <v>43</v>
      </c>
      <c r="O231" s="66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360</v>
      </c>
      <c r="AT231" s="191" t="s">
        <v>275</v>
      </c>
      <c r="AU231" s="191" t="s">
        <v>81</v>
      </c>
      <c r="AY231" s="19" t="s">
        <v>154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79</v>
      </c>
      <c r="BK231" s="192">
        <f>ROUND(I231*H231,2)</f>
        <v>0</v>
      </c>
      <c r="BL231" s="19" t="s">
        <v>262</v>
      </c>
      <c r="BM231" s="191" t="s">
        <v>2766</v>
      </c>
    </row>
    <row r="232" spans="1:47" s="2" customFormat="1" ht="19.5">
      <c r="A232" s="36"/>
      <c r="B232" s="37"/>
      <c r="C232" s="38"/>
      <c r="D232" s="193" t="s">
        <v>163</v>
      </c>
      <c r="E232" s="38"/>
      <c r="F232" s="194" t="s">
        <v>2765</v>
      </c>
      <c r="G232" s="38"/>
      <c r="H232" s="38"/>
      <c r="I232" s="195"/>
      <c r="J232" s="38"/>
      <c r="K232" s="38"/>
      <c r="L232" s="41"/>
      <c r="M232" s="196"/>
      <c r="N232" s="197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163</v>
      </c>
      <c r="AU232" s="19" t="s">
        <v>81</v>
      </c>
    </row>
    <row r="233" spans="1:65" s="2" customFormat="1" ht="24.2" customHeight="1">
      <c r="A233" s="36"/>
      <c r="B233" s="37"/>
      <c r="C233" s="180" t="s">
        <v>461</v>
      </c>
      <c r="D233" s="180" t="s">
        <v>156</v>
      </c>
      <c r="E233" s="181" t="s">
        <v>2767</v>
      </c>
      <c r="F233" s="182" t="s">
        <v>2768</v>
      </c>
      <c r="G233" s="183" t="s">
        <v>444</v>
      </c>
      <c r="H233" s="184">
        <v>1</v>
      </c>
      <c r="I233" s="185"/>
      <c r="J233" s="186">
        <f>ROUND(I233*H233,2)</f>
        <v>0</v>
      </c>
      <c r="K233" s="182" t="s">
        <v>160</v>
      </c>
      <c r="L233" s="41"/>
      <c r="M233" s="187" t="s">
        <v>19</v>
      </c>
      <c r="N233" s="188" t="s">
        <v>43</v>
      </c>
      <c r="O233" s="66"/>
      <c r="P233" s="189">
        <f>O233*H233</f>
        <v>0</v>
      </c>
      <c r="Q233" s="189">
        <v>0</v>
      </c>
      <c r="R233" s="189">
        <f>Q233*H233</f>
        <v>0</v>
      </c>
      <c r="S233" s="189">
        <v>0</v>
      </c>
      <c r="T233" s="19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1" t="s">
        <v>262</v>
      </c>
      <c r="AT233" s="191" t="s">
        <v>156</v>
      </c>
      <c r="AU233" s="191" t="s">
        <v>81</v>
      </c>
      <c r="AY233" s="19" t="s">
        <v>154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19" t="s">
        <v>79</v>
      </c>
      <c r="BK233" s="192">
        <f>ROUND(I233*H233,2)</f>
        <v>0</v>
      </c>
      <c r="BL233" s="19" t="s">
        <v>262</v>
      </c>
      <c r="BM233" s="191" t="s">
        <v>2769</v>
      </c>
    </row>
    <row r="234" spans="1:47" s="2" customFormat="1" ht="19.5">
      <c r="A234" s="36"/>
      <c r="B234" s="37"/>
      <c r="C234" s="38"/>
      <c r="D234" s="193" t="s">
        <v>163</v>
      </c>
      <c r="E234" s="38"/>
      <c r="F234" s="194" t="s">
        <v>2770</v>
      </c>
      <c r="G234" s="38"/>
      <c r="H234" s="38"/>
      <c r="I234" s="195"/>
      <c r="J234" s="38"/>
      <c r="K234" s="38"/>
      <c r="L234" s="41"/>
      <c r="M234" s="196"/>
      <c r="N234" s="197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163</v>
      </c>
      <c r="AU234" s="19" t="s">
        <v>81</v>
      </c>
    </row>
    <row r="235" spans="1:47" s="2" customFormat="1" ht="11.25">
      <c r="A235" s="36"/>
      <c r="B235" s="37"/>
      <c r="C235" s="38"/>
      <c r="D235" s="198" t="s">
        <v>164</v>
      </c>
      <c r="E235" s="38"/>
      <c r="F235" s="199" t="s">
        <v>2771</v>
      </c>
      <c r="G235" s="38"/>
      <c r="H235" s="38"/>
      <c r="I235" s="195"/>
      <c r="J235" s="38"/>
      <c r="K235" s="38"/>
      <c r="L235" s="41"/>
      <c r="M235" s="196"/>
      <c r="N235" s="197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164</v>
      </c>
      <c r="AU235" s="19" t="s">
        <v>81</v>
      </c>
    </row>
    <row r="236" spans="1:65" s="2" customFormat="1" ht="24.2" customHeight="1">
      <c r="A236" s="36"/>
      <c r="B236" s="37"/>
      <c r="C236" s="232" t="s">
        <v>467</v>
      </c>
      <c r="D236" s="232" t="s">
        <v>275</v>
      </c>
      <c r="E236" s="233" t="s">
        <v>2772</v>
      </c>
      <c r="F236" s="234" t="s">
        <v>2773</v>
      </c>
      <c r="G236" s="235" t="s">
        <v>444</v>
      </c>
      <c r="H236" s="236">
        <v>1</v>
      </c>
      <c r="I236" s="237"/>
      <c r="J236" s="238">
        <f>ROUND(I236*H236,2)</f>
        <v>0</v>
      </c>
      <c r="K236" s="234" t="s">
        <v>160</v>
      </c>
      <c r="L236" s="239"/>
      <c r="M236" s="240" t="s">
        <v>19</v>
      </c>
      <c r="N236" s="241" t="s">
        <v>43</v>
      </c>
      <c r="O236" s="66"/>
      <c r="P236" s="189">
        <f>O236*H236</f>
        <v>0</v>
      </c>
      <c r="Q236" s="189">
        <v>0.0018</v>
      </c>
      <c r="R236" s="189">
        <f>Q236*H236</f>
        <v>0.0018</v>
      </c>
      <c r="S236" s="189">
        <v>0</v>
      </c>
      <c r="T236" s="190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1" t="s">
        <v>360</v>
      </c>
      <c r="AT236" s="191" t="s">
        <v>275</v>
      </c>
      <c r="AU236" s="191" t="s">
        <v>81</v>
      </c>
      <c r="AY236" s="19" t="s">
        <v>154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9" t="s">
        <v>79</v>
      </c>
      <c r="BK236" s="192">
        <f>ROUND(I236*H236,2)</f>
        <v>0</v>
      </c>
      <c r="BL236" s="19" t="s">
        <v>262</v>
      </c>
      <c r="BM236" s="191" t="s">
        <v>2774</v>
      </c>
    </row>
    <row r="237" spans="1:47" s="2" customFormat="1" ht="11.25">
      <c r="A237" s="36"/>
      <c r="B237" s="37"/>
      <c r="C237" s="38"/>
      <c r="D237" s="193" t="s">
        <v>163</v>
      </c>
      <c r="E237" s="38"/>
      <c r="F237" s="194" t="s">
        <v>2773</v>
      </c>
      <c r="G237" s="38"/>
      <c r="H237" s="38"/>
      <c r="I237" s="195"/>
      <c r="J237" s="38"/>
      <c r="K237" s="38"/>
      <c r="L237" s="41"/>
      <c r="M237" s="196"/>
      <c r="N237" s="197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163</v>
      </c>
      <c r="AU237" s="19" t="s">
        <v>81</v>
      </c>
    </row>
    <row r="238" spans="2:63" s="12" customFormat="1" ht="22.9" customHeight="1">
      <c r="B238" s="164"/>
      <c r="C238" s="165"/>
      <c r="D238" s="166" t="s">
        <v>71</v>
      </c>
      <c r="E238" s="178" t="s">
        <v>2775</v>
      </c>
      <c r="F238" s="178" t="s">
        <v>2776</v>
      </c>
      <c r="G238" s="165"/>
      <c r="H238" s="165"/>
      <c r="I238" s="168"/>
      <c r="J238" s="179">
        <f>BK238</f>
        <v>0</v>
      </c>
      <c r="K238" s="165"/>
      <c r="L238" s="170"/>
      <c r="M238" s="171"/>
      <c r="N238" s="172"/>
      <c r="O238" s="172"/>
      <c r="P238" s="173">
        <f>SUM(P239:P256)</f>
        <v>0</v>
      </c>
      <c r="Q238" s="172"/>
      <c r="R238" s="173">
        <f>SUM(R239:R256)</f>
        <v>0</v>
      </c>
      <c r="S238" s="172"/>
      <c r="T238" s="174">
        <f>SUM(T239:T256)</f>
        <v>0.002</v>
      </c>
      <c r="AR238" s="175" t="s">
        <v>79</v>
      </c>
      <c r="AT238" s="176" t="s">
        <v>71</v>
      </c>
      <c r="AU238" s="176" t="s">
        <v>79</v>
      </c>
      <c r="AY238" s="175" t="s">
        <v>154</v>
      </c>
      <c r="BK238" s="177">
        <f>SUM(BK239:BK256)</f>
        <v>0</v>
      </c>
    </row>
    <row r="239" spans="1:65" s="2" customFormat="1" ht="24.2" customHeight="1">
      <c r="A239" s="36"/>
      <c r="B239" s="37"/>
      <c r="C239" s="180" t="s">
        <v>473</v>
      </c>
      <c r="D239" s="180" t="s">
        <v>156</v>
      </c>
      <c r="E239" s="181" t="s">
        <v>2777</v>
      </c>
      <c r="F239" s="182" t="s">
        <v>2778</v>
      </c>
      <c r="G239" s="183" t="s">
        <v>444</v>
      </c>
      <c r="H239" s="184">
        <v>3</v>
      </c>
      <c r="I239" s="185"/>
      <c r="J239" s="186">
        <f>ROUND(I239*H239,2)</f>
        <v>0</v>
      </c>
      <c r="K239" s="182" t="s">
        <v>160</v>
      </c>
      <c r="L239" s="41"/>
      <c r="M239" s="187" t="s">
        <v>19</v>
      </c>
      <c r="N239" s="188" t="s">
        <v>43</v>
      </c>
      <c r="O239" s="66"/>
      <c r="P239" s="189">
        <f>O239*H239</f>
        <v>0</v>
      </c>
      <c r="Q239" s="189">
        <v>0</v>
      </c>
      <c r="R239" s="189">
        <f>Q239*H239</f>
        <v>0</v>
      </c>
      <c r="S239" s="189">
        <v>0</v>
      </c>
      <c r="T239" s="19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262</v>
      </c>
      <c r="AT239" s="191" t="s">
        <v>156</v>
      </c>
      <c r="AU239" s="191" t="s">
        <v>81</v>
      </c>
      <c r="AY239" s="19" t="s">
        <v>154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9" t="s">
        <v>79</v>
      </c>
      <c r="BK239" s="192">
        <f>ROUND(I239*H239,2)</f>
        <v>0</v>
      </c>
      <c r="BL239" s="19" t="s">
        <v>262</v>
      </c>
      <c r="BM239" s="191" t="s">
        <v>2779</v>
      </c>
    </row>
    <row r="240" spans="1:47" s="2" customFormat="1" ht="19.5">
      <c r="A240" s="36"/>
      <c r="B240" s="37"/>
      <c r="C240" s="38"/>
      <c r="D240" s="193" t="s">
        <v>163</v>
      </c>
      <c r="E240" s="38"/>
      <c r="F240" s="194" t="s">
        <v>2780</v>
      </c>
      <c r="G240" s="38"/>
      <c r="H240" s="38"/>
      <c r="I240" s="195"/>
      <c r="J240" s="38"/>
      <c r="K240" s="38"/>
      <c r="L240" s="41"/>
      <c r="M240" s="196"/>
      <c r="N240" s="197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163</v>
      </c>
      <c r="AU240" s="19" t="s">
        <v>81</v>
      </c>
    </row>
    <row r="241" spans="1:47" s="2" customFormat="1" ht="11.25">
      <c r="A241" s="36"/>
      <c r="B241" s="37"/>
      <c r="C241" s="38"/>
      <c r="D241" s="198" t="s">
        <v>164</v>
      </c>
      <c r="E241" s="38"/>
      <c r="F241" s="199" t="s">
        <v>2781</v>
      </c>
      <c r="G241" s="38"/>
      <c r="H241" s="38"/>
      <c r="I241" s="195"/>
      <c r="J241" s="38"/>
      <c r="K241" s="38"/>
      <c r="L241" s="41"/>
      <c r="M241" s="196"/>
      <c r="N241" s="197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164</v>
      </c>
      <c r="AU241" s="19" t="s">
        <v>81</v>
      </c>
    </row>
    <row r="242" spans="1:65" s="2" customFormat="1" ht="16.5" customHeight="1">
      <c r="A242" s="36"/>
      <c r="B242" s="37"/>
      <c r="C242" s="180" t="s">
        <v>479</v>
      </c>
      <c r="D242" s="180" t="s">
        <v>156</v>
      </c>
      <c r="E242" s="181" t="s">
        <v>2782</v>
      </c>
      <c r="F242" s="182" t="s">
        <v>2783</v>
      </c>
      <c r="G242" s="183" t="s">
        <v>444</v>
      </c>
      <c r="H242" s="184">
        <v>2</v>
      </c>
      <c r="I242" s="185"/>
      <c r="J242" s="186">
        <f>ROUND(I242*H242,2)</f>
        <v>0</v>
      </c>
      <c r="K242" s="182" t="s">
        <v>160</v>
      </c>
      <c r="L242" s="41"/>
      <c r="M242" s="187" t="s">
        <v>19</v>
      </c>
      <c r="N242" s="188" t="s">
        <v>43</v>
      </c>
      <c r="O242" s="66"/>
      <c r="P242" s="189">
        <f>O242*H242</f>
        <v>0</v>
      </c>
      <c r="Q242" s="189">
        <v>0</v>
      </c>
      <c r="R242" s="189">
        <f>Q242*H242</f>
        <v>0</v>
      </c>
      <c r="S242" s="189">
        <v>0.001</v>
      </c>
      <c r="T242" s="190">
        <f>S242*H242</f>
        <v>0.002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1" t="s">
        <v>262</v>
      </c>
      <c r="AT242" s="191" t="s">
        <v>156</v>
      </c>
      <c r="AU242" s="191" t="s">
        <v>81</v>
      </c>
      <c r="AY242" s="19" t="s">
        <v>154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9" t="s">
        <v>79</v>
      </c>
      <c r="BK242" s="192">
        <f>ROUND(I242*H242,2)</f>
        <v>0</v>
      </c>
      <c r="BL242" s="19" t="s">
        <v>262</v>
      </c>
      <c r="BM242" s="191" t="s">
        <v>2784</v>
      </c>
    </row>
    <row r="243" spans="1:47" s="2" customFormat="1" ht="11.25">
      <c r="A243" s="36"/>
      <c r="B243" s="37"/>
      <c r="C243" s="38"/>
      <c r="D243" s="193" t="s">
        <v>163</v>
      </c>
      <c r="E243" s="38"/>
      <c r="F243" s="194" t="s">
        <v>2785</v>
      </c>
      <c r="G243" s="38"/>
      <c r="H243" s="38"/>
      <c r="I243" s="195"/>
      <c r="J243" s="38"/>
      <c r="K243" s="38"/>
      <c r="L243" s="41"/>
      <c r="M243" s="196"/>
      <c r="N243" s="197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163</v>
      </c>
      <c r="AU243" s="19" t="s">
        <v>81</v>
      </c>
    </row>
    <row r="244" spans="1:47" s="2" customFormat="1" ht="11.25">
      <c r="A244" s="36"/>
      <c r="B244" s="37"/>
      <c r="C244" s="38"/>
      <c r="D244" s="198" t="s">
        <v>164</v>
      </c>
      <c r="E244" s="38"/>
      <c r="F244" s="199" t="s">
        <v>2786</v>
      </c>
      <c r="G244" s="38"/>
      <c r="H244" s="38"/>
      <c r="I244" s="195"/>
      <c r="J244" s="38"/>
      <c r="K244" s="38"/>
      <c r="L244" s="41"/>
      <c r="M244" s="196"/>
      <c r="N244" s="197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164</v>
      </c>
      <c r="AU244" s="19" t="s">
        <v>81</v>
      </c>
    </row>
    <row r="245" spans="1:65" s="2" customFormat="1" ht="24.2" customHeight="1">
      <c r="A245" s="36"/>
      <c r="B245" s="37"/>
      <c r="C245" s="232" t="s">
        <v>485</v>
      </c>
      <c r="D245" s="232" t="s">
        <v>275</v>
      </c>
      <c r="E245" s="233" t="s">
        <v>2787</v>
      </c>
      <c r="F245" s="234" t="s">
        <v>2788</v>
      </c>
      <c r="G245" s="235" t="s">
        <v>444</v>
      </c>
      <c r="H245" s="236">
        <v>3</v>
      </c>
      <c r="I245" s="237"/>
      <c r="J245" s="238">
        <f>ROUND(I245*H245,2)</f>
        <v>0</v>
      </c>
      <c r="K245" s="234" t="s">
        <v>458</v>
      </c>
      <c r="L245" s="239"/>
      <c r="M245" s="240" t="s">
        <v>19</v>
      </c>
      <c r="N245" s="241" t="s">
        <v>43</v>
      </c>
      <c r="O245" s="66"/>
      <c r="P245" s="189">
        <f>O245*H245</f>
        <v>0</v>
      </c>
      <c r="Q245" s="189">
        <v>0</v>
      </c>
      <c r="R245" s="189">
        <f>Q245*H245</f>
        <v>0</v>
      </c>
      <c r="S245" s="189">
        <v>0</v>
      </c>
      <c r="T245" s="190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1" t="s">
        <v>360</v>
      </c>
      <c r="AT245" s="191" t="s">
        <v>275</v>
      </c>
      <c r="AU245" s="191" t="s">
        <v>81</v>
      </c>
      <c r="AY245" s="19" t="s">
        <v>154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9" t="s">
        <v>79</v>
      </c>
      <c r="BK245" s="192">
        <f>ROUND(I245*H245,2)</f>
        <v>0</v>
      </c>
      <c r="BL245" s="19" t="s">
        <v>262</v>
      </c>
      <c r="BM245" s="191" t="s">
        <v>2789</v>
      </c>
    </row>
    <row r="246" spans="1:47" s="2" customFormat="1" ht="11.25">
      <c r="A246" s="36"/>
      <c r="B246" s="37"/>
      <c r="C246" s="38"/>
      <c r="D246" s="193" t="s">
        <v>163</v>
      </c>
      <c r="E246" s="38"/>
      <c r="F246" s="194" t="s">
        <v>2788</v>
      </c>
      <c r="G246" s="38"/>
      <c r="H246" s="38"/>
      <c r="I246" s="195"/>
      <c r="J246" s="38"/>
      <c r="K246" s="38"/>
      <c r="L246" s="41"/>
      <c r="M246" s="196"/>
      <c r="N246" s="197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163</v>
      </c>
      <c r="AU246" s="19" t="s">
        <v>81</v>
      </c>
    </row>
    <row r="247" spans="1:65" s="2" customFormat="1" ht="24.2" customHeight="1">
      <c r="A247" s="36"/>
      <c r="B247" s="37"/>
      <c r="C247" s="232" t="s">
        <v>491</v>
      </c>
      <c r="D247" s="232" t="s">
        <v>275</v>
      </c>
      <c r="E247" s="233" t="s">
        <v>2790</v>
      </c>
      <c r="F247" s="234" t="s">
        <v>2791</v>
      </c>
      <c r="G247" s="235" t="s">
        <v>444</v>
      </c>
      <c r="H247" s="236">
        <v>3</v>
      </c>
      <c r="I247" s="237"/>
      <c r="J247" s="238">
        <f>ROUND(I247*H247,2)</f>
        <v>0</v>
      </c>
      <c r="K247" s="234" t="s">
        <v>458</v>
      </c>
      <c r="L247" s="239"/>
      <c r="M247" s="240" t="s">
        <v>19</v>
      </c>
      <c r="N247" s="241" t="s">
        <v>43</v>
      </c>
      <c r="O247" s="66"/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1" t="s">
        <v>360</v>
      </c>
      <c r="AT247" s="191" t="s">
        <v>275</v>
      </c>
      <c r="AU247" s="191" t="s">
        <v>81</v>
      </c>
      <c r="AY247" s="19" t="s">
        <v>154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9" t="s">
        <v>79</v>
      </c>
      <c r="BK247" s="192">
        <f>ROUND(I247*H247,2)</f>
        <v>0</v>
      </c>
      <c r="BL247" s="19" t="s">
        <v>262</v>
      </c>
      <c r="BM247" s="191" t="s">
        <v>2792</v>
      </c>
    </row>
    <row r="248" spans="1:47" s="2" customFormat="1" ht="11.25">
      <c r="A248" s="36"/>
      <c r="B248" s="37"/>
      <c r="C248" s="38"/>
      <c r="D248" s="193" t="s">
        <v>163</v>
      </c>
      <c r="E248" s="38"/>
      <c r="F248" s="194" t="s">
        <v>2791</v>
      </c>
      <c r="G248" s="38"/>
      <c r="H248" s="38"/>
      <c r="I248" s="195"/>
      <c r="J248" s="38"/>
      <c r="K248" s="38"/>
      <c r="L248" s="41"/>
      <c r="M248" s="196"/>
      <c r="N248" s="197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163</v>
      </c>
      <c r="AU248" s="19" t="s">
        <v>81</v>
      </c>
    </row>
    <row r="249" spans="1:65" s="2" customFormat="1" ht="24.2" customHeight="1">
      <c r="A249" s="36"/>
      <c r="B249" s="37"/>
      <c r="C249" s="232" t="s">
        <v>498</v>
      </c>
      <c r="D249" s="232" t="s">
        <v>275</v>
      </c>
      <c r="E249" s="233" t="s">
        <v>2793</v>
      </c>
      <c r="F249" s="234" t="s">
        <v>2794</v>
      </c>
      <c r="G249" s="235" t="s">
        <v>444</v>
      </c>
      <c r="H249" s="236">
        <v>3</v>
      </c>
      <c r="I249" s="237"/>
      <c r="J249" s="238">
        <f>ROUND(I249*H249,2)</f>
        <v>0</v>
      </c>
      <c r="K249" s="234" t="s">
        <v>458</v>
      </c>
      <c r="L249" s="239"/>
      <c r="M249" s="240" t="s">
        <v>19</v>
      </c>
      <c r="N249" s="241" t="s">
        <v>43</v>
      </c>
      <c r="O249" s="66"/>
      <c r="P249" s="189">
        <f>O249*H249</f>
        <v>0</v>
      </c>
      <c r="Q249" s="189">
        <v>0</v>
      </c>
      <c r="R249" s="189">
        <f>Q249*H249</f>
        <v>0</v>
      </c>
      <c r="S249" s="189">
        <v>0</v>
      </c>
      <c r="T249" s="190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1" t="s">
        <v>360</v>
      </c>
      <c r="AT249" s="191" t="s">
        <v>275</v>
      </c>
      <c r="AU249" s="191" t="s">
        <v>81</v>
      </c>
      <c r="AY249" s="19" t="s">
        <v>154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9" t="s">
        <v>79</v>
      </c>
      <c r="BK249" s="192">
        <f>ROUND(I249*H249,2)</f>
        <v>0</v>
      </c>
      <c r="BL249" s="19" t="s">
        <v>262</v>
      </c>
      <c r="BM249" s="191" t="s">
        <v>2795</v>
      </c>
    </row>
    <row r="250" spans="1:47" s="2" customFormat="1" ht="11.25">
      <c r="A250" s="36"/>
      <c r="B250" s="37"/>
      <c r="C250" s="38"/>
      <c r="D250" s="193" t="s">
        <v>163</v>
      </c>
      <c r="E250" s="38"/>
      <c r="F250" s="194" t="s">
        <v>2794</v>
      </c>
      <c r="G250" s="38"/>
      <c r="H250" s="38"/>
      <c r="I250" s="195"/>
      <c r="J250" s="38"/>
      <c r="K250" s="38"/>
      <c r="L250" s="41"/>
      <c r="M250" s="196"/>
      <c r="N250" s="197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163</v>
      </c>
      <c r="AU250" s="19" t="s">
        <v>81</v>
      </c>
    </row>
    <row r="251" spans="1:65" s="2" customFormat="1" ht="24.2" customHeight="1">
      <c r="A251" s="36"/>
      <c r="B251" s="37"/>
      <c r="C251" s="232" t="s">
        <v>504</v>
      </c>
      <c r="D251" s="232" t="s">
        <v>275</v>
      </c>
      <c r="E251" s="233" t="s">
        <v>2796</v>
      </c>
      <c r="F251" s="234" t="s">
        <v>2797</v>
      </c>
      <c r="G251" s="235" t="s">
        <v>444</v>
      </c>
      <c r="H251" s="236">
        <v>3</v>
      </c>
      <c r="I251" s="237"/>
      <c r="J251" s="238">
        <f>ROUND(I251*H251,2)</f>
        <v>0</v>
      </c>
      <c r="K251" s="234" t="s">
        <v>458</v>
      </c>
      <c r="L251" s="239"/>
      <c r="M251" s="240" t="s">
        <v>19</v>
      </c>
      <c r="N251" s="241" t="s">
        <v>43</v>
      </c>
      <c r="O251" s="66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1" t="s">
        <v>360</v>
      </c>
      <c r="AT251" s="191" t="s">
        <v>275</v>
      </c>
      <c r="AU251" s="191" t="s">
        <v>81</v>
      </c>
      <c r="AY251" s="19" t="s">
        <v>154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9" t="s">
        <v>79</v>
      </c>
      <c r="BK251" s="192">
        <f>ROUND(I251*H251,2)</f>
        <v>0</v>
      </c>
      <c r="BL251" s="19" t="s">
        <v>262</v>
      </c>
      <c r="BM251" s="191" t="s">
        <v>2798</v>
      </c>
    </row>
    <row r="252" spans="1:47" s="2" customFormat="1" ht="11.25">
      <c r="A252" s="36"/>
      <c r="B252" s="37"/>
      <c r="C252" s="38"/>
      <c r="D252" s="193" t="s">
        <v>163</v>
      </c>
      <c r="E252" s="38"/>
      <c r="F252" s="194" t="s">
        <v>2797</v>
      </c>
      <c r="G252" s="38"/>
      <c r="H252" s="38"/>
      <c r="I252" s="195"/>
      <c r="J252" s="38"/>
      <c r="K252" s="38"/>
      <c r="L252" s="41"/>
      <c r="M252" s="196"/>
      <c r="N252" s="197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163</v>
      </c>
      <c r="AU252" s="19" t="s">
        <v>81</v>
      </c>
    </row>
    <row r="253" spans="1:65" s="2" customFormat="1" ht="24.2" customHeight="1">
      <c r="A253" s="36"/>
      <c r="B253" s="37"/>
      <c r="C253" s="232" t="s">
        <v>512</v>
      </c>
      <c r="D253" s="232" t="s">
        <v>275</v>
      </c>
      <c r="E253" s="233" t="s">
        <v>2799</v>
      </c>
      <c r="F253" s="234" t="s">
        <v>2800</v>
      </c>
      <c r="G253" s="235" t="s">
        <v>444</v>
      </c>
      <c r="H253" s="236">
        <v>3</v>
      </c>
      <c r="I253" s="237"/>
      <c r="J253" s="238">
        <f>ROUND(I253*H253,2)</f>
        <v>0</v>
      </c>
      <c r="K253" s="234" t="s">
        <v>458</v>
      </c>
      <c r="L253" s="239"/>
      <c r="M253" s="240" t="s">
        <v>19</v>
      </c>
      <c r="N253" s="241" t="s">
        <v>43</v>
      </c>
      <c r="O253" s="66"/>
      <c r="P253" s="189">
        <f>O253*H253</f>
        <v>0</v>
      </c>
      <c r="Q253" s="189">
        <v>0</v>
      </c>
      <c r="R253" s="189">
        <f>Q253*H253</f>
        <v>0</v>
      </c>
      <c r="S253" s="189">
        <v>0</v>
      </c>
      <c r="T253" s="190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1" t="s">
        <v>360</v>
      </c>
      <c r="AT253" s="191" t="s">
        <v>275</v>
      </c>
      <c r="AU253" s="191" t="s">
        <v>81</v>
      </c>
      <c r="AY253" s="19" t="s">
        <v>154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9" t="s">
        <v>79</v>
      </c>
      <c r="BK253" s="192">
        <f>ROUND(I253*H253,2)</f>
        <v>0</v>
      </c>
      <c r="BL253" s="19" t="s">
        <v>262</v>
      </c>
      <c r="BM253" s="191" t="s">
        <v>2801</v>
      </c>
    </row>
    <row r="254" spans="1:47" s="2" customFormat="1" ht="11.25">
      <c r="A254" s="36"/>
      <c r="B254" s="37"/>
      <c r="C254" s="38"/>
      <c r="D254" s="193" t="s">
        <v>163</v>
      </c>
      <c r="E254" s="38"/>
      <c r="F254" s="194" t="s">
        <v>2800</v>
      </c>
      <c r="G254" s="38"/>
      <c r="H254" s="38"/>
      <c r="I254" s="195"/>
      <c r="J254" s="38"/>
      <c r="K254" s="38"/>
      <c r="L254" s="41"/>
      <c r="M254" s="196"/>
      <c r="N254" s="197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163</v>
      </c>
      <c r="AU254" s="19" t="s">
        <v>81</v>
      </c>
    </row>
    <row r="255" spans="1:65" s="2" customFormat="1" ht="24.2" customHeight="1">
      <c r="A255" s="36"/>
      <c r="B255" s="37"/>
      <c r="C255" s="232" t="s">
        <v>518</v>
      </c>
      <c r="D255" s="232" t="s">
        <v>275</v>
      </c>
      <c r="E255" s="233" t="s">
        <v>2802</v>
      </c>
      <c r="F255" s="234" t="s">
        <v>2803</v>
      </c>
      <c r="G255" s="235" t="s">
        <v>444</v>
      </c>
      <c r="H255" s="236">
        <v>3</v>
      </c>
      <c r="I255" s="237"/>
      <c r="J255" s="238">
        <f>ROUND(I255*H255,2)</f>
        <v>0</v>
      </c>
      <c r="K255" s="234" t="s">
        <v>458</v>
      </c>
      <c r="L255" s="239"/>
      <c r="M255" s="240" t="s">
        <v>19</v>
      </c>
      <c r="N255" s="241" t="s">
        <v>43</v>
      </c>
      <c r="O255" s="66"/>
      <c r="P255" s="189">
        <f>O255*H255</f>
        <v>0</v>
      </c>
      <c r="Q255" s="189">
        <v>0</v>
      </c>
      <c r="R255" s="189">
        <f>Q255*H255</f>
        <v>0</v>
      </c>
      <c r="S255" s="189">
        <v>0</v>
      </c>
      <c r="T255" s="190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1" t="s">
        <v>360</v>
      </c>
      <c r="AT255" s="191" t="s">
        <v>275</v>
      </c>
      <c r="AU255" s="191" t="s">
        <v>81</v>
      </c>
      <c r="AY255" s="19" t="s">
        <v>154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9" t="s">
        <v>79</v>
      </c>
      <c r="BK255" s="192">
        <f>ROUND(I255*H255,2)</f>
        <v>0</v>
      </c>
      <c r="BL255" s="19" t="s">
        <v>262</v>
      </c>
      <c r="BM255" s="191" t="s">
        <v>2804</v>
      </c>
    </row>
    <row r="256" spans="1:47" s="2" customFormat="1" ht="11.25">
      <c r="A256" s="36"/>
      <c r="B256" s="37"/>
      <c r="C256" s="38"/>
      <c r="D256" s="193" t="s">
        <v>163</v>
      </c>
      <c r="E256" s="38"/>
      <c r="F256" s="194" t="s">
        <v>2803</v>
      </c>
      <c r="G256" s="38"/>
      <c r="H256" s="38"/>
      <c r="I256" s="195"/>
      <c r="J256" s="38"/>
      <c r="K256" s="38"/>
      <c r="L256" s="41"/>
      <c r="M256" s="196"/>
      <c r="N256" s="197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163</v>
      </c>
      <c r="AU256" s="19" t="s">
        <v>81</v>
      </c>
    </row>
    <row r="257" spans="2:63" s="12" customFormat="1" ht="22.9" customHeight="1">
      <c r="B257" s="164"/>
      <c r="C257" s="165"/>
      <c r="D257" s="166" t="s">
        <v>71</v>
      </c>
      <c r="E257" s="178" t="s">
        <v>2805</v>
      </c>
      <c r="F257" s="178" t="s">
        <v>2806</v>
      </c>
      <c r="G257" s="165"/>
      <c r="H257" s="165"/>
      <c r="I257" s="168"/>
      <c r="J257" s="179">
        <f>BK257</f>
        <v>0</v>
      </c>
      <c r="K257" s="165"/>
      <c r="L257" s="170"/>
      <c r="M257" s="171"/>
      <c r="N257" s="172"/>
      <c r="O257" s="172"/>
      <c r="P257" s="173">
        <f>SUM(P258:P265)</f>
        <v>0</v>
      </c>
      <c r="Q257" s="172"/>
      <c r="R257" s="173">
        <f>SUM(R258:R265)</f>
        <v>0.001</v>
      </c>
      <c r="S257" s="172"/>
      <c r="T257" s="174">
        <f>SUM(T258:T265)</f>
        <v>0</v>
      </c>
      <c r="AR257" s="175" t="s">
        <v>79</v>
      </c>
      <c r="AT257" s="176" t="s">
        <v>71</v>
      </c>
      <c r="AU257" s="176" t="s">
        <v>79</v>
      </c>
      <c r="AY257" s="175" t="s">
        <v>154</v>
      </c>
      <c r="BK257" s="177">
        <f>SUM(BK258:BK265)</f>
        <v>0</v>
      </c>
    </row>
    <row r="258" spans="1:65" s="2" customFormat="1" ht="21.75" customHeight="1">
      <c r="A258" s="36"/>
      <c r="B258" s="37"/>
      <c r="C258" s="180" t="s">
        <v>524</v>
      </c>
      <c r="D258" s="180" t="s">
        <v>156</v>
      </c>
      <c r="E258" s="181" t="s">
        <v>2807</v>
      </c>
      <c r="F258" s="182" t="s">
        <v>2808</v>
      </c>
      <c r="G258" s="183" t="s">
        <v>444</v>
      </c>
      <c r="H258" s="184">
        <v>1</v>
      </c>
      <c r="I258" s="185"/>
      <c r="J258" s="186">
        <f>ROUND(I258*H258,2)</f>
        <v>0</v>
      </c>
      <c r="K258" s="182" t="s">
        <v>458</v>
      </c>
      <c r="L258" s="41"/>
      <c r="M258" s="187" t="s">
        <v>19</v>
      </c>
      <c r="N258" s="188" t="s">
        <v>43</v>
      </c>
      <c r="O258" s="66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1" t="s">
        <v>262</v>
      </c>
      <c r="AT258" s="191" t="s">
        <v>156</v>
      </c>
      <c r="AU258" s="191" t="s">
        <v>81</v>
      </c>
      <c r="AY258" s="19" t="s">
        <v>154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79</v>
      </c>
      <c r="BK258" s="192">
        <f>ROUND(I258*H258,2)</f>
        <v>0</v>
      </c>
      <c r="BL258" s="19" t="s">
        <v>262</v>
      </c>
      <c r="BM258" s="191" t="s">
        <v>2809</v>
      </c>
    </row>
    <row r="259" spans="1:47" s="2" customFormat="1" ht="11.25">
      <c r="A259" s="36"/>
      <c r="B259" s="37"/>
      <c r="C259" s="38"/>
      <c r="D259" s="193" t="s">
        <v>163</v>
      </c>
      <c r="E259" s="38"/>
      <c r="F259" s="194" t="s">
        <v>2808</v>
      </c>
      <c r="G259" s="38"/>
      <c r="H259" s="38"/>
      <c r="I259" s="195"/>
      <c r="J259" s="38"/>
      <c r="K259" s="38"/>
      <c r="L259" s="41"/>
      <c r="M259" s="196"/>
      <c r="N259" s="197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163</v>
      </c>
      <c r="AU259" s="19" t="s">
        <v>81</v>
      </c>
    </row>
    <row r="260" spans="1:65" s="2" customFormat="1" ht="16.5" customHeight="1">
      <c r="A260" s="36"/>
      <c r="B260" s="37"/>
      <c r="C260" s="232" t="s">
        <v>530</v>
      </c>
      <c r="D260" s="232" t="s">
        <v>275</v>
      </c>
      <c r="E260" s="233" t="s">
        <v>2810</v>
      </c>
      <c r="F260" s="234" t="s">
        <v>2811</v>
      </c>
      <c r="G260" s="235" t="s">
        <v>444</v>
      </c>
      <c r="H260" s="236">
        <v>1</v>
      </c>
      <c r="I260" s="237"/>
      <c r="J260" s="238">
        <f>ROUND(I260*H260,2)</f>
        <v>0</v>
      </c>
      <c r="K260" s="234" t="s">
        <v>160</v>
      </c>
      <c r="L260" s="239"/>
      <c r="M260" s="240" t="s">
        <v>19</v>
      </c>
      <c r="N260" s="241" t="s">
        <v>43</v>
      </c>
      <c r="O260" s="66"/>
      <c r="P260" s="189">
        <f>O260*H260</f>
        <v>0</v>
      </c>
      <c r="Q260" s="189">
        <v>0.001</v>
      </c>
      <c r="R260" s="189">
        <f>Q260*H260</f>
        <v>0.001</v>
      </c>
      <c r="S260" s="189">
        <v>0</v>
      </c>
      <c r="T260" s="190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1" t="s">
        <v>360</v>
      </c>
      <c r="AT260" s="191" t="s">
        <v>275</v>
      </c>
      <c r="AU260" s="191" t="s">
        <v>81</v>
      </c>
      <c r="AY260" s="19" t="s">
        <v>154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9" t="s">
        <v>79</v>
      </c>
      <c r="BK260" s="192">
        <f>ROUND(I260*H260,2)</f>
        <v>0</v>
      </c>
      <c r="BL260" s="19" t="s">
        <v>262</v>
      </c>
      <c r="BM260" s="191" t="s">
        <v>2812</v>
      </c>
    </row>
    <row r="261" spans="1:47" s="2" customFormat="1" ht="11.25">
      <c r="A261" s="36"/>
      <c r="B261" s="37"/>
      <c r="C261" s="38"/>
      <c r="D261" s="193" t="s">
        <v>163</v>
      </c>
      <c r="E261" s="38"/>
      <c r="F261" s="194" t="s">
        <v>2811</v>
      </c>
      <c r="G261" s="38"/>
      <c r="H261" s="38"/>
      <c r="I261" s="195"/>
      <c r="J261" s="38"/>
      <c r="K261" s="38"/>
      <c r="L261" s="41"/>
      <c r="M261" s="196"/>
      <c r="N261" s="197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163</v>
      </c>
      <c r="AU261" s="19" t="s">
        <v>81</v>
      </c>
    </row>
    <row r="262" spans="1:65" s="2" customFormat="1" ht="33" customHeight="1">
      <c r="A262" s="36"/>
      <c r="B262" s="37"/>
      <c r="C262" s="232" t="s">
        <v>536</v>
      </c>
      <c r="D262" s="232" t="s">
        <v>275</v>
      </c>
      <c r="E262" s="233" t="s">
        <v>2813</v>
      </c>
      <c r="F262" s="234" t="s">
        <v>2814</v>
      </c>
      <c r="G262" s="235" t="s">
        <v>444</v>
      </c>
      <c r="H262" s="236">
        <v>1</v>
      </c>
      <c r="I262" s="237"/>
      <c r="J262" s="238">
        <f>ROUND(I262*H262,2)</f>
        <v>0</v>
      </c>
      <c r="K262" s="234" t="s">
        <v>458</v>
      </c>
      <c r="L262" s="239"/>
      <c r="M262" s="240" t="s">
        <v>19</v>
      </c>
      <c r="N262" s="241" t="s">
        <v>43</v>
      </c>
      <c r="O262" s="66"/>
      <c r="P262" s="189">
        <f>O262*H262</f>
        <v>0</v>
      </c>
      <c r="Q262" s="189">
        <v>0</v>
      </c>
      <c r="R262" s="189">
        <f>Q262*H262</f>
        <v>0</v>
      </c>
      <c r="S262" s="189">
        <v>0</v>
      </c>
      <c r="T262" s="19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360</v>
      </c>
      <c r="AT262" s="191" t="s">
        <v>275</v>
      </c>
      <c r="AU262" s="191" t="s">
        <v>81</v>
      </c>
      <c r="AY262" s="19" t="s">
        <v>154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9" t="s">
        <v>79</v>
      </c>
      <c r="BK262" s="192">
        <f>ROUND(I262*H262,2)</f>
        <v>0</v>
      </c>
      <c r="BL262" s="19" t="s">
        <v>262</v>
      </c>
      <c r="BM262" s="191" t="s">
        <v>2815</v>
      </c>
    </row>
    <row r="263" spans="1:47" s="2" customFormat="1" ht="19.5">
      <c r="A263" s="36"/>
      <c r="B263" s="37"/>
      <c r="C263" s="38"/>
      <c r="D263" s="193" t="s">
        <v>163</v>
      </c>
      <c r="E263" s="38"/>
      <c r="F263" s="194" t="s">
        <v>2814</v>
      </c>
      <c r="G263" s="38"/>
      <c r="H263" s="38"/>
      <c r="I263" s="195"/>
      <c r="J263" s="38"/>
      <c r="K263" s="38"/>
      <c r="L263" s="41"/>
      <c r="M263" s="196"/>
      <c r="N263" s="197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163</v>
      </c>
      <c r="AU263" s="19" t="s">
        <v>81</v>
      </c>
    </row>
    <row r="264" spans="1:65" s="2" customFormat="1" ht="21.75" customHeight="1">
      <c r="A264" s="36"/>
      <c r="B264" s="37"/>
      <c r="C264" s="232" t="s">
        <v>541</v>
      </c>
      <c r="D264" s="232" t="s">
        <v>275</v>
      </c>
      <c r="E264" s="233" t="s">
        <v>2816</v>
      </c>
      <c r="F264" s="234" t="s">
        <v>2817</v>
      </c>
      <c r="G264" s="235" t="s">
        <v>444</v>
      </c>
      <c r="H264" s="236">
        <v>10</v>
      </c>
      <c r="I264" s="237"/>
      <c r="J264" s="238">
        <f>ROUND(I264*H264,2)</f>
        <v>0</v>
      </c>
      <c r="K264" s="234" t="s">
        <v>458</v>
      </c>
      <c r="L264" s="239"/>
      <c r="M264" s="240" t="s">
        <v>19</v>
      </c>
      <c r="N264" s="241" t="s">
        <v>43</v>
      </c>
      <c r="O264" s="66"/>
      <c r="P264" s="189">
        <f>O264*H264</f>
        <v>0</v>
      </c>
      <c r="Q264" s="189">
        <v>0</v>
      </c>
      <c r="R264" s="189">
        <f>Q264*H264</f>
        <v>0</v>
      </c>
      <c r="S264" s="189">
        <v>0</v>
      </c>
      <c r="T264" s="190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1" t="s">
        <v>360</v>
      </c>
      <c r="AT264" s="191" t="s">
        <v>275</v>
      </c>
      <c r="AU264" s="191" t="s">
        <v>81</v>
      </c>
      <c r="AY264" s="19" t="s">
        <v>154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79</v>
      </c>
      <c r="BK264" s="192">
        <f>ROUND(I264*H264,2)</f>
        <v>0</v>
      </c>
      <c r="BL264" s="19" t="s">
        <v>262</v>
      </c>
      <c r="BM264" s="191" t="s">
        <v>2818</v>
      </c>
    </row>
    <row r="265" spans="1:47" s="2" customFormat="1" ht="11.25">
      <c r="A265" s="36"/>
      <c r="B265" s="37"/>
      <c r="C265" s="38"/>
      <c r="D265" s="193" t="s">
        <v>163</v>
      </c>
      <c r="E265" s="38"/>
      <c r="F265" s="194" t="s">
        <v>2817</v>
      </c>
      <c r="G265" s="38"/>
      <c r="H265" s="38"/>
      <c r="I265" s="195"/>
      <c r="J265" s="38"/>
      <c r="K265" s="38"/>
      <c r="L265" s="41"/>
      <c r="M265" s="196"/>
      <c r="N265" s="197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163</v>
      </c>
      <c r="AU265" s="19" t="s">
        <v>81</v>
      </c>
    </row>
    <row r="266" spans="2:63" s="12" customFormat="1" ht="22.9" customHeight="1">
      <c r="B266" s="164"/>
      <c r="C266" s="165"/>
      <c r="D266" s="166" t="s">
        <v>71</v>
      </c>
      <c r="E266" s="178" t="s">
        <v>2819</v>
      </c>
      <c r="F266" s="178" t="s">
        <v>2820</v>
      </c>
      <c r="G266" s="165"/>
      <c r="H266" s="165"/>
      <c r="I266" s="168"/>
      <c r="J266" s="179">
        <f>BK266</f>
        <v>0</v>
      </c>
      <c r="K266" s="165"/>
      <c r="L266" s="170"/>
      <c r="M266" s="171"/>
      <c r="N266" s="172"/>
      <c r="O266" s="172"/>
      <c r="P266" s="173">
        <f>SUM(P267:P321)</f>
        <v>0</v>
      </c>
      <c r="Q266" s="172"/>
      <c r="R266" s="173">
        <f>SUM(R267:R321)</f>
        <v>0.0173</v>
      </c>
      <c r="S266" s="172"/>
      <c r="T266" s="174">
        <f>SUM(T267:T321)</f>
        <v>0</v>
      </c>
      <c r="AR266" s="175" t="s">
        <v>79</v>
      </c>
      <c r="AT266" s="176" t="s">
        <v>71</v>
      </c>
      <c r="AU266" s="176" t="s">
        <v>79</v>
      </c>
      <c r="AY266" s="175" t="s">
        <v>154</v>
      </c>
      <c r="BK266" s="177">
        <f>SUM(BK267:BK321)</f>
        <v>0</v>
      </c>
    </row>
    <row r="267" spans="1:65" s="2" customFormat="1" ht="33" customHeight="1">
      <c r="A267" s="36"/>
      <c r="B267" s="37"/>
      <c r="C267" s="180" t="s">
        <v>548</v>
      </c>
      <c r="D267" s="180" t="s">
        <v>156</v>
      </c>
      <c r="E267" s="181" t="s">
        <v>2821</v>
      </c>
      <c r="F267" s="182" t="s">
        <v>2822</v>
      </c>
      <c r="G267" s="183" t="s">
        <v>444</v>
      </c>
      <c r="H267" s="184">
        <v>1</v>
      </c>
      <c r="I267" s="185"/>
      <c r="J267" s="186">
        <f>ROUND(I267*H267,2)</f>
        <v>0</v>
      </c>
      <c r="K267" s="182" t="s">
        <v>160</v>
      </c>
      <c r="L267" s="41"/>
      <c r="M267" s="187" t="s">
        <v>19</v>
      </c>
      <c r="N267" s="188" t="s">
        <v>43</v>
      </c>
      <c r="O267" s="66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262</v>
      </c>
      <c r="AT267" s="191" t="s">
        <v>156</v>
      </c>
      <c r="AU267" s="191" t="s">
        <v>81</v>
      </c>
      <c r="AY267" s="19" t="s">
        <v>154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79</v>
      </c>
      <c r="BK267" s="192">
        <f>ROUND(I267*H267,2)</f>
        <v>0</v>
      </c>
      <c r="BL267" s="19" t="s">
        <v>262</v>
      </c>
      <c r="BM267" s="191" t="s">
        <v>2823</v>
      </c>
    </row>
    <row r="268" spans="1:47" s="2" customFormat="1" ht="19.5">
      <c r="A268" s="36"/>
      <c r="B268" s="37"/>
      <c r="C268" s="38"/>
      <c r="D268" s="193" t="s">
        <v>163</v>
      </c>
      <c r="E268" s="38"/>
      <c r="F268" s="194" t="s">
        <v>2824</v>
      </c>
      <c r="G268" s="38"/>
      <c r="H268" s="38"/>
      <c r="I268" s="195"/>
      <c r="J268" s="38"/>
      <c r="K268" s="38"/>
      <c r="L268" s="41"/>
      <c r="M268" s="196"/>
      <c r="N268" s="197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163</v>
      </c>
      <c r="AU268" s="19" t="s">
        <v>81</v>
      </c>
    </row>
    <row r="269" spans="1:47" s="2" customFormat="1" ht="11.25">
      <c r="A269" s="36"/>
      <c r="B269" s="37"/>
      <c r="C269" s="38"/>
      <c r="D269" s="198" t="s">
        <v>164</v>
      </c>
      <c r="E269" s="38"/>
      <c r="F269" s="199" t="s">
        <v>2825</v>
      </c>
      <c r="G269" s="38"/>
      <c r="H269" s="38"/>
      <c r="I269" s="195"/>
      <c r="J269" s="38"/>
      <c r="K269" s="38"/>
      <c r="L269" s="41"/>
      <c r="M269" s="196"/>
      <c r="N269" s="197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164</v>
      </c>
      <c r="AU269" s="19" t="s">
        <v>81</v>
      </c>
    </row>
    <row r="270" spans="1:65" s="2" customFormat="1" ht="16.5" customHeight="1">
      <c r="A270" s="36"/>
      <c r="B270" s="37"/>
      <c r="C270" s="232" t="s">
        <v>554</v>
      </c>
      <c r="D270" s="232" t="s">
        <v>275</v>
      </c>
      <c r="E270" s="233" t="s">
        <v>2826</v>
      </c>
      <c r="F270" s="234" t="s">
        <v>2827</v>
      </c>
      <c r="G270" s="235" t="s">
        <v>444</v>
      </c>
      <c r="H270" s="236">
        <v>1</v>
      </c>
      <c r="I270" s="237"/>
      <c r="J270" s="238">
        <f>ROUND(I270*H270,2)</f>
        <v>0</v>
      </c>
      <c r="K270" s="234" t="s">
        <v>160</v>
      </c>
      <c r="L270" s="239"/>
      <c r="M270" s="240" t="s">
        <v>19</v>
      </c>
      <c r="N270" s="241" t="s">
        <v>43</v>
      </c>
      <c r="O270" s="66"/>
      <c r="P270" s="189">
        <f>O270*H270</f>
        <v>0</v>
      </c>
      <c r="Q270" s="189">
        <v>0.0003</v>
      </c>
      <c r="R270" s="189">
        <f>Q270*H270</f>
        <v>0.0003</v>
      </c>
      <c r="S270" s="189">
        <v>0</v>
      </c>
      <c r="T270" s="190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1" t="s">
        <v>360</v>
      </c>
      <c r="AT270" s="191" t="s">
        <v>275</v>
      </c>
      <c r="AU270" s="191" t="s">
        <v>81</v>
      </c>
      <c r="AY270" s="19" t="s">
        <v>154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79</v>
      </c>
      <c r="BK270" s="192">
        <f>ROUND(I270*H270,2)</f>
        <v>0</v>
      </c>
      <c r="BL270" s="19" t="s">
        <v>262</v>
      </c>
      <c r="BM270" s="191" t="s">
        <v>2828</v>
      </c>
    </row>
    <row r="271" spans="1:47" s="2" customFormat="1" ht="11.25">
      <c r="A271" s="36"/>
      <c r="B271" s="37"/>
      <c r="C271" s="38"/>
      <c r="D271" s="193" t="s">
        <v>163</v>
      </c>
      <c r="E271" s="38"/>
      <c r="F271" s="194" t="s">
        <v>2827</v>
      </c>
      <c r="G271" s="38"/>
      <c r="H271" s="38"/>
      <c r="I271" s="195"/>
      <c r="J271" s="38"/>
      <c r="K271" s="38"/>
      <c r="L271" s="41"/>
      <c r="M271" s="196"/>
      <c r="N271" s="197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163</v>
      </c>
      <c r="AU271" s="19" t="s">
        <v>81</v>
      </c>
    </row>
    <row r="272" spans="1:65" s="2" customFormat="1" ht="16.5" customHeight="1">
      <c r="A272" s="36"/>
      <c r="B272" s="37"/>
      <c r="C272" s="232" t="s">
        <v>562</v>
      </c>
      <c r="D272" s="232" t="s">
        <v>275</v>
      </c>
      <c r="E272" s="233" t="s">
        <v>2829</v>
      </c>
      <c r="F272" s="234" t="s">
        <v>2830</v>
      </c>
      <c r="G272" s="235" t="s">
        <v>444</v>
      </c>
      <c r="H272" s="236">
        <v>1</v>
      </c>
      <c r="I272" s="237"/>
      <c r="J272" s="238">
        <f>ROUND(I272*H272,2)</f>
        <v>0</v>
      </c>
      <c r="K272" s="234" t="s">
        <v>160</v>
      </c>
      <c r="L272" s="239"/>
      <c r="M272" s="240" t="s">
        <v>19</v>
      </c>
      <c r="N272" s="241" t="s">
        <v>43</v>
      </c>
      <c r="O272" s="66"/>
      <c r="P272" s="189">
        <f>O272*H272</f>
        <v>0</v>
      </c>
      <c r="Q272" s="189">
        <v>0.013</v>
      </c>
      <c r="R272" s="189">
        <f>Q272*H272</f>
        <v>0.013</v>
      </c>
      <c r="S272" s="189">
        <v>0</v>
      </c>
      <c r="T272" s="19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1" t="s">
        <v>360</v>
      </c>
      <c r="AT272" s="191" t="s">
        <v>275</v>
      </c>
      <c r="AU272" s="191" t="s">
        <v>81</v>
      </c>
      <c r="AY272" s="19" t="s">
        <v>154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9" t="s">
        <v>79</v>
      </c>
      <c r="BK272" s="192">
        <f>ROUND(I272*H272,2)</f>
        <v>0</v>
      </c>
      <c r="BL272" s="19" t="s">
        <v>262</v>
      </c>
      <c r="BM272" s="191" t="s">
        <v>2831</v>
      </c>
    </row>
    <row r="273" spans="1:47" s="2" customFormat="1" ht="11.25">
      <c r="A273" s="36"/>
      <c r="B273" s="37"/>
      <c r="C273" s="38"/>
      <c r="D273" s="193" t="s">
        <v>163</v>
      </c>
      <c r="E273" s="38"/>
      <c r="F273" s="194" t="s">
        <v>2830</v>
      </c>
      <c r="G273" s="38"/>
      <c r="H273" s="38"/>
      <c r="I273" s="195"/>
      <c r="J273" s="38"/>
      <c r="K273" s="38"/>
      <c r="L273" s="41"/>
      <c r="M273" s="196"/>
      <c r="N273" s="197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163</v>
      </c>
      <c r="AU273" s="19" t="s">
        <v>81</v>
      </c>
    </row>
    <row r="274" spans="1:65" s="2" customFormat="1" ht="16.5" customHeight="1">
      <c r="A274" s="36"/>
      <c r="B274" s="37"/>
      <c r="C274" s="232" t="s">
        <v>568</v>
      </c>
      <c r="D274" s="232" t="s">
        <v>275</v>
      </c>
      <c r="E274" s="233" t="s">
        <v>2832</v>
      </c>
      <c r="F274" s="234" t="s">
        <v>2833</v>
      </c>
      <c r="G274" s="235" t="s">
        <v>444</v>
      </c>
      <c r="H274" s="236">
        <v>1</v>
      </c>
      <c r="I274" s="237"/>
      <c r="J274" s="238">
        <f>ROUND(I274*H274,2)</f>
        <v>0</v>
      </c>
      <c r="K274" s="234" t="s">
        <v>160</v>
      </c>
      <c r="L274" s="239"/>
      <c r="M274" s="240" t="s">
        <v>19</v>
      </c>
      <c r="N274" s="241" t="s">
        <v>43</v>
      </c>
      <c r="O274" s="66"/>
      <c r="P274" s="189">
        <f>O274*H274</f>
        <v>0</v>
      </c>
      <c r="Q274" s="189">
        <v>0.0008</v>
      </c>
      <c r="R274" s="189">
        <f>Q274*H274</f>
        <v>0.0008</v>
      </c>
      <c r="S274" s="189">
        <v>0</v>
      </c>
      <c r="T274" s="19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1" t="s">
        <v>360</v>
      </c>
      <c r="AT274" s="191" t="s">
        <v>275</v>
      </c>
      <c r="AU274" s="191" t="s">
        <v>81</v>
      </c>
      <c r="AY274" s="19" t="s">
        <v>154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79</v>
      </c>
      <c r="BK274" s="192">
        <f>ROUND(I274*H274,2)</f>
        <v>0</v>
      </c>
      <c r="BL274" s="19" t="s">
        <v>262</v>
      </c>
      <c r="BM274" s="191" t="s">
        <v>2834</v>
      </c>
    </row>
    <row r="275" spans="1:47" s="2" customFormat="1" ht="11.25">
      <c r="A275" s="36"/>
      <c r="B275" s="37"/>
      <c r="C275" s="38"/>
      <c r="D275" s="193" t="s">
        <v>163</v>
      </c>
      <c r="E275" s="38"/>
      <c r="F275" s="194" t="s">
        <v>2833</v>
      </c>
      <c r="G275" s="38"/>
      <c r="H275" s="38"/>
      <c r="I275" s="195"/>
      <c r="J275" s="38"/>
      <c r="K275" s="38"/>
      <c r="L275" s="41"/>
      <c r="M275" s="196"/>
      <c r="N275" s="197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163</v>
      </c>
      <c r="AU275" s="19" t="s">
        <v>81</v>
      </c>
    </row>
    <row r="276" spans="1:65" s="2" customFormat="1" ht="16.5" customHeight="1">
      <c r="A276" s="36"/>
      <c r="B276" s="37"/>
      <c r="C276" s="180" t="s">
        <v>582</v>
      </c>
      <c r="D276" s="180" t="s">
        <v>156</v>
      </c>
      <c r="E276" s="181" t="s">
        <v>2835</v>
      </c>
      <c r="F276" s="182" t="s">
        <v>2836</v>
      </c>
      <c r="G276" s="183" t="s">
        <v>444</v>
      </c>
      <c r="H276" s="184">
        <v>1</v>
      </c>
      <c r="I276" s="185"/>
      <c r="J276" s="186">
        <f>ROUND(I276*H276,2)</f>
        <v>0</v>
      </c>
      <c r="K276" s="182" t="s">
        <v>160</v>
      </c>
      <c r="L276" s="41"/>
      <c r="M276" s="187" t="s">
        <v>19</v>
      </c>
      <c r="N276" s="188" t="s">
        <v>43</v>
      </c>
      <c r="O276" s="66"/>
      <c r="P276" s="189">
        <f>O276*H276</f>
        <v>0</v>
      </c>
      <c r="Q276" s="189">
        <v>0</v>
      </c>
      <c r="R276" s="189">
        <f>Q276*H276</f>
        <v>0</v>
      </c>
      <c r="S276" s="189">
        <v>0</v>
      </c>
      <c r="T276" s="190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1" t="s">
        <v>262</v>
      </c>
      <c r="AT276" s="191" t="s">
        <v>156</v>
      </c>
      <c r="AU276" s="191" t="s">
        <v>81</v>
      </c>
      <c r="AY276" s="19" t="s">
        <v>154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9" t="s">
        <v>79</v>
      </c>
      <c r="BK276" s="192">
        <f>ROUND(I276*H276,2)</f>
        <v>0</v>
      </c>
      <c r="BL276" s="19" t="s">
        <v>262</v>
      </c>
      <c r="BM276" s="191" t="s">
        <v>2837</v>
      </c>
    </row>
    <row r="277" spans="1:47" s="2" customFormat="1" ht="11.25">
      <c r="A277" s="36"/>
      <c r="B277" s="37"/>
      <c r="C277" s="38"/>
      <c r="D277" s="193" t="s">
        <v>163</v>
      </c>
      <c r="E277" s="38"/>
      <c r="F277" s="194" t="s">
        <v>2836</v>
      </c>
      <c r="G277" s="38"/>
      <c r="H277" s="38"/>
      <c r="I277" s="195"/>
      <c r="J277" s="38"/>
      <c r="K277" s="38"/>
      <c r="L277" s="41"/>
      <c r="M277" s="196"/>
      <c r="N277" s="197"/>
      <c r="O277" s="66"/>
      <c r="P277" s="66"/>
      <c r="Q277" s="66"/>
      <c r="R277" s="66"/>
      <c r="S277" s="66"/>
      <c r="T277" s="67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9" t="s">
        <v>163</v>
      </c>
      <c r="AU277" s="19" t="s">
        <v>81</v>
      </c>
    </row>
    <row r="278" spans="1:47" s="2" customFormat="1" ht="11.25">
      <c r="A278" s="36"/>
      <c r="B278" s="37"/>
      <c r="C278" s="38"/>
      <c r="D278" s="198" t="s">
        <v>164</v>
      </c>
      <c r="E278" s="38"/>
      <c r="F278" s="199" t="s">
        <v>2838</v>
      </c>
      <c r="G278" s="38"/>
      <c r="H278" s="38"/>
      <c r="I278" s="195"/>
      <c r="J278" s="38"/>
      <c r="K278" s="38"/>
      <c r="L278" s="41"/>
      <c r="M278" s="196"/>
      <c r="N278" s="197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164</v>
      </c>
      <c r="AU278" s="19" t="s">
        <v>81</v>
      </c>
    </row>
    <row r="279" spans="1:65" s="2" customFormat="1" ht="24.2" customHeight="1">
      <c r="A279" s="36"/>
      <c r="B279" s="37"/>
      <c r="C279" s="232" t="s">
        <v>574</v>
      </c>
      <c r="D279" s="232" t="s">
        <v>275</v>
      </c>
      <c r="E279" s="233" t="s">
        <v>2839</v>
      </c>
      <c r="F279" s="234" t="s">
        <v>2840</v>
      </c>
      <c r="G279" s="235" t="s">
        <v>444</v>
      </c>
      <c r="H279" s="236">
        <v>1</v>
      </c>
      <c r="I279" s="237"/>
      <c r="J279" s="238">
        <f>ROUND(I279*H279,2)</f>
        <v>0</v>
      </c>
      <c r="K279" s="234" t="s">
        <v>458</v>
      </c>
      <c r="L279" s="239"/>
      <c r="M279" s="240" t="s">
        <v>19</v>
      </c>
      <c r="N279" s="241" t="s">
        <v>43</v>
      </c>
      <c r="O279" s="66"/>
      <c r="P279" s="189">
        <f>O279*H279</f>
        <v>0</v>
      </c>
      <c r="Q279" s="189">
        <v>0</v>
      </c>
      <c r="R279" s="189">
        <f>Q279*H279</f>
        <v>0</v>
      </c>
      <c r="S279" s="189">
        <v>0</v>
      </c>
      <c r="T279" s="19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1" t="s">
        <v>360</v>
      </c>
      <c r="AT279" s="191" t="s">
        <v>275</v>
      </c>
      <c r="AU279" s="191" t="s">
        <v>81</v>
      </c>
      <c r="AY279" s="19" t="s">
        <v>154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79</v>
      </c>
      <c r="BK279" s="192">
        <f>ROUND(I279*H279,2)</f>
        <v>0</v>
      </c>
      <c r="BL279" s="19" t="s">
        <v>262</v>
      </c>
      <c r="BM279" s="191" t="s">
        <v>2841</v>
      </c>
    </row>
    <row r="280" spans="1:47" s="2" customFormat="1" ht="11.25">
      <c r="A280" s="36"/>
      <c r="B280" s="37"/>
      <c r="C280" s="38"/>
      <c r="D280" s="193" t="s">
        <v>163</v>
      </c>
      <c r="E280" s="38"/>
      <c r="F280" s="194" t="s">
        <v>2840</v>
      </c>
      <c r="G280" s="38"/>
      <c r="H280" s="38"/>
      <c r="I280" s="195"/>
      <c r="J280" s="38"/>
      <c r="K280" s="38"/>
      <c r="L280" s="41"/>
      <c r="M280" s="196"/>
      <c r="N280" s="197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163</v>
      </c>
      <c r="AU280" s="19" t="s">
        <v>81</v>
      </c>
    </row>
    <row r="281" spans="1:65" s="2" customFormat="1" ht="16.5" customHeight="1">
      <c r="A281" s="36"/>
      <c r="B281" s="37"/>
      <c r="C281" s="180" t="s">
        <v>587</v>
      </c>
      <c r="D281" s="180" t="s">
        <v>156</v>
      </c>
      <c r="E281" s="181" t="s">
        <v>2842</v>
      </c>
      <c r="F281" s="182" t="s">
        <v>2843</v>
      </c>
      <c r="G281" s="183" t="s">
        <v>444</v>
      </c>
      <c r="H281" s="184">
        <v>3</v>
      </c>
      <c r="I281" s="185"/>
      <c r="J281" s="186">
        <f>ROUND(I281*H281,2)</f>
        <v>0</v>
      </c>
      <c r="K281" s="182" t="s">
        <v>160</v>
      </c>
      <c r="L281" s="41"/>
      <c r="M281" s="187" t="s">
        <v>19</v>
      </c>
      <c r="N281" s="188" t="s">
        <v>43</v>
      </c>
      <c r="O281" s="66"/>
      <c r="P281" s="189">
        <f>O281*H281</f>
        <v>0</v>
      </c>
      <c r="Q281" s="189">
        <v>0</v>
      </c>
      <c r="R281" s="189">
        <f>Q281*H281</f>
        <v>0</v>
      </c>
      <c r="S281" s="189">
        <v>0</v>
      </c>
      <c r="T281" s="190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1" t="s">
        <v>262</v>
      </c>
      <c r="AT281" s="191" t="s">
        <v>156</v>
      </c>
      <c r="AU281" s="191" t="s">
        <v>81</v>
      </c>
      <c r="AY281" s="19" t="s">
        <v>154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9" t="s">
        <v>79</v>
      </c>
      <c r="BK281" s="192">
        <f>ROUND(I281*H281,2)</f>
        <v>0</v>
      </c>
      <c r="BL281" s="19" t="s">
        <v>262</v>
      </c>
      <c r="BM281" s="191" t="s">
        <v>2844</v>
      </c>
    </row>
    <row r="282" spans="1:47" s="2" customFormat="1" ht="11.25">
      <c r="A282" s="36"/>
      <c r="B282" s="37"/>
      <c r="C282" s="38"/>
      <c r="D282" s="193" t="s">
        <v>163</v>
      </c>
      <c r="E282" s="38"/>
      <c r="F282" s="194" t="s">
        <v>2845</v>
      </c>
      <c r="G282" s="38"/>
      <c r="H282" s="38"/>
      <c r="I282" s="195"/>
      <c r="J282" s="38"/>
      <c r="K282" s="38"/>
      <c r="L282" s="41"/>
      <c r="M282" s="196"/>
      <c r="N282" s="197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163</v>
      </c>
      <c r="AU282" s="19" t="s">
        <v>81</v>
      </c>
    </row>
    <row r="283" spans="1:47" s="2" customFormat="1" ht="11.25">
      <c r="A283" s="36"/>
      <c r="B283" s="37"/>
      <c r="C283" s="38"/>
      <c r="D283" s="198" t="s">
        <v>164</v>
      </c>
      <c r="E283" s="38"/>
      <c r="F283" s="199" t="s">
        <v>2846</v>
      </c>
      <c r="G283" s="38"/>
      <c r="H283" s="38"/>
      <c r="I283" s="195"/>
      <c r="J283" s="38"/>
      <c r="K283" s="38"/>
      <c r="L283" s="41"/>
      <c r="M283" s="196"/>
      <c r="N283" s="197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164</v>
      </c>
      <c r="AU283" s="19" t="s">
        <v>81</v>
      </c>
    </row>
    <row r="284" spans="1:65" s="2" customFormat="1" ht="16.5" customHeight="1">
      <c r="A284" s="36"/>
      <c r="B284" s="37"/>
      <c r="C284" s="232" t="s">
        <v>592</v>
      </c>
      <c r="D284" s="232" t="s">
        <v>275</v>
      </c>
      <c r="E284" s="233" t="s">
        <v>2847</v>
      </c>
      <c r="F284" s="234" t="s">
        <v>2848</v>
      </c>
      <c r="G284" s="235" t="s">
        <v>444</v>
      </c>
      <c r="H284" s="236">
        <v>3</v>
      </c>
      <c r="I284" s="237"/>
      <c r="J284" s="238">
        <f>ROUND(I284*H284,2)</f>
        <v>0</v>
      </c>
      <c r="K284" s="234" t="s">
        <v>160</v>
      </c>
      <c r="L284" s="239"/>
      <c r="M284" s="240" t="s">
        <v>19</v>
      </c>
      <c r="N284" s="241" t="s">
        <v>43</v>
      </c>
      <c r="O284" s="66"/>
      <c r="P284" s="189">
        <f>O284*H284</f>
        <v>0</v>
      </c>
      <c r="Q284" s="189">
        <v>0.0002</v>
      </c>
      <c r="R284" s="189">
        <f>Q284*H284</f>
        <v>0.0006000000000000001</v>
      </c>
      <c r="S284" s="189">
        <v>0</v>
      </c>
      <c r="T284" s="19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1" t="s">
        <v>360</v>
      </c>
      <c r="AT284" s="191" t="s">
        <v>275</v>
      </c>
      <c r="AU284" s="191" t="s">
        <v>81</v>
      </c>
      <c r="AY284" s="19" t="s">
        <v>154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9" t="s">
        <v>79</v>
      </c>
      <c r="BK284" s="192">
        <f>ROUND(I284*H284,2)</f>
        <v>0</v>
      </c>
      <c r="BL284" s="19" t="s">
        <v>262</v>
      </c>
      <c r="BM284" s="191" t="s">
        <v>2849</v>
      </c>
    </row>
    <row r="285" spans="1:47" s="2" customFormat="1" ht="11.25">
      <c r="A285" s="36"/>
      <c r="B285" s="37"/>
      <c r="C285" s="38"/>
      <c r="D285" s="193" t="s">
        <v>163</v>
      </c>
      <c r="E285" s="38"/>
      <c r="F285" s="194" t="s">
        <v>2848</v>
      </c>
      <c r="G285" s="38"/>
      <c r="H285" s="38"/>
      <c r="I285" s="195"/>
      <c r="J285" s="38"/>
      <c r="K285" s="38"/>
      <c r="L285" s="41"/>
      <c r="M285" s="196"/>
      <c r="N285" s="197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163</v>
      </c>
      <c r="AU285" s="19" t="s">
        <v>81</v>
      </c>
    </row>
    <row r="286" spans="1:65" s="2" customFormat="1" ht="21.75" customHeight="1">
      <c r="A286" s="36"/>
      <c r="B286" s="37"/>
      <c r="C286" s="180" t="s">
        <v>601</v>
      </c>
      <c r="D286" s="180" t="s">
        <v>156</v>
      </c>
      <c r="E286" s="181" t="s">
        <v>2850</v>
      </c>
      <c r="F286" s="182" t="s">
        <v>2851</v>
      </c>
      <c r="G286" s="183" t="s">
        <v>444</v>
      </c>
      <c r="H286" s="184">
        <v>3</v>
      </c>
      <c r="I286" s="185"/>
      <c r="J286" s="186">
        <f>ROUND(I286*H286,2)</f>
        <v>0</v>
      </c>
      <c r="K286" s="182" t="s">
        <v>160</v>
      </c>
      <c r="L286" s="41"/>
      <c r="M286" s="187" t="s">
        <v>19</v>
      </c>
      <c r="N286" s="188" t="s">
        <v>43</v>
      </c>
      <c r="O286" s="66"/>
      <c r="P286" s="189">
        <f>O286*H286</f>
        <v>0</v>
      </c>
      <c r="Q286" s="189">
        <v>0</v>
      </c>
      <c r="R286" s="189">
        <f>Q286*H286</f>
        <v>0</v>
      </c>
      <c r="S286" s="189">
        <v>0</v>
      </c>
      <c r="T286" s="190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1" t="s">
        <v>262</v>
      </c>
      <c r="AT286" s="191" t="s">
        <v>156</v>
      </c>
      <c r="AU286" s="191" t="s">
        <v>81</v>
      </c>
      <c r="AY286" s="19" t="s">
        <v>154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9" t="s">
        <v>79</v>
      </c>
      <c r="BK286" s="192">
        <f>ROUND(I286*H286,2)</f>
        <v>0</v>
      </c>
      <c r="BL286" s="19" t="s">
        <v>262</v>
      </c>
      <c r="BM286" s="191" t="s">
        <v>2852</v>
      </c>
    </row>
    <row r="287" spans="1:47" s="2" customFormat="1" ht="11.25">
      <c r="A287" s="36"/>
      <c r="B287" s="37"/>
      <c r="C287" s="38"/>
      <c r="D287" s="193" t="s">
        <v>163</v>
      </c>
      <c r="E287" s="38"/>
      <c r="F287" s="194" t="s">
        <v>2853</v>
      </c>
      <c r="G287" s="38"/>
      <c r="H287" s="38"/>
      <c r="I287" s="195"/>
      <c r="J287" s="38"/>
      <c r="K287" s="38"/>
      <c r="L287" s="41"/>
      <c r="M287" s="196"/>
      <c r="N287" s="197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163</v>
      </c>
      <c r="AU287" s="19" t="s">
        <v>81</v>
      </c>
    </row>
    <row r="288" spans="1:47" s="2" customFormat="1" ht="11.25">
      <c r="A288" s="36"/>
      <c r="B288" s="37"/>
      <c r="C288" s="38"/>
      <c r="D288" s="198" t="s">
        <v>164</v>
      </c>
      <c r="E288" s="38"/>
      <c r="F288" s="199" t="s">
        <v>2854</v>
      </c>
      <c r="G288" s="38"/>
      <c r="H288" s="38"/>
      <c r="I288" s="195"/>
      <c r="J288" s="38"/>
      <c r="K288" s="38"/>
      <c r="L288" s="41"/>
      <c r="M288" s="196"/>
      <c r="N288" s="197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164</v>
      </c>
      <c r="AU288" s="19" t="s">
        <v>81</v>
      </c>
    </row>
    <row r="289" spans="1:65" s="2" customFormat="1" ht="16.5" customHeight="1">
      <c r="A289" s="36"/>
      <c r="B289" s="37"/>
      <c r="C289" s="232" t="s">
        <v>606</v>
      </c>
      <c r="D289" s="232" t="s">
        <v>275</v>
      </c>
      <c r="E289" s="233" t="s">
        <v>2855</v>
      </c>
      <c r="F289" s="234" t="s">
        <v>2856</v>
      </c>
      <c r="G289" s="235" t="s">
        <v>444</v>
      </c>
      <c r="H289" s="236">
        <v>3</v>
      </c>
      <c r="I289" s="237"/>
      <c r="J289" s="238">
        <f>ROUND(I289*H289,2)</f>
        <v>0</v>
      </c>
      <c r="K289" s="234" t="s">
        <v>160</v>
      </c>
      <c r="L289" s="239"/>
      <c r="M289" s="240" t="s">
        <v>19</v>
      </c>
      <c r="N289" s="241" t="s">
        <v>43</v>
      </c>
      <c r="O289" s="66"/>
      <c r="P289" s="189">
        <f>O289*H289</f>
        <v>0</v>
      </c>
      <c r="Q289" s="189">
        <v>0.0001</v>
      </c>
      <c r="R289" s="189">
        <f>Q289*H289</f>
        <v>0.00030000000000000003</v>
      </c>
      <c r="S289" s="189">
        <v>0</v>
      </c>
      <c r="T289" s="190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1" t="s">
        <v>360</v>
      </c>
      <c r="AT289" s="191" t="s">
        <v>275</v>
      </c>
      <c r="AU289" s="191" t="s">
        <v>81</v>
      </c>
      <c r="AY289" s="19" t="s">
        <v>154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9" t="s">
        <v>79</v>
      </c>
      <c r="BK289" s="192">
        <f>ROUND(I289*H289,2)</f>
        <v>0</v>
      </c>
      <c r="BL289" s="19" t="s">
        <v>262</v>
      </c>
      <c r="BM289" s="191" t="s">
        <v>2857</v>
      </c>
    </row>
    <row r="290" spans="1:47" s="2" customFormat="1" ht="11.25">
      <c r="A290" s="36"/>
      <c r="B290" s="37"/>
      <c r="C290" s="38"/>
      <c r="D290" s="193" t="s">
        <v>163</v>
      </c>
      <c r="E290" s="38"/>
      <c r="F290" s="194" t="s">
        <v>2856</v>
      </c>
      <c r="G290" s="38"/>
      <c r="H290" s="38"/>
      <c r="I290" s="195"/>
      <c r="J290" s="38"/>
      <c r="K290" s="38"/>
      <c r="L290" s="41"/>
      <c r="M290" s="196"/>
      <c r="N290" s="197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163</v>
      </c>
      <c r="AU290" s="19" t="s">
        <v>81</v>
      </c>
    </row>
    <row r="291" spans="1:65" s="2" customFormat="1" ht="21.75" customHeight="1">
      <c r="A291" s="36"/>
      <c r="B291" s="37"/>
      <c r="C291" s="180" t="s">
        <v>612</v>
      </c>
      <c r="D291" s="180" t="s">
        <v>156</v>
      </c>
      <c r="E291" s="181" t="s">
        <v>2858</v>
      </c>
      <c r="F291" s="182" t="s">
        <v>2859</v>
      </c>
      <c r="G291" s="183" t="s">
        <v>444</v>
      </c>
      <c r="H291" s="184">
        <v>3</v>
      </c>
      <c r="I291" s="185"/>
      <c r="J291" s="186">
        <f>ROUND(I291*H291,2)</f>
        <v>0</v>
      </c>
      <c r="K291" s="182" t="s">
        <v>160</v>
      </c>
      <c r="L291" s="41"/>
      <c r="M291" s="187" t="s">
        <v>19</v>
      </c>
      <c r="N291" s="188" t="s">
        <v>43</v>
      </c>
      <c r="O291" s="66"/>
      <c r="P291" s="189">
        <f>O291*H291</f>
        <v>0</v>
      </c>
      <c r="Q291" s="189">
        <v>0</v>
      </c>
      <c r="R291" s="189">
        <f>Q291*H291</f>
        <v>0</v>
      </c>
      <c r="S291" s="189">
        <v>0</v>
      </c>
      <c r="T291" s="190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1" t="s">
        <v>262</v>
      </c>
      <c r="AT291" s="191" t="s">
        <v>156</v>
      </c>
      <c r="AU291" s="191" t="s">
        <v>81</v>
      </c>
      <c r="AY291" s="19" t="s">
        <v>154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19" t="s">
        <v>79</v>
      </c>
      <c r="BK291" s="192">
        <f>ROUND(I291*H291,2)</f>
        <v>0</v>
      </c>
      <c r="BL291" s="19" t="s">
        <v>262</v>
      </c>
      <c r="BM291" s="191" t="s">
        <v>2860</v>
      </c>
    </row>
    <row r="292" spans="1:47" s="2" customFormat="1" ht="11.25">
      <c r="A292" s="36"/>
      <c r="B292" s="37"/>
      <c r="C292" s="38"/>
      <c r="D292" s="193" t="s">
        <v>163</v>
      </c>
      <c r="E292" s="38"/>
      <c r="F292" s="194" t="s">
        <v>2861</v>
      </c>
      <c r="G292" s="38"/>
      <c r="H292" s="38"/>
      <c r="I292" s="195"/>
      <c r="J292" s="38"/>
      <c r="K292" s="38"/>
      <c r="L292" s="41"/>
      <c r="M292" s="196"/>
      <c r="N292" s="197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163</v>
      </c>
      <c r="AU292" s="19" t="s">
        <v>81</v>
      </c>
    </row>
    <row r="293" spans="1:47" s="2" customFormat="1" ht="11.25">
      <c r="A293" s="36"/>
      <c r="B293" s="37"/>
      <c r="C293" s="38"/>
      <c r="D293" s="198" t="s">
        <v>164</v>
      </c>
      <c r="E293" s="38"/>
      <c r="F293" s="199" t="s">
        <v>2862</v>
      </c>
      <c r="G293" s="38"/>
      <c r="H293" s="38"/>
      <c r="I293" s="195"/>
      <c r="J293" s="38"/>
      <c r="K293" s="38"/>
      <c r="L293" s="41"/>
      <c r="M293" s="196"/>
      <c r="N293" s="197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164</v>
      </c>
      <c r="AU293" s="19" t="s">
        <v>81</v>
      </c>
    </row>
    <row r="294" spans="1:65" s="2" customFormat="1" ht="16.5" customHeight="1">
      <c r="A294" s="36"/>
      <c r="B294" s="37"/>
      <c r="C294" s="232" t="s">
        <v>617</v>
      </c>
      <c r="D294" s="232" t="s">
        <v>275</v>
      </c>
      <c r="E294" s="233" t="s">
        <v>2863</v>
      </c>
      <c r="F294" s="234" t="s">
        <v>2864</v>
      </c>
      <c r="G294" s="235" t="s">
        <v>444</v>
      </c>
      <c r="H294" s="236">
        <v>3</v>
      </c>
      <c r="I294" s="237"/>
      <c r="J294" s="238">
        <f>ROUND(I294*H294,2)</f>
        <v>0</v>
      </c>
      <c r="K294" s="234" t="s">
        <v>160</v>
      </c>
      <c r="L294" s="239"/>
      <c r="M294" s="240" t="s">
        <v>19</v>
      </c>
      <c r="N294" s="241" t="s">
        <v>43</v>
      </c>
      <c r="O294" s="66"/>
      <c r="P294" s="189">
        <f>O294*H294</f>
        <v>0</v>
      </c>
      <c r="Q294" s="189">
        <v>0.0001</v>
      </c>
      <c r="R294" s="189">
        <f>Q294*H294</f>
        <v>0.00030000000000000003</v>
      </c>
      <c r="S294" s="189">
        <v>0</v>
      </c>
      <c r="T294" s="190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1" t="s">
        <v>360</v>
      </c>
      <c r="AT294" s="191" t="s">
        <v>275</v>
      </c>
      <c r="AU294" s="191" t="s">
        <v>81</v>
      </c>
      <c r="AY294" s="19" t="s">
        <v>154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9" t="s">
        <v>79</v>
      </c>
      <c r="BK294" s="192">
        <f>ROUND(I294*H294,2)</f>
        <v>0</v>
      </c>
      <c r="BL294" s="19" t="s">
        <v>262</v>
      </c>
      <c r="BM294" s="191" t="s">
        <v>2865</v>
      </c>
    </row>
    <row r="295" spans="1:47" s="2" customFormat="1" ht="11.25">
      <c r="A295" s="36"/>
      <c r="B295" s="37"/>
      <c r="C295" s="38"/>
      <c r="D295" s="193" t="s">
        <v>163</v>
      </c>
      <c r="E295" s="38"/>
      <c r="F295" s="194" t="s">
        <v>2864</v>
      </c>
      <c r="G295" s="38"/>
      <c r="H295" s="38"/>
      <c r="I295" s="195"/>
      <c r="J295" s="38"/>
      <c r="K295" s="38"/>
      <c r="L295" s="41"/>
      <c r="M295" s="196"/>
      <c r="N295" s="197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163</v>
      </c>
      <c r="AU295" s="19" t="s">
        <v>81</v>
      </c>
    </row>
    <row r="296" spans="1:65" s="2" customFormat="1" ht="21.75" customHeight="1">
      <c r="A296" s="36"/>
      <c r="B296" s="37"/>
      <c r="C296" s="180" t="s">
        <v>623</v>
      </c>
      <c r="D296" s="180" t="s">
        <v>156</v>
      </c>
      <c r="E296" s="181" t="s">
        <v>2866</v>
      </c>
      <c r="F296" s="182" t="s">
        <v>2867</v>
      </c>
      <c r="G296" s="183" t="s">
        <v>444</v>
      </c>
      <c r="H296" s="184">
        <v>1</v>
      </c>
      <c r="I296" s="185"/>
      <c r="J296" s="186">
        <f>ROUND(I296*H296,2)</f>
        <v>0</v>
      </c>
      <c r="K296" s="182" t="s">
        <v>160</v>
      </c>
      <c r="L296" s="41"/>
      <c r="M296" s="187" t="s">
        <v>19</v>
      </c>
      <c r="N296" s="188" t="s">
        <v>43</v>
      </c>
      <c r="O296" s="66"/>
      <c r="P296" s="189">
        <f>O296*H296</f>
        <v>0</v>
      </c>
      <c r="Q296" s="189">
        <v>0</v>
      </c>
      <c r="R296" s="189">
        <f>Q296*H296</f>
        <v>0</v>
      </c>
      <c r="S296" s="189">
        <v>0</v>
      </c>
      <c r="T296" s="190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91" t="s">
        <v>262</v>
      </c>
      <c r="AT296" s="191" t="s">
        <v>156</v>
      </c>
      <c r="AU296" s="191" t="s">
        <v>81</v>
      </c>
      <c r="AY296" s="19" t="s">
        <v>154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9" t="s">
        <v>79</v>
      </c>
      <c r="BK296" s="192">
        <f>ROUND(I296*H296,2)</f>
        <v>0</v>
      </c>
      <c r="BL296" s="19" t="s">
        <v>262</v>
      </c>
      <c r="BM296" s="191" t="s">
        <v>2868</v>
      </c>
    </row>
    <row r="297" spans="1:47" s="2" customFormat="1" ht="11.25">
      <c r="A297" s="36"/>
      <c r="B297" s="37"/>
      <c r="C297" s="38"/>
      <c r="D297" s="193" t="s">
        <v>163</v>
      </c>
      <c r="E297" s="38"/>
      <c r="F297" s="194" t="s">
        <v>2869</v>
      </c>
      <c r="G297" s="38"/>
      <c r="H297" s="38"/>
      <c r="I297" s="195"/>
      <c r="J297" s="38"/>
      <c r="K297" s="38"/>
      <c r="L297" s="41"/>
      <c r="M297" s="196"/>
      <c r="N297" s="197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163</v>
      </c>
      <c r="AU297" s="19" t="s">
        <v>81</v>
      </c>
    </row>
    <row r="298" spans="1:47" s="2" customFormat="1" ht="11.25">
      <c r="A298" s="36"/>
      <c r="B298" s="37"/>
      <c r="C298" s="38"/>
      <c r="D298" s="198" t="s">
        <v>164</v>
      </c>
      <c r="E298" s="38"/>
      <c r="F298" s="199" t="s">
        <v>2870</v>
      </c>
      <c r="G298" s="38"/>
      <c r="H298" s="38"/>
      <c r="I298" s="195"/>
      <c r="J298" s="38"/>
      <c r="K298" s="38"/>
      <c r="L298" s="41"/>
      <c r="M298" s="196"/>
      <c r="N298" s="197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164</v>
      </c>
      <c r="AU298" s="19" t="s">
        <v>81</v>
      </c>
    </row>
    <row r="299" spans="1:65" s="2" customFormat="1" ht="16.5" customHeight="1">
      <c r="A299" s="36"/>
      <c r="B299" s="37"/>
      <c r="C299" s="232" t="s">
        <v>629</v>
      </c>
      <c r="D299" s="232" t="s">
        <v>275</v>
      </c>
      <c r="E299" s="233" t="s">
        <v>2871</v>
      </c>
      <c r="F299" s="234" t="s">
        <v>2872</v>
      </c>
      <c r="G299" s="235" t="s">
        <v>444</v>
      </c>
      <c r="H299" s="236">
        <v>1</v>
      </c>
      <c r="I299" s="237"/>
      <c r="J299" s="238">
        <f>ROUND(I299*H299,2)</f>
        <v>0</v>
      </c>
      <c r="K299" s="234" t="s">
        <v>160</v>
      </c>
      <c r="L299" s="239"/>
      <c r="M299" s="240" t="s">
        <v>19</v>
      </c>
      <c r="N299" s="241" t="s">
        <v>43</v>
      </c>
      <c r="O299" s="66"/>
      <c r="P299" s="189">
        <f>O299*H299</f>
        <v>0</v>
      </c>
      <c r="Q299" s="189">
        <v>0.0005</v>
      </c>
      <c r="R299" s="189">
        <f>Q299*H299</f>
        <v>0.0005</v>
      </c>
      <c r="S299" s="189">
        <v>0</v>
      </c>
      <c r="T299" s="190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1" t="s">
        <v>360</v>
      </c>
      <c r="AT299" s="191" t="s">
        <v>275</v>
      </c>
      <c r="AU299" s="191" t="s">
        <v>81</v>
      </c>
      <c r="AY299" s="19" t="s">
        <v>154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9" t="s">
        <v>79</v>
      </c>
      <c r="BK299" s="192">
        <f>ROUND(I299*H299,2)</f>
        <v>0</v>
      </c>
      <c r="BL299" s="19" t="s">
        <v>262</v>
      </c>
      <c r="BM299" s="191" t="s">
        <v>2873</v>
      </c>
    </row>
    <row r="300" spans="1:47" s="2" customFormat="1" ht="11.25">
      <c r="A300" s="36"/>
      <c r="B300" s="37"/>
      <c r="C300" s="38"/>
      <c r="D300" s="193" t="s">
        <v>163</v>
      </c>
      <c r="E300" s="38"/>
      <c r="F300" s="194" t="s">
        <v>2872</v>
      </c>
      <c r="G300" s="38"/>
      <c r="H300" s="38"/>
      <c r="I300" s="195"/>
      <c r="J300" s="38"/>
      <c r="K300" s="38"/>
      <c r="L300" s="41"/>
      <c r="M300" s="196"/>
      <c r="N300" s="197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163</v>
      </c>
      <c r="AU300" s="19" t="s">
        <v>81</v>
      </c>
    </row>
    <row r="301" spans="1:65" s="2" customFormat="1" ht="16.5" customHeight="1">
      <c r="A301" s="36"/>
      <c r="B301" s="37"/>
      <c r="C301" s="180" t="s">
        <v>634</v>
      </c>
      <c r="D301" s="180" t="s">
        <v>156</v>
      </c>
      <c r="E301" s="181" t="s">
        <v>2874</v>
      </c>
      <c r="F301" s="182" t="s">
        <v>2875</v>
      </c>
      <c r="G301" s="183" t="s">
        <v>444</v>
      </c>
      <c r="H301" s="184">
        <v>3</v>
      </c>
      <c r="I301" s="185"/>
      <c r="J301" s="186">
        <f>ROUND(I301*H301,2)</f>
        <v>0</v>
      </c>
      <c r="K301" s="182" t="s">
        <v>160</v>
      </c>
      <c r="L301" s="41"/>
      <c r="M301" s="187" t="s">
        <v>19</v>
      </c>
      <c r="N301" s="188" t="s">
        <v>43</v>
      </c>
      <c r="O301" s="66"/>
      <c r="P301" s="189">
        <f>O301*H301</f>
        <v>0</v>
      </c>
      <c r="Q301" s="189">
        <v>0</v>
      </c>
      <c r="R301" s="189">
        <f>Q301*H301</f>
        <v>0</v>
      </c>
      <c r="S301" s="189">
        <v>0</v>
      </c>
      <c r="T301" s="190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1" t="s">
        <v>262</v>
      </c>
      <c r="AT301" s="191" t="s">
        <v>156</v>
      </c>
      <c r="AU301" s="191" t="s">
        <v>81</v>
      </c>
      <c r="AY301" s="19" t="s">
        <v>154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9" t="s">
        <v>79</v>
      </c>
      <c r="BK301" s="192">
        <f>ROUND(I301*H301,2)</f>
        <v>0</v>
      </c>
      <c r="BL301" s="19" t="s">
        <v>262</v>
      </c>
      <c r="BM301" s="191" t="s">
        <v>2876</v>
      </c>
    </row>
    <row r="302" spans="1:47" s="2" customFormat="1" ht="11.25">
      <c r="A302" s="36"/>
      <c r="B302" s="37"/>
      <c r="C302" s="38"/>
      <c r="D302" s="193" t="s">
        <v>163</v>
      </c>
      <c r="E302" s="38"/>
      <c r="F302" s="194" t="s">
        <v>2877</v>
      </c>
      <c r="G302" s="38"/>
      <c r="H302" s="38"/>
      <c r="I302" s="195"/>
      <c r="J302" s="38"/>
      <c r="K302" s="38"/>
      <c r="L302" s="41"/>
      <c r="M302" s="196"/>
      <c r="N302" s="197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163</v>
      </c>
      <c r="AU302" s="19" t="s">
        <v>81</v>
      </c>
    </row>
    <row r="303" spans="1:47" s="2" customFormat="1" ht="11.25">
      <c r="A303" s="36"/>
      <c r="B303" s="37"/>
      <c r="C303" s="38"/>
      <c r="D303" s="198" t="s">
        <v>164</v>
      </c>
      <c r="E303" s="38"/>
      <c r="F303" s="199" t="s">
        <v>2878</v>
      </c>
      <c r="G303" s="38"/>
      <c r="H303" s="38"/>
      <c r="I303" s="195"/>
      <c r="J303" s="38"/>
      <c r="K303" s="38"/>
      <c r="L303" s="41"/>
      <c r="M303" s="196"/>
      <c r="N303" s="197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164</v>
      </c>
      <c r="AU303" s="19" t="s">
        <v>81</v>
      </c>
    </row>
    <row r="304" spans="1:65" s="2" customFormat="1" ht="24.2" customHeight="1">
      <c r="A304" s="36"/>
      <c r="B304" s="37"/>
      <c r="C304" s="232" t="s">
        <v>639</v>
      </c>
      <c r="D304" s="232" t="s">
        <v>275</v>
      </c>
      <c r="E304" s="233" t="s">
        <v>2879</v>
      </c>
      <c r="F304" s="234" t="s">
        <v>2880</v>
      </c>
      <c r="G304" s="235" t="s">
        <v>444</v>
      </c>
      <c r="H304" s="236">
        <v>3</v>
      </c>
      <c r="I304" s="237"/>
      <c r="J304" s="238">
        <f>ROUND(I304*H304,2)</f>
        <v>0</v>
      </c>
      <c r="K304" s="234" t="s">
        <v>458</v>
      </c>
      <c r="L304" s="239"/>
      <c r="M304" s="240" t="s">
        <v>19</v>
      </c>
      <c r="N304" s="241" t="s">
        <v>43</v>
      </c>
      <c r="O304" s="66"/>
      <c r="P304" s="189">
        <f>O304*H304</f>
        <v>0</v>
      </c>
      <c r="Q304" s="189">
        <v>0</v>
      </c>
      <c r="R304" s="189">
        <f>Q304*H304</f>
        <v>0</v>
      </c>
      <c r="S304" s="189">
        <v>0</v>
      </c>
      <c r="T304" s="190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91" t="s">
        <v>360</v>
      </c>
      <c r="AT304" s="191" t="s">
        <v>275</v>
      </c>
      <c r="AU304" s="191" t="s">
        <v>81</v>
      </c>
      <c r="AY304" s="19" t="s">
        <v>154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19" t="s">
        <v>79</v>
      </c>
      <c r="BK304" s="192">
        <f>ROUND(I304*H304,2)</f>
        <v>0</v>
      </c>
      <c r="BL304" s="19" t="s">
        <v>262</v>
      </c>
      <c r="BM304" s="191" t="s">
        <v>2881</v>
      </c>
    </row>
    <row r="305" spans="1:47" s="2" customFormat="1" ht="19.5">
      <c r="A305" s="36"/>
      <c r="B305" s="37"/>
      <c r="C305" s="38"/>
      <c r="D305" s="193" t="s">
        <v>163</v>
      </c>
      <c r="E305" s="38"/>
      <c r="F305" s="194" t="s">
        <v>2880</v>
      </c>
      <c r="G305" s="38"/>
      <c r="H305" s="38"/>
      <c r="I305" s="195"/>
      <c r="J305" s="38"/>
      <c r="K305" s="38"/>
      <c r="L305" s="41"/>
      <c r="M305" s="196"/>
      <c r="N305" s="197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163</v>
      </c>
      <c r="AU305" s="19" t="s">
        <v>81</v>
      </c>
    </row>
    <row r="306" spans="1:65" s="2" customFormat="1" ht="24.2" customHeight="1">
      <c r="A306" s="36"/>
      <c r="B306" s="37"/>
      <c r="C306" s="232" t="s">
        <v>645</v>
      </c>
      <c r="D306" s="232" t="s">
        <v>275</v>
      </c>
      <c r="E306" s="233" t="s">
        <v>2882</v>
      </c>
      <c r="F306" s="234" t="s">
        <v>2883</v>
      </c>
      <c r="G306" s="235" t="s">
        <v>444</v>
      </c>
      <c r="H306" s="236">
        <v>3</v>
      </c>
      <c r="I306" s="237"/>
      <c r="J306" s="238">
        <f>ROUND(I306*H306,2)</f>
        <v>0</v>
      </c>
      <c r="K306" s="234" t="s">
        <v>458</v>
      </c>
      <c r="L306" s="239"/>
      <c r="M306" s="240" t="s">
        <v>19</v>
      </c>
      <c r="N306" s="241" t="s">
        <v>43</v>
      </c>
      <c r="O306" s="66"/>
      <c r="P306" s="189">
        <f>O306*H306</f>
        <v>0</v>
      </c>
      <c r="Q306" s="189">
        <v>0</v>
      </c>
      <c r="R306" s="189">
        <f>Q306*H306</f>
        <v>0</v>
      </c>
      <c r="S306" s="189">
        <v>0</v>
      </c>
      <c r="T306" s="190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1" t="s">
        <v>360</v>
      </c>
      <c r="AT306" s="191" t="s">
        <v>275</v>
      </c>
      <c r="AU306" s="191" t="s">
        <v>81</v>
      </c>
      <c r="AY306" s="19" t="s">
        <v>154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9" t="s">
        <v>79</v>
      </c>
      <c r="BK306" s="192">
        <f>ROUND(I306*H306,2)</f>
        <v>0</v>
      </c>
      <c r="BL306" s="19" t="s">
        <v>262</v>
      </c>
      <c r="BM306" s="191" t="s">
        <v>2884</v>
      </c>
    </row>
    <row r="307" spans="1:47" s="2" customFormat="1" ht="11.25">
      <c r="A307" s="36"/>
      <c r="B307" s="37"/>
      <c r="C307" s="38"/>
      <c r="D307" s="193" t="s">
        <v>163</v>
      </c>
      <c r="E307" s="38"/>
      <c r="F307" s="194" t="s">
        <v>2883</v>
      </c>
      <c r="G307" s="38"/>
      <c r="H307" s="38"/>
      <c r="I307" s="195"/>
      <c r="J307" s="38"/>
      <c r="K307" s="38"/>
      <c r="L307" s="41"/>
      <c r="M307" s="196"/>
      <c r="N307" s="197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163</v>
      </c>
      <c r="AU307" s="19" t="s">
        <v>81</v>
      </c>
    </row>
    <row r="308" spans="1:65" s="2" customFormat="1" ht="21.75" customHeight="1">
      <c r="A308" s="36"/>
      <c r="B308" s="37"/>
      <c r="C308" s="180" t="s">
        <v>651</v>
      </c>
      <c r="D308" s="180" t="s">
        <v>156</v>
      </c>
      <c r="E308" s="181" t="s">
        <v>2885</v>
      </c>
      <c r="F308" s="182" t="s">
        <v>2886</v>
      </c>
      <c r="G308" s="183" t="s">
        <v>444</v>
      </c>
      <c r="H308" s="184">
        <v>3</v>
      </c>
      <c r="I308" s="185"/>
      <c r="J308" s="186">
        <f>ROUND(I308*H308,2)</f>
        <v>0</v>
      </c>
      <c r="K308" s="182" t="s">
        <v>160</v>
      </c>
      <c r="L308" s="41"/>
      <c r="M308" s="187" t="s">
        <v>19</v>
      </c>
      <c r="N308" s="188" t="s">
        <v>43</v>
      </c>
      <c r="O308" s="66"/>
      <c r="P308" s="189">
        <f>O308*H308</f>
        <v>0</v>
      </c>
      <c r="Q308" s="189">
        <v>0</v>
      </c>
      <c r="R308" s="189">
        <f>Q308*H308</f>
        <v>0</v>
      </c>
      <c r="S308" s="189">
        <v>0</v>
      </c>
      <c r="T308" s="190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1" t="s">
        <v>262</v>
      </c>
      <c r="AT308" s="191" t="s">
        <v>156</v>
      </c>
      <c r="AU308" s="191" t="s">
        <v>81</v>
      </c>
      <c r="AY308" s="19" t="s">
        <v>154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9" t="s">
        <v>79</v>
      </c>
      <c r="BK308" s="192">
        <f>ROUND(I308*H308,2)</f>
        <v>0</v>
      </c>
      <c r="BL308" s="19" t="s">
        <v>262</v>
      </c>
      <c r="BM308" s="191" t="s">
        <v>2887</v>
      </c>
    </row>
    <row r="309" spans="1:47" s="2" customFormat="1" ht="19.5">
      <c r="A309" s="36"/>
      <c r="B309" s="37"/>
      <c r="C309" s="38"/>
      <c r="D309" s="193" t="s">
        <v>163</v>
      </c>
      <c r="E309" s="38"/>
      <c r="F309" s="194" t="s">
        <v>2888</v>
      </c>
      <c r="G309" s="38"/>
      <c r="H309" s="38"/>
      <c r="I309" s="195"/>
      <c r="J309" s="38"/>
      <c r="K309" s="38"/>
      <c r="L309" s="41"/>
      <c r="M309" s="196"/>
      <c r="N309" s="197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163</v>
      </c>
      <c r="AU309" s="19" t="s">
        <v>81</v>
      </c>
    </row>
    <row r="310" spans="1:47" s="2" customFormat="1" ht="11.25">
      <c r="A310" s="36"/>
      <c r="B310" s="37"/>
      <c r="C310" s="38"/>
      <c r="D310" s="198" t="s">
        <v>164</v>
      </c>
      <c r="E310" s="38"/>
      <c r="F310" s="199" t="s">
        <v>2889</v>
      </c>
      <c r="G310" s="38"/>
      <c r="H310" s="38"/>
      <c r="I310" s="195"/>
      <c r="J310" s="38"/>
      <c r="K310" s="38"/>
      <c r="L310" s="41"/>
      <c r="M310" s="196"/>
      <c r="N310" s="197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164</v>
      </c>
      <c r="AU310" s="19" t="s">
        <v>81</v>
      </c>
    </row>
    <row r="311" spans="1:65" s="2" customFormat="1" ht="16.5" customHeight="1">
      <c r="A311" s="36"/>
      <c r="B311" s="37"/>
      <c r="C311" s="232" t="s">
        <v>657</v>
      </c>
      <c r="D311" s="232" t="s">
        <v>275</v>
      </c>
      <c r="E311" s="233" t="s">
        <v>2890</v>
      </c>
      <c r="F311" s="234" t="s">
        <v>2891</v>
      </c>
      <c r="G311" s="235" t="s">
        <v>444</v>
      </c>
      <c r="H311" s="236">
        <v>3</v>
      </c>
      <c r="I311" s="237"/>
      <c r="J311" s="238">
        <f>ROUND(I311*H311,2)</f>
        <v>0</v>
      </c>
      <c r="K311" s="234" t="s">
        <v>160</v>
      </c>
      <c r="L311" s="239"/>
      <c r="M311" s="240" t="s">
        <v>19</v>
      </c>
      <c r="N311" s="241" t="s">
        <v>43</v>
      </c>
      <c r="O311" s="66"/>
      <c r="P311" s="189">
        <f>O311*H311</f>
        <v>0</v>
      </c>
      <c r="Q311" s="189">
        <v>0.0005</v>
      </c>
      <c r="R311" s="189">
        <f>Q311*H311</f>
        <v>0.0015</v>
      </c>
      <c r="S311" s="189">
        <v>0</v>
      </c>
      <c r="T311" s="190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1" t="s">
        <v>360</v>
      </c>
      <c r="AT311" s="191" t="s">
        <v>275</v>
      </c>
      <c r="AU311" s="191" t="s">
        <v>81</v>
      </c>
      <c r="AY311" s="19" t="s">
        <v>154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9" t="s">
        <v>79</v>
      </c>
      <c r="BK311" s="192">
        <f>ROUND(I311*H311,2)</f>
        <v>0</v>
      </c>
      <c r="BL311" s="19" t="s">
        <v>262</v>
      </c>
      <c r="BM311" s="191" t="s">
        <v>2892</v>
      </c>
    </row>
    <row r="312" spans="1:47" s="2" customFormat="1" ht="11.25">
      <c r="A312" s="36"/>
      <c r="B312" s="37"/>
      <c r="C312" s="38"/>
      <c r="D312" s="193" t="s">
        <v>163</v>
      </c>
      <c r="E312" s="38"/>
      <c r="F312" s="194" t="s">
        <v>2891</v>
      </c>
      <c r="G312" s="38"/>
      <c r="H312" s="38"/>
      <c r="I312" s="195"/>
      <c r="J312" s="38"/>
      <c r="K312" s="38"/>
      <c r="L312" s="41"/>
      <c r="M312" s="196"/>
      <c r="N312" s="197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163</v>
      </c>
      <c r="AU312" s="19" t="s">
        <v>81</v>
      </c>
    </row>
    <row r="313" spans="1:65" s="2" customFormat="1" ht="21.75" customHeight="1">
      <c r="A313" s="36"/>
      <c r="B313" s="37"/>
      <c r="C313" s="180" t="s">
        <v>664</v>
      </c>
      <c r="D313" s="180" t="s">
        <v>156</v>
      </c>
      <c r="E313" s="181" t="s">
        <v>2893</v>
      </c>
      <c r="F313" s="182" t="s">
        <v>2894</v>
      </c>
      <c r="G313" s="183" t="s">
        <v>444</v>
      </c>
      <c r="H313" s="184">
        <v>1</v>
      </c>
      <c r="I313" s="185"/>
      <c r="J313" s="186">
        <f>ROUND(I313*H313,2)</f>
        <v>0</v>
      </c>
      <c r="K313" s="182" t="s">
        <v>160</v>
      </c>
      <c r="L313" s="41"/>
      <c r="M313" s="187" t="s">
        <v>19</v>
      </c>
      <c r="N313" s="188" t="s">
        <v>43</v>
      </c>
      <c r="O313" s="66"/>
      <c r="P313" s="189">
        <f>O313*H313</f>
        <v>0</v>
      </c>
      <c r="Q313" s="189">
        <v>0</v>
      </c>
      <c r="R313" s="189">
        <f>Q313*H313</f>
        <v>0</v>
      </c>
      <c r="S313" s="189">
        <v>0</v>
      </c>
      <c r="T313" s="190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91" t="s">
        <v>262</v>
      </c>
      <c r="AT313" s="191" t="s">
        <v>156</v>
      </c>
      <c r="AU313" s="191" t="s">
        <v>81</v>
      </c>
      <c r="AY313" s="19" t="s">
        <v>154</v>
      </c>
      <c r="BE313" s="192">
        <f>IF(N313="základní",J313,0)</f>
        <v>0</v>
      </c>
      <c r="BF313" s="192">
        <f>IF(N313="snížená",J313,0)</f>
        <v>0</v>
      </c>
      <c r="BG313" s="192">
        <f>IF(N313="zákl. přenesená",J313,0)</f>
        <v>0</v>
      </c>
      <c r="BH313" s="192">
        <f>IF(N313="sníž. přenesená",J313,0)</f>
        <v>0</v>
      </c>
      <c r="BI313" s="192">
        <f>IF(N313="nulová",J313,0)</f>
        <v>0</v>
      </c>
      <c r="BJ313" s="19" t="s">
        <v>79</v>
      </c>
      <c r="BK313" s="192">
        <f>ROUND(I313*H313,2)</f>
        <v>0</v>
      </c>
      <c r="BL313" s="19" t="s">
        <v>262</v>
      </c>
      <c r="BM313" s="191" t="s">
        <v>2895</v>
      </c>
    </row>
    <row r="314" spans="1:47" s="2" customFormat="1" ht="19.5">
      <c r="A314" s="36"/>
      <c r="B314" s="37"/>
      <c r="C314" s="38"/>
      <c r="D314" s="193" t="s">
        <v>163</v>
      </c>
      <c r="E314" s="38"/>
      <c r="F314" s="194" t="s">
        <v>2896</v>
      </c>
      <c r="G314" s="38"/>
      <c r="H314" s="38"/>
      <c r="I314" s="195"/>
      <c r="J314" s="38"/>
      <c r="K314" s="38"/>
      <c r="L314" s="41"/>
      <c r="M314" s="196"/>
      <c r="N314" s="197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163</v>
      </c>
      <c r="AU314" s="19" t="s">
        <v>81</v>
      </c>
    </row>
    <row r="315" spans="1:47" s="2" customFormat="1" ht="11.25">
      <c r="A315" s="36"/>
      <c r="B315" s="37"/>
      <c r="C315" s="38"/>
      <c r="D315" s="198" t="s">
        <v>164</v>
      </c>
      <c r="E315" s="38"/>
      <c r="F315" s="199" t="s">
        <v>2897</v>
      </c>
      <c r="G315" s="38"/>
      <c r="H315" s="38"/>
      <c r="I315" s="195"/>
      <c r="J315" s="38"/>
      <c r="K315" s="38"/>
      <c r="L315" s="41"/>
      <c r="M315" s="196"/>
      <c r="N315" s="197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164</v>
      </c>
      <c r="AU315" s="19" t="s">
        <v>81</v>
      </c>
    </row>
    <row r="316" spans="1:65" s="2" customFormat="1" ht="16.5" customHeight="1">
      <c r="A316" s="36"/>
      <c r="B316" s="37"/>
      <c r="C316" s="180" t="s">
        <v>669</v>
      </c>
      <c r="D316" s="180" t="s">
        <v>156</v>
      </c>
      <c r="E316" s="181" t="s">
        <v>2898</v>
      </c>
      <c r="F316" s="182" t="s">
        <v>2899</v>
      </c>
      <c r="G316" s="183" t="s">
        <v>444</v>
      </c>
      <c r="H316" s="184">
        <v>3</v>
      </c>
      <c r="I316" s="185"/>
      <c r="J316" s="186">
        <f>ROUND(I316*H316,2)</f>
        <v>0</v>
      </c>
      <c r="K316" s="182" t="s">
        <v>160</v>
      </c>
      <c r="L316" s="41"/>
      <c r="M316" s="187" t="s">
        <v>19</v>
      </c>
      <c r="N316" s="188" t="s">
        <v>43</v>
      </c>
      <c r="O316" s="66"/>
      <c r="P316" s="189">
        <f>O316*H316</f>
        <v>0</v>
      </c>
      <c r="Q316" s="189">
        <v>0</v>
      </c>
      <c r="R316" s="189">
        <f>Q316*H316</f>
        <v>0</v>
      </c>
      <c r="S316" s="189">
        <v>0</v>
      </c>
      <c r="T316" s="190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1" t="s">
        <v>262</v>
      </c>
      <c r="AT316" s="191" t="s">
        <v>156</v>
      </c>
      <c r="AU316" s="191" t="s">
        <v>81</v>
      </c>
      <c r="AY316" s="19" t="s">
        <v>154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19" t="s">
        <v>79</v>
      </c>
      <c r="BK316" s="192">
        <f>ROUND(I316*H316,2)</f>
        <v>0</v>
      </c>
      <c r="BL316" s="19" t="s">
        <v>262</v>
      </c>
      <c r="BM316" s="191" t="s">
        <v>2900</v>
      </c>
    </row>
    <row r="317" spans="1:47" s="2" customFormat="1" ht="11.25">
      <c r="A317" s="36"/>
      <c r="B317" s="37"/>
      <c r="C317" s="38"/>
      <c r="D317" s="193" t="s">
        <v>163</v>
      </c>
      <c r="E317" s="38"/>
      <c r="F317" s="194" t="s">
        <v>2901</v>
      </c>
      <c r="G317" s="38"/>
      <c r="H317" s="38"/>
      <c r="I317" s="195"/>
      <c r="J317" s="38"/>
      <c r="K317" s="38"/>
      <c r="L317" s="41"/>
      <c r="M317" s="196"/>
      <c r="N317" s="197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163</v>
      </c>
      <c r="AU317" s="19" t="s">
        <v>81</v>
      </c>
    </row>
    <row r="318" spans="1:47" s="2" customFormat="1" ht="11.25">
      <c r="A318" s="36"/>
      <c r="B318" s="37"/>
      <c r="C318" s="38"/>
      <c r="D318" s="198" t="s">
        <v>164</v>
      </c>
      <c r="E318" s="38"/>
      <c r="F318" s="199" t="s">
        <v>2902</v>
      </c>
      <c r="G318" s="38"/>
      <c r="H318" s="38"/>
      <c r="I318" s="195"/>
      <c r="J318" s="38"/>
      <c r="K318" s="38"/>
      <c r="L318" s="41"/>
      <c r="M318" s="196"/>
      <c r="N318" s="197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164</v>
      </c>
      <c r="AU318" s="19" t="s">
        <v>81</v>
      </c>
    </row>
    <row r="319" spans="1:65" s="2" customFormat="1" ht="16.5" customHeight="1">
      <c r="A319" s="36"/>
      <c r="B319" s="37"/>
      <c r="C319" s="180" t="s">
        <v>674</v>
      </c>
      <c r="D319" s="180" t="s">
        <v>156</v>
      </c>
      <c r="E319" s="181" t="s">
        <v>2903</v>
      </c>
      <c r="F319" s="182" t="s">
        <v>2904</v>
      </c>
      <c r="G319" s="183" t="s">
        <v>444</v>
      </c>
      <c r="H319" s="184">
        <v>3</v>
      </c>
      <c r="I319" s="185"/>
      <c r="J319" s="186">
        <f>ROUND(I319*H319,2)</f>
        <v>0</v>
      </c>
      <c r="K319" s="182" t="s">
        <v>160</v>
      </c>
      <c r="L319" s="41"/>
      <c r="M319" s="187" t="s">
        <v>19</v>
      </c>
      <c r="N319" s="188" t="s">
        <v>43</v>
      </c>
      <c r="O319" s="66"/>
      <c r="P319" s="189">
        <f>O319*H319</f>
        <v>0</v>
      </c>
      <c r="Q319" s="189">
        <v>0</v>
      </c>
      <c r="R319" s="189">
        <f>Q319*H319</f>
        <v>0</v>
      </c>
      <c r="S319" s="189">
        <v>0</v>
      </c>
      <c r="T319" s="190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91" t="s">
        <v>262</v>
      </c>
      <c r="AT319" s="191" t="s">
        <v>156</v>
      </c>
      <c r="AU319" s="191" t="s">
        <v>81</v>
      </c>
      <c r="AY319" s="19" t="s">
        <v>154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9" t="s">
        <v>79</v>
      </c>
      <c r="BK319" s="192">
        <f>ROUND(I319*H319,2)</f>
        <v>0</v>
      </c>
      <c r="BL319" s="19" t="s">
        <v>262</v>
      </c>
      <c r="BM319" s="191" t="s">
        <v>2905</v>
      </c>
    </row>
    <row r="320" spans="1:47" s="2" customFormat="1" ht="11.25">
      <c r="A320" s="36"/>
      <c r="B320" s="37"/>
      <c r="C320" s="38"/>
      <c r="D320" s="193" t="s">
        <v>163</v>
      </c>
      <c r="E320" s="38"/>
      <c r="F320" s="194" t="s">
        <v>2906</v>
      </c>
      <c r="G320" s="38"/>
      <c r="H320" s="38"/>
      <c r="I320" s="195"/>
      <c r="J320" s="38"/>
      <c r="K320" s="38"/>
      <c r="L320" s="41"/>
      <c r="M320" s="196"/>
      <c r="N320" s="197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163</v>
      </c>
      <c r="AU320" s="19" t="s">
        <v>81</v>
      </c>
    </row>
    <row r="321" spans="1:47" s="2" customFormat="1" ht="11.25">
      <c r="A321" s="36"/>
      <c r="B321" s="37"/>
      <c r="C321" s="38"/>
      <c r="D321" s="198" t="s">
        <v>164</v>
      </c>
      <c r="E321" s="38"/>
      <c r="F321" s="199" t="s">
        <v>2907</v>
      </c>
      <c r="G321" s="38"/>
      <c r="H321" s="38"/>
      <c r="I321" s="195"/>
      <c r="J321" s="38"/>
      <c r="K321" s="38"/>
      <c r="L321" s="41"/>
      <c r="M321" s="196"/>
      <c r="N321" s="197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164</v>
      </c>
      <c r="AU321" s="19" t="s">
        <v>81</v>
      </c>
    </row>
    <row r="322" spans="2:63" s="12" customFormat="1" ht="22.9" customHeight="1">
      <c r="B322" s="164"/>
      <c r="C322" s="165"/>
      <c r="D322" s="166" t="s">
        <v>71</v>
      </c>
      <c r="E322" s="178" t="s">
        <v>2908</v>
      </c>
      <c r="F322" s="178" t="s">
        <v>2909</v>
      </c>
      <c r="G322" s="165"/>
      <c r="H322" s="165"/>
      <c r="I322" s="168"/>
      <c r="J322" s="179">
        <f>BK322</f>
        <v>0</v>
      </c>
      <c r="K322" s="165"/>
      <c r="L322" s="170"/>
      <c r="M322" s="171"/>
      <c r="N322" s="172"/>
      <c r="O322" s="172"/>
      <c r="P322" s="173">
        <f>SUM(P323:P414)</f>
        <v>0</v>
      </c>
      <c r="Q322" s="172"/>
      <c r="R322" s="173">
        <f>SUM(R323:R414)</f>
        <v>1.1340399999999997</v>
      </c>
      <c r="S322" s="172"/>
      <c r="T322" s="174">
        <f>SUM(T323:T414)</f>
        <v>0.24</v>
      </c>
      <c r="AR322" s="175" t="s">
        <v>79</v>
      </c>
      <c r="AT322" s="176" t="s">
        <v>71</v>
      </c>
      <c r="AU322" s="176" t="s">
        <v>79</v>
      </c>
      <c r="AY322" s="175" t="s">
        <v>154</v>
      </c>
      <c r="BK322" s="177">
        <f>SUM(BK323:BK414)</f>
        <v>0</v>
      </c>
    </row>
    <row r="323" spans="1:65" s="2" customFormat="1" ht="24.2" customHeight="1">
      <c r="A323" s="36"/>
      <c r="B323" s="37"/>
      <c r="C323" s="180" t="s">
        <v>679</v>
      </c>
      <c r="D323" s="180" t="s">
        <v>156</v>
      </c>
      <c r="E323" s="181" t="s">
        <v>2910</v>
      </c>
      <c r="F323" s="182" t="s">
        <v>2911</v>
      </c>
      <c r="G323" s="183" t="s">
        <v>177</v>
      </c>
      <c r="H323" s="184">
        <v>50</v>
      </c>
      <c r="I323" s="185"/>
      <c r="J323" s="186">
        <f>ROUND(I323*H323,2)</f>
        <v>0</v>
      </c>
      <c r="K323" s="182" t="s">
        <v>160</v>
      </c>
      <c r="L323" s="41"/>
      <c r="M323" s="187" t="s">
        <v>19</v>
      </c>
      <c r="N323" s="188" t="s">
        <v>43</v>
      </c>
      <c r="O323" s="66"/>
      <c r="P323" s="189">
        <f>O323*H323</f>
        <v>0</v>
      </c>
      <c r="Q323" s="189">
        <v>0</v>
      </c>
      <c r="R323" s="189">
        <f>Q323*H323</f>
        <v>0</v>
      </c>
      <c r="S323" s="189">
        <v>0</v>
      </c>
      <c r="T323" s="190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1" t="s">
        <v>262</v>
      </c>
      <c r="AT323" s="191" t="s">
        <v>156</v>
      </c>
      <c r="AU323" s="191" t="s">
        <v>81</v>
      </c>
      <c r="AY323" s="19" t="s">
        <v>154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19" t="s">
        <v>79</v>
      </c>
      <c r="BK323" s="192">
        <f>ROUND(I323*H323,2)</f>
        <v>0</v>
      </c>
      <c r="BL323" s="19" t="s">
        <v>262</v>
      </c>
      <c r="BM323" s="191" t="s">
        <v>2912</v>
      </c>
    </row>
    <row r="324" spans="1:47" s="2" customFormat="1" ht="19.5">
      <c r="A324" s="36"/>
      <c r="B324" s="37"/>
      <c r="C324" s="38"/>
      <c r="D324" s="193" t="s">
        <v>163</v>
      </c>
      <c r="E324" s="38"/>
      <c r="F324" s="194" t="s">
        <v>2913</v>
      </c>
      <c r="G324" s="38"/>
      <c r="H324" s="38"/>
      <c r="I324" s="195"/>
      <c r="J324" s="38"/>
      <c r="K324" s="38"/>
      <c r="L324" s="41"/>
      <c r="M324" s="196"/>
      <c r="N324" s="197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163</v>
      </c>
      <c r="AU324" s="19" t="s">
        <v>81</v>
      </c>
    </row>
    <row r="325" spans="1:47" s="2" customFormat="1" ht="11.25">
      <c r="A325" s="36"/>
      <c r="B325" s="37"/>
      <c r="C325" s="38"/>
      <c r="D325" s="198" t="s">
        <v>164</v>
      </c>
      <c r="E325" s="38"/>
      <c r="F325" s="199" t="s">
        <v>2914</v>
      </c>
      <c r="G325" s="38"/>
      <c r="H325" s="38"/>
      <c r="I325" s="195"/>
      <c r="J325" s="38"/>
      <c r="K325" s="38"/>
      <c r="L325" s="41"/>
      <c r="M325" s="196"/>
      <c r="N325" s="197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164</v>
      </c>
      <c r="AU325" s="19" t="s">
        <v>81</v>
      </c>
    </row>
    <row r="326" spans="1:65" s="2" customFormat="1" ht="24.2" customHeight="1">
      <c r="A326" s="36"/>
      <c r="B326" s="37"/>
      <c r="C326" s="232" t="s">
        <v>685</v>
      </c>
      <c r="D326" s="232" t="s">
        <v>275</v>
      </c>
      <c r="E326" s="233" t="s">
        <v>2915</v>
      </c>
      <c r="F326" s="234" t="s">
        <v>2916</v>
      </c>
      <c r="G326" s="235" t="s">
        <v>177</v>
      </c>
      <c r="H326" s="236">
        <v>52.5</v>
      </c>
      <c r="I326" s="237"/>
      <c r="J326" s="238">
        <f>ROUND(I326*H326,2)</f>
        <v>0</v>
      </c>
      <c r="K326" s="234" t="s">
        <v>160</v>
      </c>
      <c r="L326" s="239"/>
      <c r="M326" s="240" t="s">
        <v>19</v>
      </c>
      <c r="N326" s="241" t="s">
        <v>43</v>
      </c>
      <c r="O326" s="66"/>
      <c r="P326" s="189">
        <f>O326*H326</f>
        <v>0</v>
      </c>
      <c r="Q326" s="189">
        <v>0.00035</v>
      </c>
      <c r="R326" s="189">
        <f>Q326*H326</f>
        <v>0.018375</v>
      </c>
      <c r="S326" s="189">
        <v>0</v>
      </c>
      <c r="T326" s="190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91" t="s">
        <v>360</v>
      </c>
      <c r="AT326" s="191" t="s">
        <v>275</v>
      </c>
      <c r="AU326" s="191" t="s">
        <v>81</v>
      </c>
      <c r="AY326" s="19" t="s">
        <v>154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19" t="s">
        <v>79</v>
      </c>
      <c r="BK326" s="192">
        <f>ROUND(I326*H326,2)</f>
        <v>0</v>
      </c>
      <c r="BL326" s="19" t="s">
        <v>262</v>
      </c>
      <c r="BM326" s="191" t="s">
        <v>2917</v>
      </c>
    </row>
    <row r="327" spans="1:47" s="2" customFormat="1" ht="19.5">
      <c r="A327" s="36"/>
      <c r="B327" s="37"/>
      <c r="C327" s="38"/>
      <c r="D327" s="193" t="s">
        <v>163</v>
      </c>
      <c r="E327" s="38"/>
      <c r="F327" s="194" t="s">
        <v>2916</v>
      </c>
      <c r="G327" s="38"/>
      <c r="H327" s="38"/>
      <c r="I327" s="195"/>
      <c r="J327" s="38"/>
      <c r="K327" s="38"/>
      <c r="L327" s="41"/>
      <c r="M327" s="196"/>
      <c r="N327" s="197"/>
      <c r="O327" s="66"/>
      <c r="P327" s="66"/>
      <c r="Q327" s="66"/>
      <c r="R327" s="66"/>
      <c r="S327" s="66"/>
      <c r="T327" s="67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9" t="s">
        <v>163</v>
      </c>
      <c r="AU327" s="19" t="s">
        <v>81</v>
      </c>
    </row>
    <row r="328" spans="1:47" s="2" customFormat="1" ht="19.5">
      <c r="A328" s="36"/>
      <c r="B328" s="37"/>
      <c r="C328" s="38"/>
      <c r="D328" s="193" t="s">
        <v>2416</v>
      </c>
      <c r="E328" s="38"/>
      <c r="F328" s="260" t="s">
        <v>2918</v>
      </c>
      <c r="G328" s="38"/>
      <c r="H328" s="38"/>
      <c r="I328" s="195"/>
      <c r="J328" s="38"/>
      <c r="K328" s="38"/>
      <c r="L328" s="41"/>
      <c r="M328" s="196"/>
      <c r="N328" s="197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2416</v>
      </c>
      <c r="AU328" s="19" t="s">
        <v>81</v>
      </c>
    </row>
    <row r="329" spans="2:51" s="14" customFormat="1" ht="11.25">
      <c r="B329" s="210"/>
      <c r="C329" s="211"/>
      <c r="D329" s="193" t="s">
        <v>166</v>
      </c>
      <c r="E329" s="212" t="s">
        <v>19</v>
      </c>
      <c r="F329" s="213" t="s">
        <v>2919</v>
      </c>
      <c r="G329" s="211"/>
      <c r="H329" s="214">
        <v>52.5</v>
      </c>
      <c r="I329" s="215"/>
      <c r="J329" s="211"/>
      <c r="K329" s="211"/>
      <c r="L329" s="216"/>
      <c r="M329" s="217"/>
      <c r="N329" s="218"/>
      <c r="O329" s="218"/>
      <c r="P329" s="218"/>
      <c r="Q329" s="218"/>
      <c r="R329" s="218"/>
      <c r="S329" s="218"/>
      <c r="T329" s="219"/>
      <c r="AT329" s="220" t="s">
        <v>166</v>
      </c>
      <c r="AU329" s="220" t="s">
        <v>81</v>
      </c>
      <c r="AV329" s="14" t="s">
        <v>81</v>
      </c>
      <c r="AW329" s="14" t="s">
        <v>33</v>
      </c>
      <c r="AX329" s="14" t="s">
        <v>72</v>
      </c>
      <c r="AY329" s="220" t="s">
        <v>154</v>
      </c>
    </row>
    <row r="330" spans="2:51" s="15" customFormat="1" ht="11.25">
      <c r="B330" s="221"/>
      <c r="C330" s="222"/>
      <c r="D330" s="193" t="s">
        <v>166</v>
      </c>
      <c r="E330" s="223" t="s">
        <v>19</v>
      </c>
      <c r="F330" s="224" t="s">
        <v>196</v>
      </c>
      <c r="G330" s="222"/>
      <c r="H330" s="225">
        <v>52.5</v>
      </c>
      <c r="I330" s="226"/>
      <c r="J330" s="222"/>
      <c r="K330" s="222"/>
      <c r="L330" s="227"/>
      <c r="M330" s="228"/>
      <c r="N330" s="229"/>
      <c r="O330" s="229"/>
      <c r="P330" s="229"/>
      <c r="Q330" s="229"/>
      <c r="R330" s="229"/>
      <c r="S330" s="229"/>
      <c r="T330" s="230"/>
      <c r="AT330" s="231" t="s">
        <v>166</v>
      </c>
      <c r="AU330" s="231" t="s">
        <v>81</v>
      </c>
      <c r="AV330" s="15" t="s">
        <v>161</v>
      </c>
      <c r="AW330" s="15" t="s">
        <v>33</v>
      </c>
      <c r="AX330" s="15" t="s">
        <v>79</v>
      </c>
      <c r="AY330" s="231" t="s">
        <v>154</v>
      </c>
    </row>
    <row r="331" spans="1:65" s="2" customFormat="1" ht="24.2" customHeight="1">
      <c r="A331" s="36"/>
      <c r="B331" s="37"/>
      <c r="C331" s="180" t="s">
        <v>691</v>
      </c>
      <c r="D331" s="180" t="s">
        <v>156</v>
      </c>
      <c r="E331" s="181" t="s">
        <v>2910</v>
      </c>
      <c r="F331" s="182" t="s">
        <v>2911</v>
      </c>
      <c r="G331" s="183" t="s">
        <v>177</v>
      </c>
      <c r="H331" s="184">
        <v>100</v>
      </c>
      <c r="I331" s="185"/>
      <c r="J331" s="186">
        <f>ROUND(I331*H331,2)</f>
        <v>0</v>
      </c>
      <c r="K331" s="182" t="s">
        <v>160</v>
      </c>
      <c r="L331" s="41"/>
      <c r="M331" s="187" t="s">
        <v>19</v>
      </c>
      <c r="N331" s="188" t="s">
        <v>43</v>
      </c>
      <c r="O331" s="66"/>
      <c r="P331" s="189">
        <f>O331*H331</f>
        <v>0</v>
      </c>
      <c r="Q331" s="189">
        <v>0</v>
      </c>
      <c r="R331" s="189">
        <f>Q331*H331</f>
        <v>0</v>
      </c>
      <c r="S331" s="189">
        <v>0</v>
      </c>
      <c r="T331" s="190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91" t="s">
        <v>262</v>
      </c>
      <c r="AT331" s="191" t="s">
        <v>156</v>
      </c>
      <c r="AU331" s="191" t="s">
        <v>81</v>
      </c>
      <c r="AY331" s="19" t="s">
        <v>154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19" t="s">
        <v>79</v>
      </c>
      <c r="BK331" s="192">
        <f>ROUND(I331*H331,2)</f>
        <v>0</v>
      </c>
      <c r="BL331" s="19" t="s">
        <v>262</v>
      </c>
      <c r="BM331" s="191" t="s">
        <v>2920</v>
      </c>
    </row>
    <row r="332" spans="1:47" s="2" customFormat="1" ht="19.5">
      <c r="A332" s="36"/>
      <c r="B332" s="37"/>
      <c r="C332" s="38"/>
      <c r="D332" s="193" t="s">
        <v>163</v>
      </c>
      <c r="E332" s="38"/>
      <c r="F332" s="194" t="s">
        <v>2913</v>
      </c>
      <c r="G332" s="38"/>
      <c r="H332" s="38"/>
      <c r="I332" s="195"/>
      <c r="J332" s="38"/>
      <c r="K332" s="38"/>
      <c r="L332" s="41"/>
      <c r="M332" s="196"/>
      <c r="N332" s="197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163</v>
      </c>
      <c r="AU332" s="19" t="s">
        <v>81</v>
      </c>
    </row>
    <row r="333" spans="1:47" s="2" customFormat="1" ht="11.25">
      <c r="A333" s="36"/>
      <c r="B333" s="37"/>
      <c r="C333" s="38"/>
      <c r="D333" s="198" t="s">
        <v>164</v>
      </c>
      <c r="E333" s="38"/>
      <c r="F333" s="199" t="s">
        <v>2914</v>
      </c>
      <c r="G333" s="38"/>
      <c r="H333" s="38"/>
      <c r="I333" s="195"/>
      <c r="J333" s="38"/>
      <c r="K333" s="38"/>
      <c r="L333" s="41"/>
      <c r="M333" s="196"/>
      <c r="N333" s="197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164</v>
      </c>
      <c r="AU333" s="19" t="s">
        <v>81</v>
      </c>
    </row>
    <row r="334" spans="1:47" s="2" customFormat="1" ht="19.5">
      <c r="A334" s="36"/>
      <c r="B334" s="37"/>
      <c r="C334" s="38"/>
      <c r="D334" s="193" t="s">
        <v>2416</v>
      </c>
      <c r="E334" s="38"/>
      <c r="F334" s="260" t="s">
        <v>2921</v>
      </c>
      <c r="G334" s="38"/>
      <c r="H334" s="38"/>
      <c r="I334" s="195"/>
      <c r="J334" s="38"/>
      <c r="K334" s="38"/>
      <c r="L334" s="41"/>
      <c r="M334" s="196"/>
      <c r="N334" s="197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2416</v>
      </c>
      <c r="AU334" s="19" t="s">
        <v>81</v>
      </c>
    </row>
    <row r="335" spans="1:65" s="2" customFormat="1" ht="24.2" customHeight="1">
      <c r="A335" s="36"/>
      <c r="B335" s="37"/>
      <c r="C335" s="232" t="s">
        <v>696</v>
      </c>
      <c r="D335" s="232" t="s">
        <v>275</v>
      </c>
      <c r="E335" s="233" t="s">
        <v>2922</v>
      </c>
      <c r="F335" s="234" t="s">
        <v>2923</v>
      </c>
      <c r="G335" s="235" t="s">
        <v>177</v>
      </c>
      <c r="H335" s="236">
        <v>105</v>
      </c>
      <c r="I335" s="237"/>
      <c r="J335" s="238">
        <f>ROUND(I335*H335,2)</f>
        <v>0</v>
      </c>
      <c r="K335" s="234" t="s">
        <v>160</v>
      </c>
      <c r="L335" s="239"/>
      <c r="M335" s="240" t="s">
        <v>19</v>
      </c>
      <c r="N335" s="241" t="s">
        <v>43</v>
      </c>
      <c r="O335" s="66"/>
      <c r="P335" s="189">
        <f>O335*H335</f>
        <v>0</v>
      </c>
      <c r="Q335" s="189">
        <v>0.0002</v>
      </c>
      <c r="R335" s="189">
        <f>Q335*H335</f>
        <v>0.021</v>
      </c>
      <c r="S335" s="189">
        <v>0</v>
      </c>
      <c r="T335" s="190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91" t="s">
        <v>360</v>
      </c>
      <c r="AT335" s="191" t="s">
        <v>275</v>
      </c>
      <c r="AU335" s="191" t="s">
        <v>81</v>
      </c>
      <c r="AY335" s="19" t="s">
        <v>154</v>
      </c>
      <c r="BE335" s="192">
        <f>IF(N335="základní",J335,0)</f>
        <v>0</v>
      </c>
      <c r="BF335" s="192">
        <f>IF(N335="snížená",J335,0)</f>
        <v>0</v>
      </c>
      <c r="BG335" s="192">
        <f>IF(N335="zákl. přenesená",J335,0)</f>
        <v>0</v>
      </c>
      <c r="BH335" s="192">
        <f>IF(N335="sníž. přenesená",J335,0)</f>
        <v>0</v>
      </c>
      <c r="BI335" s="192">
        <f>IF(N335="nulová",J335,0)</f>
        <v>0</v>
      </c>
      <c r="BJ335" s="19" t="s">
        <v>79</v>
      </c>
      <c r="BK335" s="192">
        <f>ROUND(I335*H335,2)</f>
        <v>0</v>
      </c>
      <c r="BL335" s="19" t="s">
        <v>262</v>
      </c>
      <c r="BM335" s="191" t="s">
        <v>2924</v>
      </c>
    </row>
    <row r="336" spans="1:47" s="2" customFormat="1" ht="19.5">
      <c r="A336" s="36"/>
      <c r="B336" s="37"/>
      <c r="C336" s="38"/>
      <c r="D336" s="193" t="s">
        <v>163</v>
      </c>
      <c r="E336" s="38"/>
      <c r="F336" s="194" t="s">
        <v>2923</v>
      </c>
      <c r="G336" s="38"/>
      <c r="H336" s="38"/>
      <c r="I336" s="195"/>
      <c r="J336" s="38"/>
      <c r="K336" s="38"/>
      <c r="L336" s="41"/>
      <c r="M336" s="196"/>
      <c r="N336" s="197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163</v>
      </c>
      <c r="AU336" s="19" t="s">
        <v>81</v>
      </c>
    </row>
    <row r="337" spans="2:51" s="14" customFormat="1" ht="11.25">
      <c r="B337" s="210"/>
      <c r="C337" s="211"/>
      <c r="D337" s="193" t="s">
        <v>166</v>
      </c>
      <c r="E337" s="212" t="s">
        <v>19</v>
      </c>
      <c r="F337" s="213" t="s">
        <v>2925</v>
      </c>
      <c r="G337" s="211"/>
      <c r="H337" s="214">
        <v>105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166</v>
      </c>
      <c r="AU337" s="220" t="s">
        <v>81</v>
      </c>
      <c r="AV337" s="14" t="s">
        <v>81</v>
      </c>
      <c r="AW337" s="14" t="s">
        <v>33</v>
      </c>
      <c r="AX337" s="14" t="s">
        <v>72</v>
      </c>
      <c r="AY337" s="220" t="s">
        <v>154</v>
      </c>
    </row>
    <row r="338" spans="2:51" s="15" customFormat="1" ht="11.25">
      <c r="B338" s="221"/>
      <c r="C338" s="222"/>
      <c r="D338" s="193" t="s">
        <v>166</v>
      </c>
      <c r="E338" s="223" t="s">
        <v>19</v>
      </c>
      <c r="F338" s="224" t="s">
        <v>196</v>
      </c>
      <c r="G338" s="222"/>
      <c r="H338" s="225">
        <v>105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166</v>
      </c>
      <c r="AU338" s="231" t="s">
        <v>81</v>
      </c>
      <c r="AV338" s="15" t="s">
        <v>161</v>
      </c>
      <c r="AW338" s="15" t="s">
        <v>33</v>
      </c>
      <c r="AX338" s="15" t="s">
        <v>79</v>
      </c>
      <c r="AY338" s="231" t="s">
        <v>154</v>
      </c>
    </row>
    <row r="339" spans="1:65" s="2" customFormat="1" ht="24.2" customHeight="1">
      <c r="A339" s="36"/>
      <c r="B339" s="37"/>
      <c r="C339" s="180" t="s">
        <v>703</v>
      </c>
      <c r="D339" s="180" t="s">
        <v>156</v>
      </c>
      <c r="E339" s="181" t="s">
        <v>2926</v>
      </c>
      <c r="F339" s="182" t="s">
        <v>2927</v>
      </c>
      <c r="G339" s="183" t="s">
        <v>177</v>
      </c>
      <c r="H339" s="184">
        <v>12</v>
      </c>
      <c r="I339" s="185"/>
      <c r="J339" s="186">
        <f>ROUND(I339*H339,2)</f>
        <v>0</v>
      </c>
      <c r="K339" s="182" t="s">
        <v>160</v>
      </c>
      <c r="L339" s="41"/>
      <c r="M339" s="187" t="s">
        <v>19</v>
      </c>
      <c r="N339" s="188" t="s">
        <v>43</v>
      </c>
      <c r="O339" s="66"/>
      <c r="P339" s="189">
        <f>O339*H339</f>
        <v>0</v>
      </c>
      <c r="Q339" s="189">
        <v>0</v>
      </c>
      <c r="R339" s="189">
        <f>Q339*H339</f>
        <v>0</v>
      </c>
      <c r="S339" s="189">
        <v>0</v>
      </c>
      <c r="T339" s="190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91" t="s">
        <v>262</v>
      </c>
      <c r="AT339" s="191" t="s">
        <v>156</v>
      </c>
      <c r="AU339" s="191" t="s">
        <v>81</v>
      </c>
      <c r="AY339" s="19" t="s">
        <v>154</v>
      </c>
      <c r="BE339" s="192">
        <f>IF(N339="základní",J339,0)</f>
        <v>0</v>
      </c>
      <c r="BF339" s="192">
        <f>IF(N339="snížená",J339,0)</f>
        <v>0</v>
      </c>
      <c r="BG339" s="192">
        <f>IF(N339="zákl. přenesená",J339,0)</f>
        <v>0</v>
      </c>
      <c r="BH339" s="192">
        <f>IF(N339="sníž. přenesená",J339,0)</f>
        <v>0</v>
      </c>
      <c r="BI339" s="192">
        <f>IF(N339="nulová",J339,0)</f>
        <v>0</v>
      </c>
      <c r="BJ339" s="19" t="s">
        <v>79</v>
      </c>
      <c r="BK339" s="192">
        <f>ROUND(I339*H339,2)</f>
        <v>0</v>
      </c>
      <c r="BL339" s="19" t="s">
        <v>262</v>
      </c>
      <c r="BM339" s="191" t="s">
        <v>2928</v>
      </c>
    </row>
    <row r="340" spans="1:47" s="2" customFormat="1" ht="29.25">
      <c r="A340" s="36"/>
      <c r="B340" s="37"/>
      <c r="C340" s="38"/>
      <c r="D340" s="193" t="s">
        <v>163</v>
      </c>
      <c r="E340" s="38"/>
      <c r="F340" s="194" t="s">
        <v>2929</v>
      </c>
      <c r="G340" s="38"/>
      <c r="H340" s="38"/>
      <c r="I340" s="195"/>
      <c r="J340" s="38"/>
      <c r="K340" s="38"/>
      <c r="L340" s="41"/>
      <c r="M340" s="196"/>
      <c r="N340" s="197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163</v>
      </c>
      <c r="AU340" s="19" t="s">
        <v>81</v>
      </c>
    </row>
    <row r="341" spans="1:47" s="2" customFormat="1" ht="11.25">
      <c r="A341" s="36"/>
      <c r="B341" s="37"/>
      <c r="C341" s="38"/>
      <c r="D341" s="198" t="s">
        <v>164</v>
      </c>
      <c r="E341" s="38"/>
      <c r="F341" s="199" t="s">
        <v>2930</v>
      </c>
      <c r="G341" s="38"/>
      <c r="H341" s="38"/>
      <c r="I341" s="195"/>
      <c r="J341" s="38"/>
      <c r="K341" s="38"/>
      <c r="L341" s="41"/>
      <c r="M341" s="196"/>
      <c r="N341" s="197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164</v>
      </c>
      <c r="AU341" s="19" t="s">
        <v>81</v>
      </c>
    </row>
    <row r="342" spans="1:65" s="2" customFormat="1" ht="24.2" customHeight="1">
      <c r="A342" s="36"/>
      <c r="B342" s="37"/>
      <c r="C342" s="232" t="s">
        <v>709</v>
      </c>
      <c r="D342" s="232" t="s">
        <v>275</v>
      </c>
      <c r="E342" s="233" t="s">
        <v>2931</v>
      </c>
      <c r="F342" s="234" t="s">
        <v>2932</v>
      </c>
      <c r="G342" s="235" t="s">
        <v>177</v>
      </c>
      <c r="H342" s="236">
        <v>12.6</v>
      </c>
      <c r="I342" s="237"/>
      <c r="J342" s="238">
        <f>ROUND(I342*H342,2)</f>
        <v>0</v>
      </c>
      <c r="K342" s="234" t="s">
        <v>160</v>
      </c>
      <c r="L342" s="239"/>
      <c r="M342" s="240" t="s">
        <v>19</v>
      </c>
      <c r="N342" s="241" t="s">
        <v>43</v>
      </c>
      <c r="O342" s="66"/>
      <c r="P342" s="189">
        <f>O342*H342</f>
        <v>0</v>
      </c>
      <c r="Q342" s="189">
        <v>0.01715</v>
      </c>
      <c r="R342" s="189">
        <f>Q342*H342</f>
        <v>0.21608999999999998</v>
      </c>
      <c r="S342" s="189">
        <v>0</v>
      </c>
      <c r="T342" s="190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1" t="s">
        <v>360</v>
      </c>
      <c r="AT342" s="191" t="s">
        <v>275</v>
      </c>
      <c r="AU342" s="191" t="s">
        <v>81</v>
      </c>
      <c r="AY342" s="19" t="s">
        <v>154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9" t="s">
        <v>79</v>
      </c>
      <c r="BK342" s="192">
        <f>ROUND(I342*H342,2)</f>
        <v>0</v>
      </c>
      <c r="BL342" s="19" t="s">
        <v>262</v>
      </c>
      <c r="BM342" s="191" t="s">
        <v>2933</v>
      </c>
    </row>
    <row r="343" spans="1:47" s="2" customFormat="1" ht="11.25">
      <c r="A343" s="36"/>
      <c r="B343" s="37"/>
      <c r="C343" s="38"/>
      <c r="D343" s="193" t="s">
        <v>163</v>
      </c>
      <c r="E343" s="38"/>
      <c r="F343" s="194" t="s">
        <v>2932</v>
      </c>
      <c r="G343" s="38"/>
      <c r="H343" s="38"/>
      <c r="I343" s="195"/>
      <c r="J343" s="38"/>
      <c r="K343" s="38"/>
      <c r="L343" s="41"/>
      <c r="M343" s="196"/>
      <c r="N343" s="197"/>
      <c r="O343" s="66"/>
      <c r="P343" s="66"/>
      <c r="Q343" s="66"/>
      <c r="R343" s="66"/>
      <c r="S343" s="66"/>
      <c r="T343" s="67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163</v>
      </c>
      <c r="AU343" s="19" t="s">
        <v>81</v>
      </c>
    </row>
    <row r="344" spans="1:47" s="2" customFormat="1" ht="19.5">
      <c r="A344" s="36"/>
      <c r="B344" s="37"/>
      <c r="C344" s="38"/>
      <c r="D344" s="193" t="s">
        <v>2416</v>
      </c>
      <c r="E344" s="38"/>
      <c r="F344" s="260" t="s">
        <v>2934</v>
      </c>
      <c r="G344" s="38"/>
      <c r="H344" s="38"/>
      <c r="I344" s="195"/>
      <c r="J344" s="38"/>
      <c r="K344" s="38"/>
      <c r="L344" s="41"/>
      <c r="M344" s="196"/>
      <c r="N344" s="197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2416</v>
      </c>
      <c r="AU344" s="19" t="s">
        <v>81</v>
      </c>
    </row>
    <row r="345" spans="2:51" s="14" customFormat="1" ht="11.25">
      <c r="B345" s="210"/>
      <c r="C345" s="211"/>
      <c r="D345" s="193" t="s">
        <v>166</v>
      </c>
      <c r="E345" s="212" t="s">
        <v>19</v>
      </c>
      <c r="F345" s="213" t="s">
        <v>2935</v>
      </c>
      <c r="G345" s="211"/>
      <c r="H345" s="214">
        <v>12.6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166</v>
      </c>
      <c r="AU345" s="220" t="s">
        <v>81</v>
      </c>
      <c r="AV345" s="14" t="s">
        <v>81</v>
      </c>
      <c r="AW345" s="14" t="s">
        <v>33</v>
      </c>
      <c r="AX345" s="14" t="s">
        <v>72</v>
      </c>
      <c r="AY345" s="220" t="s">
        <v>154</v>
      </c>
    </row>
    <row r="346" spans="2:51" s="15" customFormat="1" ht="11.25">
      <c r="B346" s="221"/>
      <c r="C346" s="222"/>
      <c r="D346" s="193" t="s">
        <v>166</v>
      </c>
      <c r="E346" s="223" t="s">
        <v>19</v>
      </c>
      <c r="F346" s="224" t="s">
        <v>196</v>
      </c>
      <c r="G346" s="222"/>
      <c r="H346" s="225">
        <v>12.6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AT346" s="231" t="s">
        <v>166</v>
      </c>
      <c r="AU346" s="231" t="s">
        <v>81</v>
      </c>
      <c r="AV346" s="15" t="s">
        <v>161</v>
      </c>
      <c r="AW346" s="15" t="s">
        <v>33</v>
      </c>
      <c r="AX346" s="15" t="s">
        <v>79</v>
      </c>
      <c r="AY346" s="231" t="s">
        <v>154</v>
      </c>
    </row>
    <row r="347" spans="1:65" s="2" customFormat="1" ht="16.5" customHeight="1">
      <c r="A347" s="36"/>
      <c r="B347" s="37"/>
      <c r="C347" s="180" t="s">
        <v>715</v>
      </c>
      <c r="D347" s="180" t="s">
        <v>156</v>
      </c>
      <c r="E347" s="181" t="s">
        <v>2936</v>
      </c>
      <c r="F347" s="182" t="s">
        <v>2937</v>
      </c>
      <c r="G347" s="183" t="s">
        <v>177</v>
      </c>
      <c r="H347" s="184">
        <v>500</v>
      </c>
      <c r="I347" s="185"/>
      <c r="J347" s="186">
        <f>ROUND(I347*H347,2)</f>
        <v>0</v>
      </c>
      <c r="K347" s="182" t="s">
        <v>160</v>
      </c>
      <c r="L347" s="41"/>
      <c r="M347" s="187" t="s">
        <v>19</v>
      </c>
      <c r="N347" s="188" t="s">
        <v>43</v>
      </c>
      <c r="O347" s="66"/>
      <c r="P347" s="189">
        <f>O347*H347</f>
        <v>0</v>
      </c>
      <c r="Q347" s="189">
        <v>0</v>
      </c>
      <c r="R347" s="189">
        <f>Q347*H347</f>
        <v>0</v>
      </c>
      <c r="S347" s="189">
        <v>0</v>
      </c>
      <c r="T347" s="190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1" t="s">
        <v>262</v>
      </c>
      <c r="AT347" s="191" t="s">
        <v>156</v>
      </c>
      <c r="AU347" s="191" t="s">
        <v>81</v>
      </c>
      <c r="AY347" s="19" t="s">
        <v>154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19" t="s">
        <v>79</v>
      </c>
      <c r="BK347" s="192">
        <f>ROUND(I347*H347,2)</f>
        <v>0</v>
      </c>
      <c r="BL347" s="19" t="s">
        <v>262</v>
      </c>
      <c r="BM347" s="191" t="s">
        <v>2938</v>
      </c>
    </row>
    <row r="348" spans="1:47" s="2" customFormat="1" ht="11.25">
      <c r="A348" s="36"/>
      <c r="B348" s="37"/>
      <c r="C348" s="38"/>
      <c r="D348" s="193" t="s">
        <v>163</v>
      </c>
      <c r="E348" s="38"/>
      <c r="F348" s="194" t="s">
        <v>2939</v>
      </c>
      <c r="G348" s="38"/>
      <c r="H348" s="38"/>
      <c r="I348" s="195"/>
      <c r="J348" s="38"/>
      <c r="K348" s="38"/>
      <c r="L348" s="41"/>
      <c r="M348" s="196"/>
      <c r="N348" s="197"/>
      <c r="O348" s="66"/>
      <c r="P348" s="66"/>
      <c r="Q348" s="66"/>
      <c r="R348" s="66"/>
      <c r="S348" s="66"/>
      <c r="T348" s="67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163</v>
      </c>
      <c r="AU348" s="19" t="s">
        <v>81</v>
      </c>
    </row>
    <row r="349" spans="1:47" s="2" customFormat="1" ht="11.25">
      <c r="A349" s="36"/>
      <c r="B349" s="37"/>
      <c r="C349" s="38"/>
      <c r="D349" s="198" t="s">
        <v>164</v>
      </c>
      <c r="E349" s="38"/>
      <c r="F349" s="199" t="s">
        <v>2940</v>
      </c>
      <c r="G349" s="38"/>
      <c r="H349" s="38"/>
      <c r="I349" s="195"/>
      <c r="J349" s="38"/>
      <c r="K349" s="38"/>
      <c r="L349" s="41"/>
      <c r="M349" s="196"/>
      <c r="N349" s="197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164</v>
      </c>
      <c r="AU349" s="19" t="s">
        <v>81</v>
      </c>
    </row>
    <row r="350" spans="1:65" s="2" customFormat="1" ht="16.5" customHeight="1">
      <c r="A350" s="36"/>
      <c r="B350" s="37"/>
      <c r="C350" s="232" t="s">
        <v>720</v>
      </c>
      <c r="D350" s="232" t="s">
        <v>275</v>
      </c>
      <c r="E350" s="233" t="s">
        <v>2941</v>
      </c>
      <c r="F350" s="234" t="s">
        <v>2942</v>
      </c>
      <c r="G350" s="235" t="s">
        <v>177</v>
      </c>
      <c r="H350" s="236">
        <v>525</v>
      </c>
      <c r="I350" s="237"/>
      <c r="J350" s="238">
        <f>ROUND(I350*H350,2)</f>
        <v>0</v>
      </c>
      <c r="K350" s="234" t="s">
        <v>160</v>
      </c>
      <c r="L350" s="239"/>
      <c r="M350" s="240" t="s">
        <v>19</v>
      </c>
      <c r="N350" s="241" t="s">
        <v>43</v>
      </c>
      <c r="O350" s="66"/>
      <c r="P350" s="189">
        <f>O350*H350</f>
        <v>0</v>
      </c>
      <c r="Q350" s="189">
        <v>0.00039</v>
      </c>
      <c r="R350" s="189">
        <f>Q350*H350</f>
        <v>0.20475</v>
      </c>
      <c r="S350" s="189">
        <v>0</v>
      </c>
      <c r="T350" s="190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91" t="s">
        <v>360</v>
      </c>
      <c r="AT350" s="191" t="s">
        <v>275</v>
      </c>
      <c r="AU350" s="191" t="s">
        <v>81</v>
      </c>
      <c r="AY350" s="19" t="s">
        <v>154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19" t="s">
        <v>79</v>
      </c>
      <c r="BK350" s="192">
        <f>ROUND(I350*H350,2)</f>
        <v>0</v>
      </c>
      <c r="BL350" s="19" t="s">
        <v>262</v>
      </c>
      <c r="BM350" s="191" t="s">
        <v>2943</v>
      </c>
    </row>
    <row r="351" spans="1:47" s="2" customFormat="1" ht="11.25">
      <c r="A351" s="36"/>
      <c r="B351" s="37"/>
      <c r="C351" s="38"/>
      <c r="D351" s="193" t="s">
        <v>163</v>
      </c>
      <c r="E351" s="38"/>
      <c r="F351" s="194" t="s">
        <v>2942</v>
      </c>
      <c r="G351" s="38"/>
      <c r="H351" s="38"/>
      <c r="I351" s="195"/>
      <c r="J351" s="38"/>
      <c r="K351" s="38"/>
      <c r="L351" s="41"/>
      <c r="M351" s="196"/>
      <c r="N351" s="197"/>
      <c r="O351" s="66"/>
      <c r="P351" s="66"/>
      <c r="Q351" s="66"/>
      <c r="R351" s="66"/>
      <c r="S351" s="66"/>
      <c r="T351" s="67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163</v>
      </c>
      <c r="AU351" s="19" t="s">
        <v>81</v>
      </c>
    </row>
    <row r="352" spans="2:51" s="14" customFormat="1" ht="11.25">
      <c r="B352" s="210"/>
      <c r="C352" s="211"/>
      <c r="D352" s="193" t="s">
        <v>166</v>
      </c>
      <c r="E352" s="212" t="s">
        <v>19</v>
      </c>
      <c r="F352" s="213" t="s">
        <v>2944</v>
      </c>
      <c r="G352" s="211"/>
      <c r="H352" s="214">
        <v>525</v>
      </c>
      <c r="I352" s="215"/>
      <c r="J352" s="211"/>
      <c r="K352" s="211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166</v>
      </c>
      <c r="AU352" s="220" t="s">
        <v>81</v>
      </c>
      <c r="AV352" s="14" t="s">
        <v>81</v>
      </c>
      <c r="AW352" s="14" t="s">
        <v>33</v>
      </c>
      <c r="AX352" s="14" t="s">
        <v>72</v>
      </c>
      <c r="AY352" s="220" t="s">
        <v>154</v>
      </c>
    </row>
    <row r="353" spans="2:51" s="15" customFormat="1" ht="11.25">
      <c r="B353" s="221"/>
      <c r="C353" s="222"/>
      <c r="D353" s="193" t="s">
        <v>166</v>
      </c>
      <c r="E353" s="223" t="s">
        <v>19</v>
      </c>
      <c r="F353" s="224" t="s">
        <v>196</v>
      </c>
      <c r="G353" s="222"/>
      <c r="H353" s="225">
        <v>525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166</v>
      </c>
      <c r="AU353" s="231" t="s">
        <v>81</v>
      </c>
      <c r="AV353" s="15" t="s">
        <v>161</v>
      </c>
      <c r="AW353" s="15" t="s">
        <v>33</v>
      </c>
      <c r="AX353" s="15" t="s">
        <v>79</v>
      </c>
      <c r="AY353" s="231" t="s">
        <v>154</v>
      </c>
    </row>
    <row r="354" spans="1:65" s="2" customFormat="1" ht="16.5" customHeight="1">
      <c r="A354" s="36"/>
      <c r="B354" s="37"/>
      <c r="C354" s="180" t="s">
        <v>738</v>
      </c>
      <c r="D354" s="180" t="s">
        <v>156</v>
      </c>
      <c r="E354" s="181" t="s">
        <v>2936</v>
      </c>
      <c r="F354" s="182" t="s">
        <v>2937</v>
      </c>
      <c r="G354" s="183" t="s">
        <v>177</v>
      </c>
      <c r="H354" s="184">
        <v>500</v>
      </c>
      <c r="I354" s="185"/>
      <c r="J354" s="186">
        <f>ROUND(I354*H354,2)</f>
        <v>0</v>
      </c>
      <c r="K354" s="182" t="s">
        <v>160</v>
      </c>
      <c r="L354" s="41"/>
      <c r="M354" s="187" t="s">
        <v>19</v>
      </c>
      <c r="N354" s="188" t="s">
        <v>43</v>
      </c>
      <c r="O354" s="66"/>
      <c r="P354" s="189">
        <f>O354*H354</f>
        <v>0</v>
      </c>
      <c r="Q354" s="189">
        <v>0</v>
      </c>
      <c r="R354" s="189">
        <f>Q354*H354</f>
        <v>0</v>
      </c>
      <c r="S354" s="189">
        <v>0</v>
      </c>
      <c r="T354" s="190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91" t="s">
        <v>262</v>
      </c>
      <c r="AT354" s="191" t="s">
        <v>156</v>
      </c>
      <c r="AU354" s="191" t="s">
        <v>81</v>
      </c>
      <c r="AY354" s="19" t="s">
        <v>154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9" t="s">
        <v>79</v>
      </c>
      <c r="BK354" s="192">
        <f>ROUND(I354*H354,2)</f>
        <v>0</v>
      </c>
      <c r="BL354" s="19" t="s">
        <v>262</v>
      </c>
      <c r="BM354" s="191" t="s">
        <v>2945</v>
      </c>
    </row>
    <row r="355" spans="1:47" s="2" customFormat="1" ht="11.25">
      <c r="A355" s="36"/>
      <c r="B355" s="37"/>
      <c r="C355" s="38"/>
      <c r="D355" s="193" t="s">
        <v>163</v>
      </c>
      <c r="E355" s="38"/>
      <c r="F355" s="194" t="s">
        <v>2939</v>
      </c>
      <c r="G355" s="38"/>
      <c r="H355" s="38"/>
      <c r="I355" s="195"/>
      <c r="J355" s="38"/>
      <c r="K355" s="38"/>
      <c r="L355" s="41"/>
      <c r="M355" s="196"/>
      <c r="N355" s="197"/>
      <c r="O355" s="66"/>
      <c r="P355" s="66"/>
      <c r="Q355" s="66"/>
      <c r="R355" s="66"/>
      <c r="S355" s="66"/>
      <c r="T355" s="67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163</v>
      </c>
      <c r="AU355" s="19" t="s">
        <v>81</v>
      </c>
    </row>
    <row r="356" spans="1:47" s="2" customFormat="1" ht="11.25">
      <c r="A356" s="36"/>
      <c r="B356" s="37"/>
      <c r="C356" s="38"/>
      <c r="D356" s="198" t="s">
        <v>164</v>
      </c>
      <c r="E356" s="38"/>
      <c r="F356" s="199" t="s">
        <v>2940</v>
      </c>
      <c r="G356" s="38"/>
      <c r="H356" s="38"/>
      <c r="I356" s="195"/>
      <c r="J356" s="38"/>
      <c r="K356" s="38"/>
      <c r="L356" s="41"/>
      <c r="M356" s="196"/>
      <c r="N356" s="197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164</v>
      </c>
      <c r="AU356" s="19" t="s">
        <v>81</v>
      </c>
    </row>
    <row r="357" spans="1:65" s="2" customFormat="1" ht="16.5" customHeight="1">
      <c r="A357" s="36"/>
      <c r="B357" s="37"/>
      <c r="C357" s="232" t="s">
        <v>727</v>
      </c>
      <c r="D357" s="232" t="s">
        <v>275</v>
      </c>
      <c r="E357" s="233" t="s">
        <v>2946</v>
      </c>
      <c r="F357" s="234" t="s">
        <v>2947</v>
      </c>
      <c r="G357" s="235" t="s">
        <v>177</v>
      </c>
      <c r="H357" s="236">
        <v>525</v>
      </c>
      <c r="I357" s="237"/>
      <c r="J357" s="238">
        <f>ROUND(I357*H357,2)</f>
        <v>0</v>
      </c>
      <c r="K357" s="234" t="s">
        <v>160</v>
      </c>
      <c r="L357" s="239"/>
      <c r="M357" s="240" t="s">
        <v>19</v>
      </c>
      <c r="N357" s="241" t="s">
        <v>43</v>
      </c>
      <c r="O357" s="66"/>
      <c r="P357" s="189">
        <f>O357*H357</f>
        <v>0</v>
      </c>
      <c r="Q357" s="189">
        <v>0.00013</v>
      </c>
      <c r="R357" s="189">
        <f>Q357*H357</f>
        <v>0.06824999999999999</v>
      </c>
      <c r="S357" s="189">
        <v>0</v>
      </c>
      <c r="T357" s="190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91" t="s">
        <v>360</v>
      </c>
      <c r="AT357" s="191" t="s">
        <v>275</v>
      </c>
      <c r="AU357" s="191" t="s">
        <v>81</v>
      </c>
      <c r="AY357" s="19" t="s">
        <v>154</v>
      </c>
      <c r="BE357" s="192">
        <f>IF(N357="základní",J357,0)</f>
        <v>0</v>
      </c>
      <c r="BF357" s="192">
        <f>IF(N357="snížená",J357,0)</f>
        <v>0</v>
      </c>
      <c r="BG357" s="192">
        <f>IF(N357="zákl. přenesená",J357,0)</f>
        <v>0</v>
      </c>
      <c r="BH357" s="192">
        <f>IF(N357="sníž. přenesená",J357,0)</f>
        <v>0</v>
      </c>
      <c r="BI357" s="192">
        <f>IF(N357="nulová",J357,0)</f>
        <v>0</v>
      </c>
      <c r="BJ357" s="19" t="s">
        <v>79</v>
      </c>
      <c r="BK357" s="192">
        <f>ROUND(I357*H357,2)</f>
        <v>0</v>
      </c>
      <c r="BL357" s="19" t="s">
        <v>262</v>
      </c>
      <c r="BM357" s="191" t="s">
        <v>2948</v>
      </c>
    </row>
    <row r="358" spans="1:47" s="2" customFormat="1" ht="11.25">
      <c r="A358" s="36"/>
      <c r="B358" s="37"/>
      <c r="C358" s="38"/>
      <c r="D358" s="193" t="s">
        <v>163</v>
      </c>
      <c r="E358" s="38"/>
      <c r="F358" s="194" t="s">
        <v>2947</v>
      </c>
      <c r="G358" s="38"/>
      <c r="H358" s="38"/>
      <c r="I358" s="195"/>
      <c r="J358" s="38"/>
      <c r="K358" s="38"/>
      <c r="L358" s="41"/>
      <c r="M358" s="196"/>
      <c r="N358" s="197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163</v>
      </c>
      <c r="AU358" s="19" t="s">
        <v>81</v>
      </c>
    </row>
    <row r="359" spans="2:51" s="14" customFormat="1" ht="11.25">
      <c r="B359" s="210"/>
      <c r="C359" s="211"/>
      <c r="D359" s="193" t="s">
        <v>166</v>
      </c>
      <c r="E359" s="212" t="s">
        <v>19</v>
      </c>
      <c r="F359" s="213" t="s">
        <v>2944</v>
      </c>
      <c r="G359" s="211"/>
      <c r="H359" s="214">
        <v>525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166</v>
      </c>
      <c r="AU359" s="220" t="s">
        <v>81</v>
      </c>
      <c r="AV359" s="14" t="s">
        <v>81</v>
      </c>
      <c r="AW359" s="14" t="s">
        <v>33</v>
      </c>
      <c r="AX359" s="14" t="s">
        <v>72</v>
      </c>
      <c r="AY359" s="220" t="s">
        <v>154</v>
      </c>
    </row>
    <row r="360" spans="2:51" s="15" customFormat="1" ht="11.25">
      <c r="B360" s="221"/>
      <c r="C360" s="222"/>
      <c r="D360" s="193" t="s">
        <v>166</v>
      </c>
      <c r="E360" s="223" t="s">
        <v>19</v>
      </c>
      <c r="F360" s="224" t="s">
        <v>196</v>
      </c>
      <c r="G360" s="222"/>
      <c r="H360" s="225">
        <v>525</v>
      </c>
      <c r="I360" s="226"/>
      <c r="J360" s="222"/>
      <c r="K360" s="222"/>
      <c r="L360" s="227"/>
      <c r="M360" s="228"/>
      <c r="N360" s="229"/>
      <c r="O360" s="229"/>
      <c r="P360" s="229"/>
      <c r="Q360" s="229"/>
      <c r="R360" s="229"/>
      <c r="S360" s="229"/>
      <c r="T360" s="230"/>
      <c r="AT360" s="231" t="s">
        <v>166</v>
      </c>
      <c r="AU360" s="231" t="s">
        <v>81</v>
      </c>
      <c r="AV360" s="15" t="s">
        <v>161</v>
      </c>
      <c r="AW360" s="15" t="s">
        <v>33</v>
      </c>
      <c r="AX360" s="15" t="s">
        <v>79</v>
      </c>
      <c r="AY360" s="231" t="s">
        <v>154</v>
      </c>
    </row>
    <row r="361" spans="1:65" s="2" customFormat="1" ht="24.2" customHeight="1">
      <c r="A361" s="36"/>
      <c r="B361" s="37"/>
      <c r="C361" s="180" t="s">
        <v>733</v>
      </c>
      <c r="D361" s="180" t="s">
        <v>156</v>
      </c>
      <c r="E361" s="181" t="s">
        <v>2949</v>
      </c>
      <c r="F361" s="182" t="s">
        <v>2950</v>
      </c>
      <c r="G361" s="183" t="s">
        <v>177</v>
      </c>
      <c r="H361" s="184">
        <v>2000</v>
      </c>
      <c r="I361" s="185"/>
      <c r="J361" s="186">
        <f>ROUND(I361*H361,2)</f>
        <v>0</v>
      </c>
      <c r="K361" s="182" t="s">
        <v>160</v>
      </c>
      <c r="L361" s="41"/>
      <c r="M361" s="187" t="s">
        <v>19</v>
      </c>
      <c r="N361" s="188" t="s">
        <v>43</v>
      </c>
      <c r="O361" s="66"/>
      <c r="P361" s="189">
        <f>O361*H361</f>
        <v>0</v>
      </c>
      <c r="Q361" s="189">
        <v>0</v>
      </c>
      <c r="R361" s="189">
        <f>Q361*H361</f>
        <v>0</v>
      </c>
      <c r="S361" s="189">
        <v>0</v>
      </c>
      <c r="T361" s="190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91" t="s">
        <v>262</v>
      </c>
      <c r="AT361" s="191" t="s">
        <v>156</v>
      </c>
      <c r="AU361" s="191" t="s">
        <v>81</v>
      </c>
      <c r="AY361" s="19" t="s">
        <v>154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19" t="s">
        <v>79</v>
      </c>
      <c r="BK361" s="192">
        <f>ROUND(I361*H361,2)</f>
        <v>0</v>
      </c>
      <c r="BL361" s="19" t="s">
        <v>262</v>
      </c>
      <c r="BM361" s="191" t="s">
        <v>2951</v>
      </c>
    </row>
    <row r="362" spans="1:47" s="2" customFormat="1" ht="11.25">
      <c r="A362" s="36"/>
      <c r="B362" s="37"/>
      <c r="C362" s="38"/>
      <c r="D362" s="193" t="s">
        <v>163</v>
      </c>
      <c r="E362" s="38"/>
      <c r="F362" s="194" t="s">
        <v>2950</v>
      </c>
      <c r="G362" s="38"/>
      <c r="H362" s="38"/>
      <c r="I362" s="195"/>
      <c r="J362" s="38"/>
      <c r="K362" s="38"/>
      <c r="L362" s="41"/>
      <c r="M362" s="196"/>
      <c r="N362" s="197"/>
      <c r="O362" s="66"/>
      <c r="P362" s="66"/>
      <c r="Q362" s="66"/>
      <c r="R362" s="66"/>
      <c r="S362" s="66"/>
      <c r="T362" s="67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163</v>
      </c>
      <c r="AU362" s="19" t="s">
        <v>81</v>
      </c>
    </row>
    <row r="363" spans="1:47" s="2" customFormat="1" ht="11.25">
      <c r="A363" s="36"/>
      <c r="B363" s="37"/>
      <c r="C363" s="38"/>
      <c r="D363" s="198" t="s">
        <v>164</v>
      </c>
      <c r="E363" s="38"/>
      <c r="F363" s="199" t="s">
        <v>2952</v>
      </c>
      <c r="G363" s="38"/>
      <c r="H363" s="38"/>
      <c r="I363" s="195"/>
      <c r="J363" s="38"/>
      <c r="K363" s="38"/>
      <c r="L363" s="41"/>
      <c r="M363" s="196"/>
      <c r="N363" s="197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164</v>
      </c>
      <c r="AU363" s="19" t="s">
        <v>81</v>
      </c>
    </row>
    <row r="364" spans="1:65" s="2" customFormat="1" ht="33" customHeight="1">
      <c r="A364" s="36"/>
      <c r="B364" s="37"/>
      <c r="C364" s="232" t="s">
        <v>744</v>
      </c>
      <c r="D364" s="232" t="s">
        <v>275</v>
      </c>
      <c r="E364" s="233" t="s">
        <v>2953</v>
      </c>
      <c r="F364" s="234" t="s">
        <v>2954</v>
      </c>
      <c r="G364" s="235" t="s">
        <v>177</v>
      </c>
      <c r="H364" s="236">
        <v>2400</v>
      </c>
      <c r="I364" s="237"/>
      <c r="J364" s="238">
        <f>ROUND(I364*H364,2)</f>
        <v>0</v>
      </c>
      <c r="K364" s="234" t="s">
        <v>160</v>
      </c>
      <c r="L364" s="239"/>
      <c r="M364" s="240" t="s">
        <v>19</v>
      </c>
      <c r="N364" s="241" t="s">
        <v>43</v>
      </c>
      <c r="O364" s="66"/>
      <c r="P364" s="189">
        <f>O364*H364</f>
        <v>0</v>
      </c>
      <c r="Q364" s="189">
        <v>6E-05</v>
      </c>
      <c r="R364" s="189">
        <f>Q364*H364</f>
        <v>0.14400000000000002</v>
      </c>
      <c r="S364" s="189">
        <v>0</v>
      </c>
      <c r="T364" s="190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91" t="s">
        <v>360</v>
      </c>
      <c r="AT364" s="191" t="s">
        <v>275</v>
      </c>
      <c r="AU364" s="191" t="s">
        <v>81</v>
      </c>
      <c r="AY364" s="19" t="s">
        <v>154</v>
      </c>
      <c r="BE364" s="192">
        <f>IF(N364="základní",J364,0)</f>
        <v>0</v>
      </c>
      <c r="BF364" s="192">
        <f>IF(N364="snížená",J364,0)</f>
        <v>0</v>
      </c>
      <c r="BG364" s="192">
        <f>IF(N364="zákl. přenesená",J364,0)</f>
        <v>0</v>
      </c>
      <c r="BH364" s="192">
        <f>IF(N364="sníž. přenesená",J364,0)</f>
        <v>0</v>
      </c>
      <c r="BI364" s="192">
        <f>IF(N364="nulová",J364,0)</f>
        <v>0</v>
      </c>
      <c r="BJ364" s="19" t="s">
        <v>79</v>
      </c>
      <c r="BK364" s="192">
        <f>ROUND(I364*H364,2)</f>
        <v>0</v>
      </c>
      <c r="BL364" s="19" t="s">
        <v>262</v>
      </c>
      <c r="BM364" s="191" t="s">
        <v>2955</v>
      </c>
    </row>
    <row r="365" spans="1:47" s="2" customFormat="1" ht="19.5">
      <c r="A365" s="36"/>
      <c r="B365" s="37"/>
      <c r="C365" s="38"/>
      <c r="D365" s="193" t="s">
        <v>163</v>
      </c>
      <c r="E365" s="38"/>
      <c r="F365" s="194" t="s">
        <v>2954</v>
      </c>
      <c r="G365" s="38"/>
      <c r="H365" s="38"/>
      <c r="I365" s="195"/>
      <c r="J365" s="38"/>
      <c r="K365" s="38"/>
      <c r="L365" s="41"/>
      <c r="M365" s="196"/>
      <c r="N365" s="197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163</v>
      </c>
      <c r="AU365" s="19" t="s">
        <v>81</v>
      </c>
    </row>
    <row r="366" spans="2:51" s="14" customFormat="1" ht="11.25">
      <c r="B366" s="210"/>
      <c r="C366" s="211"/>
      <c r="D366" s="193" t="s">
        <v>166</v>
      </c>
      <c r="E366" s="212" t="s">
        <v>19</v>
      </c>
      <c r="F366" s="213" t="s">
        <v>2956</v>
      </c>
      <c r="G366" s="211"/>
      <c r="H366" s="214">
        <v>2400</v>
      </c>
      <c r="I366" s="215"/>
      <c r="J366" s="211"/>
      <c r="K366" s="211"/>
      <c r="L366" s="216"/>
      <c r="M366" s="217"/>
      <c r="N366" s="218"/>
      <c r="O366" s="218"/>
      <c r="P366" s="218"/>
      <c r="Q366" s="218"/>
      <c r="R366" s="218"/>
      <c r="S366" s="218"/>
      <c r="T366" s="219"/>
      <c r="AT366" s="220" t="s">
        <v>166</v>
      </c>
      <c r="AU366" s="220" t="s">
        <v>81</v>
      </c>
      <c r="AV366" s="14" t="s">
        <v>81</v>
      </c>
      <c r="AW366" s="14" t="s">
        <v>33</v>
      </c>
      <c r="AX366" s="14" t="s">
        <v>72</v>
      </c>
      <c r="AY366" s="220" t="s">
        <v>154</v>
      </c>
    </row>
    <row r="367" spans="2:51" s="15" customFormat="1" ht="11.25">
      <c r="B367" s="221"/>
      <c r="C367" s="222"/>
      <c r="D367" s="193" t="s">
        <v>166</v>
      </c>
      <c r="E367" s="223" t="s">
        <v>19</v>
      </c>
      <c r="F367" s="224" t="s">
        <v>196</v>
      </c>
      <c r="G367" s="222"/>
      <c r="H367" s="225">
        <v>2400</v>
      </c>
      <c r="I367" s="226"/>
      <c r="J367" s="222"/>
      <c r="K367" s="222"/>
      <c r="L367" s="227"/>
      <c r="M367" s="228"/>
      <c r="N367" s="229"/>
      <c r="O367" s="229"/>
      <c r="P367" s="229"/>
      <c r="Q367" s="229"/>
      <c r="R367" s="229"/>
      <c r="S367" s="229"/>
      <c r="T367" s="230"/>
      <c r="AT367" s="231" t="s">
        <v>166</v>
      </c>
      <c r="AU367" s="231" t="s">
        <v>81</v>
      </c>
      <c r="AV367" s="15" t="s">
        <v>161</v>
      </c>
      <c r="AW367" s="15" t="s">
        <v>33</v>
      </c>
      <c r="AX367" s="15" t="s">
        <v>79</v>
      </c>
      <c r="AY367" s="231" t="s">
        <v>154</v>
      </c>
    </row>
    <row r="368" spans="1:65" s="2" customFormat="1" ht="24.2" customHeight="1">
      <c r="A368" s="36"/>
      <c r="B368" s="37"/>
      <c r="C368" s="180" t="s">
        <v>749</v>
      </c>
      <c r="D368" s="180" t="s">
        <v>156</v>
      </c>
      <c r="E368" s="181" t="s">
        <v>2957</v>
      </c>
      <c r="F368" s="182" t="s">
        <v>2958</v>
      </c>
      <c r="G368" s="183" t="s">
        <v>444</v>
      </c>
      <c r="H368" s="184">
        <v>30</v>
      </c>
      <c r="I368" s="185"/>
      <c r="J368" s="186">
        <f>ROUND(I368*H368,2)</f>
        <v>0</v>
      </c>
      <c r="K368" s="182" t="s">
        <v>160</v>
      </c>
      <c r="L368" s="41"/>
      <c r="M368" s="187" t="s">
        <v>19</v>
      </c>
      <c r="N368" s="188" t="s">
        <v>43</v>
      </c>
      <c r="O368" s="66"/>
      <c r="P368" s="189">
        <f>O368*H368</f>
        <v>0</v>
      </c>
      <c r="Q368" s="189">
        <v>0</v>
      </c>
      <c r="R368" s="189">
        <f>Q368*H368</f>
        <v>0</v>
      </c>
      <c r="S368" s="189">
        <v>0</v>
      </c>
      <c r="T368" s="190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91" t="s">
        <v>262</v>
      </c>
      <c r="AT368" s="191" t="s">
        <v>156</v>
      </c>
      <c r="AU368" s="191" t="s">
        <v>81</v>
      </c>
      <c r="AY368" s="19" t="s">
        <v>154</v>
      </c>
      <c r="BE368" s="192">
        <f>IF(N368="základní",J368,0)</f>
        <v>0</v>
      </c>
      <c r="BF368" s="192">
        <f>IF(N368="snížená",J368,0)</f>
        <v>0</v>
      </c>
      <c r="BG368" s="192">
        <f>IF(N368="zákl. přenesená",J368,0)</f>
        <v>0</v>
      </c>
      <c r="BH368" s="192">
        <f>IF(N368="sníž. přenesená",J368,0)</f>
        <v>0</v>
      </c>
      <c r="BI368" s="192">
        <f>IF(N368="nulová",J368,0)</f>
        <v>0</v>
      </c>
      <c r="BJ368" s="19" t="s">
        <v>79</v>
      </c>
      <c r="BK368" s="192">
        <f>ROUND(I368*H368,2)</f>
        <v>0</v>
      </c>
      <c r="BL368" s="19" t="s">
        <v>262</v>
      </c>
      <c r="BM368" s="191" t="s">
        <v>2959</v>
      </c>
    </row>
    <row r="369" spans="1:47" s="2" customFormat="1" ht="19.5">
      <c r="A369" s="36"/>
      <c r="B369" s="37"/>
      <c r="C369" s="38"/>
      <c r="D369" s="193" t="s">
        <v>163</v>
      </c>
      <c r="E369" s="38"/>
      <c r="F369" s="194" t="s">
        <v>2958</v>
      </c>
      <c r="G369" s="38"/>
      <c r="H369" s="38"/>
      <c r="I369" s="195"/>
      <c r="J369" s="38"/>
      <c r="K369" s="38"/>
      <c r="L369" s="41"/>
      <c r="M369" s="196"/>
      <c r="N369" s="197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163</v>
      </c>
      <c r="AU369" s="19" t="s">
        <v>81</v>
      </c>
    </row>
    <row r="370" spans="1:47" s="2" customFormat="1" ht="11.25">
      <c r="A370" s="36"/>
      <c r="B370" s="37"/>
      <c r="C370" s="38"/>
      <c r="D370" s="198" t="s">
        <v>164</v>
      </c>
      <c r="E370" s="38"/>
      <c r="F370" s="199" t="s">
        <v>2960</v>
      </c>
      <c r="G370" s="38"/>
      <c r="H370" s="38"/>
      <c r="I370" s="195"/>
      <c r="J370" s="38"/>
      <c r="K370" s="38"/>
      <c r="L370" s="41"/>
      <c r="M370" s="196"/>
      <c r="N370" s="197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164</v>
      </c>
      <c r="AU370" s="19" t="s">
        <v>81</v>
      </c>
    </row>
    <row r="371" spans="1:65" s="2" customFormat="1" ht="24.2" customHeight="1">
      <c r="A371" s="36"/>
      <c r="B371" s="37"/>
      <c r="C371" s="232" t="s">
        <v>753</v>
      </c>
      <c r="D371" s="232" t="s">
        <v>275</v>
      </c>
      <c r="E371" s="233" t="s">
        <v>2961</v>
      </c>
      <c r="F371" s="234" t="s">
        <v>2962</v>
      </c>
      <c r="G371" s="235" t="s">
        <v>444</v>
      </c>
      <c r="H371" s="236">
        <v>30</v>
      </c>
      <c r="I371" s="237"/>
      <c r="J371" s="238">
        <f>ROUND(I371*H371,2)</f>
        <v>0</v>
      </c>
      <c r="K371" s="234" t="s">
        <v>160</v>
      </c>
      <c r="L371" s="239"/>
      <c r="M371" s="240" t="s">
        <v>19</v>
      </c>
      <c r="N371" s="241" t="s">
        <v>43</v>
      </c>
      <c r="O371" s="66"/>
      <c r="P371" s="189">
        <f>O371*H371</f>
        <v>0</v>
      </c>
      <c r="Q371" s="189">
        <v>5E-05</v>
      </c>
      <c r="R371" s="189">
        <f>Q371*H371</f>
        <v>0.0015</v>
      </c>
      <c r="S371" s="189">
        <v>0</v>
      </c>
      <c r="T371" s="190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91" t="s">
        <v>360</v>
      </c>
      <c r="AT371" s="191" t="s">
        <v>275</v>
      </c>
      <c r="AU371" s="191" t="s">
        <v>81</v>
      </c>
      <c r="AY371" s="19" t="s">
        <v>154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19" t="s">
        <v>79</v>
      </c>
      <c r="BK371" s="192">
        <f>ROUND(I371*H371,2)</f>
        <v>0</v>
      </c>
      <c r="BL371" s="19" t="s">
        <v>262</v>
      </c>
      <c r="BM371" s="191" t="s">
        <v>2963</v>
      </c>
    </row>
    <row r="372" spans="1:47" s="2" customFormat="1" ht="11.25">
      <c r="A372" s="36"/>
      <c r="B372" s="37"/>
      <c r="C372" s="38"/>
      <c r="D372" s="193" t="s">
        <v>163</v>
      </c>
      <c r="E372" s="38"/>
      <c r="F372" s="194" t="s">
        <v>2962</v>
      </c>
      <c r="G372" s="38"/>
      <c r="H372" s="38"/>
      <c r="I372" s="195"/>
      <c r="J372" s="38"/>
      <c r="K372" s="38"/>
      <c r="L372" s="41"/>
      <c r="M372" s="196"/>
      <c r="N372" s="197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163</v>
      </c>
      <c r="AU372" s="19" t="s">
        <v>81</v>
      </c>
    </row>
    <row r="373" spans="1:65" s="2" customFormat="1" ht="21.75" customHeight="1">
      <c r="A373" s="36"/>
      <c r="B373" s="37"/>
      <c r="C373" s="180" t="s">
        <v>758</v>
      </c>
      <c r="D373" s="180" t="s">
        <v>156</v>
      </c>
      <c r="E373" s="181" t="s">
        <v>2964</v>
      </c>
      <c r="F373" s="182" t="s">
        <v>2965</v>
      </c>
      <c r="G373" s="183" t="s">
        <v>177</v>
      </c>
      <c r="H373" s="184">
        <v>500</v>
      </c>
      <c r="I373" s="185"/>
      <c r="J373" s="186">
        <f>ROUND(I373*H373,2)</f>
        <v>0</v>
      </c>
      <c r="K373" s="182" t="s">
        <v>160</v>
      </c>
      <c r="L373" s="41"/>
      <c r="M373" s="187" t="s">
        <v>19</v>
      </c>
      <c r="N373" s="188" t="s">
        <v>43</v>
      </c>
      <c r="O373" s="66"/>
      <c r="P373" s="189">
        <f>O373*H373</f>
        <v>0</v>
      </c>
      <c r="Q373" s="189">
        <v>0</v>
      </c>
      <c r="R373" s="189">
        <f>Q373*H373</f>
        <v>0</v>
      </c>
      <c r="S373" s="189">
        <v>0</v>
      </c>
      <c r="T373" s="190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91" t="s">
        <v>262</v>
      </c>
      <c r="AT373" s="191" t="s">
        <v>156</v>
      </c>
      <c r="AU373" s="191" t="s">
        <v>81</v>
      </c>
      <c r="AY373" s="19" t="s">
        <v>154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9" t="s">
        <v>79</v>
      </c>
      <c r="BK373" s="192">
        <f>ROUND(I373*H373,2)</f>
        <v>0</v>
      </c>
      <c r="BL373" s="19" t="s">
        <v>262</v>
      </c>
      <c r="BM373" s="191" t="s">
        <v>2966</v>
      </c>
    </row>
    <row r="374" spans="1:47" s="2" customFormat="1" ht="11.25">
      <c r="A374" s="36"/>
      <c r="B374" s="37"/>
      <c r="C374" s="38"/>
      <c r="D374" s="193" t="s">
        <v>163</v>
      </c>
      <c r="E374" s="38"/>
      <c r="F374" s="194" t="s">
        <v>2967</v>
      </c>
      <c r="G374" s="38"/>
      <c r="H374" s="38"/>
      <c r="I374" s="195"/>
      <c r="J374" s="38"/>
      <c r="K374" s="38"/>
      <c r="L374" s="41"/>
      <c r="M374" s="196"/>
      <c r="N374" s="197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163</v>
      </c>
      <c r="AU374" s="19" t="s">
        <v>81</v>
      </c>
    </row>
    <row r="375" spans="1:47" s="2" customFormat="1" ht="11.25">
      <c r="A375" s="36"/>
      <c r="B375" s="37"/>
      <c r="C375" s="38"/>
      <c r="D375" s="198" t="s">
        <v>164</v>
      </c>
      <c r="E375" s="38"/>
      <c r="F375" s="199" t="s">
        <v>2968</v>
      </c>
      <c r="G375" s="38"/>
      <c r="H375" s="38"/>
      <c r="I375" s="195"/>
      <c r="J375" s="38"/>
      <c r="K375" s="38"/>
      <c r="L375" s="41"/>
      <c r="M375" s="196"/>
      <c r="N375" s="197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164</v>
      </c>
      <c r="AU375" s="19" t="s">
        <v>81</v>
      </c>
    </row>
    <row r="376" spans="1:65" s="2" customFormat="1" ht="37.9" customHeight="1">
      <c r="A376" s="36"/>
      <c r="B376" s="37"/>
      <c r="C376" s="232" t="s">
        <v>762</v>
      </c>
      <c r="D376" s="232" t="s">
        <v>275</v>
      </c>
      <c r="E376" s="233" t="s">
        <v>2969</v>
      </c>
      <c r="F376" s="234" t="s">
        <v>2970</v>
      </c>
      <c r="G376" s="235" t="s">
        <v>177</v>
      </c>
      <c r="H376" s="236">
        <v>600</v>
      </c>
      <c r="I376" s="237"/>
      <c r="J376" s="238">
        <f>ROUND(I376*H376,2)</f>
        <v>0</v>
      </c>
      <c r="K376" s="234" t="s">
        <v>160</v>
      </c>
      <c r="L376" s="239"/>
      <c r="M376" s="240" t="s">
        <v>19</v>
      </c>
      <c r="N376" s="241" t="s">
        <v>43</v>
      </c>
      <c r="O376" s="66"/>
      <c r="P376" s="189">
        <f>O376*H376</f>
        <v>0</v>
      </c>
      <c r="Q376" s="189">
        <v>4E-05</v>
      </c>
      <c r="R376" s="189">
        <f>Q376*H376</f>
        <v>0.024</v>
      </c>
      <c r="S376" s="189">
        <v>0</v>
      </c>
      <c r="T376" s="190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91" t="s">
        <v>360</v>
      </c>
      <c r="AT376" s="191" t="s">
        <v>275</v>
      </c>
      <c r="AU376" s="191" t="s">
        <v>81</v>
      </c>
      <c r="AY376" s="19" t="s">
        <v>154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19" t="s">
        <v>79</v>
      </c>
      <c r="BK376" s="192">
        <f>ROUND(I376*H376,2)</f>
        <v>0</v>
      </c>
      <c r="BL376" s="19" t="s">
        <v>262</v>
      </c>
      <c r="BM376" s="191" t="s">
        <v>2971</v>
      </c>
    </row>
    <row r="377" spans="1:47" s="2" customFormat="1" ht="19.5">
      <c r="A377" s="36"/>
      <c r="B377" s="37"/>
      <c r="C377" s="38"/>
      <c r="D377" s="193" t="s">
        <v>163</v>
      </c>
      <c r="E377" s="38"/>
      <c r="F377" s="194" t="s">
        <v>2970</v>
      </c>
      <c r="G377" s="38"/>
      <c r="H377" s="38"/>
      <c r="I377" s="195"/>
      <c r="J377" s="38"/>
      <c r="K377" s="38"/>
      <c r="L377" s="41"/>
      <c r="M377" s="196"/>
      <c r="N377" s="197"/>
      <c r="O377" s="66"/>
      <c r="P377" s="66"/>
      <c r="Q377" s="66"/>
      <c r="R377" s="66"/>
      <c r="S377" s="66"/>
      <c r="T377" s="67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163</v>
      </c>
      <c r="AU377" s="19" t="s">
        <v>81</v>
      </c>
    </row>
    <row r="378" spans="2:51" s="14" customFormat="1" ht="11.25">
      <c r="B378" s="210"/>
      <c r="C378" s="211"/>
      <c r="D378" s="193" t="s">
        <v>166</v>
      </c>
      <c r="E378" s="212" t="s">
        <v>19</v>
      </c>
      <c r="F378" s="213" t="s">
        <v>2972</v>
      </c>
      <c r="G378" s="211"/>
      <c r="H378" s="214">
        <v>600</v>
      </c>
      <c r="I378" s="215"/>
      <c r="J378" s="211"/>
      <c r="K378" s="211"/>
      <c r="L378" s="216"/>
      <c r="M378" s="217"/>
      <c r="N378" s="218"/>
      <c r="O378" s="218"/>
      <c r="P378" s="218"/>
      <c r="Q378" s="218"/>
      <c r="R378" s="218"/>
      <c r="S378" s="218"/>
      <c r="T378" s="219"/>
      <c r="AT378" s="220" t="s">
        <v>166</v>
      </c>
      <c r="AU378" s="220" t="s">
        <v>81</v>
      </c>
      <c r="AV378" s="14" t="s">
        <v>81</v>
      </c>
      <c r="AW378" s="14" t="s">
        <v>33</v>
      </c>
      <c r="AX378" s="14" t="s">
        <v>72</v>
      </c>
      <c r="AY378" s="220" t="s">
        <v>154</v>
      </c>
    </row>
    <row r="379" spans="2:51" s="15" customFormat="1" ht="11.25">
      <c r="B379" s="221"/>
      <c r="C379" s="222"/>
      <c r="D379" s="193" t="s">
        <v>166</v>
      </c>
      <c r="E379" s="223" t="s">
        <v>19</v>
      </c>
      <c r="F379" s="224" t="s">
        <v>196</v>
      </c>
      <c r="G379" s="222"/>
      <c r="H379" s="225">
        <v>600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166</v>
      </c>
      <c r="AU379" s="231" t="s">
        <v>81</v>
      </c>
      <c r="AV379" s="15" t="s">
        <v>161</v>
      </c>
      <c r="AW379" s="15" t="s">
        <v>33</v>
      </c>
      <c r="AX379" s="15" t="s">
        <v>79</v>
      </c>
      <c r="AY379" s="231" t="s">
        <v>154</v>
      </c>
    </row>
    <row r="380" spans="1:65" s="2" customFormat="1" ht="21.75" customHeight="1">
      <c r="A380" s="36"/>
      <c r="B380" s="37"/>
      <c r="C380" s="180" t="s">
        <v>767</v>
      </c>
      <c r="D380" s="180" t="s">
        <v>156</v>
      </c>
      <c r="E380" s="181" t="s">
        <v>2964</v>
      </c>
      <c r="F380" s="182" t="s">
        <v>2965</v>
      </c>
      <c r="G380" s="183" t="s">
        <v>177</v>
      </c>
      <c r="H380" s="184">
        <v>2100</v>
      </c>
      <c r="I380" s="185"/>
      <c r="J380" s="186">
        <f>ROUND(I380*H380,2)</f>
        <v>0</v>
      </c>
      <c r="K380" s="182" t="s">
        <v>160</v>
      </c>
      <c r="L380" s="41"/>
      <c r="M380" s="187" t="s">
        <v>19</v>
      </c>
      <c r="N380" s="188" t="s">
        <v>43</v>
      </c>
      <c r="O380" s="66"/>
      <c r="P380" s="189">
        <f>O380*H380</f>
        <v>0</v>
      </c>
      <c r="Q380" s="189">
        <v>0</v>
      </c>
      <c r="R380" s="189">
        <f>Q380*H380</f>
        <v>0</v>
      </c>
      <c r="S380" s="189">
        <v>0</v>
      </c>
      <c r="T380" s="190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91" t="s">
        <v>262</v>
      </c>
      <c r="AT380" s="191" t="s">
        <v>156</v>
      </c>
      <c r="AU380" s="191" t="s">
        <v>81</v>
      </c>
      <c r="AY380" s="19" t="s">
        <v>154</v>
      </c>
      <c r="BE380" s="192">
        <f>IF(N380="základní",J380,0)</f>
        <v>0</v>
      </c>
      <c r="BF380" s="192">
        <f>IF(N380="snížená",J380,0)</f>
        <v>0</v>
      </c>
      <c r="BG380" s="192">
        <f>IF(N380="zákl. přenesená",J380,0)</f>
        <v>0</v>
      </c>
      <c r="BH380" s="192">
        <f>IF(N380="sníž. přenesená",J380,0)</f>
        <v>0</v>
      </c>
      <c r="BI380" s="192">
        <f>IF(N380="nulová",J380,0)</f>
        <v>0</v>
      </c>
      <c r="BJ380" s="19" t="s">
        <v>79</v>
      </c>
      <c r="BK380" s="192">
        <f>ROUND(I380*H380,2)</f>
        <v>0</v>
      </c>
      <c r="BL380" s="19" t="s">
        <v>262</v>
      </c>
      <c r="BM380" s="191" t="s">
        <v>2973</v>
      </c>
    </row>
    <row r="381" spans="1:47" s="2" customFormat="1" ht="11.25">
      <c r="A381" s="36"/>
      <c r="B381" s="37"/>
      <c r="C381" s="38"/>
      <c r="D381" s="193" t="s">
        <v>163</v>
      </c>
      <c r="E381" s="38"/>
      <c r="F381" s="194" t="s">
        <v>2967</v>
      </c>
      <c r="G381" s="38"/>
      <c r="H381" s="38"/>
      <c r="I381" s="195"/>
      <c r="J381" s="38"/>
      <c r="K381" s="38"/>
      <c r="L381" s="41"/>
      <c r="M381" s="196"/>
      <c r="N381" s="197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163</v>
      </c>
      <c r="AU381" s="19" t="s">
        <v>81</v>
      </c>
    </row>
    <row r="382" spans="1:47" s="2" customFormat="1" ht="11.25">
      <c r="A382" s="36"/>
      <c r="B382" s="37"/>
      <c r="C382" s="38"/>
      <c r="D382" s="198" t="s">
        <v>164</v>
      </c>
      <c r="E382" s="38"/>
      <c r="F382" s="199" t="s">
        <v>2968</v>
      </c>
      <c r="G382" s="38"/>
      <c r="H382" s="38"/>
      <c r="I382" s="195"/>
      <c r="J382" s="38"/>
      <c r="K382" s="38"/>
      <c r="L382" s="41"/>
      <c r="M382" s="196"/>
      <c r="N382" s="197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164</v>
      </c>
      <c r="AU382" s="19" t="s">
        <v>81</v>
      </c>
    </row>
    <row r="383" spans="1:65" s="2" customFormat="1" ht="37.9" customHeight="1">
      <c r="A383" s="36"/>
      <c r="B383" s="37"/>
      <c r="C383" s="232" t="s">
        <v>771</v>
      </c>
      <c r="D383" s="232" t="s">
        <v>275</v>
      </c>
      <c r="E383" s="233" t="s">
        <v>2974</v>
      </c>
      <c r="F383" s="234" t="s">
        <v>2975</v>
      </c>
      <c r="G383" s="235" t="s">
        <v>177</v>
      </c>
      <c r="H383" s="236">
        <v>2520</v>
      </c>
      <c r="I383" s="237"/>
      <c r="J383" s="238">
        <f>ROUND(I383*H383,2)</f>
        <v>0</v>
      </c>
      <c r="K383" s="234" t="s">
        <v>160</v>
      </c>
      <c r="L383" s="239"/>
      <c r="M383" s="240" t="s">
        <v>19</v>
      </c>
      <c r="N383" s="241" t="s">
        <v>43</v>
      </c>
      <c r="O383" s="66"/>
      <c r="P383" s="189">
        <f>O383*H383</f>
        <v>0</v>
      </c>
      <c r="Q383" s="189">
        <v>8E-05</v>
      </c>
      <c r="R383" s="189">
        <f>Q383*H383</f>
        <v>0.20160000000000003</v>
      </c>
      <c r="S383" s="189">
        <v>0</v>
      </c>
      <c r="T383" s="190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91" t="s">
        <v>360</v>
      </c>
      <c r="AT383" s="191" t="s">
        <v>275</v>
      </c>
      <c r="AU383" s="191" t="s">
        <v>81</v>
      </c>
      <c r="AY383" s="19" t="s">
        <v>154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19" t="s">
        <v>79</v>
      </c>
      <c r="BK383" s="192">
        <f>ROUND(I383*H383,2)</f>
        <v>0</v>
      </c>
      <c r="BL383" s="19" t="s">
        <v>262</v>
      </c>
      <c r="BM383" s="191" t="s">
        <v>2976</v>
      </c>
    </row>
    <row r="384" spans="1:47" s="2" customFormat="1" ht="29.25">
      <c r="A384" s="36"/>
      <c r="B384" s="37"/>
      <c r="C384" s="38"/>
      <c r="D384" s="193" t="s">
        <v>163</v>
      </c>
      <c r="E384" s="38"/>
      <c r="F384" s="194" t="s">
        <v>2975</v>
      </c>
      <c r="G384" s="38"/>
      <c r="H384" s="38"/>
      <c r="I384" s="195"/>
      <c r="J384" s="38"/>
      <c r="K384" s="38"/>
      <c r="L384" s="41"/>
      <c r="M384" s="196"/>
      <c r="N384" s="197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163</v>
      </c>
      <c r="AU384" s="19" t="s">
        <v>81</v>
      </c>
    </row>
    <row r="385" spans="2:51" s="14" customFormat="1" ht="11.25">
      <c r="B385" s="210"/>
      <c r="C385" s="211"/>
      <c r="D385" s="193" t="s">
        <v>166</v>
      </c>
      <c r="E385" s="212" t="s">
        <v>19</v>
      </c>
      <c r="F385" s="213" t="s">
        <v>2977</v>
      </c>
      <c r="G385" s="211"/>
      <c r="H385" s="214">
        <v>2520</v>
      </c>
      <c r="I385" s="215"/>
      <c r="J385" s="211"/>
      <c r="K385" s="211"/>
      <c r="L385" s="216"/>
      <c r="M385" s="217"/>
      <c r="N385" s="218"/>
      <c r="O385" s="218"/>
      <c r="P385" s="218"/>
      <c r="Q385" s="218"/>
      <c r="R385" s="218"/>
      <c r="S385" s="218"/>
      <c r="T385" s="219"/>
      <c r="AT385" s="220" t="s">
        <v>166</v>
      </c>
      <c r="AU385" s="220" t="s">
        <v>81</v>
      </c>
      <c r="AV385" s="14" t="s">
        <v>81</v>
      </c>
      <c r="AW385" s="14" t="s">
        <v>33</v>
      </c>
      <c r="AX385" s="14" t="s">
        <v>72</v>
      </c>
      <c r="AY385" s="220" t="s">
        <v>154</v>
      </c>
    </row>
    <row r="386" spans="2:51" s="15" customFormat="1" ht="11.25">
      <c r="B386" s="221"/>
      <c r="C386" s="222"/>
      <c r="D386" s="193" t="s">
        <v>166</v>
      </c>
      <c r="E386" s="223" t="s">
        <v>19</v>
      </c>
      <c r="F386" s="224" t="s">
        <v>196</v>
      </c>
      <c r="G386" s="222"/>
      <c r="H386" s="225">
        <v>2520</v>
      </c>
      <c r="I386" s="226"/>
      <c r="J386" s="222"/>
      <c r="K386" s="222"/>
      <c r="L386" s="227"/>
      <c r="M386" s="228"/>
      <c r="N386" s="229"/>
      <c r="O386" s="229"/>
      <c r="P386" s="229"/>
      <c r="Q386" s="229"/>
      <c r="R386" s="229"/>
      <c r="S386" s="229"/>
      <c r="T386" s="230"/>
      <c r="AT386" s="231" t="s">
        <v>166</v>
      </c>
      <c r="AU386" s="231" t="s">
        <v>81</v>
      </c>
      <c r="AV386" s="15" t="s">
        <v>161</v>
      </c>
      <c r="AW386" s="15" t="s">
        <v>33</v>
      </c>
      <c r="AX386" s="15" t="s">
        <v>79</v>
      </c>
      <c r="AY386" s="231" t="s">
        <v>154</v>
      </c>
    </row>
    <row r="387" spans="1:65" s="2" customFormat="1" ht="21.75" customHeight="1">
      <c r="A387" s="36"/>
      <c r="B387" s="37"/>
      <c r="C387" s="180" t="s">
        <v>778</v>
      </c>
      <c r="D387" s="180" t="s">
        <v>156</v>
      </c>
      <c r="E387" s="181" t="s">
        <v>2964</v>
      </c>
      <c r="F387" s="182" t="s">
        <v>2965</v>
      </c>
      <c r="G387" s="183" t="s">
        <v>177</v>
      </c>
      <c r="H387" s="184">
        <v>150</v>
      </c>
      <c r="I387" s="185"/>
      <c r="J387" s="186">
        <f>ROUND(I387*H387,2)</f>
        <v>0</v>
      </c>
      <c r="K387" s="182" t="s">
        <v>160</v>
      </c>
      <c r="L387" s="41"/>
      <c r="M387" s="187" t="s">
        <v>19</v>
      </c>
      <c r="N387" s="188" t="s">
        <v>43</v>
      </c>
      <c r="O387" s="66"/>
      <c r="P387" s="189">
        <f>O387*H387</f>
        <v>0</v>
      </c>
      <c r="Q387" s="189">
        <v>0</v>
      </c>
      <c r="R387" s="189">
        <f>Q387*H387</f>
        <v>0</v>
      </c>
      <c r="S387" s="189">
        <v>0</v>
      </c>
      <c r="T387" s="190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91" t="s">
        <v>262</v>
      </c>
      <c r="AT387" s="191" t="s">
        <v>156</v>
      </c>
      <c r="AU387" s="191" t="s">
        <v>81</v>
      </c>
      <c r="AY387" s="19" t="s">
        <v>154</v>
      </c>
      <c r="BE387" s="192">
        <f>IF(N387="základní",J387,0)</f>
        <v>0</v>
      </c>
      <c r="BF387" s="192">
        <f>IF(N387="snížená",J387,0)</f>
        <v>0</v>
      </c>
      <c r="BG387" s="192">
        <f>IF(N387="zákl. přenesená",J387,0)</f>
        <v>0</v>
      </c>
      <c r="BH387" s="192">
        <f>IF(N387="sníž. přenesená",J387,0)</f>
        <v>0</v>
      </c>
      <c r="BI387" s="192">
        <f>IF(N387="nulová",J387,0)</f>
        <v>0</v>
      </c>
      <c r="BJ387" s="19" t="s">
        <v>79</v>
      </c>
      <c r="BK387" s="192">
        <f>ROUND(I387*H387,2)</f>
        <v>0</v>
      </c>
      <c r="BL387" s="19" t="s">
        <v>262</v>
      </c>
      <c r="BM387" s="191" t="s">
        <v>2978</v>
      </c>
    </row>
    <row r="388" spans="1:47" s="2" customFormat="1" ht="11.25">
      <c r="A388" s="36"/>
      <c r="B388" s="37"/>
      <c r="C388" s="38"/>
      <c r="D388" s="193" t="s">
        <v>163</v>
      </c>
      <c r="E388" s="38"/>
      <c r="F388" s="194" t="s">
        <v>2967</v>
      </c>
      <c r="G388" s="38"/>
      <c r="H388" s="38"/>
      <c r="I388" s="195"/>
      <c r="J388" s="38"/>
      <c r="K388" s="38"/>
      <c r="L388" s="41"/>
      <c r="M388" s="196"/>
      <c r="N388" s="197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163</v>
      </c>
      <c r="AU388" s="19" t="s">
        <v>81</v>
      </c>
    </row>
    <row r="389" spans="1:47" s="2" customFormat="1" ht="11.25">
      <c r="A389" s="36"/>
      <c r="B389" s="37"/>
      <c r="C389" s="38"/>
      <c r="D389" s="198" t="s">
        <v>164</v>
      </c>
      <c r="E389" s="38"/>
      <c r="F389" s="199" t="s">
        <v>2968</v>
      </c>
      <c r="G389" s="38"/>
      <c r="H389" s="38"/>
      <c r="I389" s="195"/>
      <c r="J389" s="38"/>
      <c r="K389" s="38"/>
      <c r="L389" s="41"/>
      <c r="M389" s="196"/>
      <c r="N389" s="197"/>
      <c r="O389" s="66"/>
      <c r="P389" s="66"/>
      <c r="Q389" s="66"/>
      <c r="R389" s="66"/>
      <c r="S389" s="66"/>
      <c r="T389" s="67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164</v>
      </c>
      <c r="AU389" s="19" t="s">
        <v>81</v>
      </c>
    </row>
    <row r="390" spans="1:65" s="2" customFormat="1" ht="44.25" customHeight="1">
      <c r="A390" s="36"/>
      <c r="B390" s="37"/>
      <c r="C390" s="232" t="s">
        <v>784</v>
      </c>
      <c r="D390" s="232" t="s">
        <v>275</v>
      </c>
      <c r="E390" s="233" t="s">
        <v>2979</v>
      </c>
      <c r="F390" s="234" t="s">
        <v>2980</v>
      </c>
      <c r="G390" s="235" t="s">
        <v>177</v>
      </c>
      <c r="H390" s="236">
        <v>180</v>
      </c>
      <c r="I390" s="237"/>
      <c r="J390" s="238">
        <f>ROUND(I390*H390,2)</f>
        <v>0</v>
      </c>
      <c r="K390" s="234" t="s">
        <v>160</v>
      </c>
      <c r="L390" s="239"/>
      <c r="M390" s="240" t="s">
        <v>19</v>
      </c>
      <c r="N390" s="241" t="s">
        <v>43</v>
      </c>
      <c r="O390" s="66"/>
      <c r="P390" s="189">
        <f>O390*H390</f>
        <v>0</v>
      </c>
      <c r="Q390" s="189">
        <v>0.00021</v>
      </c>
      <c r="R390" s="189">
        <f>Q390*H390</f>
        <v>0.0378</v>
      </c>
      <c r="S390" s="189">
        <v>0</v>
      </c>
      <c r="T390" s="190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91" t="s">
        <v>360</v>
      </c>
      <c r="AT390" s="191" t="s">
        <v>275</v>
      </c>
      <c r="AU390" s="191" t="s">
        <v>81</v>
      </c>
      <c r="AY390" s="19" t="s">
        <v>154</v>
      </c>
      <c r="BE390" s="192">
        <f>IF(N390="základní",J390,0)</f>
        <v>0</v>
      </c>
      <c r="BF390" s="192">
        <f>IF(N390="snížená",J390,0)</f>
        <v>0</v>
      </c>
      <c r="BG390" s="192">
        <f>IF(N390="zákl. přenesená",J390,0)</f>
        <v>0</v>
      </c>
      <c r="BH390" s="192">
        <f>IF(N390="sníž. přenesená",J390,0)</f>
        <v>0</v>
      </c>
      <c r="BI390" s="192">
        <f>IF(N390="nulová",J390,0)</f>
        <v>0</v>
      </c>
      <c r="BJ390" s="19" t="s">
        <v>79</v>
      </c>
      <c r="BK390" s="192">
        <f>ROUND(I390*H390,2)</f>
        <v>0</v>
      </c>
      <c r="BL390" s="19" t="s">
        <v>262</v>
      </c>
      <c r="BM390" s="191" t="s">
        <v>2981</v>
      </c>
    </row>
    <row r="391" spans="1:47" s="2" customFormat="1" ht="29.25">
      <c r="A391" s="36"/>
      <c r="B391" s="37"/>
      <c r="C391" s="38"/>
      <c r="D391" s="193" t="s">
        <v>163</v>
      </c>
      <c r="E391" s="38"/>
      <c r="F391" s="194" t="s">
        <v>2980</v>
      </c>
      <c r="G391" s="38"/>
      <c r="H391" s="38"/>
      <c r="I391" s="195"/>
      <c r="J391" s="38"/>
      <c r="K391" s="38"/>
      <c r="L391" s="41"/>
      <c r="M391" s="196"/>
      <c r="N391" s="197"/>
      <c r="O391" s="66"/>
      <c r="P391" s="66"/>
      <c r="Q391" s="66"/>
      <c r="R391" s="66"/>
      <c r="S391" s="66"/>
      <c r="T391" s="67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9" t="s">
        <v>163</v>
      </c>
      <c r="AU391" s="19" t="s">
        <v>81</v>
      </c>
    </row>
    <row r="392" spans="2:51" s="14" customFormat="1" ht="11.25">
      <c r="B392" s="210"/>
      <c r="C392" s="211"/>
      <c r="D392" s="193" t="s">
        <v>166</v>
      </c>
      <c r="E392" s="212" t="s">
        <v>19</v>
      </c>
      <c r="F392" s="213" t="s">
        <v>2982</v>
      </c>
      <c r="G392" s="211"/>
      <c r="H392" s="214">
        <v>180</v>
      </c>
      <c r="I392" s="215"/>
      <c r="J392" s="211"/>
      <c r="K392" s="211"/>
      <c r="L392" s="216"/>
      <c r="M392" s="217"/>
      <c r="N392" s="218"/>
      <c r="O392" s="218"/>
      <c r="P392" s="218"/>
      <c r="Q392" s="218"/>
      <c r="R392" s="218"/>
      <c r="S392" s="218"/>
      <c r="T392" s="219"/>
      <c r="AT392" s="220" t="s">
        <v>166</v>
      </c>
      <c r="AU392" s="220" t="s">
        <v>81</v>
      </c>
      <c r="AV392" s="14" t="s">
        <v>81</v>
      </c>
      <c r="AW392" s="14" t="s">
        <v>33</v>
      </c>
      <c r="AX392" s="14" t="s">
        <v>72</v>
      </c>
      <c r="AY392" s="220" t="s">
        <v>154</v>
      </c>
    </row>
    <row r="393" spans="2:51" s="15" customFormat="1" ht="11.25">
      <c r="B393" s="221"/>
      <c r="C393" s="222"/>
      <c r="D393" s="193" t="s">
        <v>166</v>
      </c>
      <c r="E393" s="223" t="s">
        <v>19</v>
      </c>
      <c r="F393" s="224" t="s">
        <v>196</v>
      </c>
      <c r="G393" s="222"/>
      <c r="H393" s="225">
        <v>180</v>
      </c>
      <c r="I393" s="226"/>
      <c r="J393" s="222"/>
      <c r="K393" s="222"/>
      <c r="L393" s="227"/>
      <c r="M393" s="228"/>
      <c r="N393" s="229"/>
      <c r="O393" s="229"/>
      <c r="P393" s="229"/>
      <c r="Q393" s="229"/>
      <c r="R393" s="229"/>
      <c r="S393" s="229"/>
      <c r="T393" s="230"/>
      <c r="AT393" s="231" t="s">
        <v>166</v>
      </c>
      <c r="AU393" s="231" t="s">
        <v>81</v>
      </c>
      <c r="AV393" s="15" t="s">
        <v>161</v>
      </c>
      <c r="AW393" s="15" t="s">
        <v>33</v>
      </c>
      <c r="AX393" s="15" t="s">
        <v>79</v>
      </c>
      <c r="AY393" s="231" t="s">
        <v>154</v>
      </c>
    </row>
    <row r="394" spans="1:65" s="2" customFormat="1" ht="33" customHeight="1">
      <c r="A394" s="36"/>
      <c r="B394" s="37"/>
      <c r="C394" s="180" t="s">
        <v>788</v>
      </c>
      <c r="D394" s="180" t="s">
        <v>156</v>
      </c>
      <c r="E394" s="181" t="s">
        <v>2983</v>
      </c>
      <c r="F394" s="182" t="s">
        <v>2984</v>
      </c>
      <c r="G394" s="183" t="s">
        <v>177</v>
      </c>
      <c r="H394" s="184">
        <v>250</v>
      </c>
      <c r="I394" s="185"/>
      <c r="J394" s="186">
        <f>ROUND(I394*H394,2)</f>
        <v>0</v>
      </c>
      <c r="K394" s="182" t="s">
        <v>160</v>
      </c>
      <c r="L394" s="41"/>
      <c r="M394" s="187" t="s">
        <v>19</v>
      </c>
      <c r="N394" s="188" t="s">
        <v>43</v>
      </c>
      <c r="O394" s="66"/>
      <c r="P394" s="189">
        <f>O394*H394</f>
        <v>0</v>
      </c>
      <c r="Q394" s="189">
        <v>0</v>
      </c>
      <c r="R394" s="189">
        <f>Q394*H394</f>
        <v>0</v>
      </c>
      <c r="S394" s="189">
        <v>0</v>
      </c>
      <c r="T394" s="190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91" t="s">
        <v>262</v>
      </c>
      <c r="AT394" s="191" t="s">
        <v>156</v>
      </c>
      <c r="AU394" s="191" t="s">
        <v>81</v>
      </c>
      <c r="AY394" s="19" t="s">
        <v>154</v>
      </c>
      <c r="BE394" s="192">
        <f>IF(N394="základní",J394,0)</f>
        <v>0</v>
      </c>
      <c r="BF394" s="192">
        <f>IF(N394="snížená",J394,0)</f>
        <v>0</v>
      </c>
      <c r="BG394" s="192">
        <f>IF(N394="zákl. přenesená",J394,0)</f>
        <v>0</v>
      </c>
      <c r="BH394" s="192">
        <f>IF(N394="sníž. přenesená",J394,0)</f>
        <v>0</v>
      </c>
      <c r="BI394" s="192">
        <f>IF(N394="nulová",J394,0)</f>
        <v>0</v>
      </c>
      <c r="BJ394" s="19" t="s">
        <v>79</v>
      </c>
      <c r="BK394" s="192">
        <f>ROUND(I394*H394,2)</f>
        <v>0</v>
      </c>
      <c r="BL394" s="19" t="s">
        <v>262</v>
      </c>
      <c r="BM394" s="191" t="s">
        <v>2985</v>
      </c>
    </row>
    <row r="395" spans="1:47" s="2" customFormat="1" ht="19.5">
      <c r="A395" s="36"/>
      <c r="B395" s="37"/>
      <c r="C395" s="38"/>
      <c r="D395" s="193" t="s">
        <v>163</v>
      </c>
      <c r="E395" s="38"/>
      <c r="F395" s="194" t="s">
        <v>2986</v>
      </c>
      <c r="G395" s="38"/>
      <c r="H395" s="38"/>
      <c r="I395" s="195"/>
      <c r="J395" s="38"/>
      <c r="K395" s="38"/>
      <c r="L395" s="41"/>
      <c r="M395" s="196"/>
      <c r="N395" s="197"/>
      <c r="O395" s="66"/>
      <c r="P395" s="66"/>
      <c r="Q395" s="66"/>
      <c r="R395" s="66"/>
      <c r="S395" s="66"/>
      <c r="T395" s="67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163</v>
      </c>
      <c r="AU395" s="19" t="s">
        <v>81</v>
      </c>
    </row>
    <row r="396" spans="1:47" s="2" customFormat="1" ht="11.25">
      <c r="A396" s="36"/>
      <c r="B396" s="37"/>
      <c r="C396" s="38"/>
      <c r="D396" s="198" t="s">
        <v>164</v>
      </c>
      <c r="E396" s="38"/>
      <c r="F396" s="199" t="s">
        <v>2987</v>
      </c>
      <c r="G396" s="38"/>
      <c r="H396" s="38"/>
      <c r="I396" s="195"/>
      <c r="J396" s="38"/>
      <c r="K396" s="38"/>
      <c r="L396" s="41"/>
      <c r="M396" s="196"/>
      <c r="N396" s="197"/>
      <c r="O396" s="66"/>
      <c r="P396" s="66"/>
      <c r="Q396" s="66"/>
      <c r="R396" s="66"/>
      <c r="S396" s="66"/>
      <c r="T396" s="67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164</v>
      </c>
      <c r="AU396" s="19" t="s">
        <v>81</v>
      </c>
    </row>
    <row r="397" spans="1:65" s="2" customFormat="1" ht="24.2" customHeight="1">
      <c r="A397" s="36"/>
      <c r="B397" s="37"/>
      <c r="C397" s="232" t="s">
        <v>794</v>
      </c>
      <c r="D397" s="232" t="s">
        <v>275</v>
      </c>
      <c r="E397" s="233" t="s">
        <v>2988</v>
      </c>
      <c r="F397" s="234" t="s">
        <v>2989</v>
      </c>
      <c r="G397" s="235" t="s">
        <v>177</v>
      </c>
      <c r="H397" s="236">
        <v>287.5</v>
      </c>
      <c r="I397" s="237"/>
      <c r="J397" s="238">
        <f>ROUND(I397*H397,2)</f>
        <v>0</v>
      </c>
      <c r="K397" s="234" t="s">
        <v>160</v>
      </c>
      <c r="L397" s="239"/>
      <c r="M397" s="240" t="s">
        <v>19</v>
      </c>
      <c r="N397" s="241" t="s">
        <v>43</v>
      </c>
      <c r="O397" s="66"/>
      <c r="P397" s="189">
        <f>O397*H397</f>
        <v>0</v>
      </c>
      <c r="Q397" s="189">
        <v>0.00025</v>
      </c>
      <c r="R397" s="189">
        <f>Q397*H397</f>
        <v>0.07187500000000001</v>
      </c>
      <c r="S397" s="189">
        <v>0</v>
      </c>
      <c r="T397" s="190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91" t="s">
        <v>360</v>
      </c>
      <c r="AT397" s="191" t="s">
        <v>275</v>
      </c>
      <c r="AU397" s="191" t="s">
        <v>81</v>
      </c>
      <c r="AY397" s="19" t="s">
        <v>154</v>
      </c>
      <c r="BE397" s="192">
        <f>IF(N397="základní",J397,0)</f>
        <v>0</v>
      </c>
      <c r="BF397" s="192">
        <f>IF(N397="snížená",J397,0)</f>
        <v>0</v>
      </c>
      <c r="BG397" s="192">
        <f>IF(N397="zákl. přenesená",J397,0)</f>
        <v>0</v>
      </c>
      <c r="BH397" s="192">
        <f>IF(N397="sníž. přenesená",J397,0)</f>
        <v>0</v>
      </c>
      <c r="BI397" s="192">
        <f>IF(N397="nulová",J397,0)</f>
        <v>0</v>
      </c>
      <c r="BJ397" s="19" t="s">
        <v>79</v>
      </c>
      <c r="BK397" s="192">
        <f>ROUND(I397*H397,2)</f>
        <v>0</v>
      </c>
      <c r="BL397" s="19" t="s">
        <v>262</v>
      </c>
      <c r="BM397" s="191" t="s">
        <v>2990</v>
      </c>
    </row>
    <row r="398" spans="1:47" s="2" customFormat="1" ht="19.5">
      <c r="A398" s="36"/>
      <c r="B398" s="37"/>
      <c r="C398" s="38"/>
      <c r="D398" s="193" t="s">
        <v>163</v>
      </c>
      <c r="E398" s="38"/>
      <c r="F398" s="194" t="s">
        <v>2989</v>
      </c>
      <c r="G398" s="38"/>
      <c r="H398" s="38"/>
      <c r="I398" s="195"/>
      <c r="J398" s="38"/>
      <c r="K398" s="38"/>
      <c r="L398" s="41"/>
      <c r="M398" s="196"/>
      <c r="N398" s="197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163</v>
      </c>
      <c r="AU398" s="19" t="s">
        <v>81</v>
      </c>
    </row>
    <row r="399" spans="2:51" s="14" customFormat="1" ht="11.25">
      <c r="B399" s="210"/>
      <c r="C399" s="211"/>
      <c r="D399" s="193" t="s">
        <v>166</v>
      </c>
      <c r="E399" s="212" t="s">
        <v>19</v>
      </c>
      <c r="F399" s="213" t="s">
        <v>2991</v>
      </c>
      <c r="G399" s="211"/>
      <c r="H399" s="214">
        <v>287.5</v>
      </c>
      <c r="I399" s="215"/>
      <c r="J399" s="211"/>
      <c r="K399" s="211"/>
      <c r="L399" s="216"/>
      <c r="M399" s="217"/>
      <c r="N399" s="218"/>
      <c r="O399" s="218"/>
      <c r="P399" s="218"/>
      <c r="Q399" s="218"/>
      <c r="R399" s="218"/>
      <c r="S399" s="218"/>
      <c r="T399" s="219"/>
      <c r="AT399" s="220" t="s">
        <v>166</v>
      </c>
      <c r="AU399" s="220" t="s">
        <v>81</v>
      </c>
      <c r="AV399" s="14" t="s">
        <v>81</v>
      </c>
      <c r="AW399" s="14" t="s">
        <v>33</v>
      </c>
      <c r="AX399" s="14" t="s">
        <v>72</v>
      </c>
      <c r="AY399" s="220" t="s">
        <v>154</v>
      </c>
    </row>
    <row r="400" spans="2:51" s="15" customFormat="1" ht="11.25">
      <c r="B400" s="221"/>
      <c r="C400" s="222"/>
      <c r="D400" s="193" t="s">
        <v>166</v>
      </c>
      <c r="E400" s="223" t="s">
        <v>19</v>
      </c>
      <c r="F400" s="224" t="s">
        <v>196</v>
      </c>
      <c r="G400" s="222"/>
      <c r="H400" s="225">
        <v>287.5</v>
      </c>
      <c r="I400" s="226"/>
      <c r="J400" s="222"/>
      <c r="K400" s="222"/>
      <c r="L400" s="227"/>
      <c r="M400" s="228"/>
      <c r="N400" s="229"/>
      <c r="O400" s="229"/>
      <c r="P400" s="229"/>
      <c r="Q400" s="229"/>
      <c r="R400" s="229"/>
      <c r="S400" s="229"/>
      <c r="T400" s="230"/>
      <c r="AT400" s="231" t="s">
        <v>166</v>
      </c>
      <c r="AU400" s="231" t="s">
        <v>81</v>
      </c>
      <c r="AV400" s="15" t="s">
        <v>161</v>
      </c>
      <c r="AW400" s="15" t="s">
        <v>33</v>
      </c>
      <c r="AX400" s="15" t="s">
        <v>79</v>
      </c>
      <c r="AY400" s="231" t="s">
        <v>154</v>
      </c>
    </row>
    <row r="401" spans="1:65" s="2" customFormat="1" ht="21.75" customHeight="1">
      <c r="A401" s="36"/>
      <c r="B401" s="37"/>
      <c r="C401" s="180" t="s">
        <v>800</v>
      </c>
      <c r="D401" s="180" t="s">
        <v>156</v>
      </c>
      <c r="E401" s="181" t="s">
        <v>2964</v>
      </c>
      <c r="F401" s="182" t="s">
        <v>2965</v>
      </c>
      <c r="G401" s="183" t="s">
        <v>177</v>
      </c>
      <c r="H401" s="184">
        <v>100</v>
      </c>
      <c r="I401" s="185"/>
      <c r="J401" s="186">
        <f>ROUND(I401*H401,2)</f>
        <v>0</v>
      </c>
      <c r="K401" s="182" t="s">
        <v>160</v>
      </c>
      <c r="L401" s="41"/>
      <c r="M401" s="187" t="s">
        <v>19</v>
      </c>
      <c r="N401" s="188" t="s">
        <v>43</v>
      </c>
      <c r="O401" s="66"/>
      <c r="P401" s="189">
        <f>O401*H401</f>
        <v>0</v>
      </c>
      <c r="Q401" s="189">
        <v>0</v>
      </c>
      <c r="R401" s="189">
        <f>Q401*H401</f>
        <v>0</v>
      </c>
      <c r="S401" s="189">
        <v>0</v>
      </c>
      <c r="T401" s="190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91" t="s">
        <v>262</v>
      </c>
      <c r="AT401" s="191" t="s">
        <v>156</v>
      </c>
      <c r="AU401" s="191" t="s">
        <v>81</v>
      </c>
      <c r="AY401" s="19" t="s">
        <v>154</v>
      </c>
      <c r="BE401" s="192">
        <f>IF(N401="základní",J401,0)</f>
        <v>0</v>
      </c>
      <c r="BF401" s="192">
        <f>IF(N401="snížená",J401,0)</f>
        <v>0</v>
      </c>
      <c r="BG401" s="192">
        <f>IF(N401="zákl. přenesená",J401,0)</f>
        <v>0</v>
      </c>
      <c r="BH401" s="192">
        <f>IF(N401="sníž. přenesená",J401,0)</f>
        <v>0</v>
      </c>
      <c r="BI401" s="192">
        <f>IF(N401="nulová",J401,0)</f>
        <v>0</v>
      </c>
      <c r="BJ401" s="19" t="s">
        <v>79</v>
      </c>
      <c r="BK401" s="192">
        <f>ROUND(I401*H401,2)</f>
        <v>0</v>
      </c>
      <c r="BL401" s="19" t="s">
        <v>262</v>
      </c>
      <c r="BM401" s="191" t="s">
        <v>2992</v>
      </c>
    </row>
    <row r="402" spans="1:47" s="2" customFormat="1" ht="11.25">
      <c r="A402" s="36"/>
      <c r="B402" s="37"/>
      <c r="C402" s="38"/>
      <c r="D402" s="193" t="s">
        <v>163</v>
      </c>
      <c r="E402" s="38"/>
      <c r="F402" s="194" t="s">
        <v>2967</v>
      </c>
      <c r="G402" s="38"/>
      <c r="H402" s="38"/>
      <c r="I402" s="195"/>
      <c r="J402" s="38"/>
      <c r="K402" s="38"/>
      <c r="L402" s="41"/>
      <c r="M402" s="196"/>
      <c r="N402" s="197"/>
      <c r="O402" s="66"/>
      <c r="P402" s="66"/>
      <c r="Q402" s="66"/>
      <c r="R402" s="66"/>
      <c r="S402" s="66"/>
      <c r="T402" s="67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9" t="s">
        <v>163</v>
      </c>
      <c r="AU402" s="19" t="s">
        <v>81</v>
      </c>
    </row>
    <row r="403" spans="1:47" s="2" customFormat="1" ht="11.25">
      <c r="A403" s="36"/>
      <c r="B403" s="37"/>
      <c r="C403" s="38"/>
      <c r="D403" s="198" t="s">
        <v>164</v>
      </c>
      <c r="E403" s="38"/>
      <c r="F403" s="199" t="s">
        <v>2968</v>
      </c>
      <c r="G403" s="38"/>
      <c r="H403" s="38"/>
      <c r="I403" s="195"/>
      <c r="J403" s="38"/>
      <c r="K403" s="38"/>
      <c r="L403" s="41"/>
      <c r="M403" s="196"/>
      <c r="N403" s="197"/>
      <c r="O403" s="66"/>
      <c r="P403" s="66"/>
      <c r="Q403" s="66"/>
      <c r="R403" s="66"/>
      <c r="S403" s="66"/>
      <c r="T403" s="67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9" t="s">
        <v>164</v>
      </c>
      <c r="AU403" s="19" t="s">
        <v>81</v>
      </c>
    </row>
    <row r="404" spans="1:47" s="2" customFormat="1" ht="19.5">
      <c r="A404" s="36"/>
      <c r="B404" s="37"/>
      <c r="C404" s="38"/>
      <c r="D404" s="193" t="s">
        <v>2416</v>
      </c>
      <c r="E404" s="38"/>
      <c r="F404" s="260" t="s">
        <v>2993</v>
      </c>
      <c r="G404" s="38"/>
      <c r="H404" s="38"/>
      <c r="I404" s="195"/>
      <c r="J404" s="38"/>
      <c r="K404" s="38"/>
      <c r="L404" s="41"/>
      <c r="M404" s="196"/>
      <c r="N404" s="197"/>
      <c r="O404" s="66"/>
      <c r="P404" s="66"/>
      <c r="Q404" s="66"/>
      <c r="R404" s="66"/>
      <c r="S404" s="66"/>
      <c r="T404" s="67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2416</v>
      </c>
      <c r="AU404" s="19" t="s">
        <v>81</v>
      </c>
    </row>
    <row r="405" spans="1:65" s="2" customFormat="1" ht="24.2" customHeight="1">
      <c r="A405" s="36"/>
      <c r="B405" s="37"/>
      <c r="C405" s="232" t="s">
        <v>805</v>
      </c>
      <c r="D405" s="232" t="s">
        <v>275</v>
      </c>
      <c r="E405" s="233" t="s">
        <v>2994</v>
      </c>
      <c r="F405" s="234" t="s">
        <v>2995</v>
      </c>
      <c r="G405" s="235" t="s">
        <v>177</v>
      </c>
      <c r="H405" s="236">
        <v>120</v>
      </c>
      <c r="I405" s="237"/>
      <c r="J405" s="238">
        <f>ROUND(I405*H405,2)</f>
        <v>0</v>
      </c>
      <c r="K405" s="234" t="s">
        <v>160</v>
      </c>
      <c r="L405" s="239"/>
      <c r="M405" s="240" t="s">
        <v>19</v>
      </c>
      <c r="N405" s="241" t="s">
        <v>43</v>
      </c>
      <c r="O405" s="66"/>
      <c r="P405" s="189">
        <f>O405*H405</f>
        <v>0</v>
      </c>
      <c r="Q405" s="189">
        <v>2E-05</v>
      </c>
      <c r="R405" s="189">
        <f>Q405*H405</f>
        <v>0.0024000000000000002</v>
      </c>
      <c r="S405" s="189">
        <v>0</v>
      </c>
      <c r="T405" s="190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91" t="s">
        <v>360</v>
      </c>
      <c r="AT405" s="191" t="s">
        <v>275</v>
      </c>
      <c r="AU405" s="191" t="s">
        <v>81</v>
      </c>
      <c r="AY405" s="19" t="s">
        <v>154</v>
      </c>
      <c r="BE405" s="192">
        <f>IF(N405="základní",J405,0)</f>
        <v>0</v>
      </c>
      <c r="BF405" s="192">
        <f>IF(N405="snížená",J405,0)</f>
        <v>0</v>
      </c>
      <c r="BG405" s="192">
        <f>IF(N405="zákl. přenesená",J405,0)</f>
        <v>0</v>
      </c>
      <c r="BH405" s="192">
        <f>IF(N405="sníž. přenesená",J405,0)</f>
        <v>0</v>
      </c>
      <c r="BI405" s="192">
        <f>IF(N405="nulová",J405,0)</f>
        <v>0</v>
      </c>
      <c r="BJ405" s="19" t="s">
        <v>79</v>
      </c>
      <c r="BK405" s="192">
        <f>ROUND(I405*H405,2)</f>
        <v>0</v>
      </c>
      <c r="BL405" s="19" t="s">
        <v>262</v>
      </c>
      <c r="BM405" s="191" t="s">
        <v>2996</v>
      </c>
    </row>
    <row r="406" spans="1:47" s="2" customFormat="1" ht="19.5">
      <c r="A406" s="36"/>
      <c r="B406" s="37"/>
      <c r="C406" s="38"/>
      <c r="D406" s="193" t="s">
        <v>163</v>
      </c>
      <c r="E406" s="38"/>
      <c r="F406" s="194" t="s">
        <v>2995</v>
      </c>
      <c r="G406" s="38"/>
      <c r="H406" s="38"/>
      <c r="I406" s="195"/>
      <c r="J406" s="38"/>
      <c r="K406" s="38"/>
      <c r="L406" s="41"/>
      <c r="M406" s="196"/>
      <c r="N406" s="197"/>
      <c r="O406" s="66"/>
      <c r="P406" s="66"/>
      <c r="Q406" s="66"/>
      <c r="R406" s="66"/>
      <c r="S406" s="66"/>
      <c r="T406" s="67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T406" s="19" t="s">
        <v>163</v>
      </c>
      <c r="AU406" s="19" t="s">
        <v>81</v>
      </c>
    </row>
    <row r="407" spans="2:51" s="14" customFormat="1" ht="11.25">
      <c r="B407" s="210"/>
      <c r="C407" s="211"/>
      <c r="D407" s="193" t="s">
        <v>166</v>
      </c>
      <c r="E407" s="212" t="s">
        <v>19</v>
      </c>
      <c r="F407" s="213" t="s">
        <v>2997</v>
      </c>
      <c r="G407" s="211"/>
      <c r="H407" s="214">
        <v>120</v>
      </c>
      <c r="I407" s="215"/>
      <c r="J407" s="211"/>
      <c r="K407" s="211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166</v>
      </c>
      <c r="AU407" s="220" t="s">
        <v>81</v>
      </c>
      <c r="AV407" s="14" t="s">
        <v>81</v>
      </c>
      <c r="AW407" s="14" t="s">
        <v>33</v>
      </c>
      <c r="AX407" s="14" t="s">
        <v>72</v>
      </c>
      <c r="AY407" s="220" t="s">
        <v>154</v>
      </c>
    </row>
    <row r="408" spans="2:51" s="15" customFormat="1" ht="11.25">
      <c r="B408" s="221"/>
      <c r="C408" s="222"/>
      <c r="D408" s="193" t="s">
        <v>166</v>
      </c>
      <c r="E408" s="223" t="s">
        <v>19</v>
      </c>
      <c r="F408" s="224" t="s">
        <v>196</v>
      </c>
      <c r="G408" s="222"/>
      <c r="H408" s="225">
        <v>120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166</v>
      </c>
      <c r="AU408" s="231" t="s">
        <v>81</v>
      </c>
      <c r="AV408" s="15" t="s">
        <v>161</v>
      </c>
      <c r="AW408" s="15" t="s">
        <v>33</v>
      </c>
      <c r="AX408" s="15" t="s">
        <v>79</v>
      </c>
      <c r="AY408" s="231" t="s">
        <v>154</v>
      </c>
    </row>
    <row r="409" spans="1:65" s="2" customFormat="1" ht="21.75" customHeight="1">
      <c r="A409" s="36"/>
      <c r="B409" s="37"/>
      <c r="C409" s="180" t="s">
        <v>814</v>
      </c>
      <c r="D409" s="180" t="s">
        <v>156</v>
      </c>
      <c r="E409" s="181" t="s">
        <v>2998</v>
      </c>
      <c r="F409" s="182" t="s">
        <v>2999</v>
      </c>
      <c r="G409" s="183" t="s">
        <v>177</v>
      </c>
      <c r="H409" s="184">
        <v>80</v>
      </c>
      <c r="I409" s="185"/>
      <c r="J409" s="186">
        <f>ROUND(I409*H409,2)</f>
        <v>0</v>
      </c>
      <c r="K409" s="182" t="s">
        <v>160</v>
      </c>
      <c r="L409" s="41"/>
      <c r="M409" s="187" t="s">
        <v>19</v>
      </c>
      <c r="N409" s="188" t="s">
        <v>43</v>
      </c>
      <c r="O409" s="66"/>
      <c r="P409" s="189">
        <f>O409*H409</f>
        <v>0</v>
      </c>
      <c r="Q409" s="189">
        <v>3E-05</v>
      </c>
      <c r="R409" s="189">
        <f>Q409*H409</f>
        <v>0.0024000000000000002</v>
      </c>
      <c r="S409" s="189">
        <v>0.003</v>
      </c>
      <c r="T409" s="190">
        <f>S409*H409</f>
        <v>0.24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91" t="s">
        <v>262</v>
      </c>
      <c r="AT409" s="191" t="s">
        <v>156</v>
      </c>
      <c r="AU409" s="191" t="s">
        <v>81</v>
      </c>
      <c r="AY409" s="19" t="s">
        <v>154</v>
      </c>
      <c r="BE409" s="192">
        <f>IF(N409="základní",J409,0)</f>
        <v>0</v>
      </c>
      <c r="BF409" s="192">
        <f>IF(N409="snížená",J409,0)</f>
        <v>0</v>
      </c>
      <c r="BG409" s="192">
        <f>IF(N409="zákl. přenesená",J409,0)</f>
        <v>0</v>
      </c>
      <c r="BH409" s="192">
        <f>IF(N409="sníž. přenesená",J409,0)</f>
        <v>0</v>
      </c>
      <c r="BI409" s="192">
        <f>IF(N409="nulová",J409,0)</f>
        <v>0</v>
      </c>
      <c r="BJ409" s="19" t="s">
        <v>79</v>
      </c>
      <c r="BK409" s="192">
        <f>ROUND(I409*H409,2)</f>
        <v>0</v>
      </c>
      <c r="BL409" s="19" t="s">
        <v>262</v>
      </c>
      <c r="BM409" s="191" t="s">
        <v>3000</v>
      </c>
    </row>
    <row r="410" spans="1:47" s="2" customFormat="1" ht="19.5">
      <c r="A410" s="36"/>
      <c r="B410" s="37"/>
      <c r="C410" s="38"/>
      <c r="D410" s="193" t="s">
        <v>163</v>
      </c>
      <c r="E410" s="38"/>
      <c r="F410" s="194" t="s">
        <v>3001</v>
      </c>
      <c r="G410" s="38"/>
      <c r="H410" s="38"/>
      <c r="I410" s="195"/>
      <c r="J410" s="38"/>
      <c r="K410" s="38"/>
      <c r="L410" s="41"/>
      <c r="M410" s="196"/>
      <c r="N410" s="197"/>
      <c r="O410" s="66"/>
      <c r="P410" s="66"/>
      <c r="Q410" s="66"/>
      <c r="R410" s="66"/>
      <c r="S410" s="66"/>
      <c r="T410" s="67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9" t="s">
        <v>163</v>
      </c>
      <c r="AU410" s="19" t="s">
        <v>81</v>
      </c>
    </row>
    <row r="411" spans="1:47" s="2" customFormat="1" ht="11.25">
      <c r="A411" s="36"/>
      <c r="B411" s="37"/>
      <c r="C411" s="38"/>
      <c r="D411" s="198" t="s">
        <v>164</v>
      </c>
      <c r="E411" s="38"/>
      <c r="F411" s="199" t="s">
        <v>3002</v>
      </c>
      <c r="G411" s="38"/>
      <c r="H411" s="38"/>
      <c r="I411" s="195"/>
      <c r="J411" s="38"/>
      <c r="K411" s="38"/>
      <c r="L411" s="41"/>
      <c r="M411" s="196"/>
      <c r="N411" s="197"/>
      <c r="O411" s="66"/>
      <c r="P411" s="66"/>
      <c r="Q411" s="66"/>
      <c r="R411" s="66"/>
      <c r="S411" s="66"/>
      <c r="T411" s="67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164</v>
      </c>
      <c r="AU411" s="19" t="s">
        <v>81</v>
      </c>
    </row>
    <row r="412" spans="1:65" s="2" customFormat="1" ht="24.2" customHeight="1">
      <c r="A412" s="36"/>
      <c r="B412" s="37"/>
      <c r="C412" s="180" t="s">
        <v>819</v>
      </c>
      <c r="D412" s="180" t="s">
        <v>156</v>
      </c>
      <c r="E412" s="181" t="s">
        <v>3003</v>
      </c>
      <c r="F412" s="182" t="s">
        <v>3004</v>
      </c>
      <c r="G412" s="183" t="s">
        <v>177</v>
      </c>
      <c r="H412" s="184">
        <v>80</v>
      </c>
      <c r="I412" s="185"/>
      <c r="J412" s="186">
        <f>ROUND(I412*H412,2)</f>
        <v>0</v>
      </c>
      <c r="K412" s="182" t="s">
        <v>160</v>
      </c>
      <c r="L412" s="41"/>
      <c r="M412" s="187" t="s">
        <v>19</v>
      </c>
      <c r="N412" s="188" t="s">
        <v>43</v>
      </c>
      <c r="O412" s="66"/>
      <c r="P412" s="189">
        <f>O412*H412</f>
        <v>0</v>
      </c>
      <c r="Q412" s="189">
        <v>0.0015</v>
      </c>
      <c r="R412" s="189">
        <f>Q412*H412</f>
        <v>0.12</v>
      </c>
      <c r="S412" s="189">
        <v>0</v>
      </c>
      <c r="T412" s="190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91" t="s">
        <v>262</v>
      </c>
      <c r="AT412" s="191" t="s">
        <v>156</v>
      </c>
      <c r="AU412" s="191" t="s">
        <v>81</v>
      </c>
      <c r="AY412" s="19" t="s">
        <v>154</v>
      </c>
      <c r="BE412" s="192">
        <f>IF(N412="základní",J412,0)</f>
        <v>0</v>
      </c>
      <c r="BF412" s="192">
        <f>IF(N412="snížená",J412,0)</f>
        <v>0</v>
      </c>
      <c r="BG412" s="192">
        <f>IF(N412="zákl. přenesená",J412,0)</f>
        <v>0</v>
      </c>
      <c r="BH412" s="192">
        <f>IF(N412="sníž. přenesená",J412,0)</f>
        <v>0</v>
      </c>
      <c r="BI412" s="192">
        <f>IF(N412="nulová",J412,0)</f>
        <v>0</v>
      </c>
      <c r="BJ412" s="19" t="s">
        <v>79</v>
      </c>
      <c r="BK412" s="192">
        <f>ROUND(I412*H412,2)</f>
        <v>0</v>
      </c>
      <c r="BL412" s="19" t="s">
        <v>262</v>
      </c>
      <c r="BM412" s="191" t="s">
        <v>3005</v>
      </c>
    </row>
    <row r="413" spans="1:47" s="2" customFormat="1" ht="19.5">
      <c r="A413" s="36"/>
      <c r="B413" s="37"/>
      <c r="C413" s="38"/>
      <c r="D413" s="193" t="s">
        <v>163</v>
      </c>
      <c r="E413" s="38"/>
      <c r="F413" s="194" t="s">
        <v>3006</v>
      </c>
      <c r="G413" s="38"/>
      <c r="H413" s="38"/>
      <c r="I413" s="195"/>
      <c r="J413" s="38"/>
      <c r="K413" s="38"/>
      <c r="L413" s="41"/>
      <c r="M413" s="196"/>
      <c r="N413" s="197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163</v>
      </c>
      <c r="AU413" s="19" t="s">
        <v>81</v>
      </c>
    </row>
    <row r="414" spans="1:47" s="2" customFormat="1" ht="11.25">
      <c r="A414" s="36"/>
      <c r="B414" s="37"/>
      <c r="C414" s="38"/>
      <c r="D414" s="198" t="s">
        <v>164</v>
      </c>
      <c r="E414" s="38"/>
      <c r="F414" s="199" t="s">
        <v>3007</v>
      </c>
      <c r="G414" s="38"/>
      <c r="H414" s="38"/>
      <c r="I414" s="195"/>
      <c r="J414" s="38"/>
      <c r="K414" s="38"/>
      <c r="L414" s="41"/>
      <c r="M414" s="196"/>
      <c r="N414" s="197"/>
      <c r="O414" s="66"/>
      <c r="P414" s="66"/>
      <c r="Q414" s="66"/>
      <c r="R414" s="66"/>
      <c r="S414" s="66"/>
      <c r="T414" s="67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9" t="s">
        <v>164</v>
      </c>
      <c r="AU414" s="19" t="s">
        <v>81</v>
      </c>
    </row>
    <row r="415" spans="2:63" s="12" customFormat="1" ht="22.9" customHeight="1">
      <c r="B415" s="164"/>
      <c r="C415" s="165"/>
      <c r="D415" s="166" t="s">
        <v>71</v>
      </c>
      <c r="E415" s="178" t="s">
        <v>3008</v>
      </c>
      <c r="F415" s="178" t="s">
        <v>3009</v>
      </c>
      <c r="G415" s="165"/>
      <c r="H415" s="165"/>
      <c r="I415" s="168"/>
      <c r="J415" s="179">
        <f>BK415</f>
        <v>0</v>
      </c>
      <c r="K415" s="165"/>
      <c r="L415" s="170"/>
      <c r="M415" s="171"/>
      <c r="N415" s="172"/>
      <c r="O415" s="172"/>
      <c r="P415" s="173">
        <f>SUM(P416:P458)</f>
        <v>0</v>
      </c>
      <c r="Q415" s="172"/>
      <c r="R415" s="173">
        <f>SUM(R416:R458)</f>
        <v>0.040959999999999996</v>
      </c>
      <c r="S415" s="172"/>
      <c r="T415" s="174">
        <f>SUM(T416:T458)</f>
        <v>0</v>
      </c>
      <c r="AR415" s="175" t="s">
        <v>79</v>
      </c>
      <c r="AT415" s="176" t="s">
        <v>71</v>
      </c>
      <c r="AU415" s="176" t="s">
        <v>79</v>
      </c>
      <c r="AY415" s="175" t="s">
        <v>154</v>
      </c>
      <c r="BK415" s="177">
        <f>SUM(BK416:BK458)</f>
        <v>0</v>
      </c>
    </row>
    <row r="416" spans="1:65" s="2" customFormat="1" ht="16.5" customHeight="1">
      <c r="A416" s="36"/>
      <c r="B416" s="37"/>
      <c r="C416" s="180" t="s">
        <v>824</v>
      </c>
      <c r="D416" s="180" t="s">
        <v>156</v>
      </c>
      <c r="E416" s="181" t="s">
        <v>3010</v>
      </c>
      <c r="F416" s="182" t="s">
        <v>3011</v>
      </c>
      <c r="G416" s="183" t="s">
        <v>444</v>
      </c>
      <c r="H416" s="184">
        <v>1</v>
      </c>
      <c r="I416" s="185"/>
      <c r="J416" s="186">
        <f>ROUND(I416*H416,2)</f>
        <v>0</v>
      </c>
      <c r="K416" s="182" t="s">
        <v>160</v>
      </c>
      <c r="L416" s="41"/>
      <c r="M416" s="187" t="s">
        <v>19</v>
      </c>
      <c r="N416" s="188" t="s">
        <v>43</v>
      </c>
      <c r="O416" s="66"/>
      <c r="P416" s="189">
        <f>O416*H416</f>
        <v>0</v>
      </c>
      <c r="Q416" s="189">
        <v>0</v>
      </c>
      <c r="R416" s="189">
        <f>Q416*H416</f>
        <v>0</v>
      </c>
      <c r="S416" s="189">
        <v>0</v>
      </c>
      <c r="T416" s="190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91" t="s">
        <v>262</v>
      </c>
      <c r="AT416" s="191" t="s">
        <v>156</v>
      </c>
      <c r="AU416" s="191" t="s">
        <v>81</v>
      </c>
      <c r="AY416" s="19" t="s">
        <v>154</v>
      </c>
      <c r="BE416" s="192">
        <f>IF(N416="základní",J416,0)</f>
        <v>0</v>
      </c>
      <c r="BF416" s="192">
        <f>IF(N416="snížená",J416,0)</f>
        <v>0</v>
      </c>
      <c r="BG416" s="192">
        <f>IF(N416="zákl. přenesená",J416,0)</f>
        <v>0</v>
      </c>
      <c r="BH416" s="192">
        <f>IF(N416="sníž. přenesená",J416,0)</f>
        <v>0</v>
      </c>
      <c r="BI416" s="192">
        <f>IF(N416="nulová",J416,0)</f>
        <v>0</v>
      </c>
      <c r="BJ416" s="19" t="s">
        <v>79</v>
      </c>
      <c r="BK416" s="192">
        <f>ROUND(I416*H416,2)</f>
        <v>0</v>
      </c>
      <c r="BL416" s="19" t="s">
        <v>262</v>
      </c>
      <c r="BM416" s="191" t="s">
        <v>3012</v>
      </c>
    </row>
    <row r="417" spans="1:47" s="2" customFormat="1" ht="11.25">
      <c r="A417" s="36"/>
      <c r="B417" s="37"/>
      <c r="C417" s="38"/>
      <c r="D417" s="193" t="s">
        <v>163</v>
      </c>
      <c r="E417" s="38"/>
      <c r="F417" s="194" t="s">
        <v>3013</v>
      </c>
      <c r="G417" s="38"/>
      <c r="H417" s="38"/>
      <c r="I417" s="195"/>
      <c r="J417" s="38"/>
      <c r="K417" s="38"/>
      <c r="L417" s="41"/>
      <c r="M417" s="196"/>
      <c r="N417" s="197"/>
      <c r="O417" s="66"/>
      <c r="P417" s="66"/>
      <c r="Q417" s="66"/>
      <c r="R417" s="66"/>
      <c r="S417" s="66"/>
      <c r="T417" s="67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9" t="s">
        <v>163</v>
      </c>
      <c r="AU417" s="19" t="s">
        <v>81</v>
      </c>
    </row>
    <row r="418" spans="1:47" s="2" customFormat="1" ht="11.25">
      <c r="A418" s="36"/>
      <c r="B418" s="37"/>
      <c r="C418" s="38"/>
      <c r="D418" s="198" t="s">
        <v>164</v>
      </c>
      <c r="E418" s="38"/>
      <c r="F418" s="199" t="s">
        <v>3014</v>
      </c>
      <c r="G418" s="38"/>
      <c r="H418" s="38"/>
      <c r="I418" s="195"/>
      <c r="J418" s="38"/>
      <c r="K418" s="38"/>
      <c r="L418" s="41"/>
      <c r="M418" s="196"/>
      <c r="N418" s="197"/>
      <c r="O418" s="66"/>
      <c r="P418" s="66"/>
      <c r="Q418" s="66"/>
      <c r="R418" s="66"/>
      <c r="S418" s="66"/>
      <c r="T418" s="67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9" t="s">
        <v>164</v>
      </c>
      <c r="AU418" s="19" t="s">
        <v>81</v>
      </c>
    </row>
    <row r="419" spans="1:65" s="2" customFormat="1" ht="24.2" customHeight="1">
      <c r="A419" s="36"/>
      <c r="B419" s="37"/>
      <c r="C419" s="232" t="s">
        <v>829</v>
      </c>
      <c r="D419" s="232" t="s">
        <v>275</v>
      </c>
      <c r="E419" s="233" t="s">
        <v>3015</v>
      </c>
      <c r="F419" s="234" t="s">
        <v>3016</v>
      </c>
      <c r="G419" s="235" t="s">
        <v>444</v>
      </c>
      <c r="H419" s="236">
        <v>1</v>
      </c>
      <c r="I419" s="237"/>
      <c r="J419" s="238">
        <f>ROUND(I419*H419,2)</f>
        <v>0</v>
      </c>
      <c r="K419" s="234" t="s">
        <v>160</v>
      </c>
      <c r="L419" s="239"/>
      <c r="M419" s="240" t="s">
        <v>19</v>
      </c>
      <c r="N419" s="241" t="s">
        <v>43</v>
      </c>
      <c r="O419" s="66"/>
      <c r="P419" s="189">
        <f>O419*H419</f>
        <v>0</v>
      </c>
      <c r="Q419" s="189">
        <v>0.0277</v>
      </c>
      <c r="R419" s="189">
        <f>Q419*H419</f>
        <v>0.0277</v>
      </c>
      <c r="S419" s="189">
        <v>0</v>
      </c>
      <c r="T419" s="190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91" t="s">
        <v>360</v>
      </c>
      <c r="AT419" s="191" t="s">
        <v>275</v>
      </c>
      <c r="AU419" s="191" t="s">
        <v>81</v>
      </c>
      <c r="AY419" s="19" t="s">
        <v>154</v>
      </c>
      <c r="BE419" s="192">
        <f>IF(N419="základní",J419,0)</f>
        <v>0</v>
      </c>
      <c r="BF419" s="192">
        <f>IF(N419="snížená",J419,0)</f>
        <v>0</v>
      </c>
      <c r="BG419" s="192">
        <f>IF(N419="zákl. přenesená",J419,0)</f>
        <v>0</v>
      </c>
      <c r="BH419" s="192">
        <f>IF(N419="sníž. přenesená",J419,0)</f>
        <v>0</v>
      </c>
      <c r="BI419" s="192">
        <f>IF(N419="nulová",J419,0)</f>
        <v>0</v>
      </c>
      <c r="BJ419" s="19" t="s">
        <v>79</v>
      </c>
      <c r="BK419" s="192">
        <f>ROUND(I419*H419,2)</f>
        <v>0</v>
      </c>
      <c r="BL419" s="19" t="s">
        <v>262</v>
      </c>
      <c r="BM419" s="191" t="s">
        <v>3017</v>
      </c>
    </row>
    <row r="420" spans="1:47" s="2" customFormat="1" ht="19.5">
      <c r="A420" s="36"/>
      <c r="B420" s="37"/>
      <c r="C420" s="38"/>
      <c r="D420" s="193" t="s">
        <v>163</v>
      </c>
      <c r="E420" s="38"/>
      <c r="F420" s="194" t="s">
        <v>3016</v>
      </c>
      <c r="G420" s="38"/>
      <c r="H420" s="38"/>
      <c r="I420" s="195"/>
      <c r="J420" s="38"/>
      <c r="K420" s="38"/>
      <c r="L420" s="41"/>
      <c r="M420" s="196"/>
      <c r="N420" s="197"/>
      <c r="O420" s="66"/>
      <c r="P420" s="66"/>
      <c r="Q420" s="66"/>
      <c r="R420" s="66"/>
      <c r="S420" s="66"/>
      <c r="T420" s="67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9" t="s">
        <v>163</v>
      </c>
      <c r="AU420" s="19" t="s">
        <v>81</v>
      </c>
    </row>
    <row r="421" spans="1:65" s="2" customFormat="1" ht="16.5" customHeight="1">
      <c r="A421" s="36"/>
      <c r="B421" s="37"/>
      <c r="C421" s="180" t="s">
        <v>834</v>
      </c>
      <c r="D421" s="180" t="s">
        <v>156</v>
      </c>
      <c r="E421" s="181" t="s">
        <v>3018</v>
      </c>
      <c r="F421" s="182" t="s">
        <v>3019</v>
      </c>
      <c r="G421" s="183" t="s">
        <v>444</v>
      </c>
      <c r="H421" s="184">
        <v>2</v>
      </c>
      <c r="I421" s="185"/>
      <c r="J421" s="186">
        <f>ROUND(I421*H421,2)</f>
        <v>0</v>
      </c>
      <c r="K421" s="182" t="s">
        <v>160</v>
      </c>
      <c r="L421" s="41"/>
      <c r="M421" s="187" t="s">
        <v>19</v>
      </c>
      <c r="N421" s="188" t="s">
        <v>43</v>
      </c>
      <c r="O421" s="66"/>
      <c r="P421" s="189">
        <f>O421*H421</f>
        <v>0</v>
      </c>
      <c r="Q421" s="189">
        <v>0</v>
      </c>
      <c r="R421" s="189">
        <f>Q421*H421</f>
        <v>0</v>
      </c>
      <c r="S421" s="189">
        <v>0</v>
      </c>
      <c r="T421" s="190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91" t="s">
        <v>262</v>
      </c>
      <c r="AT421" s="191" t="s">
        <v>156</v>
      </c>
      <c r="AU421" s="191" t="s">
        <v>81</v>
      </c>
      <c r="AY421" s="19" t="s">
        <v>154</v>
      </c>
      <c r="BE421" s="192">
        <f>IF(N421="základní",J421,0)</f>
        <v>0</v>
      </c>
      <c r="BF421" s="192">
        <f>IF(N421="snížená",J421,0)</f>
        <v>0</v>
      </c>
      <c r="BG421" s="192">
        <f>IF(N421="zákl. přenesená",J421,0)</f>
        <v>0</v>
      </c>
      <c r="BH421" s="192">
        <f>IF(N421="sníž. přenesená",J421,0)</f>
        <v>0</v>
      </c>
      <c r="BI421" s="192">
        <f>IF(N421="nulová",J421,0)</f>
        <v>0</v>
      </c>
      <c r="BJ421" s="19" t="s">
        <v>79</v>
      </c>
      <c r="BK421" s="192">
        <f>ROUND(I421*H421,2)</f>
        <v>0</v>
      </c>
      <c r="BL421" s="19" t="s">
        <v>262</v>
      </c>
      <c r="BM421" s="191" t="s">
        <v>3020</v>
      </c>
    </row>
    <row r="422" spans="1:47" s="2" customFormat="1" ht="19.5">
      <c r="A422" s="36"/>
      <c r="B422" s="37"/>
      <c r="C422" s="38"/>
      <c r="D422" s="193" t="s">
        <v>163</v>
      </c>
      <c r="E422" s="38"/>
      <c r="F422" s="194" t="s">
        <v>3021</v>
      </c>
      <c r="G422" s="38"/>
      <c r="H422" s="38"/>
      <c r="I422" s="195"/>
      <c r="J422" s="38"/>
      <c r="K422" s="38"/>
      <c r="L422" s="41"/>
      <c r="M422" s="196"/>
      <c r="N422" s="197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163</v>
      </c>
      <c r="AU422" s="19" t="s">
        <v>81</v>
      </c>
    </row>
    <row r="423" spans="1:47" s="2" customFormat="1" ht="11.25">
      <c r="A423" s="36"/>
      <c r="B423" s="37"/>
      <c r="C423" s="38"/>
      <c r="D423" s="198" t="s">
        <v>164</v>
      </c>
      <c r="E423" s="38"/>
      <c r="F423" s="199" t="s">
        <v>3022</v>
      </c>
      <c r="G423" s="38"/>
      <c r="H423" s="38"/>
      <c r="I423" s="195"/>
      <c r="J423" s="38"/>
      <c r="K423" s="38"/>
      <c r="L423" s="41"/>
      <c r="M423" s="196"/>
      <c r="N423" s="197"/>
      <c r="O423" s="66"/>
      <c r="P423" s="66"/>
      <c r="Q423" s="66"/>
      <c r="R423" s="66"/>
      <c r="S423" s="66"/>
      <c r="T423" s="67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164</v>
      </c>
      <c r="AU423" s="19" t="s">
        <v>81</v>
      </c>
    </row>
    <row r="424" spans="1:65" s="2" customFormat="1" ht="24.2" customHeight="1">
      <c r="A424" s="36"/>
      <c r="B424" s="37"/>
      <c r="C424" s="232" t="s">
        <v>840</v>
      </c>
      <c r="D424" s="232" t="s">
        <v>275</v>
      </c>
      <c r="E424" s="233" t="s">
        <v>3023</v>
      </c>
      <c r="F424" s="234" t="s">
        <v>3024</v>
      </c>
      <c r="G424" s="235" t="s">
        <v>444</v>
      </c>
      <c r="H424" s="236">
        <v>2</v>
      </c>
      <c r="I424" s="237"/>
      <c r="J424" s="238">
        <f>ROUND(I424*H424,2)</f>
        <v>0</v>
      </c>
      <c r="K424" s="234" t="s">
        <v>160</v>
      </c>
      <c r="L424" s="239"/>
      <c r="M424" s="240" t="s">
        <v>19</v>
      </c>
      <c r="N424" s="241" t="s">
        <v>43</v>
      </c>
      <c r="O424" s="66"/>
      <c r="P424" s="189">
        <f>O424*H424</f>
        <v>0</v>
      </c>
      <c r="Q424" s="189">
        <v>0.002</v>
      </c>
      <c r="R424" s="189">
        <f>Q424*H424</f>
        <v>0.004</v>
      </c>
      <c r="S424" s="189">
        <v>0</v>
      </c>
      <c r="T424" s="190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91" t="s">
        <v>360</v>
      </c>
      <c r="AT424" s="191" t="s">
        <v>275</v>
      </c>
      <c r="AU424" s="191" t="s">
        <v>81</v>
      </c>
      <c r="AY424" s="19" t="s">
        <v>154</v>
      </c>
      <c r="BE424" s="192">
        <f>IF(N424="základní",J424,0)</f>
        <v>0</v>
      </c>
      <c r="BF424" s="192">
        <f>IF(N424="snížená",J424,0)</f>
        <v>0</v>
      </c>
      <c r="BG424" s="192">
        <f>IF(N424="zákl. přenesená",J424,0)</f>
        <v>0</v>
      </c>
      <c r="BH424" s="192">
        <f>IF(N424="sníž. přenesená",J424,0)</f>
        <v>0</v>
      </c>
      <c r="BI424" s="192">
        <f>IF(N424="nulová",J424,0)</f>
        <v>0</v>
      </c>
      <c r="BJ424" s="19" t="s">
        <v>79</v>
      </c>
      <c r="BK424" s="192">
        <f>ROUND(I424*H424,2)</f>
        <v>0</v>
      </c>
      <c r="BL424" s="19" t="s">
        <v>262</v>
      </c>
      <c r="BM424" s="191" t="s">
        <v>3025</v>
      </c>
    </row>
    <row r="425" spans="1:47" s="2" customFormat="1" ht="11.25">
      <c r="A425" s="36"/>
      <c r="B425" s="37"/>
      <c r="C425" s="38"/>
      <c r="D425" s="193" t="s">
        <v>163</v>
      </c>
      <c r="E425" s="38"/>
      <c r="F425" s="194" t="s">
        <v>3024</v>
      </c>
      <c r="G425" s="38"/>
      <c r="H425" s="38"/>
      <c r="I425" s="195"/>
      <c r="J425" s="38"/>
      <c r="K425" s="38"/>
      <c r="L425" s="41"/>
      <c r="M425" s="196"/>
      <c r="N425" s="197"/>
      <c r="O425" s="66"/>
      <c r="P425" s="66"/>
      <c r="Q425" s="66"/>
      <c r="R425" s="66"/>
      <c r="S425" s="66"/>
      <c r="T425" s="67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163</v>
      </c>
      <c r="AU425" s="19" t="s">
        <v>81</v>
      </c>
    </row>
    <row r="426" spans="1:65" s="2" customFormat="1" ht="16.5" customHeight="1">
      <c r="A426" s="36"/>
      <c r="B426" s="37"/>
      <c r="C426" s="180" t="s">
        <v>844</v>
      </c>
      <c r="D426" s="180" t="s">
        <v>156</v>
      </c>
      <c r="E426" s="181" t="s">
        <v>3026</v>
      </c>
      <c r="F426" s="182" t="s">
        <v>3027</v>
      </c>
      <c r="G426" s="183" t="s">
        <v>444</v>
      </c>
      <c r="H426" s="184">
        <v>2</v>
      </c>
      <c r="I426" s="185"/>
      <c r="J426" s="186">
        <f>ROUND(I426*H426,2)</f>
        <v>0</v>
      </c>
      <c r="K426" s="182" t="s">
        <v>160</v>
      </c>
      <c r="L426" s="41"/>
      <c r="M426" s="187" t="s">
        <v>19</v>
      </c>
      <c r="N426" s="188" t="s">
        <v>43</v>
      </c>
      <c r="O426" s="66"/>
      <c r="P426" s="189">
        <f>O426*H426</f>
        <v>0</v>
      </c>
      <c r="Q426" s="189">
        <v>0</v>
      </c>
      <c r="R426" s="189">
        <f>Q426*H426</f>
        <v>0</v>
      </c>
      <c r="S426" s="189">
        <v>0</v>
      </c>
      <c r="T426" s="190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91" t="s">
        <v>262</v>
      </c>
      <c r="AT426" s="191" t="s">
        <v>156</v>
      </c>
      <c r="AU426" s="191" t="s">
        <v>81</v>
      </c>
      <c r="AY426" s="19" t="s">
        <v>154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19" t="s">
        <v>79</v>
      </c>
      <c r="BK426" s="192">
        <f>ROUND(I426*H426,2)</f>
        <v>0</v>
      </c>
      <c r="BL426" s="19" t="s">
        <v>262</v>
      </c>
      <c r="BM426" s="191" t="s">
        <v>3028</v>
      </c>
    </row>
    <row r="427" spans="1:47" s="2" customFormat="1" ht="19.5">
      <c r="A427" s="36"/>
      <c r="B427" s="37"/>
      <c r="C427" s="38"/>
      <c r="D427" s="193" t="s">
        <v>163</v>
      </c>
      <c r="E427" s="38"/>
      <c r="F427" s="194" t="s">
        <v>3029</v>
      </c>
      <c r="G427" s="38"/>
      <c r="H427" s="38"/>
      <c r="I427" s="195"/>
      <c r="J427" s="38"/>
      <c r="K427" s="38"/>
      <c r="L427" s="41"/>
      <c r="M427" s="196"/>
      <c r="N427" s="197"/>
      <c r="O427" s="66"/>
      <c r="P427" s="66"/>
      <c r="Q427" s="66"/>
      <c r="R427" s="66"/>
      <c r="S427" s="66"/>
      <c r="T427" s="67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9" t="s">
        <v>163</v>
      </c>
      <c r="AU427" s="19" t="s">
        <v>81</v>
      </c>
    </row>
    <row r="428" spans="1:47" s="2" customFormat="1" ht="11.25">
      <c r="A428" s="36"/>
      <c r="B428" s="37"/>
      <c r="C428" s="38"/>
      <c r="D428" s="198" t="s">
        <v>164</v>
      </c>
      <c r="E428" s="38"/>
      <c r="F428" s="199" t="s">
        <v>3030</v>
      </c>
      <c r="G428" s="38"/>
      <c r="H428" s="38"/>
      <c r="I428" s="195"/>
      <c r="J428" s="38"/>
      <c r="K428" s="38"/>
      <c r="L428" s="41"/>
      <c r="M428" s="196"/>
      <c r="N428" s="197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9" t="s">
        <v>164</v>
      </c>
      <c r="AU428" s="19" t="s">
        <v>81</v>
      </c>
    </row>
    <row r="429" spans="1:65" s="2" customFormat="1" ht="16.5" customHeight="1">
      <c r="A429" s="36"/>
      <c r="B429" s="37"/>
      <c r="C429" s="232" t="s">
        <v>852</v>
      </c>
      <c r="D429" s="232" t="s">
        <v>275</v>
      </c>
      <c r="E429" s="233" t="s">
        <v>3031</v>
      </c>
      <c r="F429" s="234" t="s">
        <v>3032</v>
      </c>
      <c r="G429" s="235" t="s">
        <v>444</v>
      </c>
      <c r="H429" s="236">
        <v>2</v>
      </c>
      <c r="I429" s="237"/>
      <c r="J429" s="238">
        <f>ROUND(I429*H429,2)</f>
        <v>0</v>
      </c>
      <c r="K429" s="234" t="s">
        <v>160</v>
      </c>
      <c r="L429" s="239"/>
      <c r="M429" s="240" t="s">
        <v>19</v>
      </c>
      <c r="N429" s="241" t="s">
        <v>43</v>
      </c>
      <c r="O429" s="66"/>
      <c r="P429" s="189">
        <f>O429*H429</f>
        <v>0</v>
      </c>
      <c r="Q429" s="189">
        <v>0.0001</v>
      </c>
      <c r="R429" s="189">
        <f>Q429*H429</f>
        <v>0.0002</v>
      </c>
      <c r="S429" s="189">
        <v>0</v>
      </c>
      <c r="T429" s="190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91" t="s">
        <v>360</v>
      </c>
      <c r="AT429" s="191" t="s">
        <v>275</v>
      </c>
      <c r="AU429" s="191" t="s">
        <v>81</v>
      </c>
      <c r="AY429" s="19" t="s">
        <v>154</v>
      </c>
      <c r="BE429" s="192">
        <f>IF(N429="základní",J429,0)</f>
        <v>0</v>
      </c>
      <c r="BF429" s="192">
        <f>IF(N429="snížená",J429,0)</f>
        <v>0</v>
      </c>
      <c r="BG429" s="192">
        <f>IF(N429="zákl. přenesená",J429,0)</f>
        <v>0</v>
      </c>
      <c r="BH429" s="192">
        <f>IF(N429="sníž. přenesená",J429,0)</f>
        <v>0</v>
      </c>
      <c r="BI429" s="192">
        <f>IF(N429="nulová",J429,0)</f>
        <v>0</v>
      </c>
      <c r="BJ429" s="19" t="s">
        <v>79</v>
      </c>
      <c r="BK429" s="192">
        <f>ROUND(I429*H429,2)</f>
        <v>0</v>
      </c>
      <c r="BL429" s="19" t="s">
        <v>262</v>
      </c>
      <c r="BM429" s="191" t="s">
        <v>3033</v>
      </c>
    </row>
    <row r="430" spans="1:47" s="2" customFormat="1" ht="11.25">
      <c r="A430" s="36"/>
      <c r="B430" s="37"/>
      <c r="C430" s="38"/>
      <c r="D430" s="193" t="s">
        <v>163</v>
      </c>
      <c r="E430" s="38"/>
      <c r="F430" s="194" t="s">
        <v>3032</v>
      </c>
      <c r="G430" s="38"/>
      <c r="H430" s="38"/>
      <c r="I430" s="195"/>
      <c r="J430" s="38"/>
      <c r="K430" s="38"/>
      <c r="L430" s="41"/>
      <c r="M430" s="196"/>
      <c r="N430" s="197"/>
      <c r="O430" s="66"/>
      <c r="P430" s="66"/>
      <c r="Q430" s="66"/>
      <c r="R430" s="66"/>
      <c r="S430" s="66"/>
      <c r="T430" s="67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163</v>
      </c>
      <c r="AU430" s="19" t="s">
        <v>81</v>
      </c>
    </row>
    <row r="431" spans="1:65" s="2" customFormat="1" ht="21.75" customHeight="1">
      <c r="A431" s="36"/>
      <c r="B431" s="37"/>
      <c r="C431" s="180" t="s">
        <v>860</v>
      </c>
      <c r="D431" s="180" t="s">
        <v>156</v>
      </c>
      <c r="E431" s="181" t="s">
        <v>3034</v>
      </c>
      <c r="F431" s="182" t="s">
        <v>3035</v>
      </c>
      <c r="G431" s="183" t="s">
        <v>444</v>
      </c>
      <c r="H431" s="184">
        <v>24</v>
      </c>
      <c r="I431" s="185"/>
      <c r="J431" s="186">
        <f>ROUND(I431*H431,2)</f>
        <v>0</v>
      </c>
      <c r="K431" s="182" t="s">
        <v>160</v>
      </c>
      <c r="L431" s="41"/>
      <c r="M431" s="187" t="s">
        <v>19</v>
      </c>
      <c r="N431" s="188" t="s">
        <v>43</v>
      </c>
      <c r="O431" s="66"/>
      <c r="P431" s="189">
        <f>O431*H431</f>
        <v>0</v>
      </c>
      <c r="Q431" s="189">
        <v>0</v>
      </c>
      <c r="R431" s="189">
        <f>Q431*H431</f>
        <v>0</v>
      </c>
      <c r="S431" s="189">
        <v>0</v>
      </c>
      <c r="T431" s="190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91" t="s">
        <v>262</v>
      </c>
      <c r="AT431" s="191" t="s">
        <v>156</v>
      </c>
      <c r="AU431" s="191" t="s">
        <v>81</v>
      </c>
      <c r="AY431" s="19" t="s">
        <v>154</v>
      </c>
      <c r="BE431" s="192">
        <f>IF(N431="základní",J431,0)</f>
        <v>0</v>
      </c>
      <c r="BF431" s="192">
        <f>IF(N431="snížená",J431,0)</f>
        <v>0</v>
      </c>
      <c r="BG431" s="192">
        <f>IF(N431="zákl. přenesená",J431,0)</f>
        <v>0</v>
      </c>
      <c r="BH431" s="192">
        <f>IF(N431="sníž. přenesená",J431,0)</f>
        <v>0</v>
      </c>
      <c r="BI431" s="192">
        <f>IF(N431="nulová",J431,0)</f>
        <v>0</v>
      </c>
      <c r="BJ431" s="19" t="s">
        <v>79</v>
      </c>
      <c r="BK431" s="192">
        <f>ROUND(I431*H431,2)</f>
        <v>0</v>
      </c>
      <c r="BL431" s="19" t="s">
        <v>262</v>
      </c>
      <c r="BM431" s="191" t="s">
        <v>3036</v>
      </c>
    </row>
    <row r="432" spans="1:47" s="2" customFormat="1" ht="19.5">
      <c r="A432" s="36"/>
      <c r="B432" s="37"/>
      <c r="C432" s="38"/>
      <c r="D432" s="193" t="s">
        <v>163</v>
      </c>
      <c r="E432" s="38"/>
      <c r="F432" s="194" t="s">
        <v>3037</v>
      </c>
      <c r="G432" s="38"/>
      <c r="H432" s="38"/>
      <c r="I432" s="195"/>
      <c r="J432" s="38"/>
      <c r="K432" s="38"/>
      <c r="L432" s="41"/>
      <c r="M432" s="196"/>
      <c r="N432" s="197"/>
      <c r="O432" s="66"/>
      <c r="P432" s="66"/>
      <c r="Q432" s="66"/>
      <c r="R432" s="66"/>
      <c r="S432" s="66"/>
      <c r="T432" s="67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9" t="s">
        <v>163</v>
      </c>
      <c r="AU432" s="19" t="s">
        <v>81</v>
      </c>
    </row>
    <row r="433" spans="1:47" s="2" customFormat="1" ht="11.25">
      <c r="A433" s="36"/>
      <c r="B433" s="37"/>
      <c r="C433" s="38"/>
      <c r="D433" s="198" t="s">
        <v>164</v>
      </c>
      <c r="E433" s="38"/>
      <c r="F433" s="199" t="s">
        <v>3038</v>
      </c>
      <c r="G433" s="38"/>
      <c r="H433" s="38"/>
      <c r="I433" s="195"/>
      <c r="J433" s="38"/>
      <c r="K433" s="38"/>
      <c r="L433" s="41"/>
      <c r="M433" s="196"/>
      <c r="N433" s="197"/>
      <c r="O433" s="66"/>
      <c r="P433" s="66"/>
      <c r="Q433" s="66"/>
      <c r="R433" s="66"/>
      <c r="S433" s="66"/>
      <c r="T433" s="67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T433" s="19" t="s">
        <v>164</v>
      </c>
      <c r="AU433" s="19" t="s">
        <v>81</v>
      </c>
    </row>
    <row r="434" spans="1:65" s="2" customFormat="1" ht="16.5" customHeight="1">
      <c r="A434" s="36"/>
      <c r="B434" s="37"/>
      <c r="C434" s="180" t="s">
        <v>866</v>
      </c>
      <c r="D434" s="180" t="s">
        <v>156</v>
      </c>
      <c r="E434" s="181" t="s">
        <v>3039</v>
      </c>
      <c r="F434" s="182" t="s">
        <v>3040</v>
      </c>
      <c r="G434" s="183" t="s">
        <v>444</v>
      </c>
      <c r="H434" s="184">
        <v>1</v>
      </c>
      <c r="I434" s="185"/>
      <c r="J434" s="186">
        <f>ROUND(I434*H434,2)</f>
        <v>0</v>
      </c>
      <c r="K434" s="182" t="s">
        <v>160</v>
      </c>
      <c r="L434" s="41"/>
      <c r="M434" s="187" t="s">
        <v>19</v>
      </c>
      <c r="N434" s="188" t="s">
        <v>43</v>
      </c>
      <c r="O434" s="66"/>
      <c r="P434" s="189">
        <f>O434*H434</f>
        <v>0</v>
      </c>
      <c r="Q434" s="189">
        <v>0</v>
      </c>
      <c r="R434" s="189">
        <f>Q434*H434</f>
        <v>0</v>
      </c>
      <c r="S434" s="189">
        <v>0</v>
      </c>
      <c r="T434" s="190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91" t="s">
        <v>262</v>
      </c>
      <c r="AT434" s="191" t="s">
        <v>156</v>
      </c>
      <c r="AU434" s="191" t="s">
        <v>81</v>
      </c>
      <c r="AY434" s="19" t="s">
        <v>154</v>
      </c>
      <c r="BE434" s="192">
        <f>IF(N434="základní",J434,0)</f>
        <v>0</v>
      </c>
      <c r="BF434" s="192">
        <f>IF(N434="snížená",J434,0)</f>
        <v>0</v>
      </c>
      <c r="BG434" s="192">
        <f>IF(N434="zákl. přenesená",J434,0)</f>
        <v>0</v>
      </c>
      <c r="BH434" s="192">
        <f>IF(N434="sníž. přenesená",J434,0)</f>
        <v>0</v>
      </c>
      <c r="BI434" s="192">
        <f>IF(N434="nulová",J434,0)</f>
        <v>0</v>
      </c>
      <c r="BJ434" s="19" t="s">
        <v>79</v>
      </c>
      <c r="BK434" s="192">
        <f>ROUND(I434*H434,2)</f>
        <v>0</v>
      </c>
      <c r="BL434" s="19" t="s">
        <v>262</v>
      </c>
      <c r="BM434" s="191" t="s">
        <v>3041</v>
      </c>
    </row>
    <row r="435" spans="1:47" s="2" customFormat="1" ht="19.5">
      <c r="A435" s="36"/>
      <c r="B435" s="37"/>
      <c r="C435" s="38"/>
      <c r="D435" s="193" t="s">
        <v>163</v>
      </c>
      <c r="E435" s="38"/>
      <c r="F435" s="194" t="s">
        <v>3042</v>
      </c>
      <c r="G435" s="38"/>
      <c r="H435" s="38"/>
      <c r="I435" s="195"/>
      <c r="J435" s="38"/>
      <c r="K435" s="38"/>
      <c r="L435" s="41"/>
      <c r="M435" s="196"/>
      <c r="N435" s="197"/>
      <c r="O435" s="66"/>
      <c r="P435" s="66"/>
      <c r="Q435" s="66"/>
      <c r="R435" s="66"/>
      <c r="S435" s="66"/>
      <c r="T435" s="67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163</v>
      </c>
      <c r="AU435" s="19" t="s">
        <v>81</v>
      </c>
    </row>
    <row r="436" spans="1:47" s="2" customFormat="1" ht="11.25">
      <c r="A436" s="36"/>
      <c r="B436" s="37"/>
      <c r="C436" s="38"/>
      <c r="D436" s="198" t="s">
        <v>164</v>
      </c>
      <c r="E436" s="38"/>
      <c r="F436" s="199" t="s">
        <v>3043</v>
      </c>
      <c r="G436" s="38"/>
      <c r="H436" s="38"/>
      <c r="I436" s="195"/>
      <c r="J436" s="38"/>
      <c r="K436" s="38"/>
      <c r="L436" s="41"/>
      <c r="M436" s="196"/>
      <c r="N436" s="197"/>
      <c r="O436" s="66"/>
      <c r="P436" s="66"/>
      <c r="Q436" s="66"/>
      <c r="R436" s="66"/>
      <c r="S436" s="66"/>
      <c r="T436" s="67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T436" s="19" t="s">
        <v>164</v>
      </c>
      <c r="AU436" s="19" t="s">
        <v>81</v>
      </c>
    </row>
    <row r="437" spans="1:65" s="2" customFormat="1" ht="24.2" customHeight="1">
      <c r="A437" s="36"/>
      <c r="B437" s="37"/>
      <c r="C437" s="232" t="s">
        <v>873</v>
      </c>
      <c r="D437" s="232" t="s">
        <v>275</v>
      </c>
      <c r="E437" s="233" t="s">
        <v>3044</v>
      </c>
      <c r="F437" s="234" t="s">
        <v>3045</v>
      </c>
      <c r="G437" s="235" t="s">
        <v>444</v>
      </c>
      <c r="H437" s="236">
        <v>1</v>
      </c>
      <c r="I437" s="237"/>
      <c r="J437" s="238">
        <f>ROUND(I437*H437,2)</f>
        <v>0</v>
      </c>
      <c r="K437" s="234" t="s">
        <v>160</v>
      </c>
      <c r="L437" s="239"/>
      <c r="M437" s="240" t="s">
        <v>19</v>
      </c>
      <c r="N437" s="241" t="s">
        <v>43</v>
      </c>
      <c r="O437" s="66"/>
      <c r="P437" s="189">
        <f>O437*H437</f>
        <v>0</v>
      </c>
      <c r="Q437" s="189">
        <v>0.002</v>
      </c>
      <c r="R437" s="189">
        <f>Q437*H437</f>
        <v>0.002</v>
      </c>
      <c r="S437" s="189">
        <v>0</v>
      </c>
      <c r="T437" s="190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91" t="s">
        <v>360</v>
      </c>
      <c r="AT437" s="191" t="s">
        <v>275</v>
      </c>
      <c r="AU437" s="191" t="s">
        <v>81</v>
      </c>
      <c r="AY437" s="19" t="s">
        <v>154</v>
      </c>
      <c r="BE437" s="192">
        <f>IF(N437="základní",J437,0)</f>
        <v>0</v>
      </c>
      <c r="BF437" s="192">
        <f>IF(N437="snížená",J437,0)</f>
        <v>0</v>
      </c>
      <c r="BG437" s="192">
        <f>IF(N437="zákl. přenesená",J437,0)</f>
        <v>0</v>
      </c>
      <c r="BH437" s="192">
        <f>IF(N437="sníž. přenesená",J437,0)</f>
        <v>0</v>
      </c>
      <c r="BI437" s="192">
        <f>IF(N437="nulová",J437,0)</f>
        <v>0</v>
      </c>
      <c r="BJ437" s="19" t="s">
        <v>79</v>
      </c>
      <c r="BK437" s="192">
        <f>ROUND(I437*H437,2)</f>
        <v>0</v>
      </c>
      <c r="BL437" s="19" t="s">
        <v>262</v>
      </c>
      <c r="BM437" s="191" t="s">
        <v>3046</v>
      </c>
    </row>
    <row r="438" spans="1:47" s="2" customFormat="1" ht="19.5">
      <c r="A438" s="36"/>
      <c r="B438" s="37"/>
      <c r="C438" s="38"/>
      <c r="D438" s="193" t="s">
        <v>163</v>
      </c>
      <c r="E438" s="38"/>
      <c r="F438" s="194" t="s">
        <v>3045</v>
      </c>
      <c r="G438" s="38"/>
      <c r="H438" s="38"/>
      <c r="I438" s="195"/>
      <c r="J438" s="38"/>
      <c r="K438" s="38"/>
      <c r="L438" s="41"/>
      <c r="M438" s="196"/>
      <c r="N438" s="197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163</v>
      </c>
      <c r="AU438" s="19" t="s">
        <v>81</v>
      </c>
    </row>
    <row r="439" spans="1:65" s="2" customFormat="1" ht="24.2" customHeight="1">
      <c r="A439" s="36"/>
      <c r="B439" s="37"/>
      <c r="C439" s="180" t="s">
        <v>880</v>
      </c>
      <c r="D439" s="180" t="s">
        <v>156</v>
      </c>
      <c r="E439" s="181" t="s">
        <v>3047</v>
      </c>
      <c r="F439" s="182" t="s">
        <v>3048</v>
      </c>
      <c r="G439" s="183" t="s">
        <v>444</v>
      </c>
      <c r="H439" s="184">
        <v>2</v>
      </c>
      <c r="I439" s="185"/>
      <c r="J439" s="186">
        <f>ROUND(I439*H439,2)</f>
        <v>0</v>
      </c>
      <c r="K439" s="182" t="s">
        <v>160</v>
      </c>
      <c r="L439" s="41"/>
      <c r="M439" s="187" t="s">
        <v>19</v>
      </c>
      <c r="N439" s="188" t="s">
        <v>43</v>
      </c>
      <c r="O439" s="66"/>
      <c r="P439" s="189">
        <f>O439*H439</f>
        <v>0</v>
      </c>
      <c r="Q439" s="189">
        <v>0</v>
      </c>
      <c r="R439" s="189">
        <f>Q439*H439</f>
        <v>0</v>
      </c>
      <c r="S439" s="189">
        <v>0</v>
      </c>
      <c r="T439" s="190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91" t="s">
        <v>262</v>
      </c>
      <c r="AT439" s="191" t="s">
        <v>156</v>
      </c>
      <c r="AU439" s="191" t="s">
        <v>81</v>
      </c>
      <c r="AY439" s="19" t="s">
        <v>154</v>
      </c>
      <c r="BE439" s="192">
        <f>IF(N439="základní",J439,0)</f>
        <v>0</v>
      </c>
      <c r="BF439" s="192">
        <f>IF(N439="snížená",J439,0)</f>
        <v>0</v>
      </c>
      <c r="BG439" s="192">
        <f>IF(N439="zákl. přenesená",J439,0)</f>
        <v>0</v>
      </c>
      <c r="BH439" s="192">
        <f>IF(N439="sníž. přenesená",J439,0)</f>
        <v>0</v>
      </c>
      <c r="BI439" s="192">
        <f>IF(N439="nulová",J439,0)</f>
        <v>0</v>
      </c>
      <c r="BJ439" s="19" t="s">
        <v>79</v>
      </c>
      <c r="BK439" s="192">
        <f>ROUND(I439*H439,2)</f>
        <v>0</v>
      </c>
      <c r="BL439" s="19" t="s">
        <v>262</v>
      </c>
      <c r="BM439" s="191" t="s">
        <v>3049</v>
      </c>
    </row>
    <row r="440" spans="1:47" s="2" customFormat="1" ht="19.5">
      <c r="A440" s="36"/>
      <c r="B440" s="37"/>
      <c r="C440" s="38"/>
      <c r="D440" s="193" t="s">
        <v>163</v>
      </c>
      <c r="E440" s="38"/>
      <c r="F440" s="194" t="s">
        <v>3050</v>
      </c>
      <c r="G440" s="38"/>
      <c r="H440" s="38"/>
      <c r="I440" s="195"/>
      <c r="J440" s="38"/>
      <c r="K440" s="38"/>
      <c r="L440" s="41"/>
      <c r="M440" s="196"/>
      <c r="N440" s="197"/>
      <c r="O440" s="66"/>
      <c r="P440" s="66"/>
      <c r="Q440" s="66"/>
      <c r="R440" s="66"/>
      <c r="S440" s="66"/>
      <c r="T440" s="67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T440" s="19" t="s">
        <v>163</v>
      </c>
      <c r="AU440" s="19" t="s">
        <v>81</v>
      </c>
    </row>
    <row r="441" spans="1:47" s="2" customFormat="1" ht="11.25">
      <c r="A441" s="36"/>
      <c r="B441" s="37"/>
      <c r="C441" s="38"/>
      <c r="D441" s="198" t="s">
        <v>164</v>
      </c>
      <c r="E441" s="38"/>
      <c r="F441" s="199" t="s">
        <v>3051</v>
      </c>
      <c r="G441" s="38"/>
      <c r="H441" s="38"/>
      <c r="I441" s="195"/>
      <c r="J441" s="38"/>
      <c r="K441" s="38"/>
      <c r="L441" s="41"/>
      <c r="M441" s="196"/>
      <c r="N441" s="197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164</v>
      </c>
      <c r="AU441" s="19" t="s">
        <v>81</v>
      </c>
    </row>
    <row r="442" spans="1:65" s="2" customFormat="1" ht="24.2" customHeight="1">
      <c r="A442" s="36"/>
      <c r="B442" s="37"/>
      <c r="C442" s="232" t="s">
        <v>886</v>
      </c>
      <c r="D442" s="232" t="s">
        <v>275</v>
      </c>
      <c r="E442" s="233" t="s">
        <v>3052</v>
      </c>
      <c r="F442" s="234" t="s">
        <v>3053</v>
      </c>
      <c r="G442" s="235" t="s">
        <v>444</v>
      </c>
      <c r="H442" s="236">
        <v>2</v>
      </c>
      <c r="I442" s="237"/>
      <c r="J442" s="238">
        <f>ROUND(I442*H442,2)</f>
        <v>0</v>
      </c>
      <c r="K442" s="234" t="s">
        <v>160</v>
      </c>
      <c r="L442" s="239"/>
      <c r="M442" s="240" t="s">
        <v>19</v>
      </c>
      <c r="N442" s="241" t="s">
        <v>43</v>
      </c>
      <c r="O442" s="66"/>
      <c r="P442" s="189">
        <f>O442*H442</f>
        <v>0</v>
      </c>
      <c r="Q442" s="189">
        <v>0.00121</v>
      </c>
      <c r="R442" s="189">
        <f>Q442*H442</f>
        <v>0.00242</v>
      </c>
      <c r="S442" s="189">
        <v>0</v>
      </c>
      <c r="T442" s="190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91" t="s">
        <v>360</v>
      </c>
      <c r="AT442" s="191" t="s">
        <v>275</v>
      </c>
      <c r="AU442" s="191" t="s">
        <v>81</v>
      </c>
      <c r="AY442" s="19" t="s">
        <v>154</v>
      </c>
      <c r="BE442" s="192">
        <f>IF(N442="základní",J442,0)</f>
        <v>0</v>
      </c>
      <c r="BF442" s="192">
        <f>IF(N442="snížená",J442,0)</f>
        <v>0</v>
      </c>
      <c r="BG442" s="192">
        <f>IF(N442="zákl. přenesená",J442,0)</f>
        <v>0</v>
      </c>
      <c r="BH442" s="192">
        <f>IF(N442="sníž. přenesená",J442,0)</f>
        <v>0</v>
      </c>
      <c r="BI442" s="192">
        <f>IF(N442="nulová",J442,0)</f>
        <v>0</v>
      </c>
      <c r="BJ442" s="19" t="s">
        <v>79</v>
      </c>
      <c r="BK442" s="192">
        <f>ROUND(I442*H442,2)</f>
        <v>0</v>
      </c>
      <c r="BL442" s="19" t="s">
        <v>262</v>
      </c>
      <c r="BM442" s="191" t="s">
        <v>3054</v>
      </c>
    </row>
    <row r="443" spans="1:47" s="2" customFormat="1" ht="19.5">
      <c r="A443" s="36"/>
      <c r="B443" s="37"/>
      <c r="C443" s="38"/>
      <c r="D443" s="193" t="s">
        <v>163</v>
      </c>
      <c r="E443" s="38"/>
      <c r="F443" s="194" t="s">
        <v>3053</v>
      </c>
      <c r="G443" s="38"/>
      <c r="H443" s="38"/>
      <c r="I443" s="195"/>
      <c r="J443" s="38"/>
      <c r="K443" s="38"/>
      <c r="L443" s="41"/>
      <c r="M443" s="196"/>
      <c r="N443" s="197"/>
      <c r="O443" s="66"/>
      <c r="P443" s="66"/>
      <c r="Q443" s="66"/>
      <c r="R443" s="66"/>
      <c r="S443" s="66"/>
      <c r="T443" s="67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T443" s="19" t="s">
        <v>163</v>
      </c>
      <c r="AU443" s="19" t="s">
        <v>81</v>
      </c>
    </row>
    <row r="444" spans="1:65" s="2" customFormat="1" ht="24.2" customHeight="1">
      <c r="A444" s="36"/>
      <c r="B444" s="37"/>
      <c r="C444" s="180" t="s">
        <v>892</v>
      </c>
      <c r="D444" s="180" t="s">
        <v>156</v>
      </c>
      <c r="E444" s="181" t="s">
        <v>3055</v>
      </c>
      <c r="F444" s="182" t="s">
        <v>3056</v>
      </c>
      <c r="G444" s="183" t="s">
        <v>444</v>
      </c>
      <c r="H444" s="184">
        <v>4</v>
      </c>
      <c r="I444" s="185"/>
      <c r="J444" s="186">
        <f>ROUND(I444*H444,2)</f>
        <v>0</v>
      </c>
      <c r="K444" s="182" t="s">
        <v>160</v>
      </c>
      <c r="L444" s="41"/>
      <c r="M444" s="187" t="s">
        <v>19</v>
      </c>
      <c r="N444" s="188" t="s">
        <v>43</v>
      </c>
      <c r="O444" s="66"/>
      <c r="P444" s="189">
        <f>O444*H444</f>
        <v>0</v>
      </c>
      <c r="Q444" s="189">
        <v>0</v>
      </c>
      <c r="R444" s="189">
        <f>Q444*H444</f>
        <v>0</v>
      </c>
      <c r="S444" s="189">
        <v>0</v>
      </c>
      <c r="T444" s="190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91" t="s">
        <v>262</v>
      </c>
      <c r="AT444" s="191" t="s">
        <v>156</v>
      </c>
      <c r="AU444" s="191" t="s">
        <v>81</v>
      </c>
      <c r="AY444" s="19" t="s">
        <v>154</v>
      </c>
      <c r="BE444" s="192">
        <f>IF(N444="základní",J444,0)</f>
        <v>0</v>
      </c>
      <c r="BF444" s="192">
        <f>IF(N444="snížená",J444,0)</f>
        <v>0</v>
      </c>
      <c r="BG444" s="192">
        <f>IF(N444="zákl. přenesená",J444,0)</f>
        <v>0</v>
      </c>
      <c r="BH444" s="192">
        <f>IF(N444="sníž. přenesená",J444,0)</f>
        <v>0</v>
      </c>
      <c r="BI444" s="192">
        <f>IF(N444="nulová",J444,0)</f>
        <v>0</v>
      </c>
      <c r="BJ444" s="19" t="s">
        <v>79</v>
      </c>
      <c r="BK444" s="192">
        <f>ROUND(I444*H444,2)</f>
        <v>0</v>
      </c>
      <c r="BL444" s="19" t="s">
        <v>262</v>
      </c>
      <c r="BM444" s="191" t="s">
        <v>3057</v>
      </c>
    </row>
    <row r="445" spans="1:47" s="2" customFormat="1" ht="19.5">
      <c r="A445" s="36"/>
      <c r="B445" s="37"/>
      <c r="C445" s="38"/>
      <c r="D445" s="193" t="s">
        <v>163</v>
      </c>
      <c r="E445" s="38"/>
      <c r="F445" s="194" t="s">
        <v>3058</v>
      </c>
      <c r="G445" s="38"/>
      <c r="H445" s="38"/>
      <c r="I445" s="195"/>
      <c r="J445" s="38"/>
      <c r="K445" s="38"/>
      <c r="L445" s="41"/>
      <c r="M445" s="196"/>
      <c r="N445" s="197"/>
      <c r="O445" s="66"/>
      <c r="P445" s="66"/>
      <c r="Q445" s="66"/>
      <c r="R445" s="66"/>
      <c r="S445" s="66"/>
      <c r="T445" s="67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9" t="s">
        <v>163</v>
      </c>
      <c r="AU445" s="19" t="s">
        <v>81</v>
      </c>
    </row>
    <row r="446" spans="1:47" s="2" customFormat="1" ht="11.25">
      <c r="A446" s="36"/>
      <c r="B446" s="37"/>
      <c r="C446" s="38"/>
      <c r="D446" s="198" t="s">
        <v>164</v>
      </c>
      <c r="E446" s="38"/>
      <c r="F446" s="199" t="s">
        <v>3059</v>
      </c>
      <c r="G446" s="38"/>
      <c r="H446" s="38"/>
      <c r="I446" s="195"/>
      <c r="J446" s="38"/>
      <c r="K446" s="38"/>
      <c r="L446" s="41"/>
      <c r="M446" s="196"/>
      <c r="N446" s="197"/>
      <c r="O446" s="66"/>
      <c r="P446" s="66"/>
      <c r="Q446" s="66"/>
      <c r="R446" s="66"/>
      <c r="S446" s="66"/>
      <c r="T446" s="67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9" t="s">
        <v>164</v>
      </c>
      <c r="AU446" s="19" t="s">
        <v>81</v>
      </c>
    </row>
    <row r="447" spans="1:65" s="2" customFormat="1" ht="24.2" customHeight="1">
      <c r="A447" s="36"/>
      <c r="B447" s="37"/>
      <c r="C447" s="232" t="s">
        <v>897</v>
      </c>
      <c r="D447" s="232" t="s">
        <v>275</v>
      </c>
      <c r="E447" s="233" t="s">
        <v>3060</v>
      </c>
      <c r="F447" s="234" t="s">
        <v>3061</v>
      </c>
      <c r="G447" s="235" t="s">
        <v>444</v>
      </c>
      <c r="H447" s="236">
        <v>4</v>
      </c>
      <c r="I447" s="237"/>
      <c r="J447" s="238">
        <f>ROUND(I447*H447,2)</f>
        <v>0</v>
      </c>
      <c r="K447" s="234" t="s">
        <v>160</v>
      </c>
      <c r="L447" s="239"/>
      <c r="M447" s="240" t="s">
        <v>19</v>
      </c>
      <c r="N447" s="241" t="s">
        <v>43</v>
      </c>
      <c r="O447" s="66"/>
      <c r="P447" s="189">
        <f>O447*H447</f>
        <v>0</v>
      </c>
      <c r="Q447" s="189">
        <v>0.0004</v>
      </c>
      <c r="R447" s="189">
        <f>Q447*H447</f>
        <v>0.0016</v>
      </c>
      <c r="S447" s="189">
        <v>0</v>
      </c>
      <c r="T447" s="190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91" t="s">
        <v>360</v>
      </c>
      <c r="AT447" s="191" t="s">
        <v>275</v>
      </c>
      <c r="AU447" s="191" t="s">
        <v>81</v>
      </c>
      <c r="AY447" s="19" t="s">
        <v>154</v>
      </c>
      <c r="BE447" s="192">
        <f>IF(N447="základní",J447,0)</f>
        <v>0</v>
      </c>
      <c r="BF447" s="192">
        <f>IF(N447="snížená",J447,0)</f>
        <v>0</v>
      </c>
      <c r="BG447" s="192">
        <f>IF(N447="zákl. přenesená",J447,0)</f>
        <v>0</v>
      </c>
      <c r="BH447" s="192">
        <f>IF(N447="sníž. přenesená",J447,0)</f>
        <v>0</v>
      </c>
      <c r="BI447" s="192">
        <f>IF(N447="nulová",J447,0)</f>
        <v>0</v>
      </c>
      <c r="BJ447" s="19" t="s">
        <v>79</v>
      </c>
      <c r="BK447" s="192">
        <f>ROUND(I447*H447,2)</f>
        <v>0</v>
      </c>
      <c r="BL447" s="19" t="s">
        <v>262</v>
      </c>
      <c r="BM447" s="191" t="s">
        <v>3062</v>
      </c>
    </row>
    <row r="448" spans="1:47" s="2" customFormat="1" ht="19.5">
      <c r="A448" s="36"/>
      <c r="B448" s="37"/>
      <c r="C448" s="38"/>
      <c r="D448" s="193" t="s">
        <v>163</v>
      </c>
      <c r="E448" s="38"/>
      <c r="F448" s="194" t="s">
        <v>3061</v>
      </c>
      <c r="G448" s="38"/>
      <c r="H448" s="38"/>
      <c r="I448" s="195"/>
      <c r="J448" s="38"/>
      <c r="K448" s="38"/>
      <c r="L448" s="41"/>
      <c r="M448" s="196"/>
      <c r="N448" s="197"/>
      <c r="O448" s="66"/>
      <c r="P448" s="66"/>
      <c r="Q448" s="66"/>
      <c r="R448" s="66"/>
      <c r="S448" s="66"/>
      <c r="T448" s="67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163</v>
      </c>
      <c r="AU448" s="19" t="s">
        <v>81</v>
      </c>
    </row>
    <row r="449" spans="1:65" s="2" customFormat="1" ht="24.2" customHeight="1">
      <c r="A449" s="36"/>
      <c r="B449" s="37"/>
      <c r="C449" s="180" t="s">
        <v>903</v>
      </c>
      <c r="D449" s="180" t="s">
        <v>156</v>
      </c>
      <c r="E449" s="181" t="s">
        <v>3063</v>
      </c>
      <c r="F449" s="182" t="s">
        <v>3064</v>
      </c>
      <c r="G449" s="183" t="s">
        <v>444</v>
      </c>
      <c r="H449" s="184">
        <v>2</v>
      </c>
      <c r="I449" s="185"/>
      <c r="J449" s="186">
        <f>ROUND(I449*H449,2)</f>
        <v>0</v>
      </c>
      <c r="K449" s="182" t="s">
        <v>160</v>
      </c>
      <c r="L449" s="41"/>
      <c r="M449" s="187" t="s">
        <v>19</v>
      </c>
      <c r="N449" s="188" t="s">
        <v>43</v>
      </c>
      <c r="O449" s="66"/>
      <c r="P449" s="189">
        <f>O449*H449</f>
        <v>0</v>
      </c>
      <c r="Q449" s="189">
        <v>0</v>
      </c>
      <c r="R449" s="189">
        <f>Q449*H449</f>
        <v>0</v>
      </c>
      <c r="S449" s="189">
        <v>0</v>
      </c>
      <c r="T449" s="190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91" t="s">
        <v>262</v>
      </c>
      <c r="AT449" s="191" t="s">
        <v>156</v>
      </c>
      <c r="AU449" s="191" t="s">
        <v>81</v>
      </c>
      <c r="AY449" s="19" t="s">
        <v>154</v>
      </c>
      <c r="BE449" s="192">
        <f>IF(N449="základní",J449,0)</f>
        <v>0</v>
      </c>
      <c r="BF449" s="192">
        <f>IF(N449="snížená",J449,0)</f>
        <v>0</v>
      </c>
      <c r="BG449" s="192">
        <f>IF(N449="zákl. přenesená",J449,0)</f>
        <v>0</v>
      </c>
      <c r="BH449" s="192">
        <f>IF(N449="sníž. přenesená",J449,0)</f>
        <v>0</v>
      </c>
      <c r="BI449" s="192">
        <f>IF(N449="nulová",J449,0)</f>
        <v>0</v>
      </c>
      <c r="BJ449" s="19" t="s">
        <v>79</v>
      </c>
      <c r="BK449" s="192">
        <f>ROUND(I449*H449,2)</f>
        <v>0</v>
      </c>
      <c r="BL449" s="19" t="s">
        <v>262</v>
      </c>
      <c r="BM449" s="191" t="s">
        <v>3065</v>
      </c>
    </row>
    <row r="450" spans="1:47" s="2" customFormat="1" ht="11.25">
      <c r="A450" s="36"/>
      <c r="B450" s="37"/>
      <c r="C450" s="38"/>
      <c r="D450" s="193" t="s">
        <v>163</v>
      </c>
      <c r="E450" s="38"/>
      <c r="F450" s="194" t="s">
        <v>3066</v>
      </c>
      <c r="G450" s="38"/>
      <c r="H450" s="38"/>
      <c r="I450" s="195"/>
      <c r="J450" s="38"/>
      <c r="K450" s="38"/>
      <c r="L450" s="41"/>
      <c r="M450" s="196"/>
      <c r="N450" s="197"/>
      <c r="O450" s="66"/>
      <c r="P450" s="66"/>
      <c r="Q450" s="66"/>
      <c r="R450" s="66"/>
      <c r="S450" s="66"/>
      <c r="T450" s="67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T450" s="19" t="s">
        <v>163</v>
      </c>
      <c r="AU450" s="19" t="s">
        <v>81</v>
      </c>
    </row>
    <row r="451" spans="1:47" s="2" customFormat="1" ht="11.25">
      <c r="A451" s="36"/>
      <c r="B451" s="37"/>
      <c r="C451" s="38"/>
      <c r="D451" s="198" t="s">
        <v>164</v>
      </c>
      <c r="E451" s="38"/>
      <c r="F451" s="199" t="s">
        <v>3067</v>
      </c>
      <c r="G451" s="38"/>
      <c r="H451" s="38"/>
      <c r="I451" s="195"/>
      <c r="J451" s="38"/>
      <c r="K451" s="38"/>
      <c r="L451" s="41"/>
      <c r="M451" s="196"/>
      <c r="N451" s="197"/>
      <c r="O451" s="66"/>
      <c r="P451" s="66"/>
      <c r="Q451" s="66"/>
      <c r="R451" s="66"/>
      <c r="S451" s="66"/>
      <c r="T451" s="67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T451" s="19" t="s">
        <v>164</v>
      </c>
      <c r="AU451" s="19" t="s">
        <v>81</v>
      </c>
    </row>
    <row r="452" spans="1:65" s="2" customFormat="1" ht="24.2" customHeight="1">
      <c r="A452" s="36"/>
      <c r="B452" s="37"/>
      <c r="C452" s="232" t="s">
        <v>909</v>
      </c>
      <c r="D452" s="232" t="s">
        <v>275</v>
      </c>
      <c r="E452" s="233" t="s">
        <v>3068</v>
      </c>
      <c r="F452" s="234" t="s">
        <v>3069</v>
      </c>
      <c r="G452" s="235" t="s">
        <v>444</v>
      </c>
      <c r="H452" s="236">
        <v>2</v>
      </c>
      <c r="I452" s="237"/>
      <c r="J452" s="238">
        <f>ROUND(I452*H452,2)</f>
        <v>0</v>
      </c>
      <c r="K452" s="234" t="s">
        <v>160</v>
      </c>
      <c r="L452" s="239"/>
      <c r="M452" s="240" t="s">
        <v>19</v>
      </c>
      <c r="N452" s="241" t="s">
        <v>43</v>
      </c>
      <c r="O452" s="66"/>
      <c r="P452" s="189">
        <f>O452*H452</f>
        <v>0</v>
      </c>
      <c r="Q452" s="189">
        <v>0.00105</v>
      </c>
      <c r="R452" s="189">
        <f>Q452*H452</f>
        <v>0.0021</v>
      </c>
      <c r="S452" s="189">
        <v>0</v>
      </c>
      <c r="T452" s="190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91" t="s">
        <v>360</v>
      </c>
      <c r="AT452" s="191" t="s">
        <v>275</v>
      </c>
      <c r="AU452" s="191" t="s">
        <v>81</v>
      </c>
      <c r="AY452" s="19" t="s">
        <v>154</v>
      </c>
      <c r="BE452" s="192">
        <f>IF(N452="základní",J452,0)</f>
        <v>0</v>
      </c>
      <c r="BF452" s="192">
        <f>IF(N452="snížená",J452,0)</f>
        <v>0</v>
      </c>
      <c r="BG452" s="192">
        <f>IF(N452="zákl. přenesená",J452,0)</f>
        <v>0</v>
      </c>
      <c r="BH452" s="192">
        <f>IF(N452="sníž. přenesená",J452,0)</f>
        <v>0</v>
      </c>
      <c r="BI452" s="192">
        <f>IF(N452="nulová",J452,0)</f>
        <v>0</v>
      </c>
      <c r="BJ452" s="19" t="s">
        <v>79</v>
      </c>
      <c r="BK452" s="192">
        <f>ROUND(I452*H452,2)</f>
        <v>0</v>
      </c>
      <c r="BL452" s="19" t="s">
        <v>262</v>
      </c>
      <c r="BM452" s="191" t="s">
        <v>3070</v>
      </c>
    </row>
    <row r="453" spans="1:47" s="2" customFormat="1" ht="19.5">
      <c r="A453" s="36"/>
      <c r="B453" s="37"/>
      <c r="C453" s="38"/>
      <c r="D453" s="193" t="s">
        <v>163</v>
      </c>
      <c r="E453" s="38"/>
      <c r="F453" s="194" t="s">
        <v>3069</v>
      </c>
      <c r="G453" s="38"/>
      <c r="H453" s="38"/>
      <c r="I453" s="195"/>
      <c r="J453" s="38"/>
      <c r="K453" s="38"/>
      <c r="L453" s="41"/>
      <c r="M453" s="196"/>
      <c r="N453" s="197"/>
      <c r="O453" s="66"/>
      <c r="P453" s="66"/>
      <c r="Q453" s="66"/>
      <c r="R453" s="66"/>
      <c r="S453" s="66"/>
      <c r="T453" s="67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T453" s="19" t="s">
        <v>163</v>
      </c>
      <c r="AU453" s="19" t="s">
        <v>81</v>
      </c>
    </row>
    <row r="454" spans="1:65" s="2" customFormat="1" ht="24.2" customHeight="1">
      <c r="A454" s="36"/>
      <c r="B454" s="37"/>
      <c r="C454" s="180" t="s">
        <v>915</v>
      </c>
      <c r="D454" s="180" t="s">
        <v>156</v>
      </c>
      <c r="E454" s="181" t="s">
        <v>3071</v>
      </c>
      <c r="F454" s="182" t="s">
        <v>3072</v>
      </c>
      <c r="G454" s="183" t="s">
        <v>444</v>
      </c>
      <c r="H454" s="184">
        <v>2</v>
      </c>
      <c r="I454" s="185"/>
      <c r="J454" s="186">
        <f>ROUND(I454*H454,2)</f>
        <v>0</v>
      </c>
      <c r="K454" s="182" t="s">
        <v>160</v>
      </c>
      <c r="L454" s="41"/>
      <c r="M454" s="187" t="s">
        <v>19</v>
      </c>
      <c r="N454" s="188" t="s">
        <v>43</v>
      </c>
      <c r="O454" s="66"/>
      <c r="P454" s="189">
        <f>O454*H454</f>
        <v>0</v>
      </c>
      <c r="Q454" s="189">
        <v>0</v>
      </c>
      <c r="R454" s="189">
        <f>Q454*H454</f>
        <v>0</v>
      </c>
      <c r="S454" s="189">
        <v>0</v>
      </c>
      <c r="T454" s="190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91" t="s">
        <v>262</v>
      </c>
      <c r="AT454" s="191" t="s">
        <v>156</v>
      </c>
      <c r="AU454" s="191" t="s">
        <v>81</v>
      </c>
      <c r="AY454" s="19" t="s">
        <v>154</v>
      </c>
      <c r="BE454" s="192">
        <f>IF(N454="základní",J454,0)</f>
        <v>0</v>
      </c>
      <c r="BF454" s="192">
        <f>IF(N454="snížená",J454,0)</f>
        <v>0</v>
      </c>
      <c r="BG454" s="192">
        <f>IF(N454="zákl. přenesená",J454,0)</f>
        <v>0</v>
      </c>
      <c r="BH454" s="192">
        <f>IF(N454="sníž. přenesená",J454,0)</f>
        <v>0</v>
      </c>
      <c r="BI454" s="192">
        <f>IF(N454="nulová",J454,0)</f>
        <v>0</v>
      </c>
      <c r="BJ454" s="19" t="s">
        <v>79</v>
      </c>
      <c r="BK454" s="192">
        <f>ROUND(I454*H454,2)</f>
        <v>0</v>
      </c>
      <c r="BL454" s="19" t="s">
        <v>262</v>
      </c>
      <c r="BM454" s="191" t="s">
        <v>3073</v>
      </c>
    </row>
    <row r="455" spans="1:47" s="2" customFormat="1" ht="19.5">
      <c r="A455" s="36"/>
      <c r="B455" s="37"/>
      <c r="C455" s="38"/>
      <c r="D455" s="193" t="s">
        <v>163</v>
      </c>
      <c r="E455" s="38"/>
      <c r="F455" s="194" t="s">
        <v>3074</v>
      </c>
      <c r="G455" s="38"/>
      <c r="H455" s="38"/>
      <c r="I455" s="195"/>
      <c r="J455" s="38"/>
      <c r="K455" s="38"/>
      <c r="L455" s="41"/>
      <c r="M455" s="196"/>
      <c r="N455" s="197"/>
      <c r="O455" s="66"/>
      <c r="P455" s="66"/>
      <c r="Q455" s="66"/>
      <c r="R455" s="66"/>
      <c r="S455" s="66"/>
      <c r="T455" s="67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9" t="s">
        <v>163</v>
      </c>
      <c r="AU455" s="19" t="s">
        <v>81</v>
      </c>
    </row>
    <row r="456" spans="1:47" s="2" customFormat="1" ht="11.25">
      <c r="A456" s="36"/>
      <c r="B456" s="37"/>
      <c r="C456" s="38"/>
      <c r="D456" s="198" t="s">
        <v>164</v>
      </c>
      <c r="E456" s="38"/>
      <c r="F456" s="199" t="s">
        <v>3075</v>
      </c>
      <c r="G456" s="38"/>
      <c r="H456" s="38"/>
      <c r="I456" s="195"/>
      <c r="J456" s="38"/>
      <c r="K456" s="38"/>
      <c r="L456" s="41"/>
      <c r="M456" s="196"/>
      <c r="N456" s="197"/>
      <c r="O456" s="66"/>
      <c r="P456" s="66"/>
      <c r="Q456" s="66"/>
      <c r="R456" s="66"/>
      <c r="S456" s="66"/>
      <c r="T456" s="67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T456" s="19" t="s">
        <v>164</v>
      </c>
      <c r="AU456" s="19" t="s">
        <v>81</v>
      </c>
    </row>
    <row r="457" spans="1:65" s="2" customFormat="1" ht="24.2" customHeight="1">
      <c r="A457" s="36"/>
      <c r="B457" s="37"/>
      <c r="C457" s="232" t="s">
        <v>921</v>
      </c>
      <c r="D457" s="232" t="s">
        <v>275</v>
      </c>
      <c r="E457" s="233" t="s">
        <v>3076</v>
      </c>
      <c r="F457" s="234" t="s">
        <v>3077</v>
      </c>
      <c r="G457" s="235" t="s">
        <v>444</v>
      </c>
      <c r="H457" s="236">
        <v>2</v>
      </c>
      <c r="I457" s="237"/>
      <c r="J457" s="238">
        <f>ROUND(I457*H457,2)</f>
        <v>0</v>
      </c>
      <c r="K457" s="234" t="s">
        <v>160</v>
      </c>
      <c r="L457" s="239"/>
      <c r="M457" s="240" t="s">
        <v>19</v>
      </c>
      <c r="N457" s="241" t="s">
        <v>43</v>
      </c>
      <c r="O457" s="66"/>
      <c r="P457" s="189">
        <f>O457*H457</f>
        <v>0</v>
      </c>
      <c r="Q457" s="189">
        <v>0.00047</v>
      </c>
      <c r="R457" s="189">
        <f>Q457*H457</f>
        <v>0.00094</v>
      </c>
      <c r="S457" s="189">
        <v>0</v>
      </c>
      <c r="T457" s="190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91" t="s">
        <v>360</v>
      </c>
      <c r="AT457" s="191" t="s">
        <v>275</v>
      </c>
      <c r="AU457" s="191" t="s">
        <v>81</v>
      </c>
      <c r="AY457" s="19" t="s">
        <v>154</v>
      </c>
      <c r="BE457" s="192">
        <f>IF(N457="základní",J457,0)</f>
        <v>0</v>
      </c>
      <c r="BF457" s="192">
        <f>IF(N457="snížená",J457,0)</f>
        <v>0</v>
      </c>
      <c r="BG457" s="192">
        <f>IF(N457="zákl. přenesená",J457,0)</f>
        <v>0</v>
      </c>
      <c r="BH457" s="192">
        <f>IF(N457="sníž. přenesená",J457,0)</f>
        <v>0</v>
      </c>
      <c r="BI457" s="192">
        <f>IF(N457="nulová",J457,0)</f>
        <v>0</v>
      </c>
      <c r="BJ457" s="19" t="s">
        <v>79</v>
      </c>
      <c r="BK457" s="192">
        <f>ROUND(I457*H457,2)</f>
        <v>0</v>
      </c>
      <c r="BL457" s="19" t="s">
        <v>262</v>
      </c>
      <c r="BM457" s="191" t="s">
        <v>3078</v>
      </c>
    </row>
    <row r="458" spans="1:47" s="2" customFormat="1" ht="11.25">
      <c r="A458" s="36"/>
      <c r="B458" s="37"/>
      <c r="C458" s="38"/>
      <c r="D458" s="193" t="s">
        <v>163</v>
      </c>
      <c r="E458" s="38"/>
      <c r="F458" s="194" t="s">
        <v>3077</v>
      </c>
      <c r="G458" s="38"/>
      <c r="H458" s="38"/>
      <c r="I458" s="195"/>
      <c r="J458" s="38"/>
      <c r="K458" s="38"/>
      <c r="L458" s="41"/>
      <c r="M458" s="196"/>
      <c r="N458" s="197"/>
      <c r="O458" s="66"/>
      <c r="P458" s="66"/>
      <c r="Q458" s="66"/>
      <c r="R458" s="66"/>
      <c r="S458" s="66"/>
      <c r="T458" s="67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T458" s="19" t="s">
        <v>163</v>
      </c>
      <c r="AU458" s="19" t="s">
        <v>81</v>
      </c>
    </row>
    <row r="459" spans="2:63" s="12" customFormat="1" ht="22.9" customHeight="1">
      <c r="B459" s="164"/>
      <c r="C459" s="165"/>
      <c r="D459" s="166" t="s">
        <v>71</v>
      </c>
      <c r="E459" s="178" t="s">
        <v>3079</v>
      </c>
      <c r="F459" s="178" t="s">
        <v>3080</v>
      </c>
      <c r="G459" s="165"/>
      <c r="H459" s="165"/>
      <c r="I459" s="168"/>
      <c r="J459" s="179">
        <f>BK459</f>
        <v>0</v>
      </c>
      <c r="K459" s="165"/>
      <c r="L459" s="170"/>
      <c r="M459" s="171"/>
      <c r="N459" s="172"/>
      <c r="O459" s="172"/>
      <c r="P459" s="173">
        <f>SUM(P460:P492)</f>
        <v>0</v>
      </c>
      <c r="Q459" s="172"/>
      <c r="R459" s="173">
        <f>SUM(R460:R492)</f>
        <v>0</v>
      </c>
      <c r="S459" s="172"/>
      <c r="T459" s="174">
        <f>SUM(T460:T492)</f>
        <v>0.0026</v>
      </c>
      <c r="AR459" s="175" t="s">
        <v>79</v>
      </c>
      <c r="AT459" s="176" t="s">
        <v>71</v>
      </c>
      <c r="AU459" s="176" t="s">
        <v>79</v>
      </c>
      <c r="AY459" s="175" t="s">
        <v>154</v>
      </c>
      <c r="BK459" s="177">
        <f>SUM(BK460:BK492)</f>
        <v>0</v>
      </c>
    </row>
    <row r="460" spans="1:65" s="2" customFormat="1" ht="21.75" customHeight="1">
      <c r="A460" s="36"/>
      <c r="B460" s="37"/>
      <c r="C460" s="180" t="s">
        <v>927</v>
      </c>
      <c r="D460" s="180" t="s">
        <v>156</v>
      </c>
      <c r="E460" s="181" t="s">
        <v>3081</v>
      </c>
      <c r="F460" s="182" t="s">
        <v>3082</v>
      </c>
      <c r="G460" s="183" t="s">
        <v>444</v>
      </c>
      <c r="H460" s="184">
        <v>2</v>
      </c>
      <c r="I460" s="185"/>
      <c r="J460" s="186">
        <f>ROUND(I460*H460,2)</f>
        <v>0</v>
      </c>
      <c r="K460" s="182" t="s">
        <v>160</v>
      </c>
      <c r="L460" s="41"/>
      <c r="M460" s="187" t="s">
        <v>19</v>
      </c>
      <c r="N460" s="188" t="s">
        <v>43</v>
      </c>
      <c r="O460" s="66"/>
      <c r="P460" s="189">
        <f>O460*H460</f>
        <v>0</v>
      </c>
      <c r="Q460" s="189">
        <v>0</v>
      </c>
      <c r="R460" s="189">
        <f>Q460*H460</f>
        <v>0</v>
      </c>
      <c r="S460" s="189">
        <v>0.001</v>
      </c>
      <c r="T460" s="190">
        <f>S460*H460</f>
        <v>0.002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91" t="s">
        <v>3083</v>
      </c>
      <c r="AT460" s="191" t="s">
        <v>156</v>
      </c>
      <c r="AU460" s="191" t="s">
        <v>81</v>
      </c>
      <c r="AY460" s="19" t="s">
        <v>154</v>
      </c>
      <c r="BE460" s="192">
        <f>IF(N460="základní",J460,0)</f>
        <v>0</v>
      </c>
      <c r="BF460" s="192">
        <f>IF(N460="snížená",J460,0)</f>
        <v>0</v>
      </c>
      <c r="BG460" s="192">
        <f>IF(N460="zákl. přenesená",J460,0)</f>
        <v>0</v>
      </c>
      <c r="BH460" s="192">
        <f>IF(N460="sníž. přenesená",J460,0)</f>
        <v>0</v>
      </c>
      <c r="BI460" s="192">
        <f>IF(N460="nulová",J460,0)</f>
        <v>0</v>
      </c>
      <c r="BJ460" s="19" t="s">
        <v>79</v>
      </c>
      <c r="BK460" s="192">
        <f>ROUND(I460*H460,2)</f>
        <v>0</v>
      </c>
      <c r="BL460" s="19" t="s">
        <v>3083</v>
      </c>
      <c r="BM460" s="191" t="s">
        <v>3084</v>
      </c>
    </row>
    <row r="461" spans="1:47" s="2" customFormat="1" ht="11.25">
      <c r="A461" s="36"/>
      <c r="B461" s="37"/>
      <c r="C461" s="38"/>
      <c r="D461" s="193" t="s">
        <v>163</v>
      </c>
      <c r="E461" s="38"/>
      <c r="F461" s="194" t="s">
        <v>3085</v>
      </c>
      <c r="G461" s="38"/>
      <c r="H461" s="38"/>
      <c r="I461" s="195"/>
      <c r="J461" s="38"/>
      <c r="K461" s="38"/>
      <c r="L461" s="41"/>
      <c r="M461" s="196"/>
      <c r="N461" s="197"/>
      <c r="O461" s="66"/>
      <c r="P461" s="66"/>
      <c r="Q461" s="66"/>
      <c r="R461" s="66"/>
      <c r="S461" s="66"/>
      <c r="T461" s="67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9" t="s">
        <v>163</v>
      </c>
      <c r="AU461" s="19" t="s">
        <v>81</v>
      </c>
    </row>
    <row r="462" spans="1:47" s="2" customFormat="1" ht="11.25">
      <c r="A462" s="36"/>
      <c r="B462" s="37"/>
      <c r="C462" s="38"/>
      <c r="D462" s="198" t="s">
        <v>164</v>
      </c>
      <c r="E462" s="38"/>
      <c r="F462" s="199" t="s">
        <v>3086</v>
      </c>
      <c r="G462" s="38"/>
      <c r="H462" s="38"/>
      <c r="I462" s="195"/>
      <c r="J462" s="38"/>
      <c r="K462" s="38"/>
      <c r="L462" s="41"/>
      <c r="M462" s="196"/>
      <c r="N462" s="197"/>
      <c r="O462" s="66"/>
      <c r="P462" s="66"/>
      <c r="Q462" s="66"/>
      <c r="R462" s="66"/>
      <c r="S462" s="66"/>
      <c r="T462" s="67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T462" s="19" t="s">
        <v>164</v>
      </c>
      <c r="AU462" s="19" t="s">
        <v>81</v>
      </c>
    </row>
    <row r="463" spans="1:65" s="2" customFormat="1" ht="21.75" customHeight="1">
      <c r="A463" s="36"/>
      <c r="B463" s="37"/>
      <c r="C463" s="180" t="s">
        <v>933</v>
      </c>
      <c r="D463" s="180" t="s">
        <v>156</v>
      </c>
      <c r="E463" s="181" t="s">
        <v>3087</v>
      </c>
      <c r="F463" s="182" t="s">
        <v>3088</v>
      </c>
      <c r="G463" s="183" t="s">
        <v>444</v>
      </c>
      <c r="H463" s="184">
        <v>2</v>
      </c>
      <c r="I463" s="185"/>
      <c r="J463" s="186">
        <f>ROUND(I463*H463,2)</f>
        <v>0</v>
      </c>
      <c r="K463" s="182" t="s">
        <v>160</v>
      </c>
      <c r="L463" s="41"/>
      <c r="M463" s="187" t="s">
        <v>19</v>
      </c>
      <c r="N463" s="188" t="s">
        <v>43</v>
      </c>
      <c r="O463" s="66"/>
      <c r="P463" s="189">
        <f>O463*H463</f>
        <v>0</v>
      </c>
      <c r="Q463" s="189">
        <v>0</v>
      </c>
      <c r="R463" s="189">
        <f>Q463*H463</f>
        <v>0</v>
      </c>
      <c r="S463" s="189">
        <v>0.0003</v>
      </c>
      <c r="T463" s="190">
        <f>S463*H463</f>
        <v>0.0006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191" t="s">
        <v>3083</v>
      </c>
      <c r="AT463" s="191" t="s">
        <v>156</v>
      </c>
      <c r="AU463" s="191" t="s">
        <v>81</v>
      </c>
      <c r="AY463" s="19" t="s">
        <v>154</v>
      </c>
      <c r="BE463" s="192">
        <f>IF(N463="základní",J463,0)</f>
        <v>0</v>
      </c>
      <c r="BF463" s="192">
        <f>IF(N463="snížená",J463,0)</f>
        <v>0</v>
      </c>
      <c r="BG463" s="192">
        <f>IF(N463="zákl. přenesená",J463,0)</f>
        <v>0</v>
      </c>
      <c r="BH463" s="192">
        <f>IF(N463="sníž. přenesená",J463,0)</f>
        <v>0</v>
      </c>
      <c r="BI463" s="192">
        <f>IF(N463="nulová",J463,0)</f>
        <v>0</v>
      </c>
      <c r="BJ463" s="19" t="s">
        <v>79</v>
      </c>
      <c r="BK463" s="192">
        <f>ROUND(I463*H463,2)</f>
        <v>0</v>
      </c>
      <c r="BL463" s="19" t="s">
        <v>3083</v>
      </c>
      <c r="BM463" s="191" t="s">
        <v>3089</v>
      </c>
    </row>
    <row r="464" spans="1:47" s="2" customFormat="1" ht="11.25">
      <c r="A464" s="36"/>
      <c r="B464" s="37"/>
      <c r="C464" s="38"/>
      <c r="D464" s="193" t="s">
        <v>163</v>
      </c>
      <c r="E464" s="38"/>
      <c r="F464" s="194" t="s">
        <v>3090</v>
      </c>
      <c r="G464" s="38"/>
      <c r="H464" s="38"/>
      <c r="I464" s="195"/>
      <c r="J464" s="38"/>
      <c r="K464" s="38"/>
      <c r="L464" s="41"/>
      <c r="M464" s="196"/>
      <c r="N464" s="197"/>
      <c r="O464" s="66"/>
      <c r="P464" s="66"/>
      <c r="Q464" s="66"/>
      <c r="R464" s="66"/>
      <c r="S464" s="66"/>
      <c r="T464" s="67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T464" s="19" t="s">
        <v>163</v>
      </c>
      <c r="AU464" s="19" t="s">
        <v>81</v>
      </c>
    </row>
    <row r="465" spans="1:47" s="2" customFormat="1" ht="11.25">
      <c r="A465" s="36"/>
      <c r="B465" s="37"/>
      <c r="C465" s="38"/>
      <c r="D465" s="198" t="s">
        <v>164</v>
      </c>
      <c r="E465" s="38"/>
      <c r="F465" s="199" t="s">
        <v>3091</v>
      </c>
      <c r="G465" s="38"/>
      <c r="H465" s="38"/>
      <c r="I465" s="195"/>
      <c r="J465" s="38"/>
      <c r="K465" s="38"/>
      <c r="L465" s="41"/>
      <c r="M465" s="196"/>
      <c r="N465" s="197"/>
      <c r="O465" s="66"/>
      <c r="P465" s="66"/>
      <c r="Q465" s="66"/>
      <c r="R465" s="66"/>
      <c r="S465" s="66"/>
      <c r="T465" s="67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9" t="s">
        <v>164</v>
      </c>
      <c r="AU465" s="19" t="s">
        <v>81</v>
      </c>
    </row>
    <row r="466" spans="1:65" s="2" customFormat="1" ht="24.2" customHeight="1">
      <c r="A466" s="36"/>
      <c r="B466" s="37"/>
      <c r="C466" s="180" t="s">
        <v>939</v>
      </c>
      <c r="D466" s="180" t="s">
        <v>156</v>
      </c>
      <c r="E466" s="181" t="s">
        <v>3092</v>
      </c>
      <c r="F466" s="182" t="s">
        <v>3093</v>
      </c>
      <c r="G466" s="183" t="s">
        <v>3094</v>
      </c>
      <c r="H466" s="264"/>
      <c r="I466" s="185"/>
      <c r="J466" s="186">
        <f>ROUND(I466*H466,2)</f>
        <v>0</v>
      </c>
      <c r="K466" s="182" t="s">
        <v>160</v>
      </c>
      <c r="L466" s="41"/>
      <c r="M466" s="187" t="s">
        <v>19</v>
      </c>
      <c r="N466" s="188" t="s">
        <v>43</v>
      </c>
      <c r="O466" s="66"/>
      <c r="P466" s="189">
        <f>O466*H466</f>
        <v>0</v>
      </c>
      <c r="Q466" s="189">
        <v>0</v>
      </c>
      <c r="R466" s="189">
        <f>Q466*H466</f>
        <v>0</v>
      </c>
      <c r="S466" s="189">
        <v>0</v>
      </c>
      <c r="T466" s="190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191" t="s">
        <v>3083</v>
      </c>
      <c r="AT466" s="191" t="s">
        <v>156</v>
      </c>
      <c r="AU466" s="191" t="s">
        <v>81</v>
      </c>
      <c r="AY466" s="19" t="s">
        <v>154</v>
      </c>
      <c r="BE466" s="192">
        <f>IF(N466="základní",J466,0)</f>
        <v>0</v>
      </c>
      <c r="BF466" s="192">
        <f>IF(N466="snížená",J466,0)</f>
        <v>0</v>
      </c>
      <c r="BG466" s="192">
        <f>IF(N466="zákl. přenesená",J466,0)</f>
        <v>0</v>
      </c>
      <c r="BH466" s="192">
        <f>IF(N466="sníž. přenesená",J466,0)</f>
        <v>0</v>
      </c>
      <c r="BI466" s="192">
        <f>IF(N466="nulová",J466,0)</f>
        <v>0</v>
      </c>
      <c r="BJ466" s="19" t="s">
        <v>79</v>
      </c>
      <c r="BK466" s="192">
        <f>ROUND(I466*H466,2)</f>
        <v>0</v>
      </c>
      <c r="BL466" s="19" t="s">
        <v>3083</v>
      </c>
      <c r="BM466" s="191" t="s">
        <v>3095</v>
      </c>
    </row>
    <row r="467" spans="1:47" s="2" customFormat="1" ht="29.25">
      <c r="A467" s="36"/>
      <c r="B467" s="37"/>
      <c r="C467" s="38"/>
      <c r="D467" s="193" t="s">
        <v>163</v>
      </c>
      <c r="E467" s="38"/>
      <c r="F467" s="194" t="s">
        <v>3096</v>
      </c>
      <c r="G467" s="38"/>
      <c r="H467" s="38"/>
      <c r="I467" s="195"/>
      <c r="J467" s="38"/>
      <c r="K467" s="38"/>
      <c r="L467" s="41"/>
      <c r="M467" s="196"/>
      <c r="N467" s="197"/>
      <c r="O467" s="66"/>
      <c r="P467" s="66"/>
      <c r="Q467" s="66"/>
      <c r="R467" s="66"/>
      <c r="S467" s="66"/>
      <c r="T467" s="67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T467" s="19" t="s">
        <v>163</v>
      </c>
      <c r="AU467" s="19" t="s">
        <v>81</v>
      </c>
    </row>
    <row r="468" spans="1:47" s="2" customFormat="1" ht="11.25">
      <c r="A468" s="36"/>
      <c r="B468" s="37"/>
      <c r="C468" s="38"/>
      <c r="D468" s="198" t="s">
        <v>164</v>
      </c>
      <c r="E468" s="38"/>
      <c r="F468" s="199" t="s">
        <v>3097</v>
      </c>
      <c r="G468" s="38"/>
      <c r="H468" s="38"/>
      <c r="I468" s="195"/>
      <c r="J468" s="38"/>
      <c r="K468" s="38"/>
      <c r="L468" s="41"/>
      <c r="M468" s="196"/>
      <c r="N468" s="197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9" t="s">
        <v>164</v>
      </c>
      <c r="AU468" s="19" t="s">
        <v>81</v>
      </c>
    </row>
    <row r="469" spans="1:65" s="2" customFormat="1" ht="16.5" customHeight="1">
      <c r="A469" s="36"/>
      <c r="B469" s="37"/>
      <c r="C469" s="180" t="s">
        <v>945</v>
      </c>
      <c r="D469" s="180" t="s">
        <v>156</v>
      </c>
      <c r="E469" s="181" t="s">
        <v>3098</v>
      </c>
      <c r="F469" s="182" t="s">
        <v>3099</v>
      </c>
      <c r="G469" s="183" t="s">
        <v>457</v>
      </c>
      <c r="H469" s="184">
        <v>20</v>
      </c>
      <c r="I469" s="185"/>
      <c r="J469" s="186">
        <f>ROUND(I469*H469,2)</f>
        <v>0</v>
      </c>
      <c r="K469" s="182" t="s">
        <v>160</v>
      </c>
      <c r="L469" s="41"/>
      <c r="M469" s="187" t="s">
        <v>19</v>
      </c>
      <c r="N469" s="188" t="s">
        <v>43</v>
      </c>
      <c r="O469" s="66"/>
      <c r="P469" s="189">
        <f>O469*H469</f>
        <v>0</v>
      </c>
      <c r="Q469" s="189">
        <v>0</v>
      </c>
      <c r="R469" s="189">
        <f>Q469*H469</f>
        <v>0</v>
      </c>
      <c r="S469" s="189">
        <v>0</v>
      </c>
      <c r="T469" s="190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191" t="s">
        <v>3083</v>
      </c>
      <c r="AT469" s="191" t="s">
        <v>156</v>
      </c>
      <c r="AU469" s="191" t="s">
        <v>81</v>
      </c>
      <c r="AY469" s="19" t="s">
        <v>154</v>
      </c>
      <c r="BE469" s="192">
        <f>IF(N469="základní",J469,0)</f>
        <v>0</v>
      </c>
      <c r="BF469" s="192">
        <f>IF(N469="snížená",J469,0)</f>
        <v>0</v>
      </c>
      <c r="BG469" s="192">
        <f>IF(N469="zákl. přenesená",J469,0)</f>
        <v>0</v>
      </c>
      <c r="BH469" s="192">
        <f>IF(N469="sníž. přenesená",J469,0)</f>
        <v>0</v>
      </c>
      <c r="BI469" s="192">
        <f>IF(N469="nulová",J469,0)</f>
        <v>0</v>
      </c>
      <c r="BJ469" s="19" t="s">
        <v>79</v>
      </c>
      <c r="BK469" s="192">
        <f>ROUND(I469*H469,2)</f>
        <v>0</v>
      </c>
      <c r="BL469" s="19" t="s">
        <v>3083</v>
      </c>
      <c r="BM469" s="191" t="s">
        <v>3100</v>
      </c>
    </row>
    <row r="470" spans="1:47" s="2" customFormat="1" ht="19.5">
      <c r="A470" s="36"/>
      <c r="B470" s="37"/>
      <c r="C470" s="38"/>
      <c r="D470" s="193" t="s">
        <v>163</v>
      </c>
      <c r="E470" s="38"/>
      <c r="F470" s="194" t="s">
        <v>3101</v>
      </c>
      <c r="G470" s="38"/>
      <c r="H470" s="38"/>
      <c r="I470" s="195"/>
      <c r="J470" s="38"/>
      <c r="K470" s="38"/>
      <c r="L470" s="41"/>
      <c r="M470" s="196"/>
      <c r="N470" s="197"/>
      <c r="O470" s="66"/>
      <c r="P470" s="66"/>
      <c r="Q470" s="66"/>
      <c r="R470" s="66"/>
      <c r="S470" s="66"/>
      <c r="T470" s="67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T470" s="19" t="s">
        <v>163</v>
      </c>
      <c r="AU470" s="19" t="s">
        <v>81</v>
      </c>
    </row>
    <row r="471" spans="1:47" s="2" customFormat="1" ht="11.25">
      <c r="A471" s="36"/>
      <c r="B471" s="37"/>
      <c r="C471" s="38"/>
      <c r="D471" s="198" t="s">
        <v>164</v>
      </c>
      <c r="E471" s="38"/>
      <c r="F471" s="199" t="s">
        <v>3102</v>
      </c>
      <c r="G471" s="38"/>
      <c r="H471" s="38"/>
      <c r="I471" s="195"/>
      <c r="J471" s="38"/>
      <c r="K471" s="38"/>
      <c r="L471" s="41"/>
      <c r="M471" s="196"/>
      <c r="N471" s="197"/>
      <c r="O471" s="66"/>
      <c r="P471" s="66"/>
      <c r="Q471" s="66"/>
      <c r="R471" s="66"/>
      <c r="S471" s="66"/>
      <c r="T471" s="67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T471" s="19" t="s">
        <v>164</v>
      </c>
      <c r="AU471" s="19" t="s">
        <v>81</v>
      </c>
    </row>
    <row r="472" spans="1:65" s="2" customFormat="1" ht="16.5" customHeight="1">
      <c r="A472" s="36"/>
      <c r="B472" s="37"/>
      <c r="C472" s="180" t="s">
        <v>951</v>
      </c>
      <c r="D472" s="180" t="s">
        <v>156</v>
      </c>
      <c r="E472" s="181" t="s">
        <v>3103</v>
      </c>
      <c r="F472" s="182" t="s">
        <v>3104</v>
      </c>
      <c r="G472" s="183" t="s">
        <v>457</v>
      </c>
      <c r="H472" s="184">
        <v>20</v>
      </c>
      <c r="I472" s="185"/>
      <c r="J472" s="186">
        <f>ROUND(I472*H472,2)</f>
        <v>0</v>
      </c>
      <c r="K472" s="182" t="s">
        <v>160</v>
      </c>
      <c r="L472" s="41"/>
      <c r="M472" s="187" t="s">
        <v>19</v>
      </c>
      <c r="N472" s="188" t="s">
        <v>43</v>
      </c>
      <c r="O472" s="66"/>
      <c r="P472" s="189">
        <f>O472*H472</f>
        <v>0</v>
      </c>
      <c r="Q472" s="189">
        <v>0</v>
      </c>
      <c r="R472" s="189">
        <f>Q472*H472</f>
        <v>0</v>
      </c>
      <c r="S472" s="189">
        <v>0</v>
      </c>
      <c r="T472" s="190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91" t="s">
        <v>3083</v>
      </c>
      <c r="AT472" s="191" t="s">
        <v>156</v>
      </c>
      <c r="AU472" s="191" t="s">
        <v>81</v>
      </c>
      <c r="AY472" s="19" t="s">
        <v>154</v>
      </c>
      <c r="BE472" s="192">
        <f>IF(N472="základní",J472,0)</f>
        <v>0</v>
      </c>
      <c r="BF472" s="192">
        <f>IF(N472="snížená",J472,0)</f>
        <v>0</v>
      </c>
      <c r="BG472" s="192">
        <f>IF(N472="zákl. přenesená",J472,0)</f>
        <v>0</v>
      </c>
      <c r="BH472" s="192">
        <f>IF(N472="sníž. přenesená",J472,0)</f>
        <v>0</v>
      </c>
      <c r="BI472" s="192">
        <f>IF(N472="nulová",J472,0)</f>
        <v>0</v>
      </c>
      <c r="BJ472" s="19" t="s">
        <v>79</v>
      </c>
      <c r="BK472" s="192">
        <f>ROUND(I472*H472,2)</f>
        <v>0</v>
      </c>
      <c r="BL472" s="19" t="s">
        <v>3083</v>
      </c>
      <c r="BM472" s="191" t="s">
        <v>3105</v>
      </c>
    </row>
    <row r="473" spans="1:47" s="2" customFormat="1" ht="19.5">
      <c r="A473" s="36"/>
      <c r="B473" s="37"/>
      <c r="C473" s="38"/>
      <c r="D473" s="193" t="s">
        <v>163</v>
      </c>
      <c r="E473" s="38"/>
      <c r="F473" s="194" t="s">
        <v>3106</v>
      </c>
      <c r="G473" s="38"/>
      <c r="H473" s="38"/>
      <c r="I473" s="195"/>
      <c r="J473" s="38"/>
      <c r="K473" s="38"/>
      <c r="L473" s="41"/>
      <c r="M473" s="196"/>
      <c r="N473" s="197"/>
      <c r="O473" s="66"/>
      <c r="P473" s="66"/>
      <c r="Q473" s="66"/>
      <c r="R473" s="66"/>
      <c r="S473" s="66"/>
      <c r="T473" s="67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T473" s="19" t="s">
        <v>163</v>
      </c>
      <c r="AU473" s="19" t="s">
        <v>81</v>
      </c>
    </row>
    <row r="474" spans="1:47" s="2" customFormat="1" ht="11.25">
      <c r="A474" s="36"/>
      <c r="B474" s="37"/>
      <c r="C474" s="38"/>
      <c r="D474" s="198" t="s">
        <v>164</v>
      </c>
      <c r="E474" s="38"/>
      <c r="F474" s="199" t="s">
        <v>3107</v>
      </c>
      <c r="G474" s="38"/>
      <c r="H474" s="38"/>
      <c r="I474" s="195"/>
      <c r="J474" s="38"/>
      <c r="K474" s="38"/>
      <c r="L474" s="41"/>
      <c r="M474" s="196"/>
      <c r="N474" s="197"/>
      <c r="O474" s="66"/>
      <c r="P474" s="66"/>
      <c r="Q474" s="66"/>
      <c r="R474" s="66"/>
      <c r="S474" s="66"/>
      <c r="T474" s="67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T474" s="19" t="s">
        <v>164</v>
      </c>
      <c r="AU474" s="19" t="s">
        <v>81</v>
      </c>
    </row>
    <row r="475" spans="1:65" s="2" customFormat="1" ht="21.75" customHeight="1">
      <c r="A475" s="36"/>
      <c r="B475" s="37"/>
      <c r="C475" s="180" t="s">
        <v>956</v>
      </c>
      <c r="D475" s="180" t="s">
        <v>156</v>
      </c>
      <c r="E475" s="181" t="s">
        <v>3108</v>
      </c>
      <c r="F475" s="182" t="s">
        <v>3109</v>
      </c>
      <c r="G475" s="183" t="s">
        <v>457</v>
      </c>
      <c r="H475" s="184">
        <v>30</v>
      </c>
      <c r="I475" s="185"/>
      <c r="J475" s="186">
        <f>ROUND(I475*H475,2)</f>
        <v>0</v>
      </c>
      <c r="K475" s="182" t="s">
        <v>160</v>
      </c>
      <c r="L475" s="41"/>
      <c r="M475" s="187" t="s">
        <v>19</v>
      </c>
      <c r="N475" s="188" t="s">
        <v>43</v>
      </c>
      <c r="O475" s="66"/>
      <c r="P475" s="189">
        <f>O475*H475</f>
        <v>0</v>
      </c>
      <c r="Q475" s="189">
        <v>0</v>
      </c>
      <c r="R475" s="189">
        <f>Q475*H475</f>
        <v>0</v>
      </c>
      <c r="S475" s="189">
        <v>0</v>
      </c>
      <c r="T475" s="190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91" t="s">
        <v>3083</v>
      </c>
      <c r="AT475" s="191" t="s">
        <v>156</v>
      </c>
      <c r="AU475" s="191" t="s">
        <v>81</v>
      </c>
      <c r="AY475" s="19" t="s">
        <v>154</v>
      </c>
      <c r="BE475" s="192">
        <f>IF(N475="základní",J475,0)</f>
        <v>0</v>
      </c>
      <c r="BF475" s="192">
        <f>IF(N475="snížená",J475,0)</f>
        <v>0</v>
      </c>
      <c r="BG475" s="192">
        <f>IF(N475="zákl. přenesená",J475,0)</f>
        <v>0</v>
      </c>
      <c r="BH475" s="192">
        <f>IF(N475="sníž. přenesená",J475,0)</f>
        <v>0</v>
      </c>
      <c r="BI475" s="192">
        <f>IF(N475="nulová",J475,0)</f>
        <v>0</v>
      </c>
      <c r="BJ475" s="19" t="s">
        <v>79</v>
      </c>
      <c r="BK475" s="192">
        <f>ROUND(I475*H475,2)</f>
        <v>0</v>
      </c>
      <c r="BL475" s="19" t="s">
        <v>3083</v>
      </c>
      <c r="BM475" s="191" t="s">
        <v>3110</v>
      </c>
    </row>
    <row r="476" spans="1:47" s="2" customFormat="1" ht="19.5">
      <c r="A476" s="36"/>
      <c r="B476" s="37"/>
      <c r="C476" s="38"/>
      <c r="D476" s="193" t="s">
        <v>163</v>
      </c>
      <c r="E476" s="38"/>
      <c r="F476" s="194" t="s">
        <v>3111</v>
      </c>
      <c r="G476" s="38"/>
      <c r="H476" s="38"/>
      <c r="I476" s="195"/>
      <c r="J476" s="38"/>
      <c r="K476" s="38"/>
      <c r="L476" s="41"/>
      <c r="M476" s="196"/>
      <c r="N476" s="197"/>
      <c r="O476" s="66"/>
      <c r="P476" s="66"/>
      <c r="Q476" s="66"/>
      <c r="R476" s="66"/>
      <c r="S476" s="66"/>
      <c r="T476" s="67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T476" s="19" t="s">
        <v>163</v>
      </c>
      <c r="AU476" s="19" t="s">
        <v>81</v>
      </c>
    </row>
    <row r="477" spans="1:47" s="2" customFormat="1" ht="11.25">
      <c r="A477" s="36"/>
      <c r="B477" s="37"/>
      <c r="C477" s="38"/>
      <c r="D477" s="198" t="s">
        <v>164</v>
      </c>
      <c r="E477" s="38"/>
      <c r="F477" s="199" t="s">
        <v>3112</v>
      </c>
      <c r="G477" s="38"/>
      <c r="H477" s="38"/>
      <c r="I477" s="195"/>
      <c r="J477" s="38"/>
      <c r="K477" s="38"/>
      <c r="L477" s="41"/>
      <c r="M477" s="196"/>
      <c r="N477" s="197"/>
      <c r="O477" s="66"/>
      <c r="P477" s="66"/>
      <c r="Q477" s="66"/>
      <c r="R477" s="66"/>
      <c r="S477" s="66"/>
      <c r="T477" s="67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9" t="s">
        <v>164</v>
      </c>
      <c r="AU477" s="19" t="s">
        <v>81</v>
      </c>
    </row>
    <row r="478" spans="1:65" s="2" customFormat="1" ht="16.5" customHeight="1">
      <c r="A478" s="36"/>
      <c r="B478" s="37"/>
      <c r="C478" s="180" t="s">
        <v>962</v>
      </c>
      <c r="D478" s="180" t="s">
        <v>156</v>
      </c>
      <c r="E478" s="181" t="s">
        <v>3113</v>
      </c>
      <c r="F478" s="182" t="s">
        <v>3114</v>
      </c>
      <c r="G478" s="183" t="s">
        <v>457</v>
      </c>
      <c r="H478" s="184">
        <v>30</v>
      </c>
      <c r="I478" s="185"/>
      <c r="J478" s="186">
        <f>ROUND(I478*H478,2)</f>
        <v>0</v>
      </c>
      <c r="K478" s="182" t="s">
        <v>160</v>
      </c>
      <c r="L478" s="41"/>
      <c r="M478" s="187" t="s">
        <v>19</v>
      </c>
      <c r="N478" s="188" t="s">
        <v>43</v>
      </c>
      <c r="O478" s="66"/>
      <c r="P478" s="189">
        <f>O478*H478</f>
        <v>0</v>
      </c>
      <c r="Q478" s="189">
        <v>0</v>
      </c>
      <c r="R478" s="189">
        <f>Q478*H478</f>
        <v>0</v>
      </c>
      <c r="S478" s="189">
        <v>0</v>
      </c>
      <c r="T478" s="190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91" t="s">
        <v>3083</v>
      </c>
      <c r="AT478" s="191" t="s">
        <v>156</v>
      </c>
      <c r="AU478" s="191" t="s">
        <v>81</v>
      </c>
      <c r="AY478" s="19" t="s">
        <v>154</v>
      </c>
      <c r="BE478" s="192">
        <f>IF(N478="základní",J478,0)</f>
        <v>0</v>
      </c>
      <c r="BF478" s="192">
        <f>IF(N478="snížená",J478,0)</f>
        <v>0</v>
      </c>
      <c r="BG478" s="192">
        <f>IF(N478="zákl. přenesená",J478,0)</f>
        <v>0</v>
      </c>
      <c r="BH478" s="192">
        <f>IF(N478="sníž. přenesená",J478,0)</f>
        <v>0</v>
      </c>
      <c r="BI478" s="192">
        <f>IF(N478="nulová",J478,0)</f>
        <v>0</v>
      </c>
      <c r="BJ478" s="19" t="s">
        <v>79</v>
      </c>
      <c r="BK478" s="192">
        <f>ROUND(I478*H478,2)</f>
        <v>0</v>
      </c>
      <c r="BL478" s="19" t="s">
        <v>3083</v>
      </c>
      <c r="BM478" s="191" t="s">
        <v>3115</v>
      </c>
    </row>
    <row r="479" spans="1:47" s="2" customFormat="1" ht="19.5">
      <c r="A479" s="36"/>
      <c r="B479" s="37"/>
      <c r="C479" s="38"/>
      <c r="D479" s="193" t="s">
        <v>163</v>
      </c>
      <c r="E479" s="38"/>
      <c r="F479" s="194" t="s">
        <v>3116</v>
      </c>
      <c r="G479" s="38"/>
      <c r="H479" s="38"/>
      <c r="I479" s="195"/>
      <c r="J479" s="38"/>
      <c r="K479" s="38"/>
      <c r="L479" s="41"/>
      <c r="M479" s="196"/>
      <c r="N479" s="197"/>
      <c r="O479" s="66"/>
      <c r="P479" s="66"/>
      <c r="Q479" s="66"/>
      <c r="R479" s="66"/>
      <c r="S479" s="66"/>
      <c r="T479" s="67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T479" s="19" t="s">
        <v>163</v>
      </c>
      <c r="AU479" s="19" t="s">
        <v>81</v>
      </c>
    </row>
    <row r="480" spans="1:47" s="2" customFormat="1" ht="11.25">
      <c r="A480" s="36"/>
      <c r="B480" s="37"/>
      <c r="C480" s="38"/>
      <c r="D480" s="198" t="s">
        <v>164</v>
      </c>
      <c r="E480" s="38"/>
      <c r="F480" s="199" t="s">
        <v>3117</v>
      </c>
      <c r="G480" s="38"/>
      <c r="H480" s="38"/>
      <c r="I480" s="195"/>
      <c r="J480" s="38"/>
      <c r="K480" s="38"/>
      <c r="L480" s="41"/>
      <c r="M480" s="196"/>
      <c r="N480" s="197"/>
      <c r="O480" s="66"/>
      <c r="P480" s="66"/>
      <c r="Q480" s="66"/>
      <c r="R480" s="66"/>
      <c r="S480" s="66"/>
      <c r="T480" s="67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T480" s="19" t="s">
        <v>164</v>
      </c>
      <c r="AU480" s="19" t="s">
        <v>81</v>
      </c>
    </row>
    <row r="481" spans="1:65" s="2" customFormat="1" ht="24.2" customHeight="1">
      <c r="A481" s="36"/>
      <c r="B481" s="37"/>
      <c r="C481" s="180" t="s">
        <v>968</v>
      </c>
      <c r="D481" s="180" t="s">
        <v>156</v>
      </c>
      <c r="E481" s="181" t="s">
        <v>3118</v>
      </c>
      <c r="F481" s="182" t="s">
        <v>3119</v>
      </c>
      <c r="G481" s="183" t="s">
        <v>457</v>
      </c>
      <c r="H481" s="184">
        <v>30</v>
      </c>
      <c r="I481" s="185"/>
      <c r="J481" s="186">
        <f>ROUND(I481*H481,2)</f>
        <v>0</v>
      </c>
      <c r="K481" s="182" t="s">
        <v>160</v>
      </c>
      <c r="L481" s="41"/>
      <c r="M481" s="187" t="s">
        <v>19</v>
      </c>
      <c r="N481" s="188" t="s">
        <v>43</v>
      </c>
      <c r="O481" s="66"/>
      <c r="P481" s="189">
        <f>O481*H481</f>
        <v>0</v>
      </c>
      <c r="Q481" s="189">
        <v>0</v>
      </c>
      <c r="R481" s="189">
        <f>Q481*H481</f>
        <v>0</v>
      </c>
      <c r="S481" s="189">
        <v>0</v>
      </c>
      <c r="T481" s="190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91" t="s">
        <v>3083</v>
      </c>
      <c r="AT481" s="191" t="s">
        <v>156</v>
      </c>
      <c r="AU481" s="191" t="s">
        <v>81</v>
      </c>
      <c r="AY481" s="19" t="s">
        <v>154</v>
      </c>
      <c r="BE481" s="192">
        <f>IF(N481="základní",J481,0)</f>
        <v>0</v>
      </c>
      <c r="BF481" s="192">
        <f>IF(N481="snížená",J481,0)</f>
        <v>0</v>
      </c>
      <c r="BG481" s="192">
        <f>IF(N481="zákl. přenesená",J481,0)</f>
        <v>0</v>
      </c>
      <c r="BH481" s="192">
        <f>IF(N481="sníž. přenesená",J481,0)</f>
        <v>0</v>
      </c>
      <c r="BI481" s="192">
        <f>IF(N481="nulová",J481,0)</f>
        <v>0</v>
      </c>
      <c r="BJ481" s="19" t="s">
        <v>79</v>
      </c>
      <c r="BK481" s="192">
        <f>ROUND(I481*H481,2)</f>
        <v>0</v>
      </c>
      <c r="BL481" s="19" t="s">
        <v>3083</v>
      </c>
      <c r="BM481" s="191" t="s">
        <v>3120</v>
      </c>
    </row>
    <row r="482" spans="1:47" s="2" customFormat="1" ht="19.5">
      <c r="A482" s="36"/>
      <c r="B482" s="37"/>
      <c r="C482" s="38"/>
      <c r="D482" s="193" t="s">
        <v>163</v>
      </c>
      <c r="E482" s="38"/>
      <c r="F482" s="194" t="s">
        <v>3121</v>
      </c>
      <c r="G482" s="38"/>
      <c r="H482" s="38"/>
      <c r="I482" s="195"/>
      <c r="J482" s="38"/>
      <c r="K482" s="38"/>
      <c r="L482" s="41"/>
      <c r="M482" s="196"/>
      <c r="N482" s="197"/>
      <c r="O482" s="66"/>
      <c r="P482" s="66"/>
      <c r="Q482" s="66"/>
      <c r="R482" s="66"/>
      <c r="S482" s="66"/>
      <c r="T482" s="67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9" t="s">
        <v>163</v>
      </c>
      <c r="AU482" s="19" t="s">
        <v>81</v>
      </c>
    </row>
    <row r="483" spans="1:47" s="2" customFormat="1" ht="11.25">
      <c r="A483" s="36"/>
      <c r="B483" s="37"/>
      <c r="C483" s="38"/>
      <c r="D483" s="198" t="s">
        <v>164</v>
      </c>
      <c r="E483" s="38"/>
      <c r="F483" s="199" t="s">
        <v>3122</v>
      </c>
      <c r="G483" s="38"/>
      <c r="H483" s="38"/>
      <c r="I483" s="195"/>
      <c r="J483" s="38"/>
      <c r="K483" s="38"/>
      <c r="L483" s="41"/>
      <c r="M483" s="196"/>
      <c r="N483" s="197"/>
      <c r="O483" s="66"/>
      <c r="P483" s="66"/>
      <c r="Q483" s="66"/>
      <c r="R483" s="66"/>
      <c r="S483" s="66"/>
      <c r="T483" s="67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T483" s="19" t="s">
        <v>164</v>
      </c>
      <c r="AU483" s="19" t="s">
        <v>81</v>
      </c>
    </row>
    <row r="484" spans="1:65" s="2" customFormat="1" ht="24.2" customHeight="1">
      <c r="A484" s="36"/>
      <c r="B484" s="37"/>
      <c r="C484" s="180" t="s">
        <v>974</v>
      </c>
      <c r="D484" s="180" t="s">
        <v>156</v>
      </c>
      <c r="E484" s="181" t="s">
        <v>3123</v>
      </c>
      <c r="F484" s="182" t="s">
        <v>3124</v>
      </c>
      <c r="G484" s="183" t="s">
        <v>457</v>
      </c>
      <c r="H484" s="184">
        <v>30</v>
      </c>
      <c r="I484" s="185"/>
      <c r="J484" s="186">
        <f>ROUND(I484*H484,2)</f>
        <v>0</v>
      </c>
      <c r="K484" s="182" t="s">
        <v>160</v>
      </c>
      <c r="L484" s="41"/>
      <c r="M484" s="187" t="s">
        <v>19</v>
      </c>
      <c r="N484" s="188" t="s">
        <v>43</v>
      </c>
      <c r="O484" s="66"/>
      <c r="P484" s="189">
        <f>O484*H484</f>
        <v>0</v>
      </c>
      <c r="Q484" s="189">
        <v>0</v>
      </c>
      <c r="R484" s="189">
        <f>Q484*H484</f>
        <v>0</v>
      </c>
      <c r="S484" s="189">
        <v>0</v>
      </c>
      <c r="T484" s="190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91" t="s">
        <v>3083</v>
      </c>
      <c r="AT484" s="191" t="s">
        <v>156</v>
      </c>
      <c r="AU484" s="191" t="s">
        <v>81</v>
      </c>
      <c r="AY484" s="19" t="s">
        <v>154</v>
      </c>
      <c r="BE484" s="192">
        <f>IF(N484="základní",J484,0)</f>
        <v>0</v>
      </c>
      <c r="BF484" s="192">
        <f>IF(N484="snížená",J484,0)</f>
        <v>0</v>
      </c>
      <c r="BG484" s="192">
        <f>IF(N484="zákl. přenesená",J484,0)</f>
        <v>0</v>
      </c>
      <c r="BH484" s="192">
        <f>IF(N484="sníž. přenesená",J484,0)</f>
        <v>0</v>
      </c>
      <c r="BI484" s="192">
        <f>IF(N484="nulová",J484,0)</f>
        <v>0</v>
      </c>
      <c r="BJ484" s="19" t="s">
        <v>79</v>
      </c>
      <c r="BK484" s="192">
        <f>ROUND(I484*H484,2)</f>
        <v>0</v>
      </c>
      <c r="BL484" s="19" t="s">
        <v>3083</v>
      </c>
      <c r="BM484" s="191" t="s">
        <v>3125</v>
      </c>
    </row>
    <row r="485" spans="1:47" s="2" customFormat="1" ht="19.5">
      <c r="A485" s="36"/>
      <c r="B485" s="37"/>
      <c r="C485" s="38"/>
      <c r="D485" s="193" t="s">
        <v>163</v>
      </c>
      <c r="E485" s="38"/>
      <c r="F485" s="194" t="s">
        <v>3126</v>
      </c>
      <c r="G485" s="38"/>
      <c r="H485" s="38"/>
      <c r="I485" s="195"/>
      <c r="J485" s="38"/>
      <c r="K485" s="38"/>
      <c r="L485" s="41"/>
      <c r="M485" s="196"/>
      <c r="N485" s="197"/>
      <c r="O485" s="66"/>
      <c r="P485" s="66"/>
      <c r="Q485" s="66"/>
      <c r="R485" s="66"/>
      <c r="S485" s="66"/>
      <c r="T485" s="67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9" t="s">
        <v>163</v>
      </c>
      <c r="AU485" s="19" t="s">
        <v>81</v>
      </c>
    </row>
    <row r="486" spans="1:47" s="2" customFormat="1" ht="11.25">
      <c r="A486" s="36"/>
      <c r="B486" s="37"/>
      <c r="C486" s="38"/>
      <c r="D486" s="198" t="s">
        <v>164</v>
      </c>
      <c r="E486" s="38"/>
      <c r="F486" s="199" t="s">
        <v>3127</v>
      </c>
      <c r="G486" s="38"/>
      <c r="H486" s="38"/>
      <c r="I486" s="195"/>
      <c r="J486" s="38"/>
      <c r="K486" s="38"/>
      <c r="L486" s="41"/>
      <c r="M486" s="196"/>
      <c r="N486" s="197"/>
      <c r="O486" s="66"/>
      <c r="P486" s="66"/>
      <c r="Q486" s="66"/>
      <c r="R486" s="66"/>
      <c r="S486" s="66"/>
      <c r="T486" s="67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9" t="s">
        <v>164</v>
      </c>
      <c r="AU486" s="19" t="s">
        <v>81</v>
      </c>
    </row>
    <row r="487" spans="1:65" s="2" customFormat="1" ht="16.5" customHeight="1">
      <c r="A487" s="36"/>
      <c r="B487" s="37"/>
      <c r="C487" s="180" t="s">
        <v>980</v>
      </c>
      <c r="D487" s="180" t="s">
        <v>156</v>
      </c>
      <c r="E487" s="181" t="s">
        <v>3128</v>
      </c>
      <c r="F487" s="182" t="s">
        <v>3129</v>
      </c>
      <c r="G487" s="183" t="s">
        <v>457</v>
      </c>
      <c r="H487" s="184">
        <v>20</v>
      </c>
      <c r="I487" s="185"/>
      <c r="J487" s="186">
        <f>ROUND(I487*H487,2)</f>
        <v>0</v>
      </c>
      <c r="K487" s="182" t="s">
        <v>160</v>
      </c>
      <c r="L487" s="41"/>
      <c r="M487" s="187" t="s">
        <v>19</v>
      </c>
      <c r="N487" s="188" t="s">
        <v>43</v>
      </c>
      <c r="O487" s="66"/>
      <c r="P487" s="189">
        <f>O487*H487</f>
        <v>0</v>
      </c>
      <c r="Q487" s="189">
        <v>0</v>
      </c>
      <c r="R487" s="189">
        <f>Q487*H487</f>
        <v>0</v>
      </c>
      <c r="S487" s="189">
        <v>0</v>
      </c>
      <c r="T487" s="190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91" t="s">
        <v>3083</v>
      </c>
      <c r="AT487" s="191" t="s">
        <v>156</v>
      </c>
      <c r="AU487" s="191" t="s">
        <v>81</v>
      </c>
      <c r="AY487" s="19" t="s">
        <v>154</v>
      </c>
      <c r="BE487" s="192">
        <f>IF(N487="základní",J487,0)</f>
        <v>0</v>
      </c>
      <c r="BF487" s="192">
        <f>IF(N487="snížená",J487,0)</f>
        <v>0</v>
      </c>
      <c r="BG487" s="192">
        <f>IF(N487="zákl. přenesená",J487,0)</f>
        <v>0</v>
      </c>
      <c r="BH487" s="192">
        <f>IF(N487="sníž. přenesená",J487,0)</f>
        <v>0</v>
      </c>
      <c r="BI487" s="192">
        <f>IF(N487="nulová",J487,0)</f>
        <v>0</v>
      </c>
      <c r="BJ487" s="19" t="s">
        <v>79</v>
      </c>
      <c r="BK487" s="192">
        <f>ROUND(I487*H487,2)</f>
        <v>0</v>
      </c>
      <c r="BL487" s="19" t="s">
        <v>3083</v>
      </c>
      <c r="BM487" s="191" t="s">
        <v>3130</v>
      </c>
    </row>
    <row r="488" spans="1:47" s="2" customFormat="1" ht="19.5">
      <c r="A488" s="36"/>
      <c r="B488" s="37"/>
      <c r="C488" s="38"/>
      <c r="D488" s="193" t="s">
        <v>163</v>
      </c>
      <c r="E488" s="38"/>
      <c r="F488" s="194" t="s">
        <v>3131</v>
      </c>
      <c r="G488" s="38"/>
      <c r="H488" s="38"/>
      <c r="I488" s="195"/>
      <c r="J488" s="38"/>
      <c r="K488" s="38"/>
      <c r="L488" s="41"/>
      <c r="M488" s="196"/>
      <c r="N488" s="197"/>
      <c r="O488" s="66"/>
      <c r="P488" s="66"/>
      <c r="Q488" s="66"/>
      <c r="R488" s="66"/>
      <c r="S488" s="66"/>
      <c r="T488" s="67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T488" s="19" t="s">
        <v>163</v>
      </c>
      <c r="AU488" s="19" t="s">
        <v>81</v>
      </c>
    </row>
    <row r="489" spans="1:47" s="2" customFormat="1" ht="11.25">
      <c r="A489" s="36"/>
      <c r="B489" s="37"/>
      <c r="C489" s="38"/>
      <c r="D489" s="198" t="s">
        <v>164</v>
      </c>
      <c r="E489" s="38"/>
      <c r="F489" s="199" t="s">
        <v>3132</v>
      </c>
      <c r="G489" s="38"/>
      <c r="H489" s="38"/>
      <c r="I489" s="195"/>
      <c r="J489" s="38"/>
      <c r="K489" s="38"/>
      <c r="L489" s="41"/>
      <c r="M489" s="196"/>
      <c r="N489" s="197"/>
      <c r="O489" s="66"/>
      <c r="P489" s="66"/>
      <c r="Q489" s="66"/>
      <c r="R489" s="66"/>
      <c r="S489" s="66"/>
      <c r="T489" s="67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9" t="s">
        <v>164</v>
      </c>
      <c r="AU489" s="19" t="s">
        <v>81</v>
      </c>
    </row>
    <row r="490" spans="1:65" s="2" customFormat="1" ht="16.5" customHeight="1">
      <c r="A490" s="36"/>
      <c r="B490" s="37"/>
      <c r="C490" s="180" t="s">
        <v>986</v>
      </c>
      <c r="D490" s="180" t="s">
        <v>156</v>
      </c>
      <c r="E490" s="181" t="s">
        <v>3133</v>
      </c>
      <c r="F490" s="182" t="s">
        <v>3134</v>
      </c>
      <c r="G490" s="183" t="s">
        <v>457</v>
      </c>
      <c r="H490" s="184">
        <v>20</v>
      </c>
      <c r="I490" s="185"/>
      <c r="J490" s="186">
        <f>ROUND(I490*H490,2)</f>
        <v>0</v>
      </c>
      <c r="K490" s="182" t="s">
        <v>160</v>
      </c>
      <c r="L490" s="41"/>
      <c r="M490" s="187" t="s">
        <v>19</v>
      </c>
      <c r="N490" s="188" t="s">
        <v>43</v>
      </c>
      <c r="O490" s="66"/>
      <c r="P490" s="189">
        <f>O490*H490</f>
        <v>0</v>
      </c>
      <c r="Q490" s="189">
        <v>0</v>
      </c>
      <c r="R490" s="189">
        <f>Q490*H490</f>
        <v>0</v>
      </c>
      <c r="S490" s="189">
        <v>0</v>
      </c>
      <c r="T490" s="190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91" t="s">
        <v>3083</v>
      </c>
      <c r="AT490" s="191" t="s">
        <v>156</v>
      </c>
      <c r="AU490" s="191" t="s">
        <v>81</v>
      </c>
      <c r="AY490" s="19" t="s">
        <v>154</v>
      </c>
      <c r="BE490" s="192">
        <f>IF(N490="základní",J490,0)</f>
        <v>0</v>
      </c>
      <c r="BF490" s="192">
        <f>IF(N490="snížená",J490,0)</f>
        <v>0</v>
      </c>
      <c r="BG490" s="192">
        <f>IF(N490="zákl. přenesená",J490,0)</f>
        <v>0</v>
      </c>
      <c r="BH490" s="192">
        <f>IF(N490="sníž. přenesená",J490,0)</f>
        <v>0</v>
      </c>
      <c r="BI490" s="192">
        <f>IF(N490="nulová",J490,0)</f>
        <v>0</v>
      </c>
      <c r="BJ490" s="19" t="s">
        <v>79</v>
      </c>
      <c r="BK490" s="192">
        <f>ROUND(I490*H490,2)</f>
        <v>0</v>
      </c>
      <c r="BL490" s="19" t="s">
        <v>3083</v>
      </c>
      <c r="BM490" s="191" t="s">
        <v>3135</v>
      </c>
    </row>
    <row r="491" spans="1:47" s="2" customFormat="1" ht="19.5">
      <c r="A491" s="36"/>
      <c r="B491" s="37"/>
      <c r="C491" s="38"/>
      <c r="D491" s="193" t="s">
        <v>163</v>
      </c>
      <c r="E491" s="38"/>
      <c r="F491" s="194" t="s">
        <v>3136</v>
      </c>
      <c r="G491" s="38"/>
      <c r="H491" s="38"/>
      <c r="I491" s="195"/>
      <c r="J491" s="38"/>
      <c r="K491" s="38"/>
      <c r="L491" s="41"/>
      <c r="M491" s="196"/>
      <c r="N491" s="197"/>
      <c r="O491" s="66"/>
      <c r="P491" s="66"/>
      <c r="Q491" s="66"/>
      <c r="R491" s="66"/>
      <c r="S491" s="66"/>
      <c r="T491" s="67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9" t="s">
        <v>163</v>
      </c>
      <c r="AU491" s="19" t="s">
        <v>81</v>
      </c>
    </row>
    <row r="492" spans="1:47" s="2" customFormat="1" ht="11.25">
      <c r="A492" s="36"/>
      <c r="B492" s="37"/>
      <c r="C492" s="38"/>
      <c r="D492" s="198" t="s">
        <v>164</v>
      </c>
      <c r="E492" s="38"/>
      <c r="F492" s="199" t="s">
        <v>3137</v>
      </c>
      <c r="G492" s="38"/>
      <c r="H492" s="38"/>
      <c r="I492" s="195"/>
      <c r="J492" s="38"/>
      <c r="K492" s="38"/>
      <c r="L492" s="41"/>
      <c r="M492" s="256"/>
      <c r="N492" s="257"/>
      <c r="O492" s="258"/>
      <c r="P492" s="258"/>
      <c r="Q492" s="258"/>
      <c r="R492" s="258"/>
      <c r="S492" s="258"/>
      <c r="T492" s="259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T492" s="19" t="s">
        <v>164</v>
      </c>
      <c r="AU492" s="19" t="s">
        <v>81</v>
      </c>
    </row>
    <row r="493" spans="1:31" s="2" customFormat="1" ht="6.95" customHeight="1">
      <c r="A493" s="36"/>
      <c r="B493" s="49"/>
      <c r="C493" s="50"/>
      <c r="D493" s="50"/>
      <c r="E493" s="50"/>
      <c r="F493" s="50"/>
      <c r="G493" s="50"/>
      <c r="H493" s="50"/>
      <c r="I493" s="50"/>
      <c r="J493" s="50"/>
      <c r="K493" s="50"/>
      <c r="L493" s="41"/>
      <c r="M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</row>
  </sheetData>
  <sheetProtection algorithmName="SHA-512" hashValue="gQ5A9nM/3cnQt4hJhs+8taox68pJqxcD9YjQCZMdNLxF7DBCEvf0bNHOacYTKQ2DJ83VGqT7/wzcXpHZKgBRmw==" saltValue="/lzuFLKj6zcIzPpe2oIhxDBxPA3fDmCVyvD7wBNva0KL46ljvc5YDNSBh3h75aUoD+Id+CBwJsMIngwCrUuogg==" spinCount="100000" sheet="1" objects="1" scenarios="1" formatColumns="0" formatRows="0" autoFilter="0"/>
  <autoFilter ref="C96:K492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hyperlinks>
    <hyperlink ref="F102" r:id="rId1" display="https://podminky.urs.cz/item/CS_URS_2023_01/111151101"/>
    <hyperlink ref="F105" r:id="rId2" display="https://podminky.urs.cz/item/CS_URS_2023_01/111251101"/>
    <hyperlink ref="F108" r:id="rId3" display="https://podminky.urs.cz/item/CS_URS_2023_01/132251101"/>
    <hyperlink ref="F111" r:id="rId4" display="https://podminky.urs.cz/item/CS_URS_2023_01/162211311"/>
    <hyperlink ref="F114" r:id="rId5" display="https://podminky.urs.cz/item/CS_URS_2023_01/166111101"/>
    <hyperlink ref="F117" r:id="rId6" display="https://podminky.urs.cz/item/CS_URS_2023_01/167111101"/>
    <hyperlink ref="F120" r:id="rId7" display="https://podminky.urs.cz/item/CS_URS_2023_01/171151103"/>
    <hyperlink ref="F123" r:id="rId8" display="https://podminky.urs.cz/item/CS_URS_2023_01/171201221"/>
    <hyperlink ref="F126" r:id="rId9" display="https://podminky.urs.cz/item/CS_URS_2023_01/171251201"/>
    <hyperlink ref="F129" r:id="rId10" display="https://podminky.urs.cz/item/CS_URS_2023_01/174151102"/>
    <hyperlink ref="F132" r:id="rId11" display="https://podminky.urs.cz/item/CS_URS_2023_01/175111101"/>
    <hyperlink ref="F139" r:id="rId12" display="https://podminky.urs.cz/item/CS_URS_2023_01/181951112"/>
    <hyperlink ref="F142" r:id="rId13" display="https://podminky.urs.cz/item/CS_URS_2023_01/578143213"/>
    <hyperlink ref="F147" r:id="rId14" display="https://podminky.urs.cz/item/CS_URS_2023_01/HZS4221"/>
    <hyperlink ref="F152" r:id="rId15" display="https://podminky.urs.cz/item/CS_URS_2023_01/742240001"/>
    <hyperlink ref="F164" r:id="rId16" display="https://podminky.urs.cz/item/CS_URS_2023_01/742240005"/>
    <hyperlink ref="F170" r:id="rId17" display="https://podminky.urs.cz/item/CS_URS_2023_01/742240007"/>
    <hyperlink ref="F173" r:id="rId18" display="https://podminky.urs.cz/item/CS_URS_2023_01/742240008"/>
    <hyperlink ref="F180" r:id="rId19" display="https://podminky.urs.cz/item/CS_URS_2023_01/742240023"/>
    <hyperlink ref="F188" r:id="rId20" display="https://podminky.urs.cz/item/CS_URS_2023_01/742240021"/>
    <hyperlink ref="F191" r:id="rId21" display="https://podminky.urs.cz/item/CS_URS_2023_01/742240022"/>
    <hyperlink ref="F195" r:id="rId22" display="https://podminky.urs.cz/item/CS_URS_2023_01/767642711"/>
    <hyperlink ref="F211" r:id="rId23" display="https://podminky.urs.cz/item/CS_URS_2023_01/742310002"/>
    <hyperlink ref="F218" r:id="rId24" display="https://podminky.urs.cz/item/CS_URS_2023_01/742310003"/>
    <hyperlink ref="F223" r:id="rId25" display="https://podminky.urs.cz/item/CS_URS_2023_01/742310004"/>
    <hyperlink ref="F230" r:id="rId26" display="https://podminky.urs.cz/item/CS_URS_2023_01/742310006"/>
    <hyperlink ref="F235" r:id="rId27" display="https://podminky.urs.cz/item/CS_URS_2023_01/742330012"/>
    <hyperlink ref="F241" r:id="rId28" display="https://podminky.urs.cz/item/CS_URS_2023_01/742320011"/>
    <hyperlink ref="F244" r:id="rId29" display="https://podminky.urs.cz/item/CS_URS_2023_01/742320811"/>
    <hyperlink ref="F269" r:id="rId30" display="https://podminky.urs.cz/item/CS_URS_2023_01/742220001"/>
    <hyperlink ref="F278" r:id="rId31" display="https://podminky.urs.cz/item/CS_URS_2023_01/742220161"/>
    <hyperlink ref="F283" r:id="rId32" display="https://podminky.urs.cz/item/CS_URS_2023_01/742220031"/>
    <hyperlink ref="F288" r:id="rId33" display="https://podminky.urs.cz/item/CS_URS_2023_01/742220051"/>
    <hyperlink ref="F293" r:id="rId34" display="https://podminky.urs.cz/item/CS_URS_2023_01/742220053"/>
    <hyperlink ref="F298" r:id="rId35" display="https://podminky.urs.cz/item/CS_URS_2023_01/742220141"/>
    <hyperlink ref="F303" r:id="rId36" display="https://podminky.urs.cz/item/CS_URS_2023_01/742220235"/>
    <hyperlink ref="F310" r:id="rId37" display="https://podminky.urs.cz/item/CS_URS_2023_01/742220241"/>
    <hyperlink ref="F315" r:id="rId38" display="https://podminky.urs.cz/item/CS_URS_2023_01/742220401"/>
    <hyperlink ref="F318" r:id="rId39" display="https://podminky.urs.cz/item/CS_URS_2023_01/742220402"/>
    <hyperlink ref="F321" r:id="rId40" display="https://podminky.urs.cz/item/CS_URS_2023_01/742220411"/>
    <hyperlink ref="F325" r:id="rId41" display="https://podminky.urs.cz/item/CS_URS_2023_01/742110005"/>
    <hyperlink ref="F333" r:id="rId42" display="https://podminky.urs.cz/item/CS_URS_2023_01/742110005"/>
    <hyperlink ref="F341" r:id="rId43" display="https://podminky.urs.cz/item/CS_URS_2023_01/741110375"/>
    <hyperlink ref="F349" r:id="rId44" display="https://podminky.urs.cz/item/CS_URS_2023_01/742110041"/>
    <hyperlink ref="F356" r:id="rId45" display="https://podminky.urs.cz/item/CS_URS_2023_01/742110041"/>
    <hyperlink ref="F363" r:id="rId46" display="https://podminky.urs.cz/item/CS_URS_2023_01/742124003"/>
    <hyperlink ref="F370" r:id="rId47" display="https://podminky.urs.cz/item/CS_URS_2023_01/742124005"/>
    <hyperlink ref="F375" r:id="rId48" display="https://podminky.urs.cz/item/CS_URS_2023_01/742121001"/>
    <hyperlink ref="F382" r:id="rId49" display="https://podminky.urs.cz/item/CS_URS_2023_01/742121001"/>
    <hyperlink ref="F389" r:id="rId50" display="https://podminky.urs.cz/item/CS_URS_2023_01/742121001"/>
    <hyperlink ref="F396" r:id="rId51" display="https://podminky.urs.cz/item/CS_URS_2023_01/741122031"/>
    <hyperlink ref="F403" r:id="rId52" display="https://podminky.urs.cz/item/CS_URS_2023_01/742121001"/>
    <hyperlink ref="F411" r:id="rId53" display="https://podminky.urs.cz/item/CS_URS_2023_01/977332112"/>
    <hyperlink ref="F414" r:id="rId54" display="https://podminky.urs.cz/item/CS_URS_2023_01/619995001"/>
    <hyperlink ref="F418" r:id="rId55" display="https://podminky.urs.cz/item/CS_URS_2023_01/742330001"/>
    <hyperlink ref="F423" r:id="rId56" display="https://podminky.urs.cz/item/CS_URS_2023_01/742330021"/>
    <hyperlink ref="F428" r:id="rId57" display="https://podminky.urs.cz/item/CS_URS_2023_01/742330024"/>
    <hyperlink ref="F433" r:id="rId58" display="https://podminky.urs.cz/item/CS_URS_2023_01/742330101"/>
    <hyperlink ref="F436" r:id="rId59" display="https://podminky.urs.cz/item/CS_URS_2023_01/742330022"/>
    <hyperlink ref="F441" r:id="rId60" display="https://podminky.urs.cz/item/CS_URS_2023_01/741210001"/>
    <hyperlink ref="F446" r:id="rId61" display="https://podminky.urs.cz/item/CS_URS_2023_01/741320101"/>
    <hyperlink ref="F451" r:id="rId62" display="https://podminky.urs.cz/item/CS_URS_2023_01/741320161"/>
    <hyperlink ref="F456" r:id="rId63" display="https://podminky.urs.cz/item/CS_URS_2023_01/741321031"/>
    <hyperlink ref="F462" r:id="rId64" display="https://podminky.urs.cz/item/CS_URS_2023_01/742310802"/>
    <hyperlink ref="F465" r:id="rId65" display="https://podminky.urs.cz/item/CS_URS_2023_01/742310806"/>
    <hyperlink ref="F468" r:id="rId66" display="https://podminky.urs.cz/item/CS_URS_2023_01/998742202"/>
    <hyperlink ref="F471" r:id="rId67" display="https://podminky.urs.cz/item/CS_URS_2023_01/HZS2231"/>
    <hyperlink ref="F474" r:id="rId68" display="https://podminky.urs.cz/item/CS_URS_2023_01/HZS2232"/>
    <hyperlink ref="F477" r:id="rId69" display="https://podminky.urs.cz/item/CS_URS_2023_01/HZS2491"/>
    <hyperlink ref="F480" r:id="rId70" display="https://podminky.urs.cz/item/CS_URS_2023_01/HZS2492"/>
    <hyperlink ref="F483" r:id="rId71" display="https://podminky.urs.cz/item/CS_URS_2023_01/HZS3221"/>
    <hyperlink ref="F486" r:id="rId72" display="https://podminky.urs.cz/item/CS_URS_2023_01/HZS3222"/>
    <hyperlink ref="F489" r:id="rId73" display="https://podminky.urs.cz/item/CS_URS_2023_01/HZS4231"/>
    <hyperlink ref="F492" r:id="rId74" display="https://podminky.urs.cz/item/CS_URS_2023_01/HZS423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AT2" s="19" t="s">
        <v>100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81</v>
      </c>
    </row>
    <row r="4" spans="2:46" s="1" customFormat="1" ht="24.95" customHeight="1">
      <c r="B4" s="22"/>
      <c r="D4" s="112" t="s">
        <v>101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26.25" customHeight="1">
      <c r="B7" s="22"/>
      <c r="E7" s="390" t="str">
        <f>'Rekapitulace stavby'!K6</f>
        <v>Sanace, zabezpečení a stavební úpravy objektu Komenského 759, Sokolov</v>
      </c>
      <c r="F7" s="391"/>
      <c r="G7" s="391"/>
      <c r="H7" s="391"/>
      <c r="L7" s="22"/>
    </row>
    <row r="8" spans="1:31" s="2" customFormat="1" ht="12" customHeight="1">
      <c r="A8" s="36"/>
      <c r="B8" s="41"/>
      <c r="C8" s="36"/>
      <c r="D8" s="114" t="s">
        <v>102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3" t="s">
        <v>3138</v>
      </c>
      <c r="F9" s="392"/>
      <c r="G9" s="392"/>
      <c r="H9" s="392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22</v>
      </c>
      <c r="G12" s="36"/>
      <c r="H12" s="36"/>
      <c r="I12" s="114" t="s">
        <v>23</v>
      </c>
      <c r="J12" s="116" t="str">
        <f>'Rekapitulace stavby'!AN8</f>
        <v>28. 6. 2023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25</v>
      </c>
      <c r="E14" s="36"/>
      <c r="F14" s="36"/>
      <c r="G14" s="36"/>
      <c r="H14" s="36"/>
      <c r="I14" s="114" t="s">
        <v>26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27</v>
      </c>
      <c r="F15" s="36"/>
      <c r="G15" s="36"/>
      <c r="H15" s="36"/>
      <c r="I15" s="114" t="s">
        <v>28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4" t="str">
        <f>'Rekapitulace stavby'!E14</f>
        <v>Vyplň údaj</v>
      </c>
      <c r="F18" s="395"/>
      <c r="G18" s="395"/>
      <c r="H18" s="395"/>
      <c r="I18" s="114" t="s">
        <v>28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31</v>
      </c>
      <c r="E20" s="36"/>
      <c r="F20" s="36"/>
      <c r="G20" s="36"/>
      <c r="H20" s="36"/>
      <c r="I20" s="114" t="s">
        <v>26</v>
      </c>
      <c r="J20" s="105" t="str">
        <f>IF('Rekapitulace stavby'!AN16="","",'Rekapitulace stavby'!AN16)</f>
        <v/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tr">
        <f>IF('Rekapitulace stavby'!E17="","",'Rekapitulace stavby'!E17)</f>
        <v xml:space="preserve"> </v>
      </c>
      <c r="F21" s="36"/>
      <c r="G21" s="36"/>
      <c r="H21" s="36"/>
      <c r="I21" s="114" t="s">
        <v>28</v>
      </c>
      <c r="J21" s="105" t="str">
        <f>IF('Rekapitulace stavby'!AN17="","",'Rekapitulace stavby'!AN17)</f>
        <v/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34</v>
      </c>
      <c r="E23" s="36"/>
      <c r="F23" s="36"/>
      <c r="G23" s="36"/>
      <c r="H23" s="36"/>
      <c r="I23" s="114" t="s">
        <v>26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35</v>
      </c>
      <c r="F24" s="36"/>
      <c r="G24" s="36"/>
      <c r="H24" s="36"/>
      <c r="I24" s="114" t="s">
        <v>28</v>
      </c>
      <c r="J24" s="105" t="s">
        <v>19</v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36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6" t="s">
        <v>19</v>
      </c>
      <c r="F27" s="396"/>
      <c r="G27" s="396"/>
      <c r="H27" s="39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36"/>
      <c r="J30" s="122">
        <f>ROUND(J87,2)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3" t="s">
        <v>39</v>
      </c>
      <c r="J32" s="123" t="s">
        <v>41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42</v>
      </c>
      <c r="E33" s="114" t="s">
        <v>43</v>
      </c>
      <c r="F33" s="125">
        <f>ROUND((SUM(BE87:BE162)),2)</f>
        <v>0</v>
      </c>
      <c r="G33" s="36"/>
      <c r="H33" s="36"/>
      <c r="I33" s="126">
        <v>0.21</v>
      </c>
      <c r="J33" s="125">
        <f>ROUND(((SUM(BE87:BE162))*I33),2)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44</v>
      </c>
      <c r="F34" s="125">
        <f>ROUND((SUM(BF87:BF162)),2)</f>
        <v>0</v>
      </c>
      <c r="G34" s="36"/>
      <c r="H34" s="36"/>
      <c r="I34" s="126">
        <v>0.15</v>
      </c>
      <c r="J34" s="125">
        <f>ROUND(((SUM(BF87:BF162))*I34),2)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45</v>
      </c>
      <c r="F35" s="125">
        <f>ROUND((SUM(BG87:BG162)),2)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46</v>
      </c>
      <c r="F36" s="125">
        <f>ROUND((SUM(BH87:BH162)),2)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47</v>
      </c>
      <c r="F37" s="125">
        <f>ROUND((SUM(BI87:BI162)),2)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48</v>
      </c>
      <c r="E39" s="129"/>
      <c r="F39" s="129"/>
      <c r="G39" s="130" t="s">
        <v>49</v>
      </c>
      <c r="H39" s="131" t="s">
        <v>50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108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97" t="str">
        <f>E7</f>
        <v>Sanace, zabezpečení a stavební úpravy objektu Komenského 759, Sokolov</v>
      </c>
      <c r="F48" s="398"/>
      <c r="G48" s="398"/>
      <c r="H48" s="39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102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6" t="str">
        <f>E9</f>
        <v>03 - Vedlejší a ostatní náklady</v>
      </c>
      <c r="F50" s="399"/>
      <c r="G50" s="399"/>
      <c r="H50" s="399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Komenského 759, Sokolov</v>
      </c>
      <c r="G52" s="38"/>
      <c r="H52" s="38"/>
      <c r="I52" s="31" t="s">
        <v>23</v>
      </c>
      <c r="J52" s="61" t="str">
        <f>IF(J12="","",J12)</f>
        <v>28. 6. 2023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Karlovarský kraj</v>
      </c>
      <c r="G54" s="38"/>
      <c r="H54" s="38"/>
      <c r="I54" s="31" t="s">
        <v>31</v>
      </c>
      <c r="J54" s="34" t="str">
        <f>E21</f>
        <v xml:space="preserve"> 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Bc. Martin Frous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109</v>
      </c>
      <c r="D57" s="139"/>
      <c r="E57" s="139"/>
      <c r="F57" s="139"/>
      <c r="G57" s="139"/>
      <c r="H57" s="139"/>
      <c r="I57" s="139"/>
      <c r="J57" s="140" t="s">
        <v>110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70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111</v>
      </c>
    </row>
    <row r="60" spans="2:12" s="9" customFormat="1" ht="24.95" customHeight="1">
      <c r="B60" s="142"/>
      <c r="C60" s="143"/>
      <c r="D60" s="144" t="s">
        <v>3139</v>
      </c>
      <c r="E60" s="145"/>
      <c r="F60" s="145"/>
      <c r="G60" s="145"/>
      <c r="H60" s="145"/>
      <c r="I60" s="145"/>
      <c r="J60" s="146">
        <f>J88</f>
        <v>0</v>
      </c>
      <c r="K60" s="143"/>
      <c r="L60" s="147"/>
    </row>
    <row r="61" spans="2:12" s="10" customFormat="1" ht="19.9" customHeight="1">
      <c r="B61" s="148"/>
      <c r="C61" s="99"/>
      <c r="D61" s="149" t="s">
        <v>3140</v>
      </c>
      <c r="E61" s="150"/>
      <c r="F61" s="150"/>
      <c r="G61" s="150"/>
      <c r="H61" s="150"/>
      <c r="I61" s="150"/>
      <c r="J61" s="151">
        <f>J89</f>
        <v>0</v>
      </c>
      <c r="K61" s="99"/>
      <c r="L61" s="152"/>
    </row>
    <row r="62" spans="2:12" s="10" customFormat="1" ht="19.9" customHeight="1">
      <c r="B62" s="148"/>
      <c r="C62" s="99"/>
      <c r="D62" s="149" t="s">
        <v>3141</v>
      </c>
      <c r="E62" s="150"/>
      <c r="F62" s="150"/>
      <c r="G62" s="150"/>
      <c r="H62" s="150"/>
      <c r="I62" s="150"/>
      <c r="J62" s="151">
        <f>J102</f>
        <v>0</v>
      </c>
      <c r="K62" s="99"/>
      <c r="L62" s="152"/>
    </row>
    <row r="63" spans="2:12" s="10" customFormat="1" ht="19.9" customHeight="1">
      <c r="B63" s="148"/>
      <c r="C63" s="99"/>
      <c r="D63" s="149" t="s">
        <v>3142</v>
      </c>
      <c r="E63" s="150"/>
      <c r="F63" s="150"/>
      <c r="G63" s="150"/>
      <c r="H63" s="150"/>
      <c r="I63" s="150"/>
      <c r="J63" s="151">
        <f>J132</f>
        <v>0</v>
      </c>
      <c r="K63" s="99"/>
      <c r="L63" s="152"/>
    </row>
    <row r="64" spans="2:12" s="10" customFormat="1" ht="19.9" customHeight="1">
      <c r="B64" s="148"/>
      <c r="C64" s="99"/>
      <c r="D64" s="149" t="s">
        <v>3143</v>
      </c>
      <c r="E64" s="150"/>
      <c r="F64" s="150"/>
      <c r="G64" s="150"/>
      <c r="H64" s="150"/>
      <c r="I64" s="150"/>
      <c r="J64" s="151">
        <f>J145</f>
        <v>0</v>
      </c>
      <c r="K64" s="99"/>
      <c r="L64" s="152"/>
    </row>
    <row r="65" spans="2:12" s="10" customFormat="1" ht="19.9" customHeight="1">
      <c r="B65" s="148"/>
      <c r="C65" s="99"/>
      <c r="D65" s="149" t="s">
        <v>3144</v>
      </c>
      <c r="E65" s="150"/>
      <c r="F65" s="150"/>
      <c r="G65" s="150"/>
      <c r="H65" s="150"/>
      <c r="I65" s="150"/>
      <c r="J65" s="151">
        <f>J149</f>
        <v>0</v>
      </c>
      <c r="K65" s="99"/>
      <c r="L65" s="152"/>
    </row>
    <row r="66" spans="2:12" s="10" customFormat="1" ht="19.9" customHeight="1">
      <c r="B66" s="148"/>
      <c r="C66" s="99"/>
      <c r="D66" s="149" t="s">
        <v>3145</v>
      </c>
      <c r="E66" s="150"/>
      <c r="F66" s="150"/>
      <c r="G66" s="150"/>
      <c r="H66" s="150"/>
      <c r="I66" s="150"/>
      <c r="J66" s="151">
        <f>J155</f>
        <v>0</v>
      </c>
      <c r="K66" s="99"/>
      <c r="L66" s="152"/>
    </row>
    <row r="67" spans="2:12" s="10" customFormat="1" ht="19.9" customHeight="1">
      <c r="B67" s="148"/>
      <c r="C67" s="99"/>
      <c r="D67" s="149" t="s">
        <v>3146</v>
      </c>
      <c r="E67" s="150"/>
      <c r="F67" s="150"/>
      <c r="G67" s="150"/>
      <c r="H67" s="150"/>
      <c r="I67" s="150"/>
      <c r="J67" s="151">
        <f>J159</f>
        <v>0</v>
      </c>
      <c r="K67" s="99"/>
      <c r="L67" s="152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139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6.25" customHeight="1">
      <c r="A77" s="36"/>
      <c r="B77" s="37"/>
      <c r="C77" s="38"/>
      <c r="D77" s="38"/>
      <c r="E77" s="397" t="str">
        <f>E7</f>
        <v>Sanace, zabezpečení a stavební úpravy objektu Komenského 759, Sokolov</v>
      </c>
      <c r="F77" s="398"/>
      <c r="G77" s="398"/>
      <c r="H77" s="39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102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46" t="str">
        <f>E9</f>
        <v>03 - Vedlejší a ostatní náklady</v>
      </c>
      <c r="F79" s="399"/>
      <c r="G79" s="399"/>
      <c r="H79" s="399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Komenského 759, Sokolov</v>
      </c>
      <c r="G81" s="38"/>
      <c r="H81" s="38"/>
      <c r="I81" s="31" t="s">
        <v>23</v>
      </c>
      <c r="J81" s="61" t="str">
        <f>IF(J12="","",J12)</f>
        <v>28. 6. 2023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25</v>
      </c>
      <c r="D83" s="38"/>
      <c r="E83" s="38"/>
      <c r="F83" s="29" t="str">
        <f>E15</f>
        <v>Karlovarský kraj</v>
      </c>
      <c r="G83" s="38"/>
      <c r="H83" s="38"/>
      <c r="I83" s="31" t="s">
        <v>31</v>
      </c>
      <c r="J83" s="34" t="str">
        <f>E21</f>
        <v xml:space="preserve"> 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29</v>
      </c>
      <c r="D84" s="38"/>
      <c r="E84" s="38"/>
      <c r="F84" s="29" t="str">
        <f>IF(E18="","",E18)</f>
        <v>Vyplň údaj</v>
      </c>
      <c r="G84" s="38"/>
      <c r="H84" s="38"/>
      <c r="I84" s="31" t="s">
        <v>34</v>
      </c>
      <c r="J84" s="34" t="str">
        <f>E24</f>
        <v>Bc. Martin Frous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140</v>
      </c>
      <c r="D86" s="156" t="s">
        <v>57</v>
      </c>
      <c r="E86" s="156" t="s">
        <v>53</v>
      </c>
      <c r="F86" s="156" t="s">
        <v>54</v>
      </c>
      <c r="G86" s="156" t="s">
        <v>141</v>
      </c>
      <c r="H86" s="156" t="s">
        <v>142</v>
      </c>
      <c r="I86" s="156" t="s">
        <v>143</v>
      </c>
      <c r="J86" s="156" t="s">
        <v>110</v>
      </c>
      <c r="K86" s="157" t="s">
        <v>144</v>
      </c>
      <c r="L86" s="158"/>
      <c r="M86" s="70" t="s">
        <v>19</v>
      </c>
      <c r="N86" s="71" t="s">
        <v>42</v>
      </c>
      <c r="O86" s="71" t="s">
        <v>145</v>
      </c>
      <c r="P86" s="71" t="s">
        <v>146</v>
      </c>
      <c r="Q86" s="71" t="s">
        <v>147</v>
      </c>
      <c r="R86" s="71" t="s">
        <v>148</v>
      </c>
      <c r="S86" s="71" t="s">
        <v>149</v>
      </c>
      <c r="T86" s="72" t="s">
        <v>150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9" customHeight="1">
      <c r="A87" s="36"/>
      <c r="B87" s="37"/>
      <c r="C87" s="77" t="s">
        <v>151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</f>
        <v>0</v>
      </c>
      <c r="Q87" s="74"/>
      <c r="R87" s="161">
        <f>R88</f>
        <v>0</v>
      </c>
      <c r="S87" s="74"/>
      <c r="T87" s="162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71</v>
      </c>
      <c r="AU87" s="19" t="s">
        <v>111</v>
      </c>
      <c r="BK87" s="163">
        <f>BK88</f>
        <v>0</v>
      </c>
    </row>
    <row r="88" spans="2:63" s="12" customFormat="1" ht="25.9" customHeight="1">
      <c r="B88" s="164"/>
      <c r="C88" s="165"/>
      <c r="D88" s="166" t="s">
        <v>71</v>
      </c>
      <c r="E88" s="167" t="s">
        <v>3147</v>
      </c>
      <c r="F88" s="167" t="s">
        <v>3148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P89+P102+P132+P145+P149+P155+P159</f>
        <v>0</v>
      </c>
      <c r="Q88" s="172"/>
      <c r="R88" s="173">
        <f>R89+R102+R132+R145+R149+R155+R159</f>
        <v>0</v>
      </c>
      <c r="S88" s="172"/>
      <c r="T88" s="174">
        <f>T89+T102+T132+T145+T149+T155+T159</f>
        <v>0</v>
      </c>
      <c r="AR88" s="175" t="s">
        <v>187</v>
      </c>
      <c r="AT88" s="176" t="s">
        <v>71</v>
      </c>
      <c r="AU88" s="176" t="s">
        <v>72</v>
      </c>
      <c r="AY88" s="175" t="s">
        <v>154</v>
      </c>
      <c r="BK88" s="177">
        <f>BK89+BK102+BK132+BK145+BK149+BK155+BK159</f>
        <v>0</v>
      </c>
    </row>
    <row r="89" spans="2:63" s="12" customFormat="1" ht="22.9" customHeight="1">
      <c r="B89" s="164"/>
      <c r="C89" s="165"/>
      <c r="D89" s="166" t="s">
        <v>71</v>
      </c>
      <c r="E89" s="178" t="s">
        <v>3149</v>
      </c>
      <c r="F89" s="178" t="s">
        <v>3150</v>
      </c>
      <c r="G89" s="165"/>
      <c r="H89" s="165"/>
      <c r="I89" s="168"/>
      <c r="J89" s="179">
        <f>BK89</f>
        <v>0</v>
      </c>
      <c r="K89" s="165"/>
      <c r="L89" s="170"/>
      <c r="M89" s="171"/>
      <c r="N89" s="172"/>
      <c r="O89" s="172"/>
      <c r="P89" s="173">
        <f>SUM(P90:P101)</f>
        <v>0</v>
      </c>
      <c r="Q89" s="172"/>
      <c r="R89" s="173">
        <f>SUM(R90:R101)</f>
        <v>0</v>
      </c>
      <c r="S89" s="172"/>
      <c r="T89" s="174">
        <f>SUM(T90:T101)</f>
        <v>0</v>
      </c>
      <c r="AR89" s="175" t="s">
        <v>187</v>
      </c>
      <c r="AT89" s="176" t="s">
        <v>71</v>
      </c>
      <c r="AU89" s="176" t="s">
        <v>79</v>
      </c>
      <c r="AY89" s="175" t="s">
        <v>154</v>
      </c>
      <c r="BK89" s="177">
        <f>SUM(BK90:BK101)</f>
        <v>0</v>
      </c>
    </row>
    <row r="90" spans="1:65" s="2" customFormat="1" ht="16.5" customHeight="1">
      <c r="A90" s="36"/>
      <c r="B90" s="37"/>
      <c r="C90" s="180" t="s">
        <v>79</v>
      </c>
      <c r="D90" s="180" t="s">
        <v>156</v>
      </c>
      <c r="E90" s="181" t="s">
        <v>3151</v>
      </c>
      <c r="F90" s="182" t="s">
        <v>3152</v>
      </c>
      <c r="G90" s="183" t="s">
        <v>1201</v>
      </c>
      <c r="H90" s="184">
        <v>1</v>
      </c>
      <c r="I90" s="185"/>
      <c r="J90" s="186">
        <f>ROUND(I90*H90,2)</f>
        <v>0</v>
      </c>
      <c r="K90" s="182" t="s">
        <v>160</v>
      </c>
      <c r="L90" s="41"/>
      <c r="M90" s="187" t="s">
        <v>19</v>
      </c>
      <c r="N90" s="188" t="s">
        <v>43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161</v>
      </c>
      <c r="AT90" s="191" t="s">
        <v>156</v>
      </c>
      <c r="AU90" s="191" t="s">
        <v>81</v>
      </c>
      <c r="AY90" s="19" t="s">
        <v>154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79</v>
      </c>
      <c r="BK90" s="192">
        <f>ROUND(I90*H90,2)</f>
        <v>0</v>
      </c>
      <c r="BL90" s="19" t="s">
        <v>161</v>
      </c>
      <c r="BM90" s="191" t="s">
        <v>3153</v>
      </c>
    </row>
    <row r="91" spans="1:47" s="2" customFormat="1" ht="11.25">
      <c r="A91" s="36"/>
      <c r="B91" s="37"/>
      <c r="C91" s="38"/>
      <c r="D91" s="193" t="s">
        <v>163</v>
      </c>
      <c r="E91" s="38"/>
      <c r="F91" s="194" t="s">
        <v>3152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163</v>
      </c>
      <c r="AU91" s="19" t="s">
        <v>81</v>
      </c>
    </row>
    <row r="92" spans="1:47" s="2" customFormat="1" ht="11.25">
      <c r="A92" s="36"/>
      <c r="B92" s="37"/>
      <c r="C92" s="38"/>
      <c r="D92" s="198" t="s">
        <v>164</v>
      </c>
      <c r="E92" s="38"/>
      <c r="F92" s="199" t="s">
        <v>3154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164</v>
      </c>
      <c r="AU92" s="19" t="s">
        <v>81</v>
      </c>
    </row>
    <row r="93" spans="1:65" s="2" customFormat="1" ht="16.5" customHeight="1">
      <c r="A93" s="36"/>
      <c r="B93" s="37"/>
      <c r="C93" s="180" t="s">
        <v>81</v>
      </c>
      <c r="D93" s="180" t="s">
        <v>156</v>
      </c>
      <c r="E93" s="181" t="s">
        <v>3155</v>
      </c>
      <c r="F93" s="182" t="s">
        <v>3156</v>
      </c>
      <c r="G93" s="183" t="s">
        <v>1201</v>
      </c>
      <c r="H93" s="184">
        <v>1</v>
      </c>
      <c r="I93" s="185"/>
      <c r="J93" s="186">
        <f>ROUND(I93*H93,2)</f>
        <v>0</v>
      </c>
      <c r="K93" s="182" t="s">
        <v>160</v>
      </c>
      <c r="L93" s="41"/>
      <c r="M93" s="187" t="s">
        <v>19</v>
      </c>
      <c r="N93" s="188" t="s">
        <v>43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161</v>
      </c>
      <c r="AT93" s="191" t="s">
        <v>156</v>
      </c>
      <c r="AU93" s="191" t="s">
        <v>81</v>
      </c>
      <c r="AY93" s="19" t="s">
        <v>154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79</v>
      </c>
      <c r="BK93" s="192">
        <f>ROUND(I93*H93,2)</f>
        <v>0</v>
      </c>
      <c r="BL93" s="19" t="s">
        <v>161</v>
      </c>
      <c r="BM93" s="191" t="s">
        <v>3157</v>
      </c>
    </row>
    <row r="94" spans="1:47" s="2" customFormat="1" ht="11.25">
      <c r="A94" s="36"/>
      <c r="B94" s="37"/>
      <c r="C94" s="38"/>
      <c r="D94" s="193" t="s">
        <v>163</v>
      </c>
      <c r="E94" s="38"/>
      <c r="F94" s="194" t="s">
        <v>3156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163</v>
      </c>
      <c r="AU94" s="19" t="s">
        <v>81</v>
      </c>
    </row>
    <row r="95" spans="1:47" s="2" customFormat="1" ht="11.25">
      <c r="A95" s="36"/>
      <c r="B95" s="37"/>
      <c r="C95" s="38"/>
      <c r="D95" s="198" t="s">
        <v>164</v>
      </c>
      <c r="E95" s="38"/>
      <c r="F95" s="199" t="s">
        <v>3158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164</v>
      </c>
      <c r="AU95" s="19" t="s">
        <v>81</v>
      </c>
    </row>
    <row r="96" spans="1:65" s="2" customFormat="1" ht="16.5" customHeight="1">
      <c r="A96" s="36"/>
      <c r="B96" s="37"/>
      <c r="C96" s="180" t="s">
        <v>174</v>
      </c>
      <c r="D96" s="180" t="s">
        <v>156</v>
      </c>
      <c r="E96" s="181" t="s">
        <v>3159</v>
      </c>
      <c r="F96" s="182" t="s">
        <v>3160</v>
      </c>
      <c r="G96" s="183" t="s">
        <v>1201</v>
      </c>
      <c r="H96" s="184">
        <v>1</v>
      </c>
      <c r="I96" s="185"/>
      <c r="J96" s="186">
        <f>ROUND(I96*H96,2)</f>
        <v>0</v>
      </c>
      <c r="K96" s="182" t="s">
        <v>160</v>
      </c>
      <c r="L96" s="41"/>
      <c r="M96" s="187" t="s">
        <v>19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161</v>
      </c>
      <c r="AT96" s="191" t="s">
        <v>156</v>
      </c>
      <c r="AU96" s="191" t="s">
        <v>81</v>
      </c>
      <c r="AY96" s="19" t="s">
        <v>154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79</v>
      </c>
      <c r="BK96" s="192">
        <f>ROUND(I96*H96,2)</f>
        <v>0</v>
      </c>
      <c r="BL96" s="19" t="s">
        <v>161</v>
      </c>
      <c r="BM96" s="191" t="s">
        <v>3161</v>
      </c>
    </row>
    <row r="97" spans="1:47" s="2" customFormat="1" ht="11.25">
      <c r="A97" s="36"/>
      <c r="B97" s="37"/>
      <c r="C97" s="38"/>
      <c r="D97" s="193" t="s">
        <v>163</v>
      </c>
      <c r="E97" s="38"/>
      <c r="F97" s="194" t="s">
        <v>3160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163</v>
      </c>
      <c r="AU97" s="19" t="s">
        <v>81</v>
      </c>
    </row>
    <row r="98" spans="1:47" s="2" customFormat="1" ht="11.25">
      <c r="A98" s="36"/>
      <c r="B98" s="37"/>
      <c r="C98" s="38"/>
      <c r="D98" s="198" t="s">
        <v>164</v>
      </c>
      <c r="E98" s="38"/>
      <c r="F98" s="199" t="s">
        <v>3162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164</v>
      </c>
      <c r="AU98" s="19" t="s">
        <v>81</v>
      </c>
    </row>
    <row r="99" spans="1:65" s="2" customFormat="1" ht="16.5" customHeight="1">
      <c r="A99" s="36"/>
      <c r="B99" s="37"/>
      <c r="C99" s="180" t="s">
        <v>161</v>
      </c>
      <c r="D99" s="180" t="s">
        <v>156</v>
      </c>
      <c r="E99" s="181" t="s">
        <v>3163</v>
      </c>
      <c r="F99" s="182" t="s">
        <v>3164</v>
      </c>
      <c r="G99" s="183" t="s">
        <v>1201</v>
      </c>
      <c r="H99" s="184">
        <v>1</v>
      </c>
      <c r="I99" s="185"/>
      <c r="J99" s="186">
        <f>ROUND(I99*H99,2)</f>
        <v>0</v>
      </c>
      <c r="K99" s="182" t="s">
        <v>160</v>
      </c>
      <c r="L99" s="41"/>
      <c r="M99" s="187" t="s">
        <v>19</v>
      </c>
      <c r="N99" s="188" t="s">
        <v>43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161</v>
      </c>
      <c r="AT99" s="191" t="s">
        <v>156</v>
      </c>
      <c r="AU99" s="191" t="s">
        <v>81</v>
      </c>
      <c r="AY99" s="19" t="s">
        <v>154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79</v>
      </c>
      <c r="BK99" s="192">
        <f>ROUND(I99*H99,2)</f>
        <v>0</v>
      </c>
      <c r="BL99" s="19" t="s">
        <v>161</v>
      </c>
      <c r="BM99" s="191" t="s">
        <v>3165</v>
      </c>
    </row>
    <row r="100" spans="1:47" s="2" customFormat="1" ht="11.25">
      <c r="A100" s="36"/>
      <c r="B100" s="37"/>
      <c r="C100" s="38"/>
      <c r="D100" s="193" t="s">
        <v>163</v>
      </c>
      <c r="E100" s="38"/>
      <c r="F100" s="194" t="s">
        <v>3164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163</v>
      </c>
      <c r="AU100" s="19" t="s">
        <v>81</v>
      </c>
    </row>
    <row r="101" spans="1:47" s="2" customFormat="1" ht="11.25">
      <c r="A101" s="36"/>
      <c r="B101" s="37"/>
      <c r="C101" s="38"/>
      <c r="D101" s="198" t="s">
        <v>164</v>
      </c>
      <c r="E101" s="38"/>
      <c r="F101" s="199" t="s">
        <v>3166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164</v>
      </c>
      <c r="AU101" s="19" t="s">
        <v>81</v>
      </c>
    </row>
    <row r="102" spans="2:63" s="12" customFormat="1" ht="22.9" customHeight="1">
      <c r="B102" s="164"/>
      <c r="C102" s="165"/>
      <c r="D102" s="166" t="s">
        <v>71</v>
      </c>
      <c r="E102" s="178" t="s">
        <v>3167</v>
      </c>
      <c r="F102" s="178" t="s">
        <v>3168</v>
      </c>
      <c r="G102" s="165"/>
      <c r="H102" s="165"/>
      <c r="I102" s="168"/>
      <c r="J102" s="179">
        <f>BK102</f>
        <v>0</v>
      </c>
      <c r="K102" s="165"/>
      <c r="L102" s="170"/>
      <c r="M102" s="171"/>
      <c r="N102" s="172"/>
      <c r="O102" s="172"/>
      <c r="P102" s="173">
        <f>SUM(P103:P131)</f>
        <v>0</v>
      </c>
      <c r="Q102" s="172"/>
      <c r="R102" s="173">
        <f>SUM(R103:R131)</f>
        <v>0</v>
      </c>
      <c r="S102" s="172"/>
      <c r="T102" s="174">
        <f>SUM(T103:T131)</f>
        <v>0</v>
      </c>
      <c r="AR102" s="175" t="s">
        <v>187</v>
      </c>
      <c r="AT102" s="176" t="s">
        <v>71</v>
      </c>
      <c r="AU102" s="176" t="s">
        <v>79</v>
      </c>
      <c r="AY102" s="175" t="s">
        <v>154</v>
      </c>
      <c r="BK102" s="177">
        <f>SUM(BK103:BK131)</f>
        <v>0</v>
      </c>
    </row>
    <row r="103" spans="1:65" s="2" customFormat="1" ht="37.9" customHeight="1">
      <c r="A103" s="36"/>
      <c r="B103" s="37"/>
      <c r="C103" s="180" t="s">
        <v>187</v>
      </c>
      <c r="D103" s="180" t="s">
        <v>156</v>
      </c>
      <c r="E103" s="181" t="s">
        <v>3169</v>
      </c>
      <c r="F103" s="182" t="s">
        <v>3170</v>
      </c>
      <c r="G103" s="183" t="s">
        <v>1201</v>
      </c>
      <c r="H103" s="184">
        <v>1</v>
      </c>
      <c r="I103" s="185"/>
      <c r="J103" s="186">
        <f>ROUND(I103*H103,2)</f>
        <v>0</v>
      </c>
      <c r="K103" s="182" t="s">
        <v>458</v>
      </c>
      <c r="L103" s="41"/>
      <c r="M103" s="187" t="s">
        <v>19</v>
      </c>
      <c r="N103" s="188" t="s">
        <v>43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3171</v>
      </c>
      <c r="AT103" s="191" t="s">
        <v>156</v>
      </c>
      <c r="AU103" s="191" t="s">
        <v>81</v>
      </c>
      <c r="AY103" s="19" t="s">
        <v>154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79</v>
      </c>
      <c r="BK103" s="192">
        <f>ROUND(I103*H103,2)</f>
        <v>0</v>
      </c>
      <c r="BL103" s="19" t="s">
        <v>3171</v>
      </c>
      <c r="BM103" s="191" t="s">
        <v>3172</v>
      </c>
    </row>
    <row r="104" spans="1:47" s="2" customFormat="1" ht="19.5">
      <c r="A104" s="36"/>
      <c r="B104" s="37"/>
      <c r="C104" s="38"/>
      <c r="D104" s="193" t="s">
        <v>163</v>
      </c>
      <c r="E104" s="38"/>
      <c r="F104" s="194" t="s">
        <v>3170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163</v>
      </c>
      <c r="AU104" s="19" t="s">
        <v>81</v>
      </c>
    </row>
    <row r="105" spans="1:65" s="2" customFormat="1" ht="16.5" customHeight="1">
      <c r="A105" s="36"/>
      <c r="B105" s="37"/>
      <c r="C105" s="180" t="s">
        <v>197</v>
      </c>
      <c r="D105" s="180" t="s">
        <v>156</v>
      </c>
      <c r="E105" s="181" t="s">
        <v>3173</v>
      </c>
      <c r="F105" s="182" t="s">
        <v>3174</v>
      </c>
      <c r="G105" s="183" t="s">
        <v>1201</v>
      </c>
      <c r="H105" s="184">
        <v>1</v>
      </c>
      <c r="I105" s="185"/>
      <c r="J105" s="186">
        <f>ROUND(I105*H105,2)</f>
        <v>0</v>
      </c>
      <c r="K105" s="182" t="s">
        <v>160</v>
      </c>
      <c r="L105" s="41"/>
      <c r="M105" s="187" t="s">
        <v>19</v>
      </c>
      <c r="N105" s="188" t="s">
        <v>43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3171</v>
      </c>
      <c r="AT105" s="191" t="s">
        <v>156</v>
      </c>
      <c r="AU105" s="191" t="s">
        <v>81</v>
      </c>
      <c r="AY105" s="19" t="s">
        <v>154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79</v>
      </c>
      <c r="BK105" s="192">
        <f>ROUND(I105*H105,2)</f>
        <v>0</v>
      </c>
      <c r="BL105" s="19" t="s">
        <v>3171</v>
      </c>
      <c r="BM105" s="191" t="s">
        <v>3175</v>
      </c>
    </row>
    <row r="106" spans="1:47" s="2" customFormat="1" ht="11.25">
      <c r="A106" s="36"/>
      <c r="B106" s="37"/>
      <c r="C106" s="38"/>
      <c r="D106" s="193" t="s">
        <v>163</v>
      </c>
      <c r="E106" s="38"/>
      <c r="F106" s="194" t="s">
        <v>3174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163</v>
      </c>
      <c r="AU106" s="19" t="s">
        <v>81</v>
      </c>
    </row>
    <row r="107" spans="1:47" s="2" customFormat="1" ht="11.25">
      <c r="A107" s="36"/>
      <c r="B107" s="37"/>
      <c r="C107" s="38"/>
      <c r="D107" s="198" t="s">
        <v>164</v>
      </c>
      <c r="E107" s="38"/>
      <c r="F107" s="199" t="s">
        <v>3176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164</v>
      </c>
      <c r="AU107" s="19" t="s">
        <v>81</v>
      </c>
    </row>
    <row r="108" spans="1:65" s="2" customFormat="1" ht="16.5" customHeight="1">
      <c r="A108" s="36"/>
      <c r="B108" s="37"/>
      <c r="C108" s="180" t="s">
        <v>206</v>
      </c>
      <c r="D108" s="180" t="s">
        <v>156</v>
      </c>
      <c r="E108" s="181" t="s">
        <v>3177</v>
      </c>
      <c r="F108" s="182" t="s">
        <v>3178</v>
      </c>
      <c r="G108" s="183" t="s">
        <v>3179</v>
      </c>
      <c r="H108" s="184">
        <v>1</v>
      </c>
      <c r="I108" s="185"/>
      <c r="J108" s="186">
        <f>ROUND(I108*H108,2)</f>
        <v>0</v>
      </c>
      <c r="K108" s="182" t="s">
        <v>160</v>
      </c>
      <c r="L108" s="41"/>
      <c r="M108" s="187" t="s">
        <v>19</v>
      </c>
      <c r="N108" s="188" t="s">
        <v>43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161</v>
      </c>
      <c r="AT108" s="191" t="s">
        <v>156</v>
      </c>
      <c r="AU108" s="191" t="s">
        <v>81</v>
      </c>
      <c r="AY108" s="19" t="s">
        <v>154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79</v>
      </c>
      <c r="BK108" s="192">
        <f>ROUND(I108*H108,2)</f>
        <v>0</v>
      </c>
      <c r="BL108" s="19" t="s">
        <v>161</v>
      </c>
      <c r="BM108" s="191" t="s">
        <v>3180</v>
      </c>
    </row>
    <row r="109" spans="1:47" s="2" customFormat="1" ht="11.25">
      <c r="A109" s="36"/>
      <c r="B109" s="37"/>
      <c r="C109" s="38"/>
      <c r="D109" s="193" t="s">
        <v>163</v>
      </c>
      <c r="E109" s="38"/>
      <c r="F109" s="194" t="s">
        <v>3178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163</v>
      </c>
      <c r="AU109" s="19" t="s">
        <v>81</v>
      </c>
    </row>
    <row r="110" spans="1:47" s="2" customFormat="1" ht="11.25">
      <c r="A110" s="36"/>
      <c r="B110" s="37"/>
      <c r="C110" s="38"/>
      <c r="D110" s="198" t="s">
        <v>164</v>
      </c>
      <c r="E110" s="38"/>
      <c r="F110" s="199" t="s">
        <v>3181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164</v>
      </c>
      <c r="AU110" s="19" t="s">
        <v>81</v>
      </c>
    </row>
    <row r="111" spans="1:65" s="2" customFormat="1" ht="16.5" customHeight="1">
      <c r="A111" s="36"/>
      <c r="B111" s="37"/>
      <c r="C111" s="180" t="s">
        <v>212</v>
      </c>
      <c r="D111" s="180" t="s">
        <v>156</v>
      </c>
      <c r="E111" s="181" t="s">
        <v>3182</v>
      </c>
      <c r="F111" s="182" t="s">
        <v>3183</v>
      </c>
      <c r="G111" s="183" t="s">
        <v>1201</v>
      </c>
      <c r="H111" s="184">
        <v>1</v>
      </c>
      <c r="I111" s="185"/>
      <c r="J111" s="186">
        <f>ROUND(I111*H111,2)</f>
        <v>0</v>
      </c>
      <c r="K111" s="182" t="s">
        <v>160</v>
      </c>
      <c r="L111" s="41"/>
      <c r="M111" s="187" t="s">
        <v>19</v>
      </c>
      <c r="N111" s="188" t="s">
        <v>43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3171</v>
      </c>
      <c r="AT111" s="191" t="s">
        <v>156</v>
      </c>
      <c r="AU111" s="191" t="s">
        <v>81</v>
      </c>
      <c r="AY111" s="19" t="s">
        <v>154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79</v>
      </c>
      <c r="BK111" s="192">
        <f>ROUND(I111*H111,2)</f>
        <v>0</v>
      </c>
      <c r="BL111" s="19" t="s">
        <v>3171</v>
      </c>
      <c r="BM111" s="191" t="s">
        <v>3184</v>
      </c>
    </row>
    <row r="112" spans="1:47" s="2" customFormat="1" ht="11.25">
      <c r="A112" s="36"/>
      <c r="B112" s="37"/>
      <c r="C112" s="38"/>
      <c r="D112" s="193" t="s">
        <v>163</v>
      </c>
      <c r="E112" s="38"/>
      <c r="F112" s="194" t="s">
        <v>3183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163</v>
      </c>
      <c r="AU112" s="19" t="s">
        <v>81</v>
      </c>
    </row>
    <row r="113" spans="1:47" s="2" customFormat="1" ht="11.25">
      <c r="A113" s="36"/>
      <c r="B113" s="37"/>
      <c r="C113" s="38"/>
      <c r="D113" s="198" t="s">
        <v>164</v>
      </c>
      <c r="E113" s="38"/>
      <c r="F113" s="199" t="s">
        <v>3185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164</v>
      </c>
      <c r="AU113" s="19" t="s">
        <v>81</v>
      </c>
    </row>
    <row r="114" spans="1:65" s="2" customFormat="1" ht="16.5" customHeight="1">
      <c r="A114" s="36"/>
      <c r="B114" s="37"/>
      <c r="C114" s="180" t="s">
        <v>220</v>
      </c>
      <c r="D114" s="180" t="s">
        <v>156</v>
      </c>
      <c r="E114" s="181" t="s">
        <v>3186</v>
      </c>
      <c r="F114" s="182" t="s">
        <v>3187</v>
      </c>
      <c r="G114" s="183" t="s">
        <v>1201</v>
      </c>
      <c r="H114" s="184">
        <v>1</v>
      </c>
      <c r="I114" s="185"/>
      <c r="J114" s="186">
        <f>ROUND(I114*H114,2)</f>
        <v>0</v>
      </c>
      <c r="K114" s="182" t="s">
        <v>160</v>
      </c>
      <c r="L114" s="41"/>
      <c r="M114" s="187" t="s">
        <v>19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161</v>
      </c>
      <c r="AT114" s="191" t="s">
        <v>156</v>
      </c>
      <c r="AU114" s="191" t="s">
        <v>81</v>
      </c>
      <c r="AY114" s="19" t="s">
        <v>154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79</v>
      </c>
      <c r="BK114" s="192">
        <f>ROUND(I114*H114,2)</f>
        <v>0</v>
      </c>
      <c r="BL114" s="19" t="s">
        <v>161</v>
      </c>
      <c r="BM114" s="191" t="s">
        <v>3188</v>
      </c>
    </row>
    <row r="115" spans="1:47" s="2" customFormat="1" ht="11.25">
      <c r="A115" s="36"/>
      <c r="B115" s="37"/>
      <c r="C115" s="38"/>
      <c r="D115" s="193" t="s">
        <v>163</v>
      </c>
      <c r="E115" s="38"/>
      <c r="F115" s="194" t="s">
        <v>3187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163</v>
      </c>
      <c r="AU115" s="19" t="s">
        <v>81</v>
      </c>
    </row>
    <row r="116" spans="1:47" s="2" customFormat="1" ht="11.25">
      <c r="A116" s="36"/>
      <c r="B116" s="37"/>
      <c r="C116" s="38"/>
      <c r="D116" s="198" t="s">
        <v>164</v>
      </c>
      <c r="E116" s="38"/>
      <c r="F116" s="199" t="s">
        <v>3189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164</v>
      </c>
      <c r="AU116" s="19" t="s">
        <v>81</v>
      </c>
    </row>
    <row r="117" spans="1:65" s="2" customFormat="1" ht="16.5" customHeight="1">
      <c r="A117" s="36"/>
      <c r="B117" s="37"/>
      <c r="C117" s="180" t="s">
        <v>226</v>
      </c>
      <c r="D117" s="180" t="s">
        <v>156</v>
      </c>
      <c r="E117" s="181" t="s">
        <v>3190</v>
      </c>
      <c r="F117" s="182" t="s">
        <v>3191</v>
      </c>
      <c r="G117" s="183" t="s">
        <v>1201</v>
      </c>
      <c r="H117" s="184">
        <v>1</v>
      </c>
      <c r="I117" s="185"/>
      <c r="J117" s="186">
        <f>ROUND(I117*H117,2)</f>
        <v>0</v>
      </c>
      <c r="K117" s="182" t="s">
        <v>160</v>
      </c>
      <c r="L117" s="41"/>
      <c r="M117" s="187" t="s">
        <v>19</v>
      </c>
      <c r="N117" s="188" t="s">
        <v>43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161</v>
      </c>
      <c r="AT117" s="191" t="s">
        <v>156</v>
      </c>
      <c r="AU117" s="191" t="s">
        <v>81</v>
      </c>
      <c r="AY117" s="19" t="s">
        <v>154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79</v>
      </c>
      <c r="BK117" s="192">
        <f>ROUND(I117*H117,2)</f>
        <v>0</v>
      </c>
      <c r="BL117" s="19" t="s">
        <v>161</v>
      </c>
      <c r="BM117" s="191" t="s">
        <v>3192</v>
      </c>
    </row>
    <row r="118" spans="1:47" s="2" customFormat="1" ht="11.25">
      <c r="A118" s="36"/>
      <c r="B118" s="37"/>
      <c r="C118" s="38"/>
      <c r="D118" s="193" t="s">
        <v>163</v>
      </c>
      <c r="E118" s="38"/>
      <c r="F118" s="194" t="s">
        <v>3191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163</v>
      </c>
      <c r="AU118" s="19" t="s">
        <v>81</v>
      </c>
    </row>
    <row r="119" spans="1:47" s="2" customFormat="1" ht="11.25">
      <c r="A119" s="36"/>
      <c r="B119" s="37"/>
      <c r="C119" s="38"/>
      <c r="D119" s="198" t="s">
        <v>164</v>
      </c>
      <c r="E119" s="38"/>
      <c r="F119" s="199" t="s">
        <v>3193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164</v>
      </c>
      <c r="AU119" s="19" t="s">
        <v>81</v>
      </c>
    </row>
    <row r="120" spans="1:65" s="2" customFormat="1" ht="16.5" customHeight="1">
      <c r="A120" s="36"/>
      <c r="B120" s="37"/>
      <c r="C120" s="180" t="s">
        <v>231</v>
      </c>
      <c r="D120" s="180" t="s">
        <v>156</v>
      </c>
      <c r="E120" s="181" t="s">
        <v>3194</v>
      </c>
      <c r="F120" s="182" t="s">
        <v>3195</v>
      </c>
      <c r="G120" s="183" t="s">
        <v>1201</v>
      </c>
      <c r="H120" s="184">
        <v>1</v>
      </c>
      <c r="I120" s="185"/>
      <c r="J120" s="186">
        <f>ROUND(I120*H120,2)</f>
        <v>0</v>
      </c>
      <c r="K120" s="182" t="s">
        <v>160</v>
      </c>
      <c r="L120" s="41"/>
      <c r="M120" s="187" t="s">
        <v>19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3171</v>
      </c>
      <c r="AT120" s="191" t="s">
        <v>156</v>
      </c>
      <c r="AU120" s="191" t="s">
        <v>81</v>
      </c>
      <c r="AY120" s="19" t="s">
        <v>154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79</v>
      </c>
      <c r="BK120" s="192">
        <f>ROUND(I120*H120,2)</f>
        <v>0</v>
      </c>
      <c r="BL120" s="19" t="s">
        <v>3171</v>
      </c>
      <c r="BM120" s="191" t="s">
        <v>3196</v>
      </c>
    </row>
    <row r="121" spans="1:47" s="2" customFormat="1" ht="11.25">
      <c r="A121" s="36"/>
      <c r="B121" s="37"/>
      <c r="C121" s="38"/>
      <c r="D121" s="193" t="s">
        <v>163</v>
      </c>
      <c r="E121" s="38"/>
      <c r="F121" s="194" t="s">
        <v>3195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163</v>
      </c>
      <c r="AU121" s="19" t="s">
        <v>81</v>
      </c>
    </row>
    <row r="122" spans="1:47" s="2" customFormat="1" ht="11.25">
      <c r="A122" s="36"/>
      <c r="B122" s="37"/>
      <c r="C122" s="38"/>
      <c r="D122" s="198" t="s">
        <v>164</v>
      </c>
      <c r="E122" s="38"/>
      <c r="F122" s="199" t="s">
        <v>3197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164</v>
      </c>
      <c r="AU122" s="19" t="s">
        <v>81</v>
      </c>
    </row>
    <row r="123" spans="1:65" s="2" customFormat="1" ht="16.5" customHeight="1">
      <c r="A123" s="36"/>
      <c r="B123" s="37"/>
      <c r="C123" s="180" t="s">
        <v>237</v>
      </c>
      <c r="D123" s="180" t="s">
        <v>156</v>
      </c>
      <c r="E123" s="181" t="s">
        <v>3198</v>
      </c>
      <c r="F123" s="182" t="s">
        <v>3199</v>
      </c>
      <c r="G123" s="183" t="s">
        <v>1201</v>
      </c>
      <c r="H123" s="184">
        <v>1</v>
      </c>
      <c r="I123" s="185"/>
      <c r="J123" s="186">
        <f>ROUND(I123*H123,2)</f>
        <v>0</v>
      </c>
      <c r="K123" s="182" t="s">
        <v>160</v>
      </c>
      <c r="L123" s="41"/>
      <c r="M123" s="187" t="s">
        <v>19</v>
      </c>
      <c r="N123" s="188" t="s">
        <v>43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161</v>
      </c>
      <c r="AT123" s="191" t="s">
        <v>156</v>
      </c>
      <c r="AU123" s="191" t="s">
        <v>81</v>
      </c>
      <c r="AY123" s="19" t="s">
        <v>154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79</v>
      </c>
      <c r="BK123" s="192">
        <f>ROUND(I123*H123,2)</f>
        <v>0</v>
      </c>
      <c r="BL123" s="19" t="s">
        <v>161</v>
      </c>
      <c r="BM123" s="191" t="s">
        <v>3200</v>
      </c>
    </row>
    <row r="124" spans="1:47" s="2" customFormat="1" ht="11.25">
      <c r="A124" s="36"/>
      <c r="B124" s="37"/>
      <c r="C124" s="38"/>
      <c r="D124" s="193" t="s">
        <v>163</v>
      </c>
      <c r="E124" s="38"/>
      <c r="F124" s="194" t="s">
        <v>3199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163</v>
      </c>
      <c r="AU124" s="19" t="s">
        <v>81</v>
      </c>
    </row>
    <row r="125" spans="1:47" s="2" customFormat="1" ht="11.25">
      <c r="A125" s="36"/>
      <c r="B125" s="37"/>
      <c r="C125" s="38"/>
      <c r="D125" s="198" t="s">
        <v>164</v>
      </c>
      <c r="E125" s="38"/>
      <c r="F125" s="199" t="s">
        <v>3201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164</v>
      </c>
      <c r="AU125" s="19" t="s">
        <v>81</v>
      </c>
    </row>
    <row r="126" spans="1:65" s="2" customFormat="1" ht="16.5" customHeight="1">
      <c r="A126" s="36"/>
      <c r="B126" s="37"/>
      <c r="C126" s="180" t="s">
        <v>243</v>
      </c>
      <c r="D126" s="180" t="s">
        <v>156</v>
      </c>
      <c r="E126" s="181" t="s">
        <v>3202</v>
      </c>
      <c r="F126" s="182" t="s">
        <v>3203</v>
      </c>
      <c r="G126" s="183" t="s">
        <v>1201</v>
      </c>
      <c r="H126" s="184">
        <v>1</v>
      </c>
      <c r="I126" s="185"/>
      <c r="J126" s="186">
        <f>ROUND(I126*H126,2)</f>
        <v>0</v>
      </c>
      <c r="K126" s="182" t="s">
        <v>160</v>
      </c>
      <c r="L126" s="41"/>
      <c r="M126" s="187" t="s">
        <v>19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161</v>
      </c>
      <c r="AT126" s="191" t="s">
        <v>156</v>
      </c>
      <c r="AU126" s="191" t="s">
        <v>81</v>
      </c>
      <c r="AY126" s="19" t="s">
        <v>154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79</v>
      </c>
      <c r="BK126" s="192">
        <f>ROUND(I126*H126,2)</f>
        <v>0</v>
      </c>
      <c r="BL126" s="19" t="s">
        <v>161</v>
      </c>
      <c r="BM126" s="191" t="s">
        <v>3204</v>
      </c>
    </row>
    <row r="127" spans="1:47" s="2" customFormat="1" ht="11.25">
      <c r="A127" s="36"/>
      <c r="B127" s="37"/>
      <c r="C127" s="38"/>
      <c r="D127" s="193" t="s">
        <v>163</v>
      </c>
      <c r="E127" s="38"/>
      <c r="F127" s="194" t="s">
        <v>3203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163</v>
      </c>
      <c r="AU127" s="19" t="s">
        <v>81</v>
      </c>
    </row>
    <row r="128" spans="1:47" s="2" customFormat="1" ht="11.25">
      <c r="A128" s="36"/>
      <c r="B128" s="37"/>
      <c r="C128" s="38"/>
      <c r="D128" s="198" t="s">
        <v>164</v>
      </c>
      <c r="E128" s="38"/>
      <c r="F128" s="199" t="s">
        <v>3205</v>
      </c>
      <c r="G128" s="38"/>
      <c r="H128" s="38"/>
      <c r="I128" s="195"/>
      <c r="J128" s="38"/>
      <c r="K128" s="38"/>
      <c r="L128" s="41"/>
      <c r="M128" s="196"/>
      <c r="N128" s="19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164</v>
      </c>
      <c r="AU128" s="19" t="s">
        <v>81</v>
      </c>
    </row>
    <row r="129" spans="1:65" s="2" customFormat="1" ht="16.5" customHeight="1">
      <c r="A129" s="36"/>
      <c r="B129" s="37"/>
      <c r="C129" s="180" t="s">
        <v>250</v>
      </c>
      <c r="D129" s="180" t="s">
        <v>156</v>
      </c>
      <c r="E129" s="181" t="s">
        <v>3206</v>
      </c>
      <c r="F129" s="182" t="s">
        <v>3207</v>
      </c>
      <c r="G129" s="183" t="s">
        <v>1201</v>
      </c>
      <c r="H129" s="184">
        <v>1</v>
      </c>
      <c r="I129" s="185"/>
      <c r="J129" s="186">
        <f>ROUND(I129*H129,2)</f>
        <v>0</v>
      </c>
      <c r="K129" s="182" t="s">
        <v>160</v>
      </c>
      <c r="L129" s="41"/>
      <c r="M129" s="187" t="s">
        <v>19</v>
      </c>
      <c r="N129" s="188" t="s">
        <v>43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161</v>
      </c>
      <c r="AT129" s="191" t="s">
        <v>156</v>
      </c>
      <c r="AU129" s="191" t="s">
        <v>81</v>
      </c>
      <c r="AY129" s="19" t="s">
        <v>154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79</v>
      </c>
      <c r="BK129" s="192">
        <f>ROUND(I129*H129,2)</f>
        <v>0</v>
      </c>
      <c r="BL129" s="19" t="s">
        <v>161</v>
      </c>
      <c r="BM129" s="191" t="s">
        <v>3208</v>
      </c>
    </row>
    <row r="130" spans="1:47" s="2" customFormat="1" ht="11.25">
      <c r="A130" s="36"/>
      <c r="B130" s="37"/>
      <c r="C130" s="38"/>
      <c r="D130" s="193" t="s">
        <v>163</v>
      </c>
      <c r="E130" s="38"/>
      <c r="F130" s="194" t="s">
        <v>3207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163</v>
      </c>
      <c r="AU130" s="19" t="s">
        <v>81</v>
      </c>
    </row>
    <row r="131" spans="1:47" s="2" customFormat="1" ht="11.25">
      <c r="A131" s="36"/>
      <c r="B131" s="37"/>
      <c r="C131" s="38"/>
      <c r="D131" s="198" t="s">
        <v>164</v>
      </c>
      <c r="E131" s="38"/>
      <c r="F131" s="199" t="s">
        <v>3209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164</v>
      </c>
      <c r="AU131" s="19" t="s">
        <v>81</v>
      </c>
    </row>
    <row r="132" spans="2:63" s="12" customFormat="1" ht="22.9" customHeight="1">
      <c r="B132" s="164"/>
      <c r="C132" s="165"/>
      <c r="D132" s="166" t="s">
        <v>71</v>
      </c>
      <c r="E132" s="178" t="s">
        <v>3210</v>
      </c>
      <c r="F132" s="178" t="s">
        <v>3211</v>
      </c>
      <c r="G132" s="165"/>
      <c r="H132" s="165"/>
      <c r="I132" s="168"/>
      <c r="J132" s="179">
        <f>BK132</f>
        <v>0</v>
      </c>
      <c r="K132" s="165"/>
      <c r="L132" s="170"/>
      <c r="M132" s="171"/>
      <c r="N132" s="172"/>
      <c r="O132" s="172"/>
      <c r="P132" s="173">
        <f>SUM(P133:P144)</f>
        <v>0</v>
      </c>
      <c r="Q132" s="172"/>
      <c r="R132" s="173">
        <f>SUM(R133:R144)</f>
        <v>0</v>
      </c>
      <c r="S132" s="172"/>
      <c r="T132" s="174">
        <f>SUM(T133:T144)</f>
        <v>0</v>
      </c>
      <c r="AR132" s="175" t="s">
        <v>187</v>
      </c>
      <c r="AT132" s="176" t="s">
        <v>71</v>
      </c>
      <c r="AU132" s="176" t="s">
        <v>79</v>
      </c>
      <c r="AY132" s="175" t="s">
        <v>154</v>
      </c>
      <c r="BK132" s="177">
        <f>SUM(BK133:BK144)</f>
        <v>0</v>
      </c>
    </row>
    <row r="133" spans="1:65" s="2" customFormat="1" ht="16.5" customHeight="1">
      <c r="A133" s="36"/>
      <c r="B133" s="37"/>
      <c r="C133" s="180" t="s">
        <v>8</v>
      </c>
      <c r="D133" s="180" t="s">
        <v>156</v>
      </c>
      <c r="E133" s="181" t="s">
        <v>3212</v>
      </c>
      <c r="F133" s="182" t="s">
        <v>3213</v>
      </c>
      <c r="G133" s="183" t="s">
        <v>1201</v>
      </c>
      <c r="H133" s="184">
        <v>1</v>
      </c>
      <c r="I133" s="185"/>
      <c r="J133" s="186">
        <f>ROUND(I133*H133,2)</f>
        <v>0</v>
      </c>
      <c r="K133" s="182" t="s">
        <v>160</v>
      </c>
      <c r="L133" s="41"/>
      <c r="M133" s="187" t="s">
        <v>19</v>
      </c>
      <c r="N133" s="188" t="s">
        <v>43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161</v>
      </c>
      <c r="AT133" s="191" t="s">
        <v>156</v>
      </c>
      <c r="AU133" s="191" t="s">
        <v>81</v>
      </c>
      <c r="AY133" s="19" t="s">
        <v>154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79</v>
      </c>
      <c r="BK133" s="192">
        <f>ROUND(I133*H133,2)</f>
        <v>0</v>
      </c>
      <c r="BL133" s="19" t="s">
        <v>161</v>
      </c>
      <c r="BM133" s="191" t="s">
        <v>3214</v>
      </c>
    </row>
    <row r="134" spans="1:47" s="2" customFormat="1" ht="11.25">
      <c r="A134" s="36"/>
      <c r="B134" s="37"/>
      <c r="C134" s="38"/>
      <c r="D134" s="193" t="s">
        <v>163</v>
      </c>
      <c r="E134" s="38"/>
      <c r="F134" s="194" t="s">
        <v>3213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163</v>
      </c>
      <c r="AU134" s="19" t="s">
        <v>81</v>
      </c>
    </row>
    <row r="135" spans="1:47" s="2" customFormat="1" ht="11.25">
      <c r="A135" s="36"/>
      <c r="B135" s="37"/>
      <c r="C135" s="38"/>
      <c r="D135" s="198" t="s">
        <v>164</v>
      </c>
      <c r="E135" s="38"/>
      <c r="F135" s="199" t="s">
        <v>3215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164</v>
      </c>
      <c r="AU135" s="19" t="s">
        <v>81</v>
      </c>
    </row>
    <row r="136" spans="1:65" s="2" customFormat="1" ht="16.5" customHeight="1">
      <c r="A136" s="36"/>
      <c r="B136" s="37"/>
      <c r="C136" s="180" t="s">
        <v>262</v>
      </c>
      <c r="D136" s="180" t="s">
        <v>156</v>
      </c>
      <c r="E136" s="181" t="s">
        <v>3216</v>
      </c>
      <c r="F136" s="182" t="s">
        <v>3217</v>
      </c>
      <c r="G136" s="183" t="s">
        <v>1201</v>
      </c>
      <c r="H136" s="184">
        <v>1</v>
      </c>
      <c r="I136" s="185"/>
      <c r="J136" s="186">
        <f>ROUND(I136*H136,2)</f>
        <v>0</v>
      </c>
      <c r="K136" s="182" t="s">
        <v>160</v>
      </c>
      <c r="L136" s="41"/>
      <c r="M136" s="187" t="s">
        <v>19</v>
      </c>
      <c r="N136" s="188" t="s">
        <v>43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161</v>
      </c>
      <c r="AT136" s="191" t="s">
        <v>156</v>
      </c>
      <c r="AU136" s="191" t="s">
        <v>81</v>
      </c>
      <c r="AY136" s="19" t="s">
        <v>154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79</v>
      </c>
      <c r="BK136" s="192">
        <f>ROUND(I136*H136,2)</f>
        <v>0</v>
      </c>
      <c r="BL136" s="19" t="s">
        <v>161</v>
      </c>
      <c r="BM136" s="191" t="s">
        <v>3218</v>
      </c>
    </row>
    <row r="137" spans="1:47" s="2" customFormat="1" ht="11.25">
      <c r="A137" s="36"/>
      <c r="B137" s="37"/>
      <c r="C137" s="38"/>
      <c r="D137" s="193" t="s">
        <v>163</v>
      </c>
      <c r="E137" s="38"/>
      <c r="F137" s="194" t="s">
        <v>3217</v>
      </c>
      <c r="G137" s="38"/>
      <c r="H137" s="38"/>
      <c r="I137" s="195"/>
      <c r="J137" s="38"/>
      <c r="K137" s="38"/>
      <c r="L137" s="41"/>
      <c r="M137" s="196"/>
      <c r="N137" s="19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163</v>
      </c>
      <c r="AU137" s="19" t="s">
        <v>81</v>
      </c>
    </row>
    <row r="138" spans="1:47" s="2" customFormat="1" ht="11.25">
      <c r="A138" s="36"/>
      <c r="B138" s="37"/>
      <c r="C138" s="38"/>
      <c r="D138" s="198" t="s">
        <v>164</v>
      </c>
      <c r="E138" s="38"/>
      <c r="F138" s="199" t="s">
        <v>3219</v>
      </c>
      <c r="G138" s="38"/>
      <c r="H138" s="38"/>
      <c r="I138" s="195"/>
      <c r="J138" s="38"/>
      <c r="K138" s="38"/>
      <c r="L138" s="41"/>
      <c r="M138" s="196"/>
      <c r="N138" s="19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164</v>
      </c>
      <c r="AU138" s="19" t="s">
        <v>81</v>
      </c>
    </row>
    <row r="139" spans="1:65" s="2" customFormat="1" ht="16.5" customHeight="1">
      <c r="A139" s="36"/>
      <c r="B139" s="37"/>
      <c r="C139" s="180" t="s">
        <v>267</v>
      </c>
      <c r="D139" s="180" t="s">
        <v>156</v>
      </c>
      <c r="E139" s="181" t="s">
        <v>3220</v>
      </c>
      <c r="F139" s="182" t="s">
        <v>3221</v>
      </c>
      <c r="G139" s="183" t="s">
        <v>1201</v>
      </c>
      <c r="H139" s="184">
        <v>1</v>
      </c>
      <c r="I139" s="185"/>
      <c r="J139" s="186">
        <f>ROUND(I139*H139,2)</f>
        <v>0</v>
      </c>
      <c r="K139" s="182" t="s">
        <v>160</v>
      </c>
      <c r="L139" s="41"/>
      <c r="M139" s="187" t="s">
        <v>19</v>
      </c>
      <c r="N139" s="188" t="s">
        <v>43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3171</v>
      </c>
      <c r="AT139" s="191" t="s">
        <v>156</v>
      </c>
      <c r="AU139" s="191" t="s">
        <v>81</v>
      </c>
      <c r="AY139" s="19" t="s">
        <v>154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79</v>
      </c>
      <c r="BK139" s="192">
        <f>ROUND(I139*H139,2)</f>
        <v>0</v>
      </c>
      <c r="BL139" s="19" t="s">
        <v>3171</v>
      </c>
      <c r="BM139" s="191" t="s">
        <v>3222</v>
      </c>
    </row>
    <row r="140" spans="1:47" s="2" customFormat="1" ht="11.25">
      <c r="A140" s="36"/>
      <c r="B140" s="37"/>
      <c r="C140" s="38"/>
      <c r="D140" s="193" t="s">
        <v>163</v>
      </c>
      <c r="E140" s="38"/>
      <c r="F140" s="194" t="s">
        <v>3221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163</v>
      </c>
      <c r="AU140" s="19" t="s">
        <v>81</v>
      </c>
    </row>
    <row r="141" spans="1:47" s="2" customFormat="1" ht="11.25">
      <c r="A141" s="36"/>
      <c r="B141" s="37"/>
      <c r="C141" s="38"/>
      <c r="D141" s="198" t="s">
        <v>164</v>
      </c>
      <c r="E141" s="38"/>
      <c r="F141" s="199" t="s">
        <v>3223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164</v>
      </c>
      <c r="AU141" s="19" t="s">
        <v>81</v>
      </c>
    </row>
    <row r="142" spans="1:65" s="2" customFormat="1" ht="16.5" customHeight="1">
      <c r="A142" s="36"/>
      <c r="B142" s="37"/>
      <c r="C142" s="180" t="s">
        <v>274</v>
      </c>
      <c r="D142" s="180" t="s">
        <v>156</v>
      </c>
      <c r="E142" s="181" t="s">
        <v>3224</v>
      </c>
      <c r="F142" s="182" t="s">
        <v>3225</v>
      </c>
      <c r="G142" s="183" t="s">
        <v>1201</v>
      </c>
      <c r="H142" s="184">
        <v>1</v>
      </c>
      <c r="I142" s="185"/>
      <c r="J142" s="186">
        <f>ROUND(I142*H142,2)</f>
        <v>0</v>
      </c>
      <c r="K142" s="182" t="s">
        <v>160</v>
      </c>
      <c r="L142" s="41"/>
      <c r="M142" s="187" t="s">
        <v>19</v>
      </c>
      <c r="N142" s="188" t="s">
        <v>43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3171</v>
      </c>
      <c r="AT142" s="191" t="s">
        <v>156</v>
      </c>
      <c r="AU142" s="191" t="s">
        <v>81</v>
      </c>
      <c r="AY142" s="19" t="s">
        <v>154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79</v>
      </c>
      <c r="BK142" s="192">
        <f>ROUND(I142*H142,2)</f>
        <v>0</v>
      </c>
      <c r="BL142" s="19" t="s">
        <v>3171</v>
      </c>
      <c r="BM142" s="191" t="s">
        <v>3226</v>
      </c>
    </row>
    <row r="143" spans="1:47" s="2" customFormat="1" ht="11.25">
      <c r="A143" s="36"/>
      <c r="B143" s="37"/>
      <c r="C143" s="38"/>
      <c r="D143" s="193" t="s">
        <v>163</v>
      </c>
      <c r="E143" s="38"/>
      <c r="F143" s="194" t="s">
        <v>3225</v>
      </c>
      <c r="G143" s="38"/>
      <c r="H143" s="38"/>
      <c r="I143" s="195"/>
      <c r="J143" s="38"/>
      <c r="K143" s="38"/>
      <c r="L143" s="41"/>
      <c r="M143" s="196"/>
      <c r="N143" s="19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163</v>
      </c>
      <c r="AU143" s="19" t="s">
        <v>81</v>
      </c>
    </row>
    <row r="144" spans="1:47" s="2" customFormat="1" ht="11.25">
      <c r="A144" s="36"/>
      <c r="B144" s="37"/>
      <c r="C144" s="38"/>
      <c r="D144" s="198" t="s">
        <v>164</v>
      </c>
      <c r="E144" s="38"/>
      <c r="F144" s="199" t="s">
        <v>3227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164</v>
      </c>
      <c r="AU144" s="19" t="s">
        <v>81</v>
      </c>
    </row>
    <row r="145" spans="2:63" s="12" customFormat="1" ht="22.9" customHeight="1">
      <c r="B145" s="164"/>
      <c r="C145" s="165"/>
      <c r="D145" s="166" t="s">
        <v>71</v>
      </c>
      <c r="E145" s="178" t="s">
        <v>3228</v>
      </c>
      <c r="F145" s="178" t="s">
        <v>3229</v>
      </c>
      <c r="G145" s="165"/>
      <c r="H145" s="165"/>
      <c r="I145" s="168"/>
      <c r="J145" s="179">
        <f>BK145</f>
        <v>0</v>
      </c>
      <c r="K145" s="165"/>
      <c r="L145" s="170"/>
      <c r="M145" s="171"/>
      <c r="N145" s="172"/>
      <c r="O145" s="172"/>
      <c r="P145" s="173">
        <f>SUM(P146:P148)</f>
        <v>0</v>
      </c>
      <c r="Q145" s="172"/>
      <c r="R145" s="173">
        <f>SUM(R146:R148)</f>
        <v>0</v>
      </c>
      <c r="S145" s="172"/>
      <c r="T145" s="174">
        <f>SUM(T146:T148)</f>
        <v>0</v>
      </c>
      <c r="AR145" s="175" t="s">
        <v>187</v>
      </c>
      <c r="AT145" s="176" t="s">
        <v>71</v>
      </c>
      <c r="AU145" s="176" t="s">
        <v>79</v>
      </c>
      <c r="AY145" s="175" t="s">
        <v>154</v>
      </c>
      <c r="BK145" s="177">
        <f>SUM(BK146:BK148)</f>
        <v>0</v>
      </c>
    </row>
    <row r="146" spans="1:65" s="2" customFormat="1" ht="16.5" customHeight="1">
      <c r="A146" s="36"/>
      <c r="B146" s="37"/>
      <c r="C146" s="180" t="s">
        <v>281</v>
      </c>
      <c r="D146" s="180" t="s">
        <v>156</v>
      </c>
      <c r="E146" s="181" t="s">
        <v>3230</v>
      </c>
      <c r="F146" s="182" t="s">
        <v>3231</v>
      </c>
      <c r="G146" s="183" t="s">
        <v>1201</v>
      </c>
      <c r="H146" s="184">
        <v>1</v>
      </c>
      <c r="I146" s="185"/>
      <c r="J146" s="186">
        <f>ROUND(I146*H146,2)</f>
        <v>0</v>
      </c>
      <c r="K146" s="182" t="s">
        <v>160</v>
      </c>
      <c r="L146" s="41"/>
      <c r="M146" s="187" t="s">
        <v>19</v>
      </c>
      <c r="N146" s="188" t="s">
        <v>43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161</v>
      </c>
      <c r="AT146" s="191" t="s">
        <v>156</v>
      </c>
      <c r="AU146" s="191" t="s">
        <v>81</v>
      </c>
      <c r="AY146" s="19" t="s">
        <v>154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79</v>
      </c>
      <c r="BK146" s="192">
        <f>ROUND(I146*H146,2)</f>
        <v>0</v>
      </c>
      <c r="BL146" s="19" t="s">
        <v>161</v>
      </c>
      <c r="BM146" s="191" t="s">
        <v>3232</v>
      </c>
    </row>
    <row r="147" spans="1:47" s="2" customFormat="1" ht="11.25">
      <c r="A147" s="36"/>
      <c r="B147" s="37"/>
      <c r="C147" s="38"/>
      <c r="D147" s="193" t="s">
        <v>163</v>
      </c>
      <c r="E147" s="38"/>
      <c r="F147" s="194" t="s">
        <v>3231</v>
      </c>
      <c r="G147" s="38"/>
      <c r="H147" s="38"/>
      <c r="I147" s="195"/>
      <c r="J147" s="38"/>
      <c r="K147" s="38"/>
      <c r="L147" s="41"/>
      <c r="M147" s="196"/>
      <c r="N147" s="197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163</v>
      </c>
      <c r="AU147" s="19" t="s">
        <v>81</v>
      </c>
    </row>
    <row r="148" spans="1:47" s="2" customFormat="1" ht="11.25">
      <c r="A148" s="36"/>
      <c r="B148" s="37"/>
      <c r="C148" s="38"/>
      <c r="D148" s="198" t="s">
        <v>164</v>
      </c>
      <c r="E148" s="38"/>
      <c r="F148" s="199" t="s">
        <v>3233</v>
      </c>
      <c r="G148" s="38"/>
      <c r="H148" s="38"/>
      <c r="I148" s="195"/>
      <c r="J148" s="38"/>
      <c r="K148" s="38"/>
      <c r="L148" s="41"/>
      <c r="M148" s="196"/>
      <c r="N148" s="197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164</v>
      </c>
      <c r="AU148" s="19" t="s">
        <v>81</v>
      </c>
    </row>
    <row r="149" spans="2:63" s="12" customFormat="1" ht="22.9" customHeight="1">
      <c r="B149" s="164"/>
      <c r="C149" s="165"/>
      <c r="D149" s="166" t="s">
        <v>71</v>
      </c>
      <c r="E149" s="178" t="s">
        <v>3234</v>
      </c>
      <c r="F149" s="178" t="s">
        <v>3235</v>
      </c>
      <c r="G149" s="165"/>
      <c r="H149" s="165"/>
      <c r="I149" s="168"/>
      <c r="J149" s="179">
        <f>BK149</f>
        <v>0</v>
      </c>
      <c r="K149" s="165"/>
      <c r="L149" s="170"/>
      <c r="M149" s="171"/>
      <c r="N149" s="172"/>
      <c r="O149" s="172"/>
      <c r="P149" s="173">
        <f>SUM(P150:P154)</f>
        <v>0</v>
      </c>
      <c r="Q149" s="172"/>
      <c r="R149" s="173">
        <f>SUM(R150:R154)</f>
        <v>0</v>
      </c>
      <c r="S149" s="172"/>
      <c r="T149" s="174">
        <f>SUM(T150:T154)</f>
        <v>0</v>
      </c>
      <c r="AR149" s="175" t="s">
        <v>187</v>
      </c>
      <c r="AT149" s="176" t="s">
        <v>71</v>
      </c>
      <c r="AU149" s="176" t="s">
        <v>79</v>
      </c>
      <c r="AY149" s="175" t="s">
        <v>154</v>
      </c>
      <c r="BK149" s="177">
        <f>SUM(BK150:BK154)</f>
        <v>0</v>
      </c>
    </row>
    <row r="150" spans="1:65" s="2" customFormat="1" ht="16.5" customHeight="1">
      <c r="A150" s="36"/>
      <c r="B150" s="37"/>
      <c r="C150" s="180" t="s">
        <v>287</v>
      </c>
      <c r="D150" s="180" t="s">
        <v>156</v>
      </c>
      <c r="E150" s="181" t="s">
        <v>3236</v>
      </c>
      <c r="F150" s="182" t="s">
        <v>3237</v>
      </c>
      <c r="G150" s="183" t="s">
        <v>1201</v>
      </c>
      <c r="H150" s="184">
        <v>1</v>
      </c>
      <c r="I150" s="185"/>
      <c r="J150" s="186">
        <f>ROUND(I150*H150,2)</f>
        <v>0</v>
      </c>
      <c r="K150" s="182" t="s">
        <v>160</v>
      </c>
      <c r="L150" s="41"/>
      <c r="M150" s="187" t="s">
        <v>19</v>
      </c>
      <c r="N150" s="188" t="s">
        <v>43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3171</v>
      </c>
      <c r="AT150" s="191" t="s">
        <v>156</v>
      </c>
      <c r="AU150" s="191" t="s">
        <v>81</v>
      </c>
      <c r="AY150" s="19" t="s">
        <v>154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79</v>
      </c>
      <c r="BK150" s="192">
        <f>ROUND(I150*H150,2)</f>
        <v>0</v>
      </c>
      <c r="BL150" s="19" t="s">
        <v>3171</v>
      </c>
      <c r="BM150" s="191" t="s">
        <v>3238</v>
      </c>
    </row>
    <row r="151" spans="1:47" s="2" customFormat="1" ht="11.25">
      <c r="A151" s="36"/>
      <c r="B151" s="37"/>
      <c r="C151" s="38"/>
      <c r="D151" s="193" t="s">
        <v>163</v>
      </c>
      <c r="E151" s="38"/>
      <c r="F151" s="194" t="s">
        <v>3237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163</v>
      </c>
      <c r="AU151" s="19" t="s">
        <v>81</v>
      </c>
    </row>
    <row r="152" spans="1:47" s="2" customFormat="1" ht="11.25">
      <c r="A152" s="36"/>
      <c r="B152" s="37"/>
      <c r="C152" s="38"/>
      <c r="D152" s="198" t="s">
        <v>164</v>
      </c>
      <c r="E152" s="38"/>
      <c r="F152" s="199" t="s">
        <v>3239</v>
      </c>
      <c r="G152" s="38"/>
      <c r="H152" s="38"/>
      <c r="I152" s="195"/>
      <c r="J152" s="38"/>
      <c r="K152" s="38"/>
      <c r="L152" s="41"/>
      <c r="M152" s="196"/>
      <c r="N152" s="197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164</v>
      </c>
      <c r="AU152" s="19" t="s">
        <v>81</v>
      </c>
    </row>
    <row r="153" spans="2:51" s="13" customFormat="1" ht="22.5">
      <c r="B153" s="200"/>
      <c r="C153" s="201"/>
      <c r="D153" s="193" t="s">
        <v>166</v>
      </c>
      <c r="E153" s="202" t="s">
        <v>19</v>
      </c>
      <c r="F153" s="203" t="s">
        <v>3240</v>
      </c>
      <c r="G153" s="201"/>
      <c r="H153" s="202" t="s">
        <v>19</v>
      </c>
      <c r="I153" s="204"/>
      <c r="J153" s="201"/>
      <c r="K153" s="201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166</v>
      </c>
      <c r="AU153" s="209" t="s">
        <v>81</v>
      </c>
      <c r="AV153" s="13" t="s">
        <v>79</v>
      </c>
      <c r="AW153" s="13" t="s">
        <v>33</v>
      </c>
      <c r="AX153" s="13" t="s">
        <v>72</v>
      </c>
      <c r="AY153" s="209" t="s">
        <v>154</v>
      </c>
    </row>
    <row r="154" spans="2:51" s="14" customFormat="1" ht="11.25">
      <c r="B154" s="210"/>
      <c r="C154" s="211"/>
      <c r="D154" s="193" t="s">
        <v>166</v>
      </c>
      <c r="E154" s="212" t="s">
        <v>19</v>
      </c>
      <c r="F154" s="213" t="s">
        <v>79</v>
      </c>
      <c r="G154" s="211"/>
      <c r="H154" s="214">
        <v>1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166</v>
      </c>
      <c r="AU154" s="220" t="s">
        <v>81</v>
      </c>
      <c r="AV154" s="14" t="s">
        <v>81</v>
      </c>
      <c r="AW154" s="14" t="s">
        <v>33</v>
      </c>
      <c r="AX154" s="14" t="s">
        <v>79</v>
      </c>
      <c r="AY154" s="220" t="s">
        <v>154</v>
      </c>
    </row>
    <row r="155" spans="2:63" s="12" customFormat="1" ht="22.9" customHeight="1">
      <c r="B155" s="164"/>
      <c r="C155" s="165"/>
      <c r="D155" s="166" t="s">
        <v>71</v>
      </c>
      <c r="E155" s="178" t="s">
        <v>3241</v>
      </c>
      <c r="F155" s="178" t="s">
        <v>3242</v>
      </c>
      <c r="G155" s="165"/>
      <c r="H155" s="165"/>
      <c r="I155" s="168"/>
      <c r="J155" s="179">
        <f>BK155</f>
        <v>0</v>
      </c>
      <c r="K155" s="165"/>
      <c r="L155" s="170"/>
      <c r="M155" s="171"/>
      <c r="N155" s="172"/>
      <c r="O155" s="172"/>
      <c r="P155" s="173">
        <f>SUM(P156:P158)</f>
        <v>0</v>
      </c>
      <c r="Q155" s="172"/>
      <c r="R155" s="173">
        <f>SUM(R156:R158)</f>
        <v>0</v>
      </c>
      <c r="S155" s="172"/>
      <c r="T155" s="174">
        <f>SUM(T156:T158)</f>
        <v>0</v>
      </c>
      <c r="AR155" s="175" t="s">
        <v>187</v>
      </c>
      <c r="AT155" s="176" t="s">
        <v>71</v>
      </c>
      <c r="AU155" s="176" t="s">
        <v>79</v>
      </c>
      <c r="AY155" s="175" t="s">
        <v>154</v>
      </c>
      <c r="BK155" s="177">
        <f>SUM(BK156:BK158)</f>
        <v>0</v>
      </c>
    </row>
    <row r="156" spans="1:65" s="2" customFormat="1" ht="16.5" customHeight="1">
      <c r="A156" s="36"/>
      <c r="B156" s="37"/>
      <c r="C156" s="180" t="s">
        <v>7</v>
      </c>
      <c r="D156" s="180" t="s">
        <v>156</v>
      </c>
      <c r="E156" s="181" t="s">
        <v>3243</v>
      </c>
      <c r="F156" s="182" t="s">
        <v>3244</v>
      </c>
      <c r="G156" s="183" t="s">
        <v>1201</v>
      </c>
      <c r="H156" s="184">
        <v>1</v>
      </c>
      <c r="I156" s="185"/>
      <c r="J156" s="186">
        <f>ROUND(I156*H156,2)</f>
        <v>0</v>
      </c>
      <c r="K156" s="182" t="s">
        <v>160</v>
      </c>
      <c r="L156" s="41"/>
      <c r="M156" s="187" t="s">
        <v>19</v>
      </c>
      <c r="N156" s="188" t="s">
        <v>43</v>
      </c>
      <c r="O156" s="66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3171</v>
      </c>
      <c r="AT156" s="191" t="s">
        <v>156</v>
      </c>
      <c r="AU156" s="191" t="s">
        <v>81</v>
      </c>
      <c r="AY156" s="19" t="s">
        <v>154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79</v>
      </c>
      <c r="BK156" s="192">
        <f>ROUND(I156*H156,2)</f>
        <v>0</v>
      </c>
      <c r="BL156" s="19" t="s">
        <v>3171</v>
      </c>
      <c r="BM156" s="191" t="s">
        <v>3245</v>
      </c>
    </row>
    <row r="157" spans="1:47" s="2" customFormat="1" ht="11.25">
      <c r="A157" s="36"/>
      <c r="B157" s="37"/>
      <c r="C157" s="38"/>
      <c r="D157" s="193" t="s">
        <v>163</v>
      </c>
      <c r="E157" s="38"/>
      <c r="F157" s="194" t="s">
        <v>3244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163</v>
      </c>
      <c r="AU157" s="19" t="s">
        <v>81</v>
      </c>
    </row>
    <row r="158" spans="1:47" s="2" customFormat="1" ht="11.25">
      <c r="A158" s="36"/>
      <c r="B158" s="37"/>
      <c r="C158" s="38"/>
      <c r="D158" s="198" t="s">
        <v>164</v>
      </c>
      <c r="E158" s="38"/>
      <c r="F158" s="199" t="s">
        <v>3246</v>
      </c>
      <c r="G158" s="38"/>
      <c r="H158" s="38"/>
      <c r="I158" s="195"/>
      <c r="J158" s="38"/>
      <c r="K158" s="38"/>
      <c r="L158" s="41"/>
      <c r="M158" s="196"/>
      <c r="N158" s="19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164</v>
      </c>
      <c r="AU158" s="19" t="s">
        <v>81</v>
      </c>
    </row>
    <row r="159" spans="2:63" s="12" customFormat="1" ht="22.9" customHeight="1">
      <c r="B159" s="164"/>
      <c r="C159" s="165"/>
      <c r="D159" s="166" t="s">
        <v>71</v>
      </c>
      <c r="E159" s="178" t="s">
        <v>3247</v>
      </c>
      <c r="F159" s="178" t="s">
        <v>3080</v>
      </c>
      <c r="G159" s="165"/>
      <c r="H159" s="165"/>
      <c r="I159" s="168"/>
      <c r="J159" s="179">
        <f>BK159</f>
        <v>0</v>
      </c>
      <c r="K159" s="165"/>
      <c r="L159" s="170"/>
      <c r="M159" s="171"/>
      <c r="N159" s="172"/>
      <c r="O159" s="172"/>
      <c r="P159" s="173">
        <f>SUM(P160:P162)</f>
        <v>0</v>
      </c>
      <c r="Q159" s="172"/>
      <c r="R159" s="173">
        <f>SUM(R160:R162)</f>
        <v>0</v>
      </c>
      <c r="S159" s="172"/>
      <c r="T159" s="174">
        <f>SUM(T160:T162)</f>
        <v>0</v>
      </c>
      <c r="AR159" s="175" t="s">
        <v>187</v>
      </c>
      <c r="AT159" s="176" t="s">
        <v>71</v>
      </c>
      <c r="AU159" s="176" t="s">
        <v>79</v>
      </c>
      <c r="AY159" s="175" t="s">
        <v>154</v>
      </c>
      <c r="BK159" s="177">
        <f>SUM(BK160:BK162)</f>
        <v>0</v>
      </c>
    </row>
    <row r="160" spans="1:65" s="2" customFormat="1" ht="16.5" customHeight="1">
      <c r="A160" s="36"/>
      <c r="B160" s="37"/>
      <c r="C160" s="180" t="s">
        <v>296</v>
      </c>
      <c r="D160" s="180" t="s">
        <v>156</v>
      </c>
      <c r="E160" s="181" t="s">
        <v>3248</v>
      </c>
      <c r="F160" s="182" t="s">
        <v>3249</v>
      </c>
      <c r="G160" s="183" t="s">
        <v>1201</v>
      </c>
      <c r="H160" s="184">
        <v>1</v>
      </c>
      <c r="I160" s="185"/>
      <c r="J160" s="186">
        <f>ROUND(I160*H160,2)</f>
        <v>0</v>
      </c>
      <c r="K160" s="182" t="s">
        <v>160</v>
      </c>
      <c r="L160" s="41"/>
      <c r="M160" s="187" t="s">
        <v>19</v>
      </c>
      <c r="N160" s="188" t="s">
        <v>43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3171</v>
      </c>
      <c r="AT160" s="191" t="s">
        <v>156</v>
      </c>
      <c r="AU160" s="191" t="s">
        <v>81</v>
      </c>
      <c r="AY160" s="19" t="s">
        <v>154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79</v>
      </c>
      <c r="BK160" s="192">
        <f>ROUND(I160*H160,2)</f>
        <v>0</v>
      </c>
      <c r="BL160" s="19" t="s">
        <v>3171</v>
      </c>
      <c r="BM160" s="191" t="s">
        <v>3250</v>
      </c>
    </row>
    <row r="161" spans="1:47" s="2" customFormat="1" ht="11.25">
      <c r="A161" s="36"/>
      <c r="B161" s="37"/>
      <c r="C161" s="38"/>
      <c r="D161" s="193" t="s">
        <v>163</v>
      </c>
      <c r="E161" s="38"/>
      <c r="F161" s="194" t="s">
        <v>3249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163</v>
      </c>
      <c r="AU161" s="19" t="s">
        <v>81</v>
      </c>
    </row>
    <row r="162" spans="1:47" s="2" customFormat="1" ht="11.25">
      <c r="A162" s="36"/>
      <c r="B162" s="37"/>
      <c r="C162" s="38"/>
      <c r="D162" s="198" t="s">
        <v>164</v>
      </c>
      <c r="E162" s="38"/>
      <c r="F162" s="199" t="s">
        <v>3251</v>
      </c>
      <c r="G162" s="38"/>
      <c r="H162" s="38"/>
      <c r="I162" s="195"/>
      <c r="J162" s="38"/>
      <c r="K162" s="38"/>
      <c r="L162" s="41"/>
      <c r="M162" s="256"/>
      <c r="N162" s="257"/>
      <c r="O162" s="258"/>
      <c r="P162" s="258"/>
      <c r="Q162" s="258"/>
      <c r="R162" s="258"/>
      <c r="S162" s="258"/>
      <c r="T162" s="259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164</v>
      </c>
      <c r="AU162" s="19" t="s">
        <v>81</v>
      </c>
    </row>
    <row r="163" spans="1:31" s="2" customFormat="1" ht="6.95" customHeight="1">
      <c r="A163" s="36"/>
      <c r="B163" s="49"/>
      <c r="C163" s="50"/>
      <c r="D163" s="50"/>
      <c r="E163" s="50"/>
      <c r="F163" s="50"/>
      <c r="G163" s="50"/>
      <c r="H163" s="50"/>
      <c r="I163" s="50"/>
      <c r="J163" s="50"/>
      <c r="K163" s="50"/>
      <c r="L163" s="41"/>
      <c r="M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</row>
  </sheetData>
  <sheetProtection algorithmName="SHA-512" hashValue="QObByYGEILrHgVoZ+0T/+yrFfe4kfmL87w/3YszjPx1MqCL4zV7WKtFv7yCMDo2xgyihMFosmjPeY+IOmaVizQ==" saltValue="n9rNnj0oYsVxM+qdcM3dZF0/R+4wFekStmneR6e+5x8BWFqZFqOOpXPK5WAkRkocSNmZ0seOnnsclgiQhuI5tg==" spinCount="100000" sheet="1" objects="1" scenarios="1" formatColumns="0" formatRows="0" autoFilter="0"/>
  <autoFilter ref="C86:K16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3_01/012103000"/>
    <hyperlink ref="F95" r:id="rId2" display="https://podminky.urs.cz/item/CS_URS_2023_01/012203000"/>
    <hyperlink ref="F98" r:id="rId3" display="https://podminky.urs.cz/item/CS_URS_2023_01/012303000"/>
    <hyperlink ref="F101" r:id="rId4" display="https://podminky.urs.cz/item/CS_URS_2023_01/013254000"/>
    <hyperlink ref="F107" r:id="rId5" display="https://podminky.urs.cz/item/CS_URS_2023_01/032002000"/>
    <hyperlink ref="F110" r:id="rId6" display="https://podminky.urs.cz/item/CS_URS_2023_01/032903000"/>
    <hyperlink ref="F113" r:id="rId7" display="https://podminky.urs.cz/item/CS_URS_2023_01/033002000"/>
    <hyperlink ref="F116" r:id="rId8" display="https://podminky.urs.cz/item/CS_URS_2023_01/033103000"/>
    <hyperlink ref="F119" r:id="rId9" display="https://podminky.urs.cz/item/CS_URS_2023_01/033203000"/>
    <hyperlink ref="F122" r:id="rId10" display="https://podminky.urs.cz/item/CS_URS_2023_01/034303000"/>
    <hyperlink ref="F125" r:id="rId11" display="https://podminky.urs.cz/item/CS_URS_2023_01/034503000"/>
    <hyperlink ref="F128" r:id="rId12" display="https://podminky.urs.cz/item/CS_URS_2023_01/039103000"/>
    <hyperlink ref="F131" r:id="rId13" display="https://podminky.urs.cz/item/CS_URS_2023_01/039203000"/>
    <hyperlink ref="F135" r:id="rId14" display="https://podminky.urs.cz/item/CS_URS_2023_01/041002000"/>
    <hyperlink ref="F138" r:id="rId15" display="https://podminky.urs.cz/item/CS_URS_2023_01/043002000"/>
    <hyperlink ref="F141" r:id="rId16" display="https://podminky.urs.cz/item/CS_URS_2023_01/043194000"/>
    <hyperlink ref="F144" r:id="rId17" display="https://podminky.urs.cz/item/CS_URS_2023_01/045002000"/>
    <hyperlink ref="F148" r:id="rId18" display="https://podminky.urs.cz/item/CS_URS_2023_01/065002000"/>
    <hyperlink ref="F152" r:id="rId19" display="https://podminky.urs.cz/item/CS_URS_2023_01/071103000"/>
    <hyperlink ref="F158" r:id="rId20" display="https://podminky.urs.cz/item/CS_URS_2023_01/081002000"/>
    <hyperlink ref="F162" r:id="rId21" display="https://podminky.urs.cz/item/CS_URS_2023_01/0941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5" customWidth="1"/>
    <col min="2" max="2" width="1.7109375" style="265" customWidth="1"/>
    <col min="3" max="4" width="5.00390625" style="265" customWidth="1"/>
    <col min="5" max="5" width="11.7109375" style="265" customWidth="1"/>
    <col min="6" max="6" width="9.140625" style="265" customWidth="1"/>
    <col min="7" max="7" width="5.00390625" style="265" customWidth="1"/>
    <col min="8" max="8" width="77.8515625" style="265" customWidth="1"/>
    <col min="9" max="10" width="20.00390625" style="265" customWidth="1"/>
    <col min="11" max="11" width="1.7109375" style="265" customWidth="1"/>
  </cols>
  <sheetData>
    <row r="1" s="1" customFormat="1" ht="37.5" customHeight="1"/>
    <row r="2" spans="2:11" s="1" customFormat="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7" customFormat="1" ht="45" customHeight="1">
      <c r="B3" s="269"/>
      <c r="C3" s="401" t="s">
        <v>3252</v>
      </c>
      <c r="D3" s="401"/>
      <c r="E3" s="401"/>
      <c r="F3" s="401"/>
      <c r="G3" s="401"/>
      <c r="H3" s="401"/>
      <c r="I3" s="401"/>
      <c r="J3" s="401"/>
      <c r="K3" s="270"/>
    </row>
    <row r="4" spans="2:11" s="1" customFormat="1" ht="25.5" customHeight="1">
      <c r="B4" s="271"/>
      <c r="C4" s="406" t="s">
        <v>3253</v>
      </c>
      <c r="D4" s="406"/>
      <c r="E4" s="406"/>
      <c r="F4" s="406"/>
      <c r="G4" s="406"/>
      <c r="H4" s="406"/>
      <c r="I4" s="406"/>
      <c r="J4" s="406"/>
      <c r="K4" s="272"/>
    </row>
    <row r="5" spans="2:11" s="1" customFormat="1" ht="5.25" customHeight="1">
      <c r="B5" s="271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1"/>
      <c r="C6" s="405" t="s">
        <v>3254</v>
      </c>
      <c r="D6" s="405"/>
      <c r="E6" s="405"/>
      <c r="F6" s="405"/>
      <c r="G6" s="405"/>
      <c r="H6" s="405"/>
      <c r="I6" s="405"/>
      <c r="J6" s="405"/>
      <c r="K6" s="272"/>
    </row>
    <row r="7" spans="2:11" s="1" customFormat="1" ht="15" customHeight="1">
      <c r="B7" s="275"/>
      <c r="C7" s="405" t="s">
        <v>3255</v>
      </c>
      <c r="D7" s="405"/>
      <c r="E7" s="405"/>
      <c r="F7" s="405"/>
      <c r="G7" s="405"/>
      <c r="H7" s="405"/>
      <c r="I7" s="405"/>
      <c r="J7" s="405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405" t="s">
        <v>3256</v>
      </c>
      <c r="D9" s="405"/>
      <c r="E9" s="405"/>
      <c r="F9" s="405"/>
      <c r="G9" s="405"/>
      <c r="H9" s="405"/>
      <c r="I9" s="405"/>
      <c r="J9" s="405"/>
      <c r="K9" s="272"/>
    </row>
    <row r="10" spans="2:11" s="1" customFormat="1" ht="15" customHeight="1">
      <c r="B10" s="275"/>
      <c r="C10" s="274"/>
      <c r="D10" s="405" t="s">
        <v>3257</v>
      </c>
      <c r="E10" s="405"/>
      <c r="F10" s="405"/>
      <c r="G10" s="405"/>
      <c r="H10" s="405"/>
      <c r="I10" s="405"/>
      <c r="J10" s="405"/>
      <c r="K10" s="272"/>
    </row>
    <row r="11" spans="2:11" s="1" customFormat="1" ht="15" customHeight="1">
      <c r="B11" s="275"/>
      <c r="C11" s="276"/>
      <c r="D11" s="405" t="s">
        <v>3258</v>
      </c>
      <c r="E11" s="405"/>
      <c r="F11" s="405"/>
      <c r="G11" s="405"/>
      <c r="H11" s="405"/>
      <c r="I11" s="405"/>
      <c r="J11" s="405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3259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405" t="s">
        <v>3260</v>
      </c>
      <c r="E15" s="405"/>
      <c r="F15" s="405"/>
      <c r="G15" s="405"/>
      <c r="H15" s="405"/>
      <c r="I15" s="405"/>
      <c r="J15" s="405"/>
      <c r="K15" s="272"/>
    </row>
    <row r="16" spans="2:11" s="1" customFormat="1" ht="15" customHeight="1">
      <c r="B16" s="275"/>
      <c r="C16" s="276"/>
      <c r="D16" s="405" t="s">
        <v>3261</v>
      </c>
      <c r="E16" s="405"/>
      <c r="F16" s="405"/>
      <c r="G16" s="405"/>
      <c r="H16" s="405"/>
      <c r="I16" s="405"/>
      <c r="J16" s="405"/>
      <c r="K16" s="272"/>
    </row>
    <row r="17" spans="2:11" s="1" customFormat="1" ht="15" customHeight="1">
      <c r="B17" s="275"/>
      <c r="C17" s="276"/>
      <c r="D17" s="405" t="s">
        <v>3262</v>
      </c>
      <c r="E17" s="405"/>
      <c r="F17" s="405"/>
      <c r="G17" s="405"/>
      <c r="H17" s="405"/>
      <c r="I17" s="405"/>
      <c r="J17" s="405"/>
      <c r="K17" s="272"/>
    </row>
    <row r="18" spans="2:11" s="1" customFormat="1" ht="15" customHeight="1">
      <c r="B18" s="275"/>
      <c r="C18" s="276"/>
      <c r="D18" s="276"/>
      <c r="E18" s="278" t="s">
        <v>78</v>
      </c>
      <c r="F18" s="405" t="s">
        <v>3263</v>
      </c>
      <c r="G18" s="405"/>
      <c r="H18" s="405"/>
      <c r="I18" s="405"/>
      <c r="J18" s="405"/>
      <c r="K18" s="272"/>
    </row>
    <row r="19" spans="2:11" s="1" customFormat="1" ht="15" customHeight="1">
      <c r="B19" s="275"/>
      <c r="C19" s="276"/>
      <c r="D19" s="276"/>
      <c r="E19" s="278" t="s">
        <v>3264</v>
      </c>
      <c r="F19" s="405" t="s">
        <v>3265</v>
      </c>
      <c r="G19" s="405"/>
      <c r="H19" s="405"/>
      <c r="I19" s="405"/>
      <c r="J19" s="405"/>
      <c r="K19" s="272"/>
    </row>
    <row r="20" spans="2:11" s="1" customFormat="1" ht="15" customHeight="1">
      <c r="B20" s="275"/>
      <c r="C20" s="276"/>
      <c r="D20" s="276"/>
      <c r="E20" s="278" t="s">
        <v>3266</v>
      </c>
      <c r="F20" s="405" t="s">
        <v>3267</v>
      </c>
      <c r="G20" s="405"/>
      <c r="H20" s="405"/>
      <c r="I20" s="405"/>
      <c r="J20" s="405"/>
      <c r="K20" s="272"/>
    </row>
    <row r="21" spans="2:11" s="1" customFormat="1" ht="15" customHeight="1">
      <c r="B21" s="275"/>
      <c r="C21" s="276"/>
      <c r="D21" s="276"/>
      <c r="E21" s="278" t="s">
        <v>3268</v>
      </c>
      <c r="F21" s="405" t="s">
        <v>99</v>
      </c>
      <c r="G21" s="405"/>
      <c r="H21" s="405"/>
      <c r="I21" s="405"/>
      <c r="J21" s="405"/>
      <c r="K21" s="272"/>
    </row>
    <row r="22" spans="2:11" s="1" customFormat="1" ht="15" customHeight="1">
      <c r="B22" s="275"/>
      <c r="C22" s="276"/>
      <c r="D22" s="276"/>
      <c r="E22" s="278" t="s">
        <v>3269</v>
      </c>
      <c r="F22" s="405" t="s">
        <v>3270</v>
      </c>
      <c r="G22" s="405"/>
      <c r="H22" s="405"/>
      <c r="I22" s="405"/>
      <c r="J22" s="405"/>
      <c r="K22" s="272"/>
    </row>
    <row r="23" spans="2:11" s="1" customFormat="1" ht="15" customHeight="1">
      <c r="B23" s="275"/>
      <c r="C23" s="276"/>
      <c r="D23" s="276"/>
      <c r="E23" s="278" t="s">
        <v>85</v>
      </c>
      <c r="F23" s="405" t="s">
        <v>3271</v>
      </c>
      <c r="G23" s="405"/>
      <c r="H23" s="405"/>
      <c r="I23" s="405"/>
      <c r="J23" s="405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405" t="s">
        <v>3272</v>
      </c>
      <c r="D25" s="405"/>
      <c r="E25" s="405"/>
      <c r="F25" s="405"/>
      <c r="G25" s="405"/>
      <c r="H25" s="405"/>
      <c r="I25" s="405"/>
      <c r="J25" s="405"/>
      <c r="K25" s="272"/>
    </row>
    <row r="26" spans="2:11" s="1" customFormat="1" ht="15" customHeight="1">
      <c r="B26" s="275"/>
      <c r="C26" s="405" t="s">
        <v>3273</v>
      </c>
      <c r="D26" s="405"/>
      <c r="E26" s="405"/>
      <c r="F26" s="405"/>
      <c r="G26" s="405"/>
      <c r="H26" s="405"/>
      <c r="I26" s="405"/>
      <c r="J26" s="405"/>
      <c r="K26" s="272"/>
    </row>
    <row r="27" spans="2:11" s="1" customFormat="1" ht="15" customHeight="1">
      <c r="B27" s="275"/>
      <c r="C27" s="274"/>
      <c r="D27" s="405" t="s">
        <v>3274</v>
      </c>
      <c r="E27" s="405"/>
      <c r="F27" s="405"/>
      <c r="G27" s="405"/>
      <c r="H27" s="405"/>
      <c r="I27" s="405"/>
      <c r="J27" s="405"/>
      <c r="K27" s="272"/>
    </row>
    <row r="28" spans="2:11" s="1" customFormat="1" ht="15" customHeight="1">
      <c r="B28" s="275"/>
      <c r="C28" s="276"/>
      <c r="D28" s="405" t="s">
        <v>3275</v>
      </c>
      <c r="E28" s="405"/>
      <c r="F28" s="405"/>
      <c r="G28" s="405"/>
      <c r="H28" s="405"/>
      <c r="I28" s="405"/>
      <c r="J28" s="405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405" t="s">
        <v>3276</v>
      </c>
      <c r="E30" s="405"/>
      <c r="F30" s="405"/>
      <c r="G30" s="405"/>
      <c r="H30" s="405"/>
      <c r="I30" s="405"/>
      <c r="J30" s="405"/>
      <c r="K30" s="272"/>
    </row>
    <row r="31" spans="2:11" s="1" customFormat="1" ht="15" customHeight="1">
      <c r="B31" s="275"/>
      <c r="C31" s="276"/>
      <c r="D31" s="405" t="s">
        <v>3277</v>
      </c>
      <c r="E31" s="405"/>
      <c r="F31" s="405"/>
      <c r="G31" s="405"/>
      <c r="H31" s="405"/>
      <c r="I31" s="405"/>
      <c r="J31" s="405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405" t="s">
        <v>3278</v>
      </c>
      <c r="E33" s="405"/>
      <c r="F33" s="405"/>
      <c r="G33" s="405"/>
      <c r="H33" s="405"/>
      <c r="I33" s="405"/>
      <c r="J33" s="405"/>
      <c r="K33" s="272"/>
    </row>
    <row r="34" spans="2:11" s="1" customFormat="1" ht="15" customHeight="1">
      <c r="B34" s="275"/>
      <c r="C34" s="276"/>
      <c r="D34" s="405" t="s">
        <v>3279</v>
      </c>
      <c r="E34" s="405"/>
      <c r="F34" s="405"/>
      <c r="G34" s="405"/>
      <c r="H34" s="405"/>
      <c r="I34" s="405"/>
      <c r="J34" s="405"/>
      <c r="K34" s="272"/>
    </row>
    <row r="35" spans="2:11" s="1" customFormat="1" ht="15" customHeight="1">
      <c r="B35" s="275"/>
      <c r="C35" s="276"/>
      <c r="D35" s="405" t="s">
        <v>3280</v>
      </c>
      <c r="E35" s="405"/>
      <c r="F35" s="405"/>
      <c r="G35" s="405"/>
      <c r="H35" s="405"/>
      <c r="I35" s="405"/>
      <c r="J35" s="405"/>
      <c r="K35" s="272"/>
    </row>
    <row r="36" spans="2:11" s="1" customFormat="1" ht="15" customHeight="1">
      <c r="B36" s="275"/>
      <c r="C36" s="276"/>
      <c r="D36" s="274"/>
      <c r="E36" s="277" t="s">
        <v>140</v>
      </c>
      <c r="F36" s="274"/>
      <c r="G36" s="405" t="s">
        <v>3281</v>
      </c>
      <c r="H36" s="405"/>
      <c r="I36" s="405"/>
      <c r="J36" s="405"/>
      <c r="K36" s="272"/>
    </row>
    <row r="37" spans="2:11" s="1" customFormat="1" ht="30.75" customHeight="1">
      <c r="B37" s="275"/>
      <c r="C37" s="276"/>
      <c r="D37" s="274"/>
      <c r="E37" s="277" t="s">
        <v>3282</v>
      </c>
      <c r="F37" s="274"/>
      <c r="G37" s="405" t="s">
        <v>3283</v>
      </c>
      <c r="H37" s="405"/>
      <c r="I37" s="405"/>
      <c r="J37" s="405"/>
      <c r="K37" s="272"/>
    </row>
    <row r="38" spans="2:11" s="1" customFormat="1" ht="15" customHeight="1">
      <c r="B38" s="275"/>
      <c r="C38" s="276"/>
      <c r="D38" s="274"/>
      <c r="E38" s="277" t="s">
        <v>53</v>
      </c>
      <c r="F38" s="274"/>
      <c r="G38" s="405" t="s">
        <v>3284</v>
      </c>
      <c r="H38" s="405"/>
      <c r="I38" s="405"/>
      <c r="J38" s="405"/>
      <c r="K38" s="272"/>
    </row>
    <row r="39" spans="2:11" s="1" customFormat="1" ht="15" customHeight="1">
      <c r="B39" s="275"/>
      <c r="C39" s="276"/>
      <c r="D39" s="274"/>
      <c r="E39" s="277" t="s">
        <v>54</v>
      </c>
      <c r="F39" s="274"/>
      <c r="G39" s="405" t="s">
        <v>3285</v>
      </c>
      <c r="H39" s="405"/>
      <c r="I39" s="405"/>
      <c r="J39" s="405"/>
      <c r="K39" s="272"/>
    </row>
    <row r="40" spans="2:11" s="1" customFormat="1" ht="15" customHeight="1">
      <c r="B40" s="275"/>
      <c r="C40" s="276"/>
      <c r="D40" s="274"/>
      <c r="E40" s="277" t="s">
        <v>141</v>
      </c>
      <c r="F40" s="274"/>
      <c r="G40" s="405" t="s">
        <v>3286</v>
      </c>
      <c r="H40" s="405"/>
      <c r="I40" s="405"/>
      <c r="J40" s="405"/>
      <c r="K40" s="272"/>
    </row>
    <row r="41" spans="2:11" s="1" customFormat="1" ht="15" customHeight="1">
      <c r="B41" s="275"/>
      <c r="C41" s="276"/>
      <c r="D41" s="274"/>
      <c r="E41" s="277" t="s">
        <v>142</v>
      </c>
      <c r="F41" s="274"/>
      <c r="G41" s="405" t="s">
        <v>3287</v>
      </c>
      <c r="H41" s="405"/>
      <c r="I41" s="405"/>
      <c r="J41" s="405"/>
      <c r="K41" s="272"/>
    </row>
    <row r="42" spans="2:11" s="1" customFormat="1" ht="15" customHeight="1">
      <c r="B42" s="275"/>
      <c r="C42" s="276"/>
      <c r="D42" s="274"/>
      <c r="E42" s="277" t="s">
        <v>3288</v>
      </c>
      <c r="F42" s="274"/>
      <c r="G42" s="405" t="s">
        <v>3289</v>
      </c>
      <c r="H42" s="405"/>
      <c r="I42" s="405"/>
      <c r="J42" s="405"/>
      <c r="K42" s="272"/>
    </row>
    <row r="43" spans="2:11" s="1" customFormat="1" ht="15" customHeight="1">
      <c r="B43" s="275"/>
      <c r="C43" s="276"/>
      <c r="D43" s="274"/>
      <c r="E43" s="277"/>
      <c r="F43" s="274"/>
      <c r="G43" s="405" t="s">
        <v>3290</v>
      </c>
      <c r="H43" s="405"/>
      <c r="I43" s="405"/>
      <c r="J43" s="405"/>
      <c r="K43" s="272"/>
    </row>
    <row r="44" spans="2:11" s="1" customFormat="1" ht="15" customHeight="1">
      <c r="B44" s="275"/>
      <c r="C44" s="276"/>
      <c r="D44" s="274"/>
      <c r="E44" s="277" t="s">
        <v>3291</v>
      </c>
      <c r="F44" s="274"/>
      <c r="G44" s="405" t="s">
        <v>3292</v>
      </c>
      <c r="H44" s="405"/>
      <c r="I44" s="405"/>
      <c r="J44" s="405"/>
      <c r="K44" s="272"/>
    </row>
    <row r="45" spans="2:11" s="1" customFormat="1" ht="15" customHeight="1">
      <c r="B45" s="275"/>
      <c r="C45" s="276"/>
      <c r="D45" s="274"/>
      <c r="E45" s="277" t="s">
        <v>144</v>
      </c>
      <c r="F45" s="274"/>
      <c r="G45" s="405" t="s">
        <v>3293</v>
      </c>
      <c r="H45" s="405"/>
      <c r="I45" s="405"/>
      <c r="J45" s="405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405" t="s">
        <v>3294</v>
      </c>
      <c r="E47" s="405"/>
      <c r="F47" s="405"/>
      <c r="G47" s="405"/>
      <c r="H47" s="405"/>
      <c r="I47" s="405"/>
      <c r="J47" s="405"/>
      <c r="K47" s="272"/>
    </row>
    <row r="48" spans="2:11" s="1" customFormat="1" ht="15" customHeight="1">
      <c r="B48" s="275"/>
      <c r="C48" s="276"/>
      <c r="D48" s="276"/>
      <c r="E48" s="405" t="s">
        <v>3295</v>
      </c>
      <c r="F48" s="405"/>
      <c r="G48" s="405"/>
      <c r="H48" s="405"/>
      <c r="I48" s="405"/>
      <c r="J48" s="405"/>
      <c r="K48" s="272"/>
    </row>
    <row r="49" spans="2:11" s="1" customFormat="1" ht="15" customHeight="1">
      <c r="B49" s="275"/>
      <c r="C49" s="276"/>
      <c r="D49" s="276"/>
      <c r="E49" s="405" t="s">
        <v>3296</v>
      </c>
      <c r="F49" s="405"/>
      <c r="G49" s="405"/>
      <c r="H49" s="405"/>
      <c r="I49" s="405"/>
      <c r="J49" s="405"/>
      <c r="K49" s="272"/>
    </row>
    <row r="50" spans="2:11" s="1" customFormat="1" ht="15" customHeight="1">
      <c r="B50" s="275"/>
      <c r="C50" s="276"/>
      <c r="D50" s="276"/>
      <c r="E50" s="405" t="s">
        <v>3297</v>
      </c>
      <c r="F50" s="405"/>
      <c r="G50" s="405"/>
      <c r="H50" s="405"/>
      <c r="I50" s="405"/>
      <c r="J50" s="405"/>
      <c r="K50" s="272"/>
    </row>
    <row r="51" spans="2:11" s="1" customFormat="1" ht="15" customHeight="1">
      <c r="B51" s="275"/>
      <c r="C51" s="276"/>
      <c r="D51" s="405" t="s">
        <v>3298</v>
      </c>
      <c r="E51" s="405"/>
      <c r="F51" s="405"/>
      <c r="G51" s="405"/>
      <c r="H51" s="405"/>
      <c r="I51" s="405"/>
      <c r="J51" s="405"/>
      <c r="K51" s="272"/>
    </row>
    <row r="52" spans="2:11" s="1" customFormat="1" ht="25.5" customHeight="1">
      <c r="B52" s="271"/>
      <c r="C52" s="406" t="s">
        <v>3299</v>
      </c>
      <c r="D52" s="406"/>
      <c r="E52" s="406"/>
      <c r="F52" s="406"/>
      <c r="G52" s="406"/>
      <c r="H52" s="406"/>
      <c r="I52" s="406"/>
      <c r="J52" s="406"/>
      <c r="K52" s="272"/>
    </row>
    <row r="53" spans="2:11" s="1" customFormat="1" ht="5.25" customHeight="1">
      <c r="B53" s="271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1"/>
      <c r="C54" s="405" t="s">
        <v>3300</v>
      </c>
      <c r="D54" s="405"/>
      <c r="E54" s="405"/>
      <c r="F54" s="405"/>
      <c r="G54" s="405"/>
      <c r="H54" s="405"/>
      <c r="I54" s="405"/>
      <c r="J54" s="405"/>
      <c r="K54" s="272"/>
    </row>
    <row r="55" spans="2:11" s="1" customFormat="1" ht="15" customHeight="1">
      <c r="B55" s="271"/>
      <c r="C55" s="405" t="s">
        <v>3301</v>
      </c>
      <c r="D55" s="405"/>
      <c r="E55" s="405"/>
      <c r="F55" s="405"/>
      <c r="G55" s="405"/>
      <c r="H55" s="405"/>
      <c r="I55" s="405"/>
      <c r="J55" s="405"/>
      <c r="K55" s="272"/>
    </row>
    <row r="56" spans="2:11" s="1" customFormat="1" ht="12.75" customHeight="1">
      <c r="B56" s="271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1"/>
      <c r="C57" s="405" t="s">
        <v>3302</v>
      </c>
      <c r="D57" s="405"/>
      <c r="E57" s="405"/>
      <c r="F57" s="405"/>
      <c r="G57" s="405"/>
      <c r="H57" s="405"/>
      <c r="I57" s="405"/>
      <c r="J57" s="405"/>
      <c r="K57" s="272"/>
    </row>
    <row r="58" spans="2:11" s="1" customFormat="1" ht="15" customHeight="1">
      <c r="B58" s="271"/>
      <c r="C58" s="276"/>
      <c r="D58" s="405" t="s">
        <v>3303</v>
      </c>
      <c r="E58" s="405"/>
      <c r="F58" s="405"/>
      <c r="G58" s="405"/>
      <c r="H58" s="405"/>
      <c r="I58" s="405"/>
      <c r="J58" s="405"/>
      <c r="K58" s="272"/>
    </row>
    <row r="59" spans="2:11" s="1" customFormat="1" ht="15" customHeight="1">
      <c r="B59" s="271"/>
      <c r="C59" s="276"/>
      <c r="D59" s="405" t="s">
        <v>3304</v>
      </c>
      <c r="E59" s="405"/>
      <c r="F59" s="405"/>
      <c r="G59" s="405"/>
      <c r="H59" s="405"/>
      <c r="I59" s="405"/>
      <c r="J59" s="405"/>
      <c r="K59" s="272"/>
    </row>
    <row r="60" spans="2:11" s="1" customFormat="1" ht="15" customHeight="1">
      <c r="B60" s="271"/>
      <c r="C60" s="276"/>
      <c r="D60" s="405" t="s">
        <v>3305</v>
      </c>
      <c r="E60" s="405"/>
      <c r="F60" s="405"/>
      <c r="G60" s="405"/>
      <c r="H60" s="405"/>
      <c r="I60" s="405"/>
      <c r="J60" s="405"/>
      <c r="K60" s="272"/>
    </row>
    <row r="61" spans="2:11" s="1" customFormat="1" ht="15" customHeight="1">
      <c r="B61" s="271"/>
      <c r="C61" s="276"/>
      <c r="D61" s="405" t="s">
        <v>3306</v>
      </c>
      <c r="E61" s="405"/>
      <c r="F61" s="405"/>
      <c r="G61" s="405"/>
      <c r="H61" s="405"/>
      <c r="I61" s="405"/>
      <c r="J61" s="405"/>
      <c r="K61" s="272"/>
    </row>
    <row r="62" spans="2:11" s="1" customFormat="1" ht="15" customHeight="1">
      <c r="B62" s="271"/>
      <c r="C62" s="276"/>
      <c r="D62" s="407" t="s">
        <v>3307</v>
      </c>
      <c r="E62" s="407"/>
      <c r="F62" s="407"/>
      <c r="G62" s="407"/>
      <c r="H62" s="407"/>
      <c r="I62" s="407"/>
      <c r="J62" s="407"/>
      <c r="K62" s="272"/>
    </row>
    <row r="63" spans="2:11" s="1" customFormat="1" ht="15" customHeight="1">
      <c r="B63" s="271"/>
      <c r="C63" s="276"/>
      <c r="D63" s="405" t="s">
        <v>3308</v>
      </c>
      <c r="E63" s="405"/>
      <c r="F63" s="405"/>
      <c r="G63" s="405"/>
      <c r="H63" s="405"/>
      <c r="I63" s="405"/>
      <c r="J63" s="405"/>
      <c r="K63" s="272"/>
    </row>
    <row r="64" spans="2:11" s="1" customFormat="1" ht="12.75" customHeight="1">
      <c r="B64" s="271"/>
      <c r="C64" s="276"/>
      <c r="D64" s="276"/>
      <c r="E64" s="279"/>
      <c r="F64" s="276"/>
      <c r="G64" s="276"/>
      <c r="H64" s="276"/>
      <c r="I64" s="276"/>
      <c r="J64" s="276"/>
      <c r="K64" s="272"/>
    </row>
    <row r="65" spans="2:11" s="1" customFormat="1" ht="15" customHeight="1">
      <c r="B65" s="271"/>
      <c r="C65" s="276"/>
      <c r="D65" s="405" t="s">
        <v>3309</v>
      </c>
      <c r="E65" s="405"/>
      <c r="F65" s="405"/>
      <c r="G65" s="405"/>
      <c r="H65" s="405"/>
      <c r="I65" s="405"/>
      <c r="J65" s="405"/>
      <c r="K65" s="272"/>
    </row>
    <row r="66" spans="2:11" s="1" customFormat="1" ht="15" customHeight="1">
      <c r="B66" s="271"/>
      <c r="C66" s="276"/>
      <c r="D66" s="407" t="s">
        <v>3310</v>
      </c>
      <c r="E66" s="407"/>
      <c r="F66" s="407"/>
      <c r="G66" s="407"/>
      <c r="H66" s="407"/>
      <c r="I66" s="407"/>
      <c r="J66" s="407"/>
      <c r="K66" s="272"/>
    </row>
    <row r="67" spans="2:11" s="1" customFormat="1" ht="15" customHeight="1">
      <c r="B67" s="271"/>
      <c r="C67" s="276"/>
      <c r="D67" s="405" t="s">
        <v>3311</v>
      </c>
      <c r="E67" s="405"/>
      <c r="F67" s="405"/>
      <c r="G67" s="405"/>
      <c r="H67" s="405"/>
      <c r="I67" s="405"/>
      <c r="J67" s="405"/>
      <c r="K67" s="272"/>
    </row>
    <row r="68" spans="2:11" s="1" customFormat="1" ht="15" customHeight="1">
      <c r="B68" s="271"/>
      <c r="C68" s="276"/>
      <c r="D68" s="405" t="s">
        <v>3312</v>
      </c>
      <c r="E68" s="405"/>
      <c r="F68" s="405"/>
      <c r="G68" s="405"/>
      <c r="H68" s="405"/>
      <c r="I68" s="405"/>
      <c r="J68" s="405"/>
      <c r="K68" s="272"/>
    </row>
    <row r="69" spans="2:11" s="1" customFormat="1" ht="15" customHeight="1">
      <c r="B69" s="271"/>
      <c r="C69" s="276"/>
      <c r="D69" s="405" t="s">
        <v>3313</v>
      </c>
      <c r="E69" s="405"/>
      <c r="F69" s="405"/>
      <c r="G69" s="405"/>
      <c r="H69" s="405"/>
      <c r="I69" s="405"/>
      <c r="J69" s="405"/>
      <c r="K69" s="272"/>
    </row>
    <row r="70" spans="2:11" s="1" customFormat="1" ht="15" customHeight="1">
      <c r="B70" s="271"/>
      <c r="C70" s="276"/>
      <c r="D70" s="405" t="s">
        <v>3314</v>
      </c>
      <c r="E70" s="405"/>
      <c r="F70" s="405"/>
      <c r="G70" s="405"/>
      <c r="H70" s="405"/>
      <c r="I70" s="405"/>
      <c r="J70" s="405"/>
      <c r="K70" s="272"/>
    </row>
    <row r="71" spans="2:11" s="1" customFormat="1" ht="12.75" customHeight="1">
      <c r="B71" s="280"/>
      <c r="C71" s="281"/>
      <c r="D71" s="281"/>
      <c r="E71" s="281"/>
      <c r="F71" s="281"/>
      <c r="G71" s="281"/>
      <c r="H71" s="281"/>
      <c r="I71" s="281"/>
      <c r="J71" s="281"/>
      <c r="K71" s="282"/>
    </row>
    <row r="72" spans="2:11" s="1" customFormat="1" ht="18.75" customHeight="1">
      <c r="B72" s="283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s="1" customFormat="1" ht="18.75" customHeight="1">
      <c r="B73" s="284"/>
      <c r="C73" s="284"/>
      <c r="D73" s="284"/>
      <c r="E73" s="284"/>
      <c r="F73" s="284"/>
      <c r="G73" s="284"/>
      <c r="H73" s="284"/>
      <c r="I73" s="284"/>
      <c r="J73" s="284"/>
      <c r="K73" s="284"/>
    </row>
    <row r="74" spans="2:11" s="1" customFormat="1" ht="7.5" customHeight="1">
      <c r="B74" s="285"/>
      <c r="C74" s="286"/>
      <c r="D74" s="286"/>
      <c r="E74" s="286"/>
      <c r="F74" s="286"/>
      <c r="G74" s="286"/>
      <c r="H74" s="286"/>
      <c r="I74" s="286"/>
      <c r="J74" s="286"/>
      <c r="K74" s="287"/>
    </row>
    <row r="75" spans="2:11" s="1" customFormat="1" ht="45" customHeight="1">
      <c r="B75" s="288"/>
      <c r="C75" s="400" t="s">
        <v>3315</v>
      </c>
      <c r="D75" s="400"/>
      <c r="E75" s="400"/>
      <c r="F75" s="400"/>
      <c r="G75" s="400"/>
      <c r="H75" s="400"/>
      <c r="I75" s="400"/>
      <c r="J75" s="400"/>
      <c r="K75" s="289"/>
    </row>
    <row r="76" spans="2:11" s="1" customFormat="1" ht="17.25" customHeight="1">
      <c r="B76" s="288"/>
      <c r="C76" s="290" t="s">
        <v>3316</v>
      </c>
      <c r="D76" s="290"/>
      <c r="E76" s="290"/>
      <c r="F76" s="290" t="s">
        <v>3317</v>
      </c>
      <c r="G76" s="291"/>
      <c r="H76" s="290" t="s">
        <v>54</v>
      </c>
      <c r="I76" s="290" t="s">
        <v>57</v>
      </c>
      <c r="J76" s="290" t="s">
        <v>3318</v>
      </c>
      <c r="K76" s="289"/>
    </row>
    <row r="77" spans="2:11" s="1" customFormat="1" ht="17.25" customHeight="1">
      <c r="B77" s="288"/>
      <c r="C77" s="292" t="s">
        <v>3319</v>
      </c>
      <c r="D77" s="292"/>
      <c r="E77" s="292"/>
      <c r="F77" s="293" t="s">
        <v>3320</v>
      </c>
      <c r="G77" s="294"/>
      <c r="H77" s="292"/>
      <c r="I77" s="292"/>
      <c r="J77" s="292" t="s">
        <v>3321</v>
      </c>
      <c r="K77" s="289"/>
    </row>
    <row r="78" spans="2:11" s="1" customFormat="1" ht="5.25" customHeight="1">
      <c r="B78" s="288"/>
      <c r="C78" s="295"/>
      <c r="D78" s="295"/>
      <c r="E78" s="295"/>
      <c r="F78" s="295"/>
      <c r="G78" s="296"/>
      <c r="H78" s="295"/>
      <c r="I78" s="295"/>
      <c r="J78" s="295"/>
      <c r="K78" s="289"/>
    </row>
    <row r="79" spans="2:11" s="1" customFormat="1" ht="15" customHeight="1">
      <c r="B79" s="288"/>
      <c r="C79" s="277" t="s">
        <v>53</v>
      </c>
      <c r="D79" s="297"/>
      <c r="E79" s="297"/>
      <c r="F79" s="298" t="s">
        <v>3322</v>
      </c>
      <c r="G79" s="299"/>
      <c r="H79" s="277" t="s">
        <v>3323</v>
      </c>
      <c r="I79" s="277" t="s">
        <v>3324</v>
      </c>
      <c r="J79" s="277">
        <v>20</v>
      </c>
      <c r="K79" s="289"/>
    </row>
    <row r="80" spans="2:11" s="1" customFormat="1" ht="15" customHeight="1">
      <c r="B80" s="288"/>
      <c r="C80" s="277" t="s">
        <v>3325</v>
      </c>
      <c r="D80" s="277"/>
      <c r="E80" s="277"/>
      <c r="F80" s="298" t="s">
        <v>3322</v>
      </c>
      <c r="G80" s="299"/>
      <c r="H80" s="277" t="s">
        <v>3326</v>
      </c>
      <c r="I80" s="277" t="s">
        <v>3324</v>
      </c>
      <c r="J80" s="277">
        <v>120</v>
      </c>
      <c r="K80" s="289"/>
    </row>
    <row r="81" spans="2:11" s="1" customFormat="1" ht="15" customHeight="1">
      <c r="B81" s="300"/>
      <c r="C81" s="277" t="s">
        <v>3327</v>
      </c>
      <c r="D81" s="277"/>
      <c r="E81" s="277"/>
      <c r="F81" s="298" t="s">
        <v>3328</v>
      </c>
      <c r="G81" s="299"/>
      <c r="H81" s="277" t="s">
        <v>3329</v>
      </c>
      <c r="I81" s="277" t="s">
        <v>3324</v>
      </c>
      <c r="J81" s="277">
        <v>50</v>
      </c>
      <c r="K81" s="289"/>
    </row>
    <row r="82" spans="2:11" s="1" customFormat="1" ht="15" customHeight="1">
      <c r="B82" s="300"/>
      <c r="C82" s="277" t="s">
        <v>3330</v>
      </c>
      <c r="D82" s="277"/>
      <c r="E82" s="277"/>
      <c r="F82" s="298" t="s">
        <v>3322</v>
      </c>
      <c r="G82" s="299"/>
      <c r="H82" s="277" t="s">
        <v>3331</v>
      </c>
      <c r="I82" s="277" t="s">
        <v>3332</v>
      </c>
      <c r="J82" s="277"/>
      <c r="K82" s="289"/>
    </row>
    <row r="83" spans="2:11" s="1" customFormat="1" ht="15" customHeight="1">
      <c r="B83" s="300"/>
      <c r="C83" s="301" t="s">
        <v>3333</v>
      </c>
      <c r="D83" s="301"/>
      <c r="E83" s="301"/>
      <c r="F83" s="302" t="s">
        <v>3328</v>
      </c>
      <c r="G83" s="301"/>
      <c r="H83" s="301" t="s">
        <v>3334</v>
      </c>
      <c r="I83" s="301" t="s">
        <v>3324</v>
      </c>
      <c r="J83" s="301">
        <v>15</v>
      </c>
      <c r="K83" s="289"/>
    </row>
    <row r="84" spans="2:11" s="1" customFormat="1" ht="15" customHeight="1">
      <c r="B84" s="300"/>
      <c r="C84" s="301" t="s">
        <v>3335</v>
      </c>
      <c r="D84" s="301"/>
      <c r="E84" s="301"/>
      <c r="F84" s="302" t="s">
        <v>3328</v>
      </c>
      <c r="G84" s="301"/>
      <c r="H84" s="301" t="s">
        <v>3336</v>
      </c>
      <c r="I84" s="301" t="s">
        <v>3324</v>
      </c>
      <c r="J84" s="301">
        <v>15</v>
      </c>
      <c r="K84" s="289"/>
    </row>
    <row r="85" spans="2:11" s="1" customFormat="1" ht="15" customHeight="1">
      <c r="B85" s="300"/>
      <c r="C85" s="301" t="s">
        <v>3337</v>
      </c>
      <c r="D85" s="301"/>
      <c r="E85" s="301"/>
      <c r="F85" s="302" t="s">
        <v>3328</v>
      </c>
      <c r="G85" s="301"/>
      <c r="H85" s="301" t="s">
        <v>3338</v>
      </c>
      <c r="I85" s="301" t="s">
        <v>3324</v>
      </c>
      <c r="J85" s="301">
        <v>20</v>
      </c>
      <c r="K85" s="289"/>
    </row>
    <row r="86" spans="2:11" s="1" customFormat="1" ht="15" customHeight="1">
      <c r="B86" s="300"/>
      <c r="C86" s="301" t="s">
        <v>3339</v>
      </c>
      <c r="D86" s="301"/>
      <c r="E86" s="301"/>
      <c r="F86" s="302" t="s">
        <v>3328</v>
      </c>
      <c r="G86" s="301"/>
      <c r="H86" s="301" t="s">
        <v>3340</v>
      </c>
      <c r="I86" s="301" t="s">
        <v>3324</v>
      </c>
      <c r="J86" s="301">
        <v>20</v>
      </c>
      <c r="K86" s="289"/>
    </row>
    <row r="87" spans="2:11" s="1" customFormat="1" ht="15" customHeight="1">
      <c r="B87" s="300"/>
      <c r="C87" s="277" t="s">
        <v>3341</v>
      </c>
      <c r="D87" s="277"/>
      <c r="E87" s="277"/>
      <c r="F87" s="298" t="s">
        <v>3328</v>
      </c>
      <c r="G87" s="299"/>
      <c r="H87" s="277" t="s">
        <v>3342</v>
      </c>
      <c r="I87" s="277" t="s">
        <v>3324</v>
      </c>
      <c r="J87" s="277">
        <v>50</v>
      </c>
      <c r="K87" s="289"/>
    </row>
    <row r="88" spans="2:11" s="1" customFormat="1" ht="15" customHeight="1">
      <c r="B88" s="300"/>
      <c r="C88" s="277" t="s">
        <v>3343</v>
      </c>
      <c r="D88" s="277"/>
      <c r="E88" s="277"/>
      <c r="F88" s="298" t="s">
        <v>3328</v>
      </c>
      <c r="G88" s="299"/>
      <c r="H88" s="277" t="s">
        <v>3344</v>
      </c>
      <c r="I88" s="277" t="s">
        <v>3324</v>
      </c>
      <c r="J88" s="277">
        <v>20</v>
      </c>
      <c r="K88" s="289"/>
    </row>
    <row r="89" spans="2:11" s="1" customFormat="1" ht="15" customHeight="1">
      <c r="B89" s="300"/>
      <c r="C89" s="277" t="s">
        <v>3345</v>
      </c>
      <c r="D89" s="277"/>
      <c r="E89" s="277"/>
      <c r="F89" s="298" t="s">
        <v>3328</v>
      </c>
      <c r="G89" s="299"/>
      <c r="H89" s="277" t="s">
        <v>3346</v>
      </c>
      <c r="I89" s="277" t="s">
        <v>3324</v>
      </c>
      <c r="J89" s="277">
        <v>20</v>
      </c>
      <c r="K89" s="289"/>
    </row>
    <row r="90" spans="2:11" s="1" customFormat="1" ht="15" customHeight="1">
      <c r="B90" s="300"/>
      <c r="C90" s="277" t="s">
        <v>3347</v>
      </c>
      <c r="D90" s="277"/>
      <c r="E90" s="277"/>
      <c r="F90" s="298" t="s">
        <v>3328</v>
      </c>
      <c r="G90" s="299"/>
      <c r="H90" s="277" t="s">
        <v>3348</v>
      </c>
      <c r="I90" s="277" t="s">
        <v>3324</v>
      </c>
      <c r="J90" s="277">
        <v>50</v>
      </c>
      <c r="K90" s="289"/>
    </row>
    <row r="91" spans="2:11" s="1" customFormat="1" ht="15" customHeight="1">
      <c r="B91" s="300"/>
      <c r="C91" s="277" t="s">
        <v>3349</v>
      </c>
      <c r="D91" s="277"/>
      <c r="E91" s="277"/>
      <c r="F91" s="298" t="s">
        <v>3328</v>
      </c>
      <c r="G91" s="299"/>
      <c r="H91" s="277" t="s">
        <v>3349</v>
      </c>
      <c r="I91" s="277" t="s">
        <v>3324</v>
      </c>
      <c r="J91" s="277">
        <v>50</v>
      </c>
      <c r="K91" s="289"/>
    </row>
    <row r="92" spans="2:11" s="1" customFormat="1" ht="15" customHeight="1">
      <c r="B92" s="300"/>
      <c r="C92" s="277" t="s">
        <v>3350</v>
      </c>
      <c r="D92" s="277"/>
      <c r="E92" s="277"/>
      <c r="F92" s="298" t="s">
        <v>3328</v>
      </c>
      <c r="G92" s="299"/>
      <c r="H92" s="277" t="s">
        <v>3351</v>
      </c>
      <c r="I92" s="277" t="s">
        <v>3324</v>
      </c>
      <c r="J92" s="277">
        <v>255</v>
      </c>
      <c r="K92" s="289"/>
    </row>
    <row r="93" spans="2:11" s="1" customFormat="1" ht="15" customHeight="1">
      <c r="B93" s="300"/>
      <c r="C93" s="277" t="s">
        <v>3352</v>
      </c>
      <c r="D93" s="277"/>
      <c r="E93" s="277"/>
      <c r="F93" s="298" t="s">
        <v>3322</v>
      </c>
      <c r="G93" s="299"/>
      <c r="H93" s="277" t="s">
        <v>3353</v>
      </c>
      <c r="I93" s="277" t="s">
        <v>3354</v>
      </c>
      <c r="J93" s="277"/>
      <c r="K93" s="289"/>
    </row>
    <row r="94" spans="2:11" s="1" customFormat="1" ht="15" customHeight="1">
      <c r="B94" s="300"/>
      <c r="C94" s="277" t="s">
        <v>3355</v>
      </c>
      <c r="D94" s="277"/>
      <c r="E94" s="277"/>
      <c r="F94" s="298" t="s">
        <v>3322</v>
      </c>
      <c r="G94" s="299"/>
      <c r="H94" s="277" t="s">
        <v>3356</v>
      </c>
      <c r="I94" s="277" t="s">
        <v>3357</v>
      </c>
      <c r="J94" s="277"/>
      <c r="K94" s="289"/>
    </row>
    <row r="95" spans="2:11" s="1" customFormat="1" ht="15" customHeight="1">
      <c r="B95" s="300"/>
      <c r="C95" s="277" t="s">
        <v>3358</v>
      </c>
      <c r="D95" s="277"/>
      <c r="E95" s="277"/>
      <c r="F95" s="298" t="s">
        <v>3322</v>
      </c>
      <c r="G95" s="299"/>
      <c r="H95" s="277" t="s">
        <v>3358</v>
      </c>
      <c r="I95" s="277" t="s">
        <v>3357</v>
      </c>
      <c r="J95" s="277"/>
      <c r="K95" s="289"/>
    </row>
    <row r="96" spans="2:11" s="1" customFormat="1" ht="15" customHeight="1">
      <c r="B96" s="300"/>
      <c r="C96" s="277" t="s">
        <v>38</v>
      </c>
      <c r="D96" s="277"/>
      <c r="E96" s="277"/>
      <c r="F96" s="298" t="s">
        <v>3322</v>
      </c>
      <c r="G96" s="299"/>
      <c r="H96" s="277" t="s">
        <v>3359</v>
      </c>
      <c r="I96" s="277" t="s">
        <v>3357</v>
      </c>
      <c r="J96" s="277"/>
      <c r="K96" s="289"/>
    </row>
    <row r="97" spans="2:11" s="1" customFormat="1" ht="15" customHeight="1">
      <c r="B97" s="300"/>
      <c r="C97" s="277" t="s">
        <v>48</v>
      </c>
      <c r="D97" s="277"/>
      <c r="E97" s="277"/>
      <c r="F97" s="298" t="s">
        <v>3322</v>
      </c>
      <c r="G97" s="299"/>
      <c r="H97" s="277" t="s">
        <v>3360</v>
      </c>
      <c r="I97" s="277" t="s">
        <v>3357</v>
      </c>
      <c r="J97" s="277"/>
      <c r="K97" s="289"/>
    </row>
    <row r="98" spans="2:11" s="1" customFormat="1" ht="15" customHeight="1">
      <c r="B98" s="303"/>
      <c r="C98" s="304"/>
      <c r="D98" s="304"/>
      <c r="E98" s="304"/>
      <c r="F98" s="304"/>
      <c r="G98" s="304"/>
      <c r="H98" s="304"/>
      <c r="I98" s="304"/>
      <c r="J98" s="304"/>
      <c r="K98" s="305"/>
    </row>
    <row r="99" spans="2:11" s="1" customFormat="1" ht="18.75" customHeight="1">
      <c r="B99" s="306"/>
      <c r="C99" s="307"/>
      <c r="D99" s="307"/>
      <c r="E99" s="307"/>
      <c r="F99" s="307"/>
      <c r="G99" s="307"/>
      <c r="H99" s="307"/>
      <c r="I99" s="307"/>
      <c r="J99" s="307"/>
      <c r="K99" s="306"/>
    </row>
    <row r="100" spans="2:11" s="1" customFormat="1" ht="18.75" customHeight="1"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</row>
    <row r="101" spans="2:11" s="1" customFormat="1" ht="7.5" customHeight="1">
      <c r="B101" s="285"/>
      <c r="C101" s="286"/>
      <c r="D101" s="286"/>
      <c r="E101" s="286"/>
      <c r="F101" s="286"/>
      <c r="G101" s="286"/>
      <c r="H101" s="286"/>
      <c r="I101" s="286"/>
      <c r="J101" s="286"/>
      <c r="K101" s="287"/>
    </row>
    <row r="102" spans="2:11" s="1" customFormat="1" ht="45" customHeight="1">
      <c r="B102" s="288"/>
      <c r="C102" s="400" t="s">
        <v>3361</v>
      </c>
      <c r="D102" s="400"/>
      <c r="E102" s="400"/>
      <c r="F102" s="400"/>
      <c r="G102" s="400"/>
      <c r="H102" s="400"/>
      <c r="I102" s="400"/>
      <c r="J102" s="400"/>
      <c r="K102" s="289"/>
    </row>
    <row r="103" spans="2:11" s="1" customFormat="1" ht="17.25" customHeight="1">
      <c r="B103" s="288"/>
      <c r="C103" s="290" t="s">
        <v>3316</v>
      </c>
      <c r="D103" s="290"/>
      <c r="E103" s="290"/>
      <c r="F103" s="290" t="s">
        <v>3317</v>
      </c>
      <c r="G103" s="291"/>
      <c r="H103" s="290" t="s">
        <v>54</v>
      </c>
      <c r="I103" s="290" t="s">
        <v>57</v>
      </c>
      <c r="J103" s="290" t="s">
        <v>3318</v>
      </c>
      <c r="K103" s="289"/>
    </row>
    <row r="104" spans="2:11" s="1" customFormat="1" ht="17.25" customHeight="1">
      <c r="B104" s="288"/>
      <c r="C104" s="292" t="s">
        <v>3319</v>
      </c>
      <c r="D104" s="292"/>
      <c r="E104" s="292"/>
      <c r="F104" s="293" t="s">
        <v>3320</v>
      </c>
      <c r="G104" s="294"/>
      <c r="H104" s="292"/>
      <c r="I104" s="292"/>
      <c r="J104" s="292" t="s">
        <v>3321</v>
      </c>
      <c r="K104" s="289"/>
    </row>
    <row r="105" spans="2:11" s="1" customFormat="1" ht="5.25" customHeight="1">
      <c r="B105" s="288"/>
      <c r="C105" s="290"/>
      <c r="D105" s="290"/>
      <c r="E105" s="290"/>
      <c r="F105" s="290"/>
      <c r="G105" s="308"/>
      <c r="H105" s="290"/>
      <c r="I105" s="290"/>
      <c r="J105" s="290"/>
      <c r="K105" s="289"/>
    </row>
    <row r="106" spans="2:11" s="1" customFormat="1" ht="15" customHeight="1">
      <c r="B106" s="288"/>
      <c r="C106" s="277" t="s">
        <v>53</v>
      </c>
      <c r="D106" s="297"/>
      <c r="E106" s="297"/>
      <c r="F106" s="298" t="s">
        <v>3322</v>
      </c>
      <c r="G106" s="277"/>
      <c r="H106" s="277" t="s">
        <v>3362</v>
      </c>
      <c r="I106" s="277" t="s">
        <v>3324</v>
      </c>
      <c r="J106" s="277">
        <v>20</v>
      </c>
      <c r="K106" s="289"/>
    </row>
    <row r="107" spans="2:11" s="1" customFormat="1" ht="15" customHeight="1">
      <c r="B107" s="288"/>
      <c r="C107" s="277" t="s">
        <v>3325</v>
      </c>
      <c r="D107" s="277"/>
      <c r="E107" s="277"/>
      <c r="F107" s="298" t="s">
        <v>3322</v>
      </c>
      <c r="G107" s="277"/>
      <c r="H107" s="277" t="s">
        <v>3362</v>
      </c>
      <c r="I107" s="277" t="s">
        <v>3324</v>
      </c>
      <c r="J107" s="277">
        <v>120</v>
      </c>
      <c r="K107" s="289"/>
    </row>
    <row r="108" spans="2:11" s="1" customFormat="1" ht="15" customHeight="1">
      <c r="B108" s="300"/>
      <c r="C108" s="277" t="s">
        <v>3327</v>
      </c>
      <c r="D108" s="277"/>
      <c r="E108" s="277"/>
      <c r="F108" s="298" t="s">
        <v>3328</v>
      </c>
      <c r="G108" s="277"/>
      <c r="H108" s="277" t="s">
        <v>3362</v>
      </c>
      <c r="I108" s="277" t="s">
        <v>3324</v>
      </c>
      <c r="J108" s="277">
        <v>50</v>
      </c>
      <c r="K108" s="289"/>
    </row>
    <row r="109" spans="2:11" s="1" customFormat="1" ht="15" customHeight="1">
      <c r="B109" s="300"/>
      <c r="C109" s="277" t="s">
        <v>3330</v>
      </c>
      <c r="D109" s="277"/>
      <c r="E109" s="277"/>
      <c r="F109" s="298" t="s">
        <v>3322</v>
      </c>
      <c r="G109" s="277"/>
      <c r="H109" s="277" t="s">
        <v>3362</v>
      </c>
      <c r="I109" s="277" t="s">
        <v>3332</v>
      </c>
      <c r="J109" s="277"/>
      <c r="K109" s="289"/>
    </row>
    <row r="110" spans="2:11" s="1" customFormat="1" ht="15" customHeight="1">
      <c r="B110" s="300"/>
      <c r="C110" s="277" t="s">
        <v>3341</v>
      </c>
      <c r="D110" s="277"/>
      <c r="E110" s="277"/>
      <c r="F110" s="298" t="s">
        <v>3328</v>
      </c>
      <c r="G110" s="277"/>
      <c r="H110" s="277" t="s">
        <v>3362</v>
      </c>
      <c r="I110" s="277" t="s">
        <v>3324</v>
      </c>
      <c r="J110" s="277">
        <v>50</v>
      </c>
      <c r="K110" s="289"/>
    </row>
    <row r="111" spans="2:11" s="1" customFormat="1" ht="15" customHeight="1">
      <c r="B111" s="300"/>
      <c r="C111" s="277" t="s">
        <v>3349</v>
      </c>
      <c r="D111" s="277"/>
      <c r="E111" s="277"/>
      <c r="F111" s="298" t="s">
        <v>3328</v>
      </c>
      <c r="G111" s="277"/>
      <c r="H111" s="277" t="s">
        <v>3362</v>
      </c>
      <c r="I111" s="277" t="s">
        <v>3324</v>
      </c>
      <c r="J111" s="277">
        <v>50</v>
      </c>
      <c r="K111" s="289"/>
    </row>
    <row r="112" spans="2:11" s="1" customFormat="1" ht="15" customHeight="1">
      <c r="B112" s="300"/>
      <c r="C112" s="277" t="s">
        <v>3347</v>
      </c>
      <c r="D112" s="277"/>
      <c r="E112" s="277"/>
      <c r="F112" s="298" t="s">
        <v>3328</v>
      </c>
      <c r="G112" s="277"/>
      <c r="H112" s="277" t="s">
        <v>3362</v>
      </c>
      <c r="I112" s="277" t="s">
        <v>3324</v>
      </c>
      <c r="J112" s="277">
        <v>50</v>
      </c>
      <c r="K112" s="289"/>
    </row>
    <row r="113" spans="2:11" s="1" customFormat="1" ht="15" customHeight="1">
      <c r="B113" s="300"/>
      <c r="C113" s="277" t="s">
        <v>53</v>
      </c>
      <c r="D113" s="277"/>
      <c r="E113" s="277"/>
      <c r="F113" s="298" t="s">
        <v>3322</v>
      </c>
      <c r="G113" s="277"/>
      <c r="H113" s="277" t="s">
        <v>3363</v>
      </c>
      <c r="I113" s="277" t="s">
        <v>3324</v>
      </c>
      <c r="J113" s="277">
        <v>20</v>
      </c>
      <c r="K113" s="289"/>
    </row>
    <row r="114" spans="2:11" s="1" customFormat="1" ht="15" customHeight="1">
      <c r="B114" s="300"/>
      <c r="C114" s="277" t="s">
        <v>3364</v>
      </c>
      <c r="D114" s="277"/>
      <c r="E114" s="277"/>
      <c r="F114" s="298" t="s">
        <v>3322</v>
      </c>
      <c r="G114" s="277"/>
      <c r="H114" s="277" t="s">
        <v>3365</v>
      </c>
      <c r="I114" s="277" t="s">
        <v>3324</v>
      </c>
      <c r="J114" s="277">
        <v>120</v>
      </c>
      <c r="K114" s="289"/>
    </row>
    <row r="115" spans="2:11" s="1" customFormat="1" ht="15" customHeight="1">
      <c r="B115" s="300"/>
      <c r="C115" s="277" t="s">
        <v>38</v>
      </c>
      <c r="D115" s="277"/>
      <c r="E115" s="277"/>
      <c r="F115" s="298" t="s">
        <v>3322</v>
      </c>
      <c r="G115" s="277"/>
      <c r="H115" s="277" t="s">
        <v>3366</v>
      </c>
      <c r="I115" s="277" t="s">
        <v>3357</v>
      </c>
      <c r="J115" s="277"/>
      <c r="K115" s="289"/>
    </row>
    <row r="116" spans="2:11" s="1" customFormat="1" ht="15" customHeight="1">
      <c r="B116" s="300"/>
      <c r="C116" s="277" t="s">
        <v>48</v>
      </c>
      <c r="D116" s="277"/>
      <c r="E116" s="277"/>
      <c r="F116" s="298" t="s">
        <v>3322</v>
      </c>
      <c r="G116" s="277"/>
      <c r="H116" s="277" t="s">
        <v>3367</v>
      </c>
      <c r="I116" s="277" t="s">
        <v>3357</v>
      </c>
      <c r="J116" s="277"/>
      <c r="K116" s="289"/>
    </row>
    <row r="117" spans="2:11" s="1" customFormat="1" ht="15" customHeight="1">
      <c r="B117" s="300"/>
      <c r="C117" s="277" t="s">
        <v>57</v>
      </c>
      <c r="D117" s="277"/>
      <c r="E117" s="277"/>
      <c r="F117" s="298" t="s">
        <v>3322</v>
      </c>
      <c r="G117" s="277"/>
      <c r="H117" s="277" t="s">
        <v>3368</v>
      </c>
      <c r="I117" s="277" t="s">
        <v>3369</v>
      </c>
      <c r="J117" s="277"/>
      <c r="K117" s="289"/>
    </row>
    <row r="118" spans="2:11" s="1" customFormat="1" ht="15" customHeight="1">
      <c r="B118" s="303"/>
      <c r="C118" s="309"/>
      <c r="D118" s="309"/>
      <c r="E118" s="309"/>
      <c r="F118" s="309"/>
      <c r="G118" s="309"/>
      <c r="H118" s="309"/>
      <c r="I118" s="309"/>
      <c r="J118" s="309"/>
      <c r="K118" s="305"/>
    </row>
    <row r="119" spans="2:11" s="1" customFormat="1" ht="18.75" customHeight="1">
      <c r="B119" s="310"/>
      <c r="C119" s="311"/>
      <c r="D119" s="311"/>
      <c r="E119" s="311"/>
      <c r="F119" s="312"/>
      <c r="G119" s="311"/>
      <c r="H119" s="311"/>
      <c r="I119" s="311"/>
      <c r="J119" s="311"/>
      <c r="K119" s="310"/>
    </row>
    <row r="120" spans="2:11" s="1" customFormat="1" ht="18.75" customHeight="1"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</row>
    <row r="121" spans="2:11" s="1" customFormat="1" ht="7.5" customHeight="1">
      <c r="B121" s="313"/>
      <c r="C121" s="314"/>
      <c r="D121" s="314"/>
      <c r="E121" s="314"/>
      <c r="F121" s="314"/>
      <c r="G121" s="314"/>
      <c r="H121" s="314"/>
      <c r="I121" s="314"/>
      <c r="J121" s="314"/>
      <c r="K121" s="315"/>
    </row>
    <row r="122" spans="2:11" s="1" customFormat="1" ht="45" customHeight="1">
      <c r="B122" s="316"/>
      <c r="C122" s="401" t="s">
        <v>3370</v>
      </c>
      <c r="D122" s="401"/>
      <c r="E122" s="401"/>
      <c r="F122" s="401"/>
      <c r="G122" s="401"/>
      <c r="H122" s="401"/>
      <c r="I122" s="401"/>
      <c r="J122" s="401"/>
      <c r="K122" s="317"/>
    </row>
    <row r="123" spans="2:11" s="1" customFormat="1" ht="17.25" customHeight="1">
      <c r="B123" s="318"/>
      <c r="C123" s="290" t="s">
        <v>3316</v>
      </c>
      <c r="D123" s="290"/>
      <c r="E123" s="290"/>
      <c r="F123" s="290" t="s">
        <v>3317</v>
      </c>
      <c r="G123" s="291"/>
      <c r="H123" s="290" t="s">
        <v>54</v>
      </c>
      <c r="I123" s="290" t="s">
        <v>57</v>
      </c>
      <c r="J123" s="290" t="s">
        <v>3318</v>
      </c>
      <c r="K123" s="319"/>
    </row>
    <row r="124" spans="2:11" s="1" customFormat="1" ht="17.25" customHeight="1">
      <c r="B124" s="318"/>
      <c r="C124" s="292" t="s">
        <v>3319</v>
      </c>
      <c r="D124" s="292"/>
      <c r="E124" s="292"/>
      <c r="F124" s="293" t="s">
        <v>3320</v>
      </c>
      <c r="G124" s="294"/>
      <c r="H124" s="292"/>
      <c r="I124" s="292"/>
      <c r="J124" s="292" t="s">
        <v>3321</v>
      </c>
      <c r="K124" s="319"/>
    </row>
    <row r="125" spans="2:11" s="1" customFormat="1" ht="5.25" customHeight="1">
      <c r="B125" s="320"/>
      <c r="C125" s="295"/>
      <c r="D125" s="295"/>
      <c r="E125" s="295"/>
      <c r="F125" s="295"/>
      <c r="G125" s="321"/>
      <c r="H125" s="295"/>
      <c r="I125" s="295"/>
      <c r="J125" s="295"/>
      <c r="K125" s="322"/>
    </row>
    <row r="126" spans="2:11" s="1" customFormat="1" ht="15" customHeight="1">
      <c r="B126" s="320"/>
      <c r="C126" s="277" t="s">
        <v>3325</v>
      </c>
      <c r="D126" s="297"/>
      <c r="E126" s="297"/>
      <c r="F126" s="298" t="s">
        <v>3322</v>
      </c>
      <c r="G126" s="277"/>
      <c r="H126" s="277" t="s">
        <v>3362</v>
      </c>
      <c r="I126" s="277" t="s">
        <v>3324</v>
      </c>
      <c r="J126" s="277">
        <v>120</v>
      </c>
      <c r="K126" s="323"/>
    </row>
    <row r="127" spans="2:11" s="1" customFormat="1" ht="15" customHeight="1">
      <c r="B127" s="320"/>
      <c r="C127" s="277" t="s">
        <v>3371</v>
      </c>
      <c r="D127" s="277"/>
      <c r="E127" s="277"/>
      <c r="F127" s="298" t="s">
        <v>3322</v>
      </c>
      <c r="G127" s="277"/>
      <c r="H127" s="277" t="s">
        <v>3372</v>
      </c>
      <c r="I127" s="277" t="s">
        <v>3324</v>
      </c>
      <c r="J127" s="277" t="s">
        <v>3373</v>
      </c>
      <c r="K127" s="323"/>
    </row>
    <row r="128" spans="2:11" s="1" customFormat="1" ht="15" customHeight="1">
      <c r="B128" s="320"/>
      <c r="C128" s="277" t="s">
        <v>85</v>
      </c>
      <c r="D128" s="277"/>
      <c r="E128" s="277"/>
      <c r="F128" s="298" t="s">
        <v>3322</v>
      </c>
      <c r="G128" s="277"/>
      <c r="H128" s="277" t="s">
        <v>3374</v>
      </c>
      <c r="I128" s="277" t="s">
        <v>3324</v>
      </c>
      <c r="J128" s="277" t="s">
        <v>3373</v>
      </c>
      <c r="K128" s="323"/>
    </row>
    <row r="129" spans="2:11" s="1" customFormat="1" ht="15" customHeight="1">
      <c r="B129" s="320"/>
      <c r="C129" s="277" t="s">
        <v>3333</v>
      </c>
      <c r="D129" s="277"/>
      <c r="E129" s="277"/>
      <c r="F129" s="298" t="s">
        <v>3328</v>
      </c>
      <c r="G129" s="277"/>
      <c r="H129" s="277" t="s">
        <v>3334</v>
      </c>
      <c r="I129" s="277" t="s">
        <v>3324</v>
      </c>
      <c r="J129" s="277">
        <v>15</v>
      </c>
      <c r="K129" s="323"/>
    </row>
    <row r="130" spans="2:11" s="1" customFormat="1" ht="15" customHeight="1">
      <c r="B130" s="320"/>
      <c r="C130" s="301" t="s">
        <v>3335</v>
      </c>
      <c r="D130" s="301"/>
      <c r="E130" s="301"/>
      <c r="F130" s="302" t="s">
        <v>3328</v>
      </c>
      <c r="G130" s="301"/>
      <c r="H130" s="301" t="s">
        <v>3336</v>
      </c>
      <c r="I130" s="301" t="s">
        <v>3324</v>
      </c>
      <c r="J130" s="301">
        <v>15</v>
      </c>
      <c r="K130" s="323"/>
    </row>
    <row r="131" spans="2:11" s="1" customFormat="1" ht="15" customHeight="1">
      <c r="B131" s="320"/>
      <c r="C131" s="301" t="s">
        <v>3337</v>
      </c>
      <c r="D131" s="301"/>
      <c r="E131" s="301"/>
      <c r="F131" s="302" t="s">
        <v>3328</v>
      </c>
      <c r="G131" s="301"/>
      <c r="H131" s="301" t="s">
        <v>3338</v>
      </c>
      <c r="I131" s="301" t="s">
        <v>3324</v>
      </c>
      <c r="J131" s="301">
        <v>20</v>
      </c>
      <c r="K131" s="323"/>
    </row>
    <row r="132" spans="2:11" s="1" customFormat="1" ht="15" customHeight="1">
      <c r="B132" s="320"/>
      <c r="C132" s="301" t="s">
        <v>3339</v>
      </c>
      <c r="D132" s="301"/>
      <c r="E132" s="301"/>
      <c r="F132" s="302" t="s">
        <v>3328</v>
      </c>
      <c r="G132" s="301"/>
      <c r="H132" s="301" t="s">
        <v>3340</v>
      </c>
      <c r="I132" s="301" t="s">
        <v>3324</v>
      </c>
      <c r="J132" s="301">
        <v>20</v>
      </c>
      <c r="K132" s="323"/>
    </row>
    <row r="133" spans="2:11" s="1" customFormat="1" ht="15" customHeight="1">
      <c r="B133" s="320"/>
      <c r="C133" s="277" t="s">
        <v>3327</v>
      </c>
      <c r="D133" s="277"/>
      <c r="E133" s="277"/>
      <c r="F133" s="298" t="s">
        <v>3328</v>
      </c>
      <c r="G133" s="277"/>
      <c r="H133" s="277" t="s">
        <v>3362</v>
      </c>
      <c r="I133" s="277" t="s">
        <v>3324</v>
      </c>
      <c r="J133" s="277">
        <v>50</v>
      </c>
      <c r="K133" s="323"/>
    </row>
    <row r="134" spans="2:11" s="1" customFormat="1" ht="15" customHeight="1">
      <c r="B134" s="320"/>
      <c r="C134" s="277" t="s">
        <v>3341</v>
      </c>
      <c r="D134" s="277"/>
      <c r="E134" s="277"/>
      <c r="F134" s="298" t="s">
        <v>3328</v>
      </c>
      <c r="G134" s="277"/>
      <c r="H134" s="277" t="s">
        <v>3362</v>
      </c>
      <c r="I134" s="277" t="s">
        <v>3324</v>
      </c>
      <c r="J134" s="277">
        <v>50</v>
      </c>
      <c r="K134" s="323"/>
    </row>
    <row r="135" spans="2:11" s="1" customFormat="1" ht="15" customHeight="1">
      <c r="B135" s="320"/>
      <c r="C135" s="277" t="s">
        <v>3347</v>
      </c>
      <c r="D135" s="277"/>
      <c r="E135" s="277"/>
      <c r="F135" s="298" t="s">
        <v>3328</v>
      </c>
      <c r="G135" s="277"/>
      <c r="H135" s="277" t="s">
        <v>3362</v>
      </c>
      <c r="I135" s="277" t="s">
        <v>3324</v>
      </c>
      <c r="J135" s="277">
        <v>50</v>
      </c>
      <c r="K135" s="323"/>
    </row>
    <row r="136" spans="2:11" s="1" customFormat="1" ht="15" customHeight="1">
      <c r="B136" s="320"/>
      <c r="C136" s="277" t="s">
        <v>3349</v>
      </c>
      <c r="D136" s="277"/>
      <c r="E136" s="277"/>
      <c r="F136" s="298" t="s">
        <v>3328</v>
      </c>
      <c r="G136" s="277"/>
      <c r="H136" s="277" t="s">
        <v>3362</v>
      </c>
      <c r="I136" s="277" t="s">
        <v>3324</v>
      </c>
      <c r="J136" s="277">
        <v>50</v>
      </c>
      <c r="K136" s="323"/>
    </row>
    <row r="137" spans="2:11" s="1" customFormat="1" ht="15" customHeight="1">
      <c r="B137" s="320"/>
      <c r="C137" s="277" t="s">
        <v>3350</v>
      </c>
      <c r="D137" s="277"/>
      <c r="E137" s="277"/>
      <c r="F137" s="298" t="s">
        <v>3328</v>
      </c>
      <c r="G137" s="277"/>
      <c r="H137" s="277" t="s">
        <v>3375</v>
      </c>
      <c r="I137" s="277" t="s">
        <v>3324</v>
      </c>
      <c r="J137" s="277">
        <v>255</v>
      </c>
      <c r="K137" s="323"/>
    </row>
    <row r="138" spans="2:11" s="1" customFormat="1" ht="15" customHeight="1">
      <c r="B138" s="320"/>
      <c r="C138" s="277" t="s">
        <v>3352</v>
      </c>
      <c r="D138" s="277"/>
      <c r="E138" s="277"/>
      <c r="F138" s="298" t="s">
        <v>3322</v>
      </c>
      <c r="G138" s="277"/>
      <c r="H138" s="277" t="s">
        <v>3376</v>
      </c>
      <c r="I138" s="277" t="s">
        <v>3354</v>
      </c>
      <c r="J138" s="277"/>
      <c r="K138" s="323"/>
    </row>
    <row r="139" spans="2:11" s="1" customFormat="1" ht="15" customHeight="1">
      <c r="B139" s="320"/>
      <c r="C139" s="277" t="s">
        <v>3355</v>
      </c>
      <c r="D139" s="277"/>
      <c r="E139" s="277"/>
      <c r="F139" s="298" t="s">
        <v>3322</v>
      </c>
      <c r="G139" s="277"/>
      <c r="H139" s="277" t="s">
        <v>3377</v>
      </c>
      <c r="I139" s="277" t="s">
        <v>3357</v>
      </c>
      <c r="J139" s="277"/>
      <c r="K139" s="323"/>
    </row>
    <row r="140" spans="2:11" s="1" customFormat="1" ht="15" customHeight="1">
      <c r="B140" s="320"/>
      <c r="C140" s="277" t="s">
        <v>3358</v>
      </c>
      <c r="D140" s="277"/>
      <c r="E140" s="277"/>
      <c r="F140" s="298" t="s">
        <v>3322</v>
      </c>
      <c r="G140" s="277"/>
      <c r="H140" s="277" t="s">
        <v>3358</v>
      </c>
      <c r="I140" s="277" t="s">
        <v>3357</v>
      </c>
      <c r="J140" s="277"/>
      <c r="K140" s="323"/>
    </row>
    <row r="141" spans="2:11" s="1" customFormat="1" ht="15" customHeight="1">
      <c r="B141" s="320"/>
      <c r="C141" s="277" t="s">
        <v>38</v>
      </c>
      <c r="D141" s="277"/>
      <c r="E141" s="277"/>
      <c r="F141" s="298" t="s">
        <v>3322</v>
      </c>
      <c r="G141" s="277"/>
      <c r="H141" s="277" t="s">
        <v>3378</v>
      </c>
      <c r="I141" s="277" t="s">
        <v>3357</v>
      </c>
      <c r="J141" s="277"/>
      <c r="K141" s="323"/>
    </row>
    <row r="142" spans="2:11" s="1" customFormat="1" ht="15" customHeight="1">
      <c r="B142" s="320"/>
      <c r="C142" s="277" t="s">
        <v>3379</v>
      </c>
      <c r="D142" s="277"/>
      <c r="E142" s="277"/>
      <c r="F142" s="298" t="s">
        <v>3322</v>
      </c>
      <c r="G142" s="277"/>
      <c r="H142" s="277" t="s">
        <v>3380</v>
      </c>
      <c r="I142" s="277" t="s">
        <v>3357</v>
      </c>
      <c r="J142" s="277"/>
      <c r="K142" s="323"/>
    </row>
    <row r="143" spans="2:11" s="1" customFormat="1" ht="15" customHeight="1">
      <c r="B143" s="324"/>
      <c r="C143" s="325"/>
      <c r="D143" s="325"/>
      <c r="E143" s="325"/>
      <c r="F143" s="325"/>
      <c r="G143" s="325"/>
      <c r="H143" s="325"/>
      <c r="I143" s="325"/>
      <c r="J143" s="325"/>
      <c r="K143" s="326"/>
    </row>
    <row r="144" spans="2:11" s="1" customFormat="1" ht="18.75" customHeight="1">
      <c r="B144" s="311"/>
      <c r="C144" s="311"/>
      <c r="D144" s="311"/>
      <c r="E144" s="311"/>
      <c r="F144" s="312"/>
      <c r="G144" s="311"/>
      <c r="H144" s="311"/>
      <c r="I144" s="311"/>
      <c r="J144" s="311"/>
      <c r="K144" s="311"/>
    </row>
    <row r="145" spans="2:11" s="1" customFormat="1" ht="18.75" customHeight="1"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</row>
    <row r="146" spans="2:11" s="1" customFormat="1" ht="7.5" customHeight="1">
      <c r="B146" s="285"/>
      <c r="C146" s="286"/>
      <c r="D146" s="286"/>
      <c r="E146" s="286"/>
      <c r="F146" s="286"/>
      <c r="G146" s="286"/>
      <c r="H146" s="286"/>
      <c r="I146" s="286"/>
      <c r="J146" s="286"/>
      <c r="K146" s="287"/>
    </row>
    <row r="147" spans="2:11" s="1" customFormat="1" ht="45" customHeight="1">
      <c r="B147" s="288"/>
      <c r="C147" s="400" t="s">
        <v>3381</v>
      </c>
      <c r="D147" s="400"/>
      <c r="E147" s="400"/>
      <c r="F147" s="400"/>
      <c r="G147" s="400"/>
      <c r="H147" s="400"/>
      <c r="I147" s="400"/>
      <c r="J147" s="400"/>
      <c r="K147" s="289"/>
    </row>
    <row r="148" spans="2:11" s="1" customFormat="1" ht="17.25" customHeight="1">
      <c r="B148" s="288"/>
      <c r="C148" s="290" t="s">
        <v>3316</v>
      </c>
      <c r="D148" s="290"/>
      <c r="E148" s="290"/>
      <c r="F148" s="290" t="s">
        <v>3317</v>
      </c>
      <c r="G148" s="291"/>
      <c r="H148" s="290" t="s">
        <v>54</v>
      </c>
      <c r="I148" s="290" t="s">
        <v>57</v>
      </c>
      <c r="J148" s="290" t="s">
        <v>3318</v>
      </c>
      <c r="K148" s="289"/>
    </row>
    <row r="149" spans="2:11" s="1" customFormat="1" ht="17.25" customHeight="1">
      <c r="B149" s="288"/>
      <c r="C149" s="292" t="s">
        <v>3319</v>
      </c>
      <c r="D149" s="292"/>
      <c r="E149" s="292"/>
      <c r="F149" s="293" t="s">
        <v>3320</v>
      </c>
      <c r="G149" s="294"/>
      <c r="H149" s="292"/>
      <c r="I149" s="292"/>
      <c r="J149" s="292" t="s">
        <v>3321</v>
      </c>
      <c r="K149" s="289"/>
    </row>
    <row r="150" spans="2:11" s="1" customFormat="1" ht="5.25" customHeight="1">
      <c r="B150" s="300"/>
      <c r="C150" s="295"/>
      <c r="D150" s="295"/>
      <c r="E150" s="295"/>
      <c r="F150" s="295"/>
      <c r="G150" s="296"/>
      <c r="H150" s="295"/>
      <c r="I150" s="295"/>
      <c r="J150" s="295"/>
      <c r="K150" s="323"/>
    </row>
    <row r="151" spans="2:11" s="1" customFormat="1" ht="15" customHeight="1">
      <c r="B151" s="300"/>
      <c r="C151" s="327" t="s">
        <v>3325</v>
      </c>
      <c r="D151" s="277"/>
      <c r="E151" s="277"/>
      <c r="F151" s="328" t="s">
        <v>3322</v>
      </c>
      <c r="G151" s="277"/>
      <c r="H151" s="327" t="s">
        <v>3362</v>
      </c>
      <c r="I151" s="327" t="s">
        <v>3324</v>
      </c>
      <c r="J151" s="327">
        <v>120</v>
      </c>
      <c r="K151" s="323"/>
    </row>
    <row r="152" spans="2:11" s="1" customFormat="1" ht="15" customHeight="1">
      <c r="B152" s="300"/>
      <c r="C152" s="327" t="s">
        <v>3371</v>
      </c>
      <c r="D152" s="277"/>
      <c r="E152" s="277"/>
      <c r="F152" s="328" t="s">
        <v>3322</v>
      </c>
      <c r="G152" s="277"/>
      <c r="H152" s="327" t="s">
        <v>3382</v>
      </c>
      <c r="I152" s="327" t="s">
        <v>3324</v>
      </c>
      <c r="J152" s="327" t="s">
        <v>3373</v>
      </c>
      <c r="K152" s="323"/>
    </row>
    <row r="153" spans="2:11" s="1" customFormat="1" ht="15" customHeight="1">
      <c r="B153" s="300"/>
      <c r="C153" s="327" t="s">
        <v>85</v>
      </c>
      <c r="D153" s="277"/>
      <c r="E153" s="277"/>
      <c r="F153" s="328" t="s">
        <v>3322</v>
      </c>
      <c r="G153" s="277"/>
      <c r="H153" s="327" t="s">
        <v>3383</v>
      </c>
      <c r="I153" s="327" t="s">
        <v>3324</v>
      </c>
      <c r="J153" s="327" t="s">
        <v>3373</v>
      </c>
      <c r="K153" s="323"/>
    </row>
    <row r="154" spans="2:11" s="1" customFormat="1" ht="15" customHeight="1">
      <c r="B154" s="300"/>
      <c r="C154" s="327" t="s">
        <v>3327</v>
      </c>
      <c r="D154" s="277"/>
      <c r="E154" s="277"/>
      <c r="F154" s="328" t="s">
        <v>3328</v>
      </c>
      <c r="G154" s="277"/>
      <c r="H154" s="327" t="s">
        <v>3362</v>
      </c>
      <c r="I154" s="327" t="s">
        <v>3324</v>
      </c>
      <c r="J154" s="327">
        <v>50</v>
      </c>
      <c r="K154" s="323"/>
    </row>
    <row r="155" spans="2:11" s="1" customFormat="1" ht="15" customHeight="1">
      <c r="B155" s="300"/>
      <c r="C155" s="327" t="s">
        <v>3330</v>
      </c>
      <c r="D155" s="277"/>
      <c r="E155" s="277"/>
      <c r="F155" s="328" t="s">
        <v>3322</v>
      </c>
      <c r="G155" s="277"/>
      <c r="H155" s="327" t="s">
        <v>3362</v>
      </c>
      <c r="I155" s="327" t="s">
        <v>3332</v>
      </c>
      <c r="J155" s="327"/>
      <c r="K155" s="323"/>
    </row>
    <row r="156" spans="2:11" s="1" customFormat="1" ht="15" customHeight="1">
      <c r="B156" s="300"/>
      <c r="C156" s="327" t="s">
        <v>3341</v>
      </c>
      <c r="D156" s="277"/>
      <c r="E156" s="277"/>
      <c r="F156" s="328" t="s">
        <v>3328</v>
      </c>
      <c r="G156" s="277"/>
      <c r="H156" s="327" t="s">
        <v>3362</v>
      </c>
      <c r="I156" s="327" t="s">
        <v>3324</v>
      </c>
      <c r="J156" s="327">
        <v>50</v>
      </c>
      <c r="K156" s="323"/>
    </row>
    <row r="157" spans="2:11" s="1" customFormat="1" ht="15" customHeight="1">
      <c r="B157" s="300"/>
      <c r="C157" s="327" t="s">
        <v>3349</v>
      </c>
      <c r="D157" s="277"/>
      <c r="E157" s="277"/>
      <c r="F157" s="328" t="s">
        <v>3328</v>
      </c>
      <c r="G157" s="277"/>
      <c r="H157" s="327" t="s">
        <v>3362</v>
      </c>
      <c r="I157" s="327" t="s">
        <v>3324</v>
      </c>
      <c r="J157" s="327">
        <v>50</v>
      </c>
      <c r="K157" s="323"/>
    </row>
    <row r="158" spans="2:11" s="1" customFormat="1" ht="15" customHeight="1">
      <c r="B158" s="300"/>
      <c r="C158" s="327" t="s">
        <v>3347</v>
      </c>
      <c r="D158" s="277"/>
      <c r="E158" s="277"/>
      <c r="F158" s="328" t="s">
        <v>3328</v>
      </c>
      <c r="G158" s="277"/>
      <c r="H158" s="327" t="s">
        <v>3362</v>
      </c>
      <c r="I158" s="327" t="s">
        <v>3324</v>
      </c>
      <c r="J158" s="327">
        <v>50</v>
      </c>
      <c r="K158" s="323"/>
    </row>
    <row r="159" spans="2:11" s="1" customFormat="1" ht="15" customHeight="1">
      <c r="B159" s="300"/>
      <c r="C159" s="327" t="s">
        <v>109</v>
      </c>
      <c r="D159" s="277"/>
      <c r="E159" s="277"/>
      <c r="F159" s="328" t="s">
        <v>3322</v>
      </c>
      <c r="G159" s="277"/>
      <c r="H159" s="327" t="s">
        <v>3384</v>
      </c>
      <c r="I159" s="327" t="s">
        <v>3324</v>
      </c>
      <c r="J159" s="327" t="s">
        <v>3385</v>
      </c>
      <c r="K159" s="323"/>
    </row>
    <row r="160" spans="2:11" s="1" customFormat="1" ht="15" customHeight="1">
      <c r="B160" s="300"/>
      <c r="C160" s="327" t="s">
        <v>3386</v>
      </c>
      <c r="D160" s="277"/>
      <c r="E160" s="277"/>
      <c r="F160" s="328" t="s">
        <v>3322</v>
      </c>
      <c r="G160" s="277"/>
      <c r="H160" s="327" t="s">
        <v>3387</v>
      </c>
      <c r="I160" s="327" t="s">
        <v>3357</v>
      </c>
      <c r="J160" s="327"/>
      <c r="K160" s="323"/>
    </row>
    <row r="161" spans="2:11" s="1" customFormat="1" ht="15" customHeight="1">
      <c r="B161" s="329"/>
      <c r="C161" s="309"/>
      <c r="D161" s="309"/>
      <c r="E161" s="309"/>
      <c r="F161" s="309"/>
      <c r="G161" s="309"/>
      <c r="H161" s="309"/>
      <c r="I161" s="309"/>
      <c r="J161" s="309"/>
      <c r="K161" s="330"/>
    </row>
    <row r="162" spans="2:11" s="1" customFormat="1" ht="18.75" customHeight="1">
      <c r="B162" s="311"/>
      <c r="C162" s="321"/>
      <c r="D162" s="321"/>
      <c r="E162" s="321"/>
      <c r="F162" s="331"/>
      <c r="G162" s="321"/>
      <c r="H162" s="321"/>
      <c r="I162" s="321"/>
      <c r="J162" s="321"/>
      <c r="K162" s="311"/>
    </row>
    <row r="163" spans="2:11" s="1" customFormat="1" ht="18.75" customHeight="1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</row>
    <row r="164" spans="2:11" s="1" customFormat="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pans="2:11" s="1" customFormat="1" ht="45" customHeight="1">
      <c r="B165" s="269"/>
      <c r="C165" s="401" t="s">
        <v>3388</v>
      </c>
      <c r="D165" s="401"/>
      <c r="E165" s="401"/>
      <c r="F165" s="401"/>
      <c r="G165" s="401"/>
      <c r="H165" s="401"/>
      <c r="I165" s="401"/>
      <c r="J165" s="401"/>
      <c r="K165" s="270"/>
    </row>
    <row r="166" spans="2:11" s="1" customFormat="1" ht="17.25" customHeight="1">
      <c r="B166" s="269"/>
      <c r="C166" s="290" t="s">
        <v>3316</v>
      </c>
      <c r="D166" s="290"/>
      <c r="E166" s="290"/>
      <c r="F166" s="290" t="s">
        <v>3317</v>
      </c>
      <c r="G166" s="332"/>
      <c r="H166" s="333" t="s">
        <v>54</v>
      </c>
      <c r="I166" s="333" t="s">
        <v>57</v>
      </c>
      <c r="J166" s="290" t="s">
        <v>3318</v>
      </c>
      <c r="K166" s="270"/>
    </row>
    <row r="167" spans="2:11" s="1" customFormat="1" ht="17.25" customHeight="1">
      <c r="B167" s="271"/>
      <c r="C167" s="292" t="s">
        <v>3319</v>
      </c>
      <c r="D167" s="292"/>
      <c r="E167" s="292"/>
      <c r="F167" s="293" t="s">
        <v>3320</v>
      </c>
      <c r="G167" s="334"/>
      <c r="H167" s="335"/>
      <c r="I167" s="335"/>
      <c r="J167" s="292" t="s">
        <v>3321</v>
      </c>
      <c r="K167" s="272"/>
    </row>
    <row r="168" spans="2:11" s="1" customFormat="1" ht="5.25" customHeight="1">
      <c r="B168" s="300"/>
      <c r="C168" s="295"/>
      <c r="D168" s="295"/>
      <c r="E168" s="295"/>
      <c r="F168" s="295"/>
      <c r="G168" s="296"/>
      <c r="H168" s="295"/>
      <c r="I168" s="295"/>
      <c r="J168" s="295"/>
      <c r="K168" s="323"/>
    </row>
    <row r="169" spans="2:11" s="1" customFormat="1" ht="15" customHeight="1">
      <c r="B169" s="300"/>
      <c r="C169" s="277" t="s">
        <v>3325</v>
      </c>
      <c r="D169" s="277"/>
      <c r="E169" s="277"/>
      <c r="F169" s="298" t="s">
        <v>3322</v>
      </c>
      <c r="G169" s="277"/>
      <c r="H169" s="277" t="s">
        <v>3362</v>
      </c>
      <c r="I169" s="277" t="s">
        <v>3324</v>
      </c>
      <c r="J169" s="277">
        <v>120</v>
      </c>
      <c r="K169" s="323"/>
    </row>
    <row r="170" spans="2:11" s="1" customFormat="1" ht="15" customHeight="1">
      <c r="B170" s="300"/>
      <c r="C170" s="277" t="s">
        <v>3371</v>
      </c>
      <c r="D170" s="277"/>
      <c r="E170" s="277"/>
      <c r="F170" s="298" t="s">
        <v>3322</v>
      </c>
      <c r="G170" s="277"/>
      <c r="H170" s="277" t="s">
        <v>3372</v>
      </c>
      <c r="I170" s="277" t="s">
        <v>3324</v>
      </c>
      <c r="J170" s="277" t="s">
        <v>3373</v>
      </c>
      <c r="K170" s="323"/>
    </row>
    <row r="171" spans="2:11" s="1" customFormat="1" ht="15" customHeight="1">
      <c r="B171" s="300"/>
      <c r="C171" s="277" t="s">
        <v>85</v>
      </c>
      <c r="D171" s="277"/>
      <c r="E171" s="277"/>
      <c r="F171" s="298" t="s">
        <v>3322</v>
      </c>
      <c r="G171" s="277"/>
      <c r="H171" s="277" t="s">
        <v>3389</v>
      </c>
      <c r="I171" s="277" t="s">
        <v>3324</v>
      </c>
      <c r="J171" s="277" t="s">
        <v>3373</v>
      </c>
      <c r="K171" s="323"/>
    </row>
    <row r="172" spans="2:11" s="1" customFormat="1" ht="15" customHeight="1">
      <c r="B172" s="300"/>
      <c r="C172" s="277" t="s">
        <v>3327</v>
      </c>
      <c r="D172" s="277"/>
      <c r="E172" s="277"/>
      <c r="F172" s="298" t="s">
        <v>3328</v>
      </c>
      <c r="G172" s="277"/>
      <c r="H172" s="277" t="s">
        <v>3389</v>
      </c>
      <c r="I172" s="277" t="s">
        <v>3324</v>
      </c>
      <c r="J172" s="277">
        <v>50</v>
      </c>
      <c r="K172" s="323"/>
    </row>
    <row r="173" spans="2:11" s="1" customFormat="1" ht="15" customHeight="1">
      <c r="B173" s="300"/>
      <c r="C173" s="277" t="s">
        <v>3330</v>
      </c>
      <c r="D173" s="277"/>
      <c r="E173" s="277"/>
      <c r="F173" s="298" t="s">
        <v>3322</v>
      </c>
      <c r="G173" s="277"/>
      <c r="H173" s="277" t="s">
        <v>3389</v>
      </c>
      <c r="I173" s="277" t="s">
        <v>3332</v>
      </c>
      <c r="J173" s="277"/>
      <c r="K173" s="323"/>
    </row>
    <row r="174" spans="2:11" s="1" customFormat="1" ht="15" customHeight="1">
      <c r="B174" s="300"/>
      <c r="C174" s="277" t="s">
        <v>3341</v>
      </c>
      <c r="D174" s="277"/>
      <c r="E174" s="277"/>
      <c r="F174" s="298" t="s">
        <v>3328</v>
      </c>
      <c r="G174" s="277"/>
      <c r="H174" s="277" t="s">
        <v>3389</v>
      </c>
      <c r="I174" s="277" t="s">
        <v>3324</v>
      </c>
      <c r="J174" s="277">
        <v>50</v>
      </c>
      <c r="K174" s="323"/>
    </row>
    <row r="175" spans="2:11" s="1" customFormat="1" ht="15" customHeight="1">
      <c r="B175" s="300"/>
      <c r="C175" s="277" t="s">
        <v>3349</v>
      </c>
      <c r="D175" s="277"/>
      <c r="E175" s="277"/>
      <c r="F175" s="298" t="s">
        <v>3328</v>
      </c>
      <c r="G175" s="277"/>
      <c r="H175" s="277" t="s">
        <v>3389</v>
      </c>
      <c r="I175" s="277" t="s">
        <v>3324</v>
      </c>
      <c r="J175" s="277">
        <v>50</v>
      </c>
      <c r="K175" s="323"/>
    </row>
    <row r="176" spans="2:11" s="1" customFormat="1" ht="15" customHeight="1">
      <c r="B176" s="300"/>
      <c r="C176" s="277" t="s">
        <v>3347</v>
      </c>
      <c r="D176" s="277"/>
      <c r="E176" s="277"/>
      <c r="F176" s="298" t="s">
        <v>3328</v>
      </c>
      <c r="G176" s="277"/>
      <c r="H176" s="277" t="s">
        <v>3389</v>
      </c>
      <c r="I176" s="277" t="s">
        <v>3324</v>
      </c>
      <c r="J176" s="277">
        <v>50</v>
      </c>
      <c r="K176" s="323"/>
    </row>
    <row r="177" spans="2:11" s="1" customFormat="1" ht="15" customHeight="1">
      <c r="B177" s="300"/>
      <c r="C177" s="277" t="s">
        <v>140</v>
      </c>
      <c r="D177" s="277"/>
      <c r="E177" s="277"/>
      <c r="F177" s="298" t="s">
        <v>3322</v>
      </c>
      <c r="G177" s="277"/>
      <c r="H177" s="277" t="s">
        <v>3390</v>
      </c>
      <c r="I177" s="277" t="s">
        <v>3391</v>
      </c>
      <c r="J177" s="277"/>
      <c r="K177" s="323"/>
    </row>
    <row r="178" spans="2:11" s="1" customFormat="1" ht="15" customHeight="1">
      <c r="B178" s="300"/>
      <c r="C178" s="277" t="s">
        <v>57</v>
      </c>
      <c r="D178" s="277"/>
      <c r="E178" s="277"/>
      <c r="F178" s="298" t="s">
        <v>3322</v>
      </c>
      <c r="G178" s="277"/>
      <c r="H178" s="277" t="s">
        <v>3392</v>
      </c>
      <c r="I178" s="277" t="s">
        <v>3393</v>
      </c>
      <c r="J178" s="277">
        <v>1</v>
      </c>
      <c r="K178" s="323"/>
    </row>
    <row r="179" spans="2:11" s="1" customFormat="1" ht="15" customHeight="1">
      <c r="B179" s="300"/>
      <c r="C179" s="277" t="s">
        <v>53</v>
      </c>
      <c r="D179" s="277"/>
      <c r="E179" s="277"/>
      <c r="F179" s="298" t="s">
        <v>3322</v>
      </c>
      <c r="G179" s="277"/>
      <c r="H179" s="277" t="s">
        <v>3394</v>
      </c>
      <c r="I179" s="277" t="s">
        <v>3324</v>
      </c>
      <c r="J179" s="277">
        <v>20</v>
      </c>
      <c r="K179" s="323"/>
    </row>
    <row r="180" spans="2:11" s="1" customFormat="1" ht="15" customHeight="1">
      <c r="B180" s="300"/>
      <c r="C180" s="277" t="s">
        <v>54</v>
      </c>
      <c r="D180" s="277"/>
      <c r="E180" s="277"/>
      <c r="F180" s="298" t="s">
        <v>3322</v>
      </c>
      <c r="G180" s="277"/>
      <c r="H180" s="277" t="s">
        <v>3395</v>
      </c>
      <c r="I180" s="277" t="s">
        <v>3324</v>
      </c>
      <c r="J180" s="277">
        <v>255</v>
      </c>
      <c r="K180" s="323"/>
    </row>
    <row r="181" spans="2:11" s="1" customFormat="1" ht="15" customHeight="1">
      <c r="B181" s="300"/>
      <c r="C181" s="277" t="s">
        <v>141</v>
      </c>
      <c r="D181" s="277"/>
      <c r="E181" s="277"/>
      <c r="F181" s="298" t="s">
        <v>3322</v>
      </c>
      <c r="G181" s="277"/>
      <c r="H181" s="277" t="s">
        <v>3286</v>
      </c>
      <c r="I181" s="277" t="s">
        <v>3324</v>
      </c>
      <c r="J181" s="277">
        <v>10</v>
      </c>
      <c r="K181" s="323"/>
    </row>
    <row r="182" spans="2:11" s="1" customFormat="1" ht="15" customHeight="1">
      <c r="B182" s="300"/>
      <c r="C182" s="277" t="s">
        <v>142</v>
      </c>
      <c r="D182" s="277"/>
      <c r="E182" s="277"/>
      <c r="F182" s="298" t="s">
        <v>3322</v>
      </c>
      <c r="G182" s="277"/>
      <c r="H182" s="277" t="s">
        <v>3396</v>
      </c>
      <c r="I182" s="277" t="s">
        <v>3357</v>
      </c>
      <c r="J182" s="277"/>
      <c r="K182" s="323"/>
    </row>
    <row r="183" spans="2:11" s="1" customFormat="1" ht="15" customHeight="1">
      <c r="B183" s="300"/>
      <c r="C183" s="277" t="s">
        <v>3397</v>
      </c>
      <c r="D183" s="277"/>
      <c r="E183" s="277"/>
      <c r="F183" s="298" t="s">
        <v>3322</v>
      </c>
      <c r="G183" s="277"/>
      <c r="H183" s="277" t="s">
        <v>3398</v>
      </c>
      <c r="I183" s="277" t="s">
        <v>3357</v>
      </c>
      <c r="J183" s="277"/>
      <c r="K183" s="323"/>
    </row>
    <row r="184" spans="2:11" s="1" customFormat="1" ht="15" customHeight="1">
      <c r="B184" s="300"/>
      <c r="C184" s="277" t="s">
        <v>3386</v>
      </c>
      <c r="D184" s="277"/>
      <c r="E184" s="277"/>
      <c r="F184" s="298" t="s">
        <v>3322</v>
      </c>
      <c r="G184" s="277"/>
      <c r="H184" s="277" t="s">
        <v>3399</v>
      </c>
      <c r="I184" s="277" t="s">
        <v>3357</v>
      </c>
      <c r="J184" s="277"/>
      <c r="K184" s="323"/>
    </row>
    <row r="185" spans="2:11" s="1" customFormat="1" ht="15" customHeight="1">
      <c r="B185" s="300"/>
      <c r="C185" s="277" t="s">
        <v>144</v>
      </c>
      <c r="D185" s="277"/>
      <c r="E185" s="277"/>
      <c r="F185" s="298" t="s">
        <v>3328</v>
      </c>
      <c r="G185" s="277"/>
      <c r="H185" s="277" t="s">
        <v>3400</v>
      </c>
      <c r="I185" s="277" t="s">
        <v>3324</v>
      </c>
      <c r="J185" s="277">
        <v>50</v>
      </c>
      <c r="K185" s="323"/>
    </row>
    <row r="186" spans="2:11" s="1" customFormat="1" ht="15" customHeight="1">
      <c r="B186" s="300"/>
      <c r="C186" s="277" t="s">
        <v>3401</v>
      </c>
      <c r="D186" s="277"/>
      <c r="E186" s="277"/>
      <c r="F186" s="298" t="s">
        <v>3328</v>
      </c>
      <c r="G186" s="277"/>
      <c r="H186" s="277" t="s">
        <v>3402</v>
      </c>
      <c r="I186" s="277" t="s">
        <v>3403</v>
      </c>
      <c r="J186" s="277"/>
      <c r="K186" s="323"/>
    </row>
    <row r="187" spans="2:11" s="1" customFormat="1" ht="15" customHeight="1">
      <c r="B187" s="300"/>
      <c r="C187" s="277" t="s">
        <v>3404</v>
      </c>
      <c r="D187" s="277"/>
      <c r="E187" s="277"/>
      <c r="F187" s="298" t="s">
        <v>3328</v>
      </c>
      <c r="G187" s="277"/>
      <c r="H187" s="277" t="s">
        <v>3405</v>
      </c>
      <c r="I187" s="277" t="s">
        <v>3403</v>
      </c>
      <c r="J187" s="277"/>
      <c r="K187" s="323"/>
    </row>
    <row r="188" spans="2:11" s="1" customFormat="1" ht="15" customHeight="1">
      <c r="B188" s="300"/>
      <c r="C188" s="277" t="s">
        <v>3406</v>
      </c>
      <c r="D188" s="277"/>
      <c r="E188" s="277"/>
      <c r="F188" s="298" t="s">
        <v>3328</v>
      </c>
      <c r="G188" s="277"/>
      <c r="H188" s="277" t="s">
        <v>3407</v>
      </c>
      <c r="I188" s="277" t="s">
        <v>3403</v>
      </c>
      <c r="J188" s="277"/>
      <c r="K188" s="323"/>
    </row>
    <row r="189" spans="2:11" s="1" customFormat="1" ht="15" customHeight="1">
      <c r="B189" s="300"/>
      <c r="C189" s="336" t="s">
        <v>3408</v>
      </c>
      <c r="D189" s="277"/>
      <c r="E189" s="277"/>
      <c r="F189" s="298" t="s">
        <v>3328</v>
      </c>
      <c r="G189" s="277"/>
      <c r="H189" s="277" t="s">
        <v>3409</v>
      </c>
      <c r="I189" s="277" t="s">
        <v>3410</v>
      </c>
      <c r="J189" s="337" t="s">
        <v>3411</v>
      </c>
      <c r="K189" s="323"/>
    </row>
    <row r="190" spans="2:11" s="1" customFormat="1" ht="15" customHeight="1">
      <c r="B190" s="300"/>
      <c r="C190" s="336" t="s">
        <v>42</v>
      </c>
      <c r="D190" s="277"/>
      <c r="E190" s="277"/>
      <c r="F190" s="298" t="s">
        <v>3322</v>
      </c>
      <c r="G190" s="277"/>
      <c r="H190" s="274" t="s">
        <v>3412</v>
      </c>
      <c r="I190" s="277" t="s">
        <v>3413</v>
      </c>
      <c r="J190" s="277"/>
      <c r="K190" s="323"/>
    </row>
    <row r="191" spans="2:11" s="1" customFormat="1" ht="15" customHeight="1">
      <c r="B191" s="300"/>
      <c r="C191" s="336" t="s">
        <v>3414</v>
      </c>
      <c r="D191" s="277"/>
      <c r="E191" s="277"/>
      <c r="F191" s="298" t="s">
        <v>3322</v>
      </c>
      <c r="G191" s="277"/>
      <c r="H191" s="277" t="s">
        <v>3415</v>
      </c>
      <c r="I191" s="277" t="s">
        <v>3357</v>
      </c>
      <c r="J191" s="277"/>
      <c r="K191" s="323"/>
    </row>
    <row r="192" spans="2:11" s="1" customFormat="1" ht="15" customHeight="1">
      <c r="B192" s="300"/>
      <c r="C192" s="336" t="s">
        <v>3416</v>
      </c>
      <c r="D192" s="277"/>
      <c r="E192" s="277"/>
      <c r="F192" s="298" t="s">
        <v>3322</v>
      </c>
      <c r="G192" s="277"/>
      <c r="H192" s="277" t="s">
        <v>3417</v>
      </c>
      <c r="I192" s="277" t="s">
        <v>3357</v>
      </c>
      <c r="J192" s="277"/>
      <c r="K192" s="323"/>
    </row>
    <row r="193" spans="2:11" s="1" customFormat="1" ht="15" customHeight="1">
      <c r="B193" s="300"/>
      <c r="C193" s="336" t="s">
        <v>3418</v>
      </c>
      <c r="D193" s="277"/>
      <c r="E193" s="277"/>
      <c r="F193" s="298" t="s">
        <v>3328</v>
      </c>
      <c r="G193" s="277"/>
      <c r="H193" s="277" t="s">
        <v>3419</v>
      </c>
      <c r="I193" s="277" t="s">
        <v>3357</v>
      </c>
      <c r="J193" s="277"/>
      <c r="K193" s="323"/>
    </row>
    <row r="194" spans="2:11" s="1" customFormat="1" ht="15" customHeight="1">
      <c r="B194" s="329"/>
      <c r="C194" s="338"/>
      <c r="D194" s="309"/>
      <c r="E194" s="309"/>
      <c r="F194" s="309"/>
      <c r="G194" s="309"/>
      <c r="H194" s="309"/>
      <c r="I194" s="309"/>
      <c r="J194" s="309"/>
      <c r="K194" s="330"/>
    </row>
    <row r="195" spans="2:11" s="1" customFormat="1" ht="18.75" customHeight="1">
      <c r="B195" s="311"/>
      <c r="C195" s="321"/>
      <c r="D195" s="321"/>
      <c r="E195" s="321"/>
      <c r="F195" s="331"/>
      <c r="G195" s="321"/>
      <c r="H195" s="321"/>
      <c r="I195" s="321"/>
      <c r="J195" s="321"/>
      <c r="K195" s="311"/>
    </row>
    <row r="196" spans="2:11" s="1" customFormat="1" ht="18.75" customHeight="1">
      <c r="B196" s="311"/>
      <c r="C196" s="321"/>
      <c r="D196" s="321"/>
      <c r="E196" s="321"/>
      <c r="F196" s="331"/>
      <c r="G196" s="321"/>
      <c r="H196" s="321"/>
      <c r="I196" s="321"/>
      <c r="J196" s="321"/>
      <c r="K196" s="311"/>
    </row>
    <row r="197" spans="2:11" s="1" customFormat="1" ht="18.75" customHeight="1"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</row>
    <row r="198" spans="2:11" s="1" customFormat="1" ht="13.5">
      <c r="B198" s="266"/>
      <c r="C198" s="267"/>
      <c r="D198" s="267"/>
      <c r="E198" s="267"/>
      <c r="F198" s="267"/>
      <c r="G198" s="267"/>
      <c r="H198" s="267"/>
      <c r="I198" s="267"/>
      <c r="J198" s="267"/>
      <c r="K198" s="268"/>
    </row>
    <row r="199" spans="2:11" s="1" customFormat="1" ht="21">
      <c r="B199" s="269"/>
      <c r="C199" s="401" t="s">
        <v>3420</v>
      </c>
      <c r="D199" s="401"/>
      <c r="E199" s="401"/>
      <c r="F199" s="401"/>
      <c r="G199" s="401"/>
      <c r="H199" s="401"/>
      <c r="I199" s="401"/>
      <c r="J199" s="401"/>
      <c r="K199" s="270"/>
    </row>
    <row r="200" spans="2:11" s="1" customFormat="1" ht="25.5" customHeight="1">
      <c r="B200" s="269"/>
      <c r="C200" s="339" t="s">
        <v>3421</v>
      </c>
      <c r="D200" s="339"/>
      <c r="E200" s="339"/>
      <c r="F200" s="339" t="s">
        <v>3422</v>
      </c>
      <c r="G200" s="340"/>
      <c r="H200" s="402" t="s">
        <v>3423</v>
      </c>
      <c r="I200" s="402"/>
      <c r="J200" s="402"/>
      <c r="K200" s="270"/>
    </row>
    <row r="201" spans="2:11" s="1" customFormat="1" ht="5.25" customHeight="1">
      <c r="B201" s="300"/>
      <c r="C201" s="295"/>
      <c r="D201" s="295"/>
      <c r="E201" s="295"/>
      <c r="F201" s="295"/>
      <c r="G201" s="321"/>
      <c r="H201" s="295"/>
      <c r="I201" s="295"/>
      <c r="J201" s="295"/>
      <c r="K201" s="323"/>
    </row>
    <row r="202" spans="2:11" s="1" customFormat="1" ht="15" customHeight="1">
      <c r="B202" s="300"/>
      <c r="C202" s="277" t="s">
        <v>3413</v>
      </c>
      <c r="D202" s="277"/>
      <c r="E202" s="277"/>
      <c r="F202" s="298" t="s">
        <v>43</v>
      </c>
      <c r="G202" s="277"/>
      <c r="H202" s="403" t="s">
        <v>3424</v>
      </c>
      <c r="I202" s="403"/>
      <c r="J202" s="403"/>
      <c r="K202" s="323"/>
    </row>
    <row r="203" spans="2:11" s="1" customFormat="1" ht="15" customHeight="1">
      <c r="B203" s="300"/>
      <c r="C203" s="277"/>
      <c r="D203" s="277"/>
      <c r="E203" s="277"/>
      <c r="F203" s="298" t="s">
        <v>44</v>
      </c>
      <c r="G203" s="277"/>
      <c r="H203" s="403" t="s">
        <v>3425</v>
      </c>
      <c r="I203" s="403"/>
      <c r="J203" s="403"/>
      <c r="K203" s="323"/>
    </row>
    <row r="204" spans="2:11" s="1" customFormat="1" ht="15" customHeight="1">
      <c r="B204" s="300"/>
      <c r="C204" s="277"/>
      <c r="D204" s="277"/>
      <c r="E204" s="277"/>
      <c r="F204" s="298" t="s">
        <v>47</v>
      </c>
      <c r="G204" s="277"/>
      <c r="H204" s="403" t="s">
        <v>3426</v>
      </c>
      <c r="I204" s="403"/>
      <c r="J204" s="403"/>
      <c r="K204" s="323"/>
    </row>
    <row r="205" spans="2:11" s="1" customFormat="1" ht="15" customHeight="1">
      <c r="B205" s="300"/>
      <c r="C205" s="277"/>
      <c r="D205" s="277"/>
      <c r="E205" s="277"/>
      <c r="F205" s="298" t="s">
        <v>45</v>
      </c>
      <c r="G205" s="277"/>
      <c r="H205" s="403" t="s">
        <v>3427</v>
      </c>
      <c r="I205" s="403"/>
      <c r="J205" s="403"/>
      <c r="K205" s="323"/>
    </row>
    <row r="206" spans="2:11" s="1" customFormat="1" ht="15" customHeight="1">
      <c r="B206" s="300"/>
      <c r="C206" s="277"/>
      <c r="D206" s="277"/>
      <c r="E206" s="277"/>
      <c r="F206" s="298" t="s">
        <v>46</v>
      </c>
      <c r="G206" s="277"/>
      <c r="H206" s="403" t="s">
        <v>3428</v>
      </c>
      <c r="I206" s="403"/>
      <c r="J206" s="403"/>
      <c r="K206" s="323"/>
    </row>
    <row r="207" spans="2:11" s="1" customFormat="1" ht="15" customHeight="1">
      <c r="B207" s="300"/>
      <c r="C207" s="277"/>
      <c r="D207" s="277"/>
      <c r="E207" s="277"/>
      <c r="F207" s="298"/>
      <c r="G207" s="277"/>
      <c r="H207" s="277"/>
      <c r="I207" s="277"/>
      <c r="J207" s="277"/>
      <c r="K207" s="323"/>
    </row>
    <row r="208" spans="2:11" s="1" customFormat="1" ht="15" customHeight="1">
      <c r="B208" s="300"/>
      <c r="C208" s="277" t="s">
        <v>3369</v>
      </c>
      <c r="D208" s="277"/>
      <c r="E208" s="277"/>
      <c r="F208" s="298" t="s">
        <v>78</v>
      </c>
      <c r="G208" s="277"/>
      <c r="H208" s="403" t="s">
        <v>3429</v>
      </c>
      <c r="I208" s="403"/>
      <c r="J208" s="403"/>
      <c r="K208" s="323"/>
    </row>
    <row r="209" spans="2:11" s="1" customFormat="1" ht="15" customHeight="1">
      <c r="B209" s="300"/>
      <c r="C209" s="277"/>
      <c r="D209" s="277"/>
      <c r="E209" s="277"/>
      <c r="F209" s="298" t="s">
        <v>3266</v>
      </c>
      <c r="G209" s="277"/>
      <c r="H209" s="403" t="s">
        <v>3267</v>
      </c>
      <c r="I209" s="403"/>
      <c r="J209" s="403"/>
      <c r="K209" s="323"/>
    </row>
    <row r="210" spans="2:11" s="1" customFormat="1" ht="15" customHeight="1">
      <c r="B210" s="300"/>
      <c r="C210" s="277"/>
      <c r="D210" s="277"/>
      <c r="E210" s="277"/>
      <c r="F210" s="298" t="s">
        <v>3264</v>
      </c>
      <c r="G210" s="277"/>
      <c r="H210" s="403" t="s">
        <v>3430</v>
      </c>
      <c r="I210" s="403"/>
      <c r="J210" s="403"/>
      <c r="K210" s="323"/>
    </row>
    <row r="211" spans="2:11" s="1" customFormat="1" ht="15" customHeight="1">
      <c r="B211" s="341"/>
      <c r="C211" s="277"/>
      <c r="D211" s="277"/>
      <c r="E211" s="277"/>
      <c r="F211" s="298" t="s">
        <v>3268</v>
      </c>
      <c r="G211" s="336"/>
      <c r="H211" s="404" t="s">
        <v>99</v>
      </c>
      <c r="I211" s="404"/>
      <c r="J211" s="404"/>
      <c r="K211" s="342"/>
    </row>
    <row r="212" spans="2:11" s="1" customFormat="1" ht="15" customHeight="1">
      <c r="B212" s="341"/>
      <c r="C212" s="277"/>
      <c r="D212" s="277"/>
      <c r="E212" s="277"/>
      <c r="F212" s="298" t="s">
        <v>3269</v>
      </c>
      <c r="G212" s="336"/>
      <c r="H212" s="404" t="s">
        <v>3080</v>
      </c>
      <c r="I212" s="404"/>
      <c r="J212" s="404"/>
      <c r="K212" s="342"/>
    </row>
    <row r="213" spans="2:11" s="1" customFormat="1" ht="15" customHeight="1">
      <c r="B213" s="341"/>
      <c r="C213" s="277"/>
      <c r="D213" s="277"/>
      <c r="E213" s="277"/>
      <c r="F213" s="298"/>
      <c r="G213" s="336"/>
      <c r="H213" s="327"/>
      <c r="I213" s="327"/>
      <c r="J213" s="327"/>
      <c r="K213" s="342"/>
    </row>
    <row r="214" spans="2:11" s="1" customFormat="1" ht="15" customHeight="1">
      <c r="B214" s="341"/>
      <c r="C214" s="277" t="s">
        <v>3393</v>
      </c>
      <c r="D214" s="277"/>
      <c r="E214" s="277"/>
      <c r="F214" s="298">
        <v>1</v>
      </c>
      <c r="G214" s="336"/>
      <c r="H214" s="404" t="s">
        <v>3431</v>
      </c>
      <c r="I214" s="404"/>
      <c r="J214" s="404"/>
      <c r="K214" s="342"/>
    </row>
    <row r="215" spans="2:11" s="1" customFormat="1" ht="15" customHeight="1">
      <c r="B215" s="341"/>
      <c r="C215" s="277"/>
      <c r="D215" s="277"/>
      <c r="E215" s="277"/>
      <c r="F215" s="298">
        <v>2</v>
      </c>
      <c r="G215" s="336"/>
      <c r="H215" s="404" t="s">
        <v>3432</v>
      </c>
      <c r="I215" s="404"/>
      <c r="J215" s="404"/>
      <c r="K215" s="342"/>
    </row>
    <row r="216" spans="2:11" s="1" customFormat="1" ht="15" customHeight="1">
      <c r="B216" s="341"/>
      <c r="C216" s="277"/>
      <c r="D216" s="277"/>
      <c r="E216" s="277"/>
      <c r="F216" s="298">
        <v>3</v>
      </c>
      <c r="G216" s="336"/>
      <c r="H216" s="404" t="s">
        <v>3433</v>
      </c>
      <c r="I216" s="404"/>
      <c r="J216" s="404"/>
      <c r="K216" s="342"/>
    </row>
    <row r="217" spans="2:11" s="1" customFormat="1" ht="15" customHeight="1">
      <c r="B217" s="341"/>
      <c r="C217" s="277"/>
      <c r="D217" s="277"/>
      <c r="E217" s="277"/>
      <c r="F217" s="298">
        <v>4</v>
      </c>
      <c r="G217" s="336"/>
      <c r="H217" s="404" t="s">
        <v>3434</v>
      </c>
      <c r="I217" s="404"/>
      <c r="J217" s="404"/>
      <c r="K217" s="342"/>
    </row>
    <row r="218" spans="2:11" s="1" customFormat="1" ht="12.75" customHeight="1">
      <c r="B218" s="343"/>
      <c r="C218" s="344"/>
      <c r="D218" s="344"/>
      <c r="E218" s="344"/>
      <c r="F218" s="344"/>
      <c r="G218" s="344"/>
      <c r="H218" s="344"/>
      <c r="I218" s="344"/>
      <c r="J218" s="344"/>
      <c r="K218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Frous</dc:creator>
  <cp:keywords/>
  <dc:description/>
  <cp:lastModifiedBy>Drobilová Monika</cp:lastModifiedBy>
  <dcterms:created xsi:type="dcterms:W3CDTF">2023-06-29T07:07:38Z</dcterms:created>
  <dcterms:modified xsi:type="dcterms:W3CDTF">2023-07-21T09:25:18Z</dcterms:modified>
  <cp:category/>
  <cp:version/>
  <cp:contentType/>
  <cp:contentStatus/>
</cp:coreProperties>
</file>