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bookViews>
    <workbookView xWindow="0" yWindow="0" windowWidth="21570" windowHeight="7980" activeTab="0"/>
  </bookViews>
  <sheets>
    <sheet name="Rekapitulace stavby" sheetId="1" r:id="rId1"/>
    <sheet name="D.1.1.-ST - Stavební část" sheetId="2" r:id="rId2"/>
    <sheet name="D.1.1.-MOB - Mobiliář" sheetId="3" r:id="rId3"/>
    <sheet name="D.1.4.-VZT - Vzduchotechnika" sheetId="4" r:id="rId4"/>
    <sheet name="D.1.4.-ZTI - Zdravotní in..." sheetId="5" r:id="rId5"/>
    <sheet name="D.1.4.-ÚT - Vytápění" sheetId="6" r:id="rId6"/>
    <sheet name="D.1.4.-MP - Medicinální p..." sheetId="7" r:id="rId7"/>
    <sheet name="D.1.4.-EL - Silnoproudá e..." sheetId="8" r:id="rId8"/>
    <sheet name="D.1.4.-SLA - Slaboproudé ..." sheetId="9" r:id="rId9"/>
    <sheet name="D.1.4.-EPS - Elektrická p..." sheetId="10" r:id="rId10"/>
    <sheet name="D.1.4.-NZS - Nouzový zvuk..." sheetId="11" r:id="rId11"/>
    <sheet name="VRN - Vedlejší rozpočtové..." sheetId="12" r:id="rId12"/>
    <sheet name="Pokyny pro vyplnění" sheetId="13" r:id="rId13"/>
  </sheets>
  <definedNames>
    <definedName name="_xlnm._FilterDatabase" localSheetId="2" hidden="1">'D.1.1.-MOB - Mobiliář'!$C$81:$K$135</definedName>
    <definedName name="_xlnm._FilterDatabase" localSheetId="1" hidden="1">'D.1.1.-ST - Stavební část'!$C$96:$K$1266</definedName>
    <definedName name="_xlnm._FilterDatabase" localSheetId="7" hidden="1">'D.1.4.-EL - Silnoproudá e...'!$C$87:$K$273</definedName>
    <definedName name="_xlnm._FilterDatabase" localSheetId="9" hidden="1">'D.1.4.-EPS - Elektrická p...'!$C$85:$K$134</definedName>
    <definedName name="_xlnm._FilterDatabase" localSheetId="6" hidden="1">'D.1.4.-MP - Medicinální p...'!$C$81:$K$118</definedName>
    <definedName name="_xlnm._FilterDatabase" localSheetId="10" hidden="1">'D.1.4.-NZS - Nouzový zvuk...'!$C$85:$K$139</definedName>
    <definedName name="_xlnm._FilterDatabase" localSheetId="8" hidden="1">'D.1.4.-SLA - Slaboproudé ...'!$C$83:$K$239</definedName>
    <definedName name="_xlnm._FilterDatabase" localSheetId="5" hidden="1">'D.1.4.-ÚT - Vytápění'!$C$88:$K$205</definedName>
    <definedName name="_xlnm._FilterDatabase" localSheetId="3" hidden="1">'D.1.4.-VZT - Vzduchotechnika'!$C$82:$K$233</definedName>
    <definedName name="_xlnm._FilterDatabase" localSheetId="4" hidden="1">'D.1.4.-ZTI - Zdravotní in...'!$C$89:$K$330</definedName>
    <definedName name="_xlnm._FilterDatabase" localSheetId="11" hidden="1">'VRN - Vedlejší rozpočtové...'!$C$84:$K$145</definedName>
    <definedName name="_xlnm.Print_Area" localSheetId="2">'D.1.1.-MOB - Mobiliář'!$C$4:$J$39,'D.1.1.-MOB - Mobiliář'!$C$45:$J$63,'D.1.1.-MOB - Mobiliář'!$C$69:$K$135</definedName>
    <definedName name="_xlnm.Print_Area" localSheetId="1">'D.1.1.-ST - Stavební část'!$C$4:$J$39,'D.1.1.-ST - Stavební část'!$C$45:$J$78,'D.1.1.-ST - Stavební část'!$C$84:$K$1266</definedName>
    <definedName name="_xlnm.Print_Area" localSheetId="7">'D.1.4.-EL - Silnoproudá e...'!$C$4:$J$39,'D.1.4.-EL - Silnoproudá e...'!$C$45:$J$69,'D.1.4.-EL - Silnoproudá e...'!$C$75:$K$273</definedName>
    <definedName name="_xlnm.Print_Area" localSheetId="9">'D.1.4.-EPS - Elektrická p...'!$C$4:$J$39,'D.1.4.-EPS - Elektrická p...'!$C$45:$J$67,'D.1.4.-EPS - Elektrická p...'!$C$73:$K$134</definedName>
    <definedName name="_xlnm.Print_Area" localSheetId="6">'D.1.4.-MP - Medicinální p...'!$C$4:$J$39,'D.1.4.-MP - Medicinální p...'!$C$45:$J$63,'D.1.4.-MP - Medicinální p...'!$C$69:$K$118</definedName>
    <definedName name="_xlnm.Print_Area" localSheetId="10">'D.1.4.-NZS - Nouzový zvuk...'!$C$4:$J$39,'D.1.4.-NZS - Nouzový zvuk...'!$C$45:$J$67,'D.1.4.-NZS - Nouzový zvuk...'!$C$73:$K$139</definedName>
    <definedName name="_xlnm.Print_Area" localSheetId="8">'D.1.4.-SLA - Slaboproudé ...'!$C$4:$J$39,'D.1.4.-SLA - Slaboproudé ...'!$C$45:$J$65,'D.1.4.-SLA - Slaboproudé ...'!$C$71:$K$239</definedName>
    <definedName name="_xlnm.Print_Area" localSheetId="5">'D.1.4.-ÚT - Vytápění'!$C$4:$J$39,'D.1.4.-ÚT - Vytápění'!$C$45:$J$70,'D.1.4.-ÚT - Vytápění'!$C$76:$K$205</definedName>
    <definedName name="_xlnm.Print_Area" localSheetId="3">'D.1.4.-VZT - Vzduchotechnika'!$C$4:$J$39,'D.1.4.-VZT - Vzduchotechnika'!$C$45:$J$64,'D.1.4.-VZT - Vzduchotechnika'!$C$70:$K$233</definedName>
    <definedName name="_xlnm.Print_Area" localSheetId="4">'D.1.4.-ZTI - Zdravotní in...'!$C$4:$J$39,'D.1.4.-ZTI - Zdravotní in...'!$C$45:$J$71,'D.1.4.-ZTI - Zdravotní in...'!$C$77:$K$330</definedName>
    <definedName name="_xlnm.Print_Area" localSheetId="12">'Pokyny pro vyplnění'!$B$2:$K$71,'Pokyny pro vyplnění'!$B$74:$K$118,'Pokyny pro vyplnění'!$B$121:$K$161,'Pokyny pro vyplnění'!$B$164:$K$218</definedName>
    <definedName name="_xlnm.Print_Area" localSheetId="0">'Rekapitulace stavby'!$D$4:$AO$36,'Rekapitulace stavby'!$C$42:$AQ$66</definedName>
    <definedName name="_xlnm.Print_Area" localSheetId="11">'VRN - Vedlejší rozpočtové...'!$C$4:$J$39,'VRN - Vedlejší rozpočtové...'!$C$45:$J$66,'VRN - Vedlejší rozpočtové...'!$C$72:$K$145</definedName>
    <definedName name="_xlnm.Print_Titles" localSheetId="0">'Rekapitulace stavby'!$52:$52</definedName>
    <definedName name="_xlnm.Print_Titles" localSheetId="1">'D.1.1.-ST - Stavební část'!$96:$96</definedName>
    <definedName name="_xlnm.Print_Titles" localSheetId="2">'D.1.1.-MOB - Mobiliář'!$81:$81</definedName>
    <definedName name="_xlnm.Print_Titles" localSheetId="3">'D.1.4.-VZT - Vzduchotechnika'!$82:$82</definedName>
    <definedName name="_xlnm.Print_Titles" localSheetId="4">'D.1.4.-ZTI - Zdravotní in...'!$89:$89</definedName>
    <definedName name="_xlnm.Print_Titles" localSheetId="5">'D.1.4.-ÚT - Vytápění'!$88:$88</definedName>
    <definedName name="_xlnm.Print_Titles" localSheetId="6">'D.1.4.-MP - Medicinální p...'!$81:$81</definedName>
    <definedName name="_xlnm.Print_Titles" localSheetId="7">'D.1.4.-EL - Silnoproudá e...'!$87:$87</definedName>
    <definedName name="_xlnm.Print_Titles" localSheetId="8">'D.1.4.-SLA - Slaboproudé ...'!$83:$83</definedName>
    <definedName name="_xlnm.Print_Titles" localSheetId="9">'D.1.4.-EPS - Elektrická p...'!$85:$85</definedName>
    <definedName name="_xlnm.Print_Titles" localSheetId="10">'D.1.4.-NZS - Nouzový zvuk...'!$85:$85</definedName>
    <definedName name="_xlnm.Print_Titles" localSheetId="11">'VRN - Vedlejší rozpočtové...'!$84:$84</definedName>
  </definedNames>
  <calcPr calcId="191029"/>
</workbook>
</file>

<file path=xl/sharedStrings.xml><?xml version="1.0" encoding="utf-8"?>
<sst xmlns="http://schemas.openxmlformats.org/spreadsheetml/2006/main" count="25276" uniqueCount="3944">
  <si>
    <t>Export Komplet</t>
  </si>
  <si>
    <t>VZ</t>
  </si>
  <si>
    <t>2.0</t>
  </si>
  <si>
    <t>ZAMOK</t>
  </si>
  <si>
    <t>False</t>
  </si>
  <si>
    <t>{6b7f17b8-2a9a-46fe-a72c-e0545c99dd06}</t>
  </si>
  <si>
    <t>0,01</t>
  </si>
  <si>
    <t>21</t>
  </si>
  <si>
    <t>15</t>
  </si>
  <si>
    <t>REKAPITULACE STAVBY</t>
  </si>
  <si>
    <t>v ---  níže se nacházejí doplnkové a pomocné údaje k sestavám  --- v</t>
  </si>
  <si>
    <t>Návod na vyplnění</t>
  </si>
  <si>
    <t>0,001</t>
  </si>
  <si>
    <t>Kód:</t>
  </si>
  <si>
    <t>08/2022</t>
  </si>
  <si>
    <t>Měnit lze pouze buňky se žlutým podbarvením!
1) v Rekapitulaci stavby vyplňte údaje o Uchazeči (přenesou se do ostatních sestav i v jiných listech)
2) na vybraných listech vyplňte v sestavě Soupis prací ceny u položek</t>
  </si>
  <si>
    <t>Stavba:</t>
  </si>
  <si>
    <t>Nemocnice Sokolov, Slovenská 545 Pavilon D / 2.NP - ONP A</t>
  </si>
  <si>
    <t>KSO:</t>
  </si>
  <si>
    <t>801 11</t>
  </si>
  <si>
    <t>CC-CZ:</t>
  </si>
  <si>
    <t>1264</t>
  </si>
  <si>
    <t>Místo:</t>
  </si>
  <si>
    <t>Sokolov</t>
  </si>
  <si>
    <t>Datum:</t>
  </si>
  <si>
    <t>29. 9. 2022</t>
  </si>
  <si>
    <t>CZ-CPV:</t>
  </si>
  <si>
    <t>45000000-7</t>
  </si>
  <si>
    <t>CZ-CPA:</t>
  </si>
  <si>
    <t>41.00.28</t>
  </si>
  <si>
    <t>Zadavatel:</t>
  </si>
  <si>
    <t>IČ:</t>
  </si>
  <si>
    <t/>
  </si>
  <si>
    <t>Karlovarský kraj</t>
  </si>
  <si>
    <t>DIČ:</t>
  </si>
  <si>
    <t>Uchazeč:</t>
  </si>
  <si>
    <t>Vyplň údaj</t>
  </si>
  <si>
    <t>Projektant:</t>
  </si>
  <si>
    <t>26384795</t>
  </si>
  <si>
    <t>JURICA a.s. - Ateliér Sokolov</t>
  </si>
  <si>
    <t>True</t>
  </si>
  <si>
    <t>Zpracovatel:</t>
  </si>
  <si>
    <t>Eva Marková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</si>
  <si>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</si>
  <si>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</si>
  <si>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</si>
  <si>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</si>
  <si>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</si>
  <si>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</si>
  <si>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</si>
  <si>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</si>
  <si>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</si>
  <si>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</si>
  <si>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</si>
  <si>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</si>
  <si>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</si>
  <si>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</si>
  <si>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</si>
  <si>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</si>
  <si>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</si>
  <si>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</si>
  <si>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</si>
  <si>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</si>
  <si>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</si>
  <si>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</si>
  <si>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</si>
  <si>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</si>
  <si>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</si>
  <si>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</si>
  <si>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</si>
  <si>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</si>
  <si>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</si>
  <si>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</si>
  <si>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</si>
  <si>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</si>
  <si>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</si>
  <si>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</si>
  <si>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</si>
  <si>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</si>
  <si>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</si>
  <si>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</si>
  <si>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</si>
  <si>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</si>
  <si>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</si>
  <si>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D.1.1./ST</t>
  </si>
  <si>
    <t>Stavební část</t>
  </si>
  <si>
    <t>STA</t>
  </si>
  <si>
    <t>1</t>
  </si>
  <si>
    <t>{c0f94058-4549-45ae-ba57-306b51b7a3df}</t>
  </si>
  <si>
    <t>2</t>
  </si>
  <si>
    <t>D.1.1./MOB</t>
  </si>
  <si>
    <t>Mobiliář</t>
  </si>
  <si>
    <t>{40a4b6c2-2519-42f3-b55c-bb22a7e74591}</t>
  </si>
  <si>
    <t>D.1.4./VZT</t>
  </si>
  <si>
    <t>Vzduchotechnika</t>
  </si>
  <si>
    <t>{6a8ce005-e15b-41e6-bc75-fae4531e1f59}</t>
  </si>
  <si>
    <t>D.1.4./ZTI</t>
  </si>
  <si>
    <t>Zdravotní instalace</t>
  </si>
  <si>
    <t>{09830d1a-6370-4c02-84b0-bed65b9feff6}</t>
  </si>
  <si>
    <t>D.1.4./ÚT</t>
  </si>
  <si>
    <t>Vytápění</t>
  </si>
  <si>
    <t>{98d0ca4a-7d60-4074-a2a5-d8b4a8753755}</t>
  </si>
  <si>
    <t>D.1.4./MP</t>
  </si>
  <si>
    <t>Medicinální plyny a lůžkové rampy</t>
  </si>
  <si>
    <t>{bf7bfeb7-9cd3-4b5d-b63b-a5f6b0421d83}</t>
  </si>
  <si>
    <t>D.1.4./EL</t>
  </si>
  <si>
    <t>Silnoproudá elektrotechnika</t>
  </si>
  <si>
    <t>{6bcb080a-acff-4499-8250-dc8f57299d02}</t>
  </si>
  <si>
    <t>D.1.4./SLA</t>
  </si>
  <si>
    <t>Slaboproudé instalace</t>
  </si>
  <si>
    <t>{0f6fcffc-7910-457b-964a-8846d3f73c86}</t>
  </si>
  <si>
    <t>D.1.4./EPS</t>
  </si>
  <si>
    <t>Elektrická požární signalizace</t>
  </si>
  <si>
    <t>{c5efc90d-e074-4cfe-bac1-08f09477e2bb}</t>
  </si>
  <si>
    <t>D.1.4./NZS</t>
  </si>
  <si>
    <t>Nouzový zvukový systém</t>
  </si>
  <si>
    <t>{6b780efa-6dd4-467b-8693-44473e3fca0e}</t>
  </si>
  <si>
    <t>VRN</t>
  </si>
  <si>
    <t>Vedlejší rozpočtové náklady</t>
  </si>
  <si>
    <t>{7f06d10e-861e-49d9-bf22-6d0d6cdcb06d}</t>
  </si>
  <si>
    <t>KRYCÍ LIST SOUPISU PRACÍ</t>
  </si>
  <si>
    <t>Objekt:</t>
  </si>
  <si>
    <t>D.1.1./ST - Stavební část</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</si>
  <si>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</si>
  <si>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</si>
  <si>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</si>
  <si>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</si>
  <si>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</si>
  <si>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</si>
  <si>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</si>
  <si>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</si>
  <si>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</si>
  <si>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</si>
  <si>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</si>
  <si>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</si>
  <si>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</si>
  <si>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</si>
  <si>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</si>
  <si>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</si>
  <si>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</si>
  <si>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</si>
  <si>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</si>
  <si>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</si>
  <si>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</si>
  <si>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</si>
  <si>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</si>
  <si>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</si>
  <si>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</si>
  <si>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</si>
  <si>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</si>
  <si>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</si>
  <si>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</si>
  <si>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</si>
  <si>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</si>
  <si>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</si>
  <si>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</si>
  <si>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</si>
  <si>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</si>
  <si>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</si>
  <si>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</si>
  <si>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</si>
  <si>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</si>
  <si>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</si>
  <si>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</si>
  <si>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317941121</t>
  </si>
  <si>
    <t>Osazování ocelových válcovaných nosníků na zdivu I nebo IE nebo U nebo UE nebo L do č. 12 nebo výšky do 120 mm</t>
  </si>
  <si>
    <t>t</t>
  </si>
  <si>
    <t>CS ÚRS 2022 02</t>
  </si>
  <si>
    <t>4</t>
  </si>
  <si>
    <t>-811998384</t>
  </si>
  <si>
    <t>Online PSC</t>
  </si>
  <si>
    <t>https://podminky.urs.cz/item/CS_URS_2022_02/317941121</t>
  </si>
  <si>
    <t>VV</t>
  </si>
  <si>
    <t>dlevýpis oceli - bourání</t>
  </si>
  <si>
    <t>L 60/60/6 = 5,42 kg/m</t>
  </si>
  <si>
    <t>"OP.04"  5,42*2*1,05*3/1000</t>
  </si>
  <si>
    <t>"OP.06"  5,42*2*1,25*5/1000</t>
  </si>
  <si>
    <t>Součet</t>
  </si>
  <si>
    <t>M</t>
  </si>
  <si>
    <t>13010424</t>
  </si>
  <si>
    <t>úhelník ocelový rovnostranný jakost S235JR (11 375) 60x60x6mm</t>
  </si>
  <si>
    <t>8</t>
  </si>
  <si>
    <t>-1078953919</t>
  </si>
  <si>
    <t>0,102*1,05 'Přepočtené koeficientem množství</t>
  </si>
  <si>
    <t>317944321</t>
  </si>
  <si>
    <t>Válcované nosníky dodatečně osazované do připravených otvorů bez zazdění hlav do č. 12</t>
  </si>
  <si>
    <t>-817010513</t>
  </si>
  <si>
    <t>https://podminky.urs.cz/item/CS_URS_2022_02/317944321</t>
  </si>
  <si>
    <t>"OP.01"  5,42*0,6*13/1000</t>
  </si>
  <si>
    <t>"OP.02"  5,42*2*0,65*2/1000</t>
  </si>
  <si>
    <t>"OP.03"  5,42*2*0,9*3/1000</t>
  </si>
  <si>
    <t>"OP.04"  5,42*2*1,05/1000</t>
  </si>
  <si>
    <t>"OP.05"  5,42*2*1,15*5/1000</t>
  </si>
  <si>
    <t>"OP.07"  5,42*2*1,4*2/1000</t>
  </si>
  <si>
    <t>"OP.08"  5,42*2*1,45*12/1000</t>
  </si>
  <si>
    <t>I 100  = 8,34 kg/m</t>
  </si>
  <si>
    <t>"OP.09"  8,34*2*2,15/1000</t>
  </si>
  <si>
    <t>340238212</t>
  </si>
  <si>
    <t>Zazdívka otvorů v příčkách nebo stěnách cihlami plnými pálenými plochy přes 0,25 m2 do 1 m2, tloušťky přes 100 mm</t>
  </si>
  <si>
    <t>m2</t>
  </si>
  <si>
    <t>-603722235</t>
  </si>
  <si>
    <t>https://podminky.urs.cz/item/CS_URS_2022_02/340238212</t>
  </si>
  <si>
    <t>"m.č. 224*2"  2,0*0,35</t>
  </si>
  <si>
    <t>"m.č. 227"  2,0*0,35</t>
  </si>
  <si>
    <t>"m.č. 231"  2,0*0,35</t>
  </si>
  <si>
    <t>"m.č. 232"  2,0*0,55</t>
  </si>
  <si>
    <t>"m.č. 233"  2,0*0,55</t>
  </si>
  <si>
    <t>"m.č. 234"  2,0*0,55</t>
  </si>
  <si>
    <t>"m.č. 235"  2,0*0,55</t>
  </si>
  <si>
    <t>"m.č. 236"  2,0*0,55</t>
  </si>
  <si>
    <t>"m.č. 237"  2,0*0,55</t>
  </si>
  <si>
    <t>"m.č. 238"  2,0*0,55</t>
  </si>
  <si>
    <t>"m.č. 239"  2,0*0,35</t>
  </si>
  <si>
    <t>"m.č. 241-43"  2,0*0,35*2</t>
  </si>
  <si>
    <t>"m.č. 251"  2,0*0,55</t>
  </si>
  <si>
    <t>"m.č. 256" 2,0*0,25</t>
  </si>
  <si>
    <t>5</t>
  </si>
  <si>
    <t>340239212</t>
  </si>
  <si>
    <t>Zazdívka otvorů v příčkách nebo stěnách cihlami plnými pálenými plochy přes 1 m2 do 4 m2, tloušťky přes 100 mm</t>
  </si>
  <si>
    <t>-1527130919</t>
  </si>
  <si>
    <t>https://podminky.urs.cz/item/CS_URS_2022_02/340239212</t>
  </si>
  <si>
    <t>"m.č. 222"  2,0*0,65</t>
  </si>
  <si>
    <t>"m.č. 244-45"  2,0*1,1</t>
  </si>
  <si>
    <t>"m.č. 249"  2,0*0,85</t>
  </si>
  <si>
    <t>"m.č. 254"  2,0*0,65</t>
  </si>
  <si>
    <t>6</t>
  </si>
  <si>
    <t>340271041</t>
  </si>
  <si>
    <t>Zazdívka otvorů v příčkách nebo stěnách pórobetonovými tvárnicemi plochy přes 0,025 m2 do 1 m2, objemová hmotnost 500 kg/m3, tloušťka příčky 150 mm</t>
  </si>
  <si>
    <t>1414050126</t>
  </si>
  <si>
    <t>https://podminky.urs.cz/item/CS_URS_2022_02/340271041</t>
  </si>
  <si>
    <t>"m.č.227"  2,0*(0,85+0,35)</t>
  </si>
  <si>
    <t>7</t>
  </si>
  <si>
    <t>342272225</t>
  </si>
  <si>
    <t>Příčky z pórobetonových tvárnic hladkých na tenké maltové lože objemová hmotnost do 500 kg/m3, tloušťka příčky 100 mm</t>
  </si>
  <si>
    <t>1087684643</t>
  </si>
  <si>
    <t>https://podminky.urs.cz/item/CS_URS_2022_02/342272225</t>
  </si>
  <si>
    <t>"m.č. 225"  (3,4+0,1)*0,675</t>
  </si>
  <si>
    <t>"m.č. 226+29"  (3,4+0,1)*0,7</t>
  </si>
  <si>
    <t>"m.č. 241"  (3,4+0,1)*1,56-0,7*2,0</t>
  </si>
  <si>
    <t>"m.č. 2449-253"  (3,4+0,1)*(3,57*2+1,67*2+0,45)-(0,9*2,0*4)</t>
  </si>
  <si>
    <t>342272235</t>
  </si>
  <si>
    <t>Příčky z pórobetonových tvárnic hladkých na tenké maltové lože objemová hmotnost do 500 kg/m3, tloušťka příčky 125 mm</t>
  </si>
  <si>
    <t>1265143538</t>
  </si>
  <si>
    <t>https://podminky.urs.cz/item/CS_URS_2022_02/342272235</t>
  </si>
  <si>
    <t>"m.č. 226+29"  (3,4+0,1)*(2,675*2)-0,7*2,0*2</t>
  </si>
  <si>
    <t>"m.č. 243"  (3,4+0,1)*3,57</t>
  </si>
  <si>
    <t>"m.č. 244"  (3,4+0,1)*3,57</t>
  </si>
  <si>
    <t>"m.č. 247"  (3,4+0,1)*3,57*2</t>
  </si>
  <si>
    <t>"m.č. 256"  (3,4+0,1)*2,57</t>
  </si>
  <si>
    <t>9</t>
  </si>
  <si>
    <t>342272245</t>
  </si>
  <si>
    <t>Příčky z pórobetonových tvárnic hladkých na tenké maltové lože objemová hmotnost do 500 kg/m3, tloušťka příčky 150 mm</t>
  </si>
  <si>
    <t>312617963</t>
  </si>
  <si>
    <t>https://podminky.urs.cz/item/CS_URS_2022_02/342272245</t>
  </si>
  <si>
    <t>"m.č.223"  (3,4+0,1)*(3,72+1,55)</t>
  </si>
  <si>
    <t>"m.č.226+29"  (3,4+0,1)*(2,675-0,5)</t>
  </si>
  <si>
    <t>10</t>
  </si>
  <si>
    <t>342291111</t>
  </si>
  <si>
    <t>Ukotvení příček polyuretanovou pěnou, tl. příčky do 100 mm</t>
  </si>
  <si>
    <t>m</t>
  </si>
  <si>
    <t>-1765499021</t>
  </si>
  <si>
    <t>https://podminky.urs.cz/item/CS_URS_2022_02/342291111</t>
  </si>
  <si>
    <t>u etropu tl. 100 mm</t>
  </si>
  <si>
    <t>"m.č. 225"  0,675</t>
  </si>
  <si>
    <t>"m.č. 226+29"  0,7</t>
  </si>
  <si>
    <t>"m.č. 241"  1,56</t>
  </si>
  <si>
    <t>"m.č. 2449-253"  (3,57*2+1,67*2+0,45)</t>
  </si>
  <si>
    <t>11</t>
  </si>
  <si>
    <t>342291112</t>
  </si>
  <si>
    <t>Ukotvení příček polyuretanovou pěnou, tl. příčky přes 100 mm</t>
  </si>
  <si>
    <t>-1735204785</t>
  </si>
  <si>
    <t>https://podminky.urs.cz/item/CS_URS_2022_02/342291112</t>
  </si>
  <si>
    <t>u stropu tl. 125 mm</t>
  </si>
  <si>
    <t>"m.č. 226+29"  (2,675*2)</t>
  </si>
  <si>
    <t>"m.č. 243"  3,57</t>
  </si>
  <si>
    <t>"m.č. 244"  3,57</t>
  </si>
  <si>
    <t>"m.č. 247"  3,57*2</t>
  </si>
  <si>
    <t>"m.č. 256"  2,57</t>
  </si>
  <si>
    <t>u stropu tl. 150 mm</t>
  </si>
  <si>
    <t>"m.č.223"  (3,72+1,55)</t>
  </si>
  <si>
    <t>"m.č.226+29"  (2,675-0,5)</t>
  </si>
  <si>
    <t>12</t>
  </si>
  <si>
    <t>342291121</t>
  </si>
  <si>
    <t>Ukotvení příček plochými kotvami, do konstrukce cihelné</t>
  </si>
  <si>
    <t>1425946536</t>
  </si>
  <si>
    <t>https://podminky.urs.cz/item/CS_URS_2022_02/342291121</t>
  </si>
  <si>
    <t>po výšce</t>
  </si>
  <si>
    <t>(3,4+0,1)*23</t>
  </si>
  <si>
    <t>Vodorovné konstrukce</t>
  </si>
  <si>
    <t>13</t>
  </si>
  <si>
    <t>411321414</t>
  </si>
  <si>
    <t>Stropy z betonu železového (bez výztuže) stropů deskových, plochých střech, desek balkonových, desek hřibových stropů včetně hlavic hřibových sloupů tř. C 25/30</t>
  </si>
  <si>
    <t>m3</t>
  </si>
  <si>
    <t>-137896472</t>
  </si>
  <si>
    <t>https://podminky.urs.cz/item/CS_URS_2022_02/411321414</t>
  </si>
  <si>
    <t>zabetonování ocelových nosníků pod příčky</t>
  </si>
  <si>
    <t>(0,3-0,082)*0,2*6,65*3</t>
  </si>
  <si>
    <t>14</t>
  </si>
  <si>
    <t>413941123</t>
  </si>
  <si>
    <t>Osazování ocelových válcovaných nosníků ve stropech I nebo IE nebo U nebo UE nebo L č. 14 až 22 nebo výšky přes 120 do 220 mm</t>
  </si>
  <si>
    <t>-1731573528</t>
  </si>
  <si>
    <t>https://podminky.urs.cz/item/CS_URS_2022_02/413941123</t>
  </si>
  <si>
    <t>podlahové nosníky pod příčky I 180 = 21,9 kg/m</t>
  </si>
  <si>
    <t>21,9*2*6,55*3/1000</t>
  </si>
  <si>
    <t>13010720</t>
  </si>
  <si>
    <t>ocel profilová jakost S235JR (11 375) průřez I (IPN) 180</t>
  </si>
  <si>
    <t>-1059438598</t>
  </si>
  <si>
    <t>Úpravy povrchů, podlahy a osazování výplní</t>
  </si>
  <si>
    <t>16</t>
  </si>
  <si>
    <t>612131121</t>
  </si>
  <si>
    <t>Podkladní a spojovací vrstva vnitřních omítaných ploch penetrace disperzní nanášená ručně stěn</t>
  </si>
  <si>
    <t>1464996528</t>
  </si>
  <si>
    <t>https://podminky.urs.cz/item/CS_URS_2022_02/612131121</t>
  </si>
  <si>
    <t>na stávající zdivo</t>
  </si>
  <si>
    <t>886,215</t>
  </si>
  <si>
    <t>nové příčky</t>
  </si>
  <si>
    <t>2*(39,928+74,9+26,058)</t>
  </si>
  <si>
    <t>17</t>
  </si>
  <si>
    <t>612131301</t>
  </si>
  <si>
    <t>Podkladní a spojovací vrstva vnitřních omítaných ploch cementový postřik nanášený strojně celoplošně stěn</t>
  </si>
  <si>
    <t>-170482436</t>
  </si>
  <si>
    <t>https://podminky.urs.cz/item/CS_URS_2022_02/612131301</t>
  </si>
  <si>
    <t>stávající otlučené zdivo</t>
  </si>
  <si>
    <t>18</t>
  </si>
  <si>
    <t>612142001</t>
  </si>
  <si>
    <t>Potažení vnitřních ploch pletivem v ploše nebo pruzích, na plném podkladu sklovláknitým vtlačením do tmelu stěn</t>
  </si>
  <si>
    <t>-398550081</t>
  </si>
  <si>
    <t>https://podminky.urs.cz/item/CS_URS_2022_02/612142001</t>
  </si>
  <si>
    <t>na stávající zdivo (1/4)</t>
  </si>
  <si>
    <t>886,215/4</t>
  </si>
  <si>
    <t>nové příčky (1/4)</t>
  </si>
  <si>
    <t>2*(39,928+74,9+26,058)/4</t>
  </si>
  <si>
    <t>19</t>
  </si>
  <si>
    <t>612321131</t>
  </si>
  <si>
    <t>Potažení vnitřních ploch vápenocementovým štukem tloušťky do 3 mm svislých konstrukcí stěn</t>
  </si>
  <si>
    <t>1256346738</t>
  </si>
  <si>
    <t>https://podminky.urs.cz/item/CS_URS_2022_02/612321131</t>
  </si>
  <si>
    <t>přeštukování nových i původních neoklepaných (obvodové zdivé) omítek</t>
  </si>
  <si>
    <t>"m.č.220"   3,4*2*(46,8+2,25)-(2,0*(0,8*3+1,1*12+1,8+0,9*5+1,0*2+0,7)+0,4*0,6*13+1,4*2,1+1,1*2,3)</t>
  </si>
  <si>
    <t>"m.č.221"   3,4*(3,72*2+3,65)-1,3*2,0*2</t>
  </si>
  <si>
    <t>"m.č.222"   3,4*2*(3,5+5,4)-(1,35*2,0*2+0,8*2,0+1,1*2,0)</t>
  </si>
  <si>
    <t>"m.č.223"   3,4*2*(3,5+1,55)-(1,35*2,0+0,8*2,0)</t>
  </si>
  <si>
    <t>"m.č.224"   3,4*2*(2,675+1,16)-(0,8*2,0*2+0,7*2,0)</t>
  </si>
  <si>
    <t>"m.č.225"   3,4*2*(3,15+6,87+0,675)-(2,4*2,0*2+0,8*2,0)</t>
  </si>
  <si>
    <t>"m.č.226"   3,4*2*(3,4+2,675)-0,7*2,0</t>
  </si>
  <si>
    <t>"m.č.227"   3,4*2*(1,165+2,675)-(0,7*2,0+0,8*2,0+0,9*2,0)</t>
  </si>
  <si>
    <t>"m.č.228"   3,4*2*(5,91+3,65)-(2,4*2,0+0,9*2,0)</t>
  </si>
  <si>
    <t>"m.č.229"   3,4*2*(2,45+2,675)-0,7*2,0</t>
  </si>
  <si>
    <t>"m.č.231"   3,4*2*(5,91+3,375)-(2,4*2,0+1,1*2,0)</t>
  </si>
  <si>
    <t>"m.č.232"   3,4*2*(5,91+3,46)-(2,4*2,0+1,1*2,0)</t>
  </si>
  <si>
    <t>"m.č.233"   3,4*2*(5,91+3,345)-(2,4*2,0+1,1*2,0)</t>
  </si>
  <si>
    <t>"m.č.234"   3,4*2*(5,91+3,425)-(2,4*2,0+1,1*2,0)</t>
  </si>
  <si>
    <t>"m.č.235"   3,4*2*(5,91+3,375)-(2,4*2,0+1,1*2,0)</t>
  </si>
  <si>
    <t>"m.č.236"   3,4*2*(5,91+3,365)-(2,4*2,0+1,1*2,0)</t>
  </si>
  <si>
    <t>"m.č.237"   3,4*2*(5,91+3,365)-(2,4*2,0+1,1*2,0)</t>
  </si>
  <si>
    <t>"m.č.238"   3,4*2*(5,91+3,365)-(2,4*2,0+1,1*2,0)</t>
  </si>
  <si>
    <t>"m.č.239"   3,4*2*(5,91+3,385)-(2,4*2,0+1,1*2,0)</t>
  </si>
  <si>
    <t>"m.č.240"   3,4*2*(5,91+3,355)-(2,4*2,0+1,35*2,0+1,1*2,0)</t>
  </si>
  <si>
    <t>"m.č.241"   3,4*2*(2,145+1,56)-0,7*2,0*2</t>
  </si>
  <si>
    <t>"m.č.242"   3,4*2*(1,325+1,56)-(1,35*2,0+0,7*2,0)</t>
  </si>
  <si>
    <t>"m.č.243"   3,4*2*(3,57+1,615)-(1,35*2,0+0,9*2,0)</t>
  </si>
  <si>
    <t>"m.č.244"   3,4*2*(3,57+1,665)-(1,35*2,0+0,9*2,0)</t>
  </si>
  <si>
    <t>"m.č.245"   3,4*2*(3,57+3,48)-(1,35*2,0*2+1,0*2,0)</t>
  </si>
  <si>
    <t>"m.č.246"   3,4*2*(3,57+5,235+1,0)-(1,35*2,0*3+1,0*2,0)</t>
  </si>
  <si>
    <t>"m.č.247"   3,4*2*(3,57+1,7)-(1,35*2,0+0,9*2,0)</t>
  </si>
  <si>
    <t>"m.č.248"   3,4*2*(3,57+1,57)-(1,35*2,0+0,9*2,0*3)</t>
  </si>
  <si>
    <t>"m.č.249"   3,4*2*(1,735+1,7)-0,9*2,0</t>
  </si>
  <si>
    <t>"m.č.250"   3,4*2*(1,735+1,7)-(0,9*2,0+1,35*2,0)</t>
  </si>
  <si>
    <t>"m.č.251"   3,4*2*(3,57+1,6)-(1,35*2,0+0,9*2,0*3)</t>
  </si>
  <si>
    <t>"m.č.252"   3,4*2*(1,735+1,7)-0,9*2,0</t>
  </si>
  <si>
    <t>"m.č.253"   3,4*2*(1,735+1,7)-(0,9*2,0+1,35*2,0)</t>
  </si>
  <si>
    <t>"m.č.254"   3,4*2*(3,57+3,445)-(1,1*2,0*1,35*2,0*2)</t>
  </si>
  <si>
    <t>"m.č.255"   3,4*2*(3,57+3,5)-(1,1*2,0*1,35*2,0*2)</t>
  </si>
  <si>
    <t>"m.č.256"   3,4*2*(3,57+1,7-0,5)-1,35*2,0</t>
  </si>
  <si>
    <t>"m.č.257"   3,4*2*(3,57+3,43-0,5)-(1,35*2,0+2,4*2,0+1,8*2,0)</t>
  </si>
  <si>
    <t>Mezisoučet</t>
  </si>
  <si>
    <t>15% ostění</t>
  </si>
  <si>
    <t>1682,634*0,15</t>
  </si>
  <si>
    <t>méně obklady</t>
  </si>
  <si>
    <t>-423,937</t>
  </si>
  <si>
    <t>méně SDK stěny</t>
  </si>
  <si>
    <t>-283,54</t>
  </si>
  <si>
    <t>20</t>
  </si>
  <si>
    <t>612321321</t>
  </si>
  <si>
    <t>Omítka vápenocementová vnitřních ploch nanášená strojně jednovrstvá, tloušťky do 10 mm hladká svislých konstrukcí stěn</t>
  </si>
  <si>
    <t>163589629</t>
  </si>
  <si>
    <t>https://podminky.urs.cz/item/CS_URS_2022_02/612321321</t>
  </si>
  <si>
    <t>612321391</t>
  </si>
  <si>
    <t>Omítka vápenocementová vnitřních ploch nanášená strojně Příplatek k cenám za každých dalších i započatých 5 mm tloušťky omítky přes 10 mm stěn</t>
  </si>
  <si>
    <t>-197356825</t>
  </si>
  <si>
    <t>https://podminky.urs.cz/item/CS_URS_2022_02/612321391</t>
  </si>
  <si>
    <t>22</t>
  </si>
  <si>
    <t>619991011</t>
  </si>
  <si>
    <t>Zakrytí vnitřních ploch před znečištěním včetně pozdějšího odkrytí konstrukcí a prvků obalením fólií a přelepením páskou</t>
  </si>
  <si>
    <t>-1017402377</t>
  </si>
  <si>
    <t>https://podminky.urs.cz/item/CS_URS_2022_02/619991011</t>
  </si>
  <si>
    <t>okna</t>
  </si>
  <si>
    <t>2,2+1,55*25</t>
  </si>
  <si>
    <t>2,2+2,6*14</t>
  </si>
  <si>
    <t>dveře</t>
  </si>
  <si>
    <t>1,6*2,4+1,3*2,5</t>
  </si>
  <si>
    <t>23</t>
  </si>
  <si>
    <t>622143003</t>
  </si>
  <si>
    <t>Montáž omítkových profilů plastových, pozinkovaných nebo dřevěných upevněných vtlačením do podkladní vrstvy nebo přibitím rohových s tkaninou</t>
  </si>
  <si>
    <t>1826029514</t>
  </si>
  <si>
    <t>https://podminky.urs.cz/item/CS_URS_2022_02/622143003</t>
  </si>
  <si>
    <t>rohy</t>
  </si>
  <si>
    <t>3,4*34</t>
  </si>
  <si>
    <t>okna, dveře</t>
  </si>
  <si>
    <t>3,2*2*39+2,3*2+2,1*2</t>
  </si>
  <si>
    <t>24</t>
  </si>
  <si>
    <t>55343020</t>
  </si>
  <si>
    <t>profil rohový Pz s ostrou hlavou pro vnitřní omítky tl 12mm</t>
  </si>
  <si>
    <t>273200845</t>
  </si>
  <si>
    <t>374*1,05 'Přepočtené koeficientem množství</t>
  </si>
  <si>
    <t>25</t>
  </si>
  <si>
    <t>622143004</t>
  </si>
  <si>
    <t>Montáž omítkových profilů plastových, pozinkovaných nebo dřevěných upevněných vtlačením do podkladní vrstvy nebo přibitím začišťovacích samolepících pro vytvoření dilatujícího spoje s okenním rámem</t>
  </si>
  <si>
    <t>2070890424</t>
  </si>
  <si>
    <t>https://podminky.urs.cz/item/CS_URS_2022_02/622143004</t>
  </si>
  <si>
    <t>2*2,0*25+1,35*25</t>
  </si>
  <si>
    <t>2*2,0*14+2,4*14</t>
  </si>
  <si>
    <t>2,3*2+1,1</t>
  </si>
  <si>
    <t>26</t>
  </si>
  <si>
    <t>28342205</t>
  </si>
  <si>
    <t>profil začišťovací PVC 6mm s výztužnou tkaninou pro ostění ETICS</t>
  </si>
  <si>
    <t>-590511813</t>
  </si>
  <si>
    <t>27</t>
  </si>
  <si>
    <t>631311116</t>
  </si>
  <si>
    <t>Mazanina z betonu prostého bez zvýšených nároků na prostředí tl. přes 50 do 80 mm tř. C 25/30</t>
  </si>
  <si>
    <t>1996828575</t>
  </si>
  <si>
    <t>https://podminky.urs.cz/item/CS_URS_2022_02/631311116</t>
  </si>
  <si>
    <t>část podlahy m.č. 222</t>
  </si>
  <si>
    <t>2,0*3,6*0,8</t>
  </si>
  <si>
    <t>28</t>
  </si>
  <si>
    <t>631312141</t>
  </si>
  <si>
    <t>Doplnění dosavadních mazanin prostým betonem s dodáním hmot, bez potěru, plochy jednotlivě rýh v dosavadních mazaninách</t>
  </si>
  <si>
    <t>1289001329</t>
  </si>
  <si>
    <t>https://podminky.urs.cz/item/CS_URS_2022_02/631312141</t>
  </si>
  <si>
    <t>po vyzdění nových příček</t>
  </si>
  <si>
    <t>rýhy pro uložení nových příček</t>
  </si>
  <si>
    <t>87,02*0,1*0,1</t>
  </si>
  <si>
    <t>drážky do podlahy pro uložení nosníků pod příčky</t>
  </si>
  <si>
    <t>6,65*0,1*0,1*3</t>
  </si>
  <si>
    <t>29</t>
  </si>
  <si>
    <t>632450131</t>
  </si>
  <si>
    <t>Potěr cementový vyrovnávací ze suchých směsí v ploše o průměrné (střední) tl. od 10 do 20 mm</t>
  </si>
  <si>
    <t>-1989187318</t>
  </si>
  <si>
    <t>https://podminky.urs.cz/item/CS_URS_2022_02/632450131</t>
  </si>
  <si>
    <t>Tmelení hrubých nerovností</t>
  </si>
  <si>
    <t>skladba P1</t>
  </si>
  <si>
    <t>110+14+18,75+3,35+22,4+3,25+21,8+20*10+6,3+13+19,5+6,35+6,25+13,5</t>
  </si>
  <si>
    <t>skladba P2a</t>
  </si>
  <si>
    <t>65,95</t>
  </si>
  <si>
    <t>30</t>
  </si>
  <si>
    <t>632451033</t>
  </si>
  <si>
    <t>Potěr cementový vyrovnávací z malty (MC-15) v ploše o průměrné (střední) tl. přes 30 do 40 mm</t>
  </si>
  <si>
    <t>1118713680</t>
  </si>
  <si>
    <t>https://podminky.urs.cz/item/CS_URS_2022_02/632451033</t>
  </si>
  <si>
    <t>skladba P2b - spádový potěr</t>
  </si>
  <si>
    <t>12,45</t>
  </si>
  <si>
    <t>31</t>
  </si>
  <si>
    <t>632451252</t>
  </si>
  <si>
    <t>Potěr cementový samonivelační litý tř. C 30, tl. přes 35 do 40 mm</t>
  </si>
  <si>
    <t>-1250392990</t>
  </si>
  <si>
    <t>https://podminky.urs.cz/item/CS_URS_2022_02/632451252</t>
  </si>
  <si>
    <t>458,45</t>
  </si>
  <si>
    <t>32</t>
  </si>
  <si>
    <t>632683112</t>
  </si>
  <si>
    <t>Sešívání trhlin v betonových podlahách ocelovými sponkami se zálivkou pryskyřicí vzdálenosti sponek přes 10 do 15 cm</t>
  </si>
  <si>
    <t>-1556255547</t>
  </si>
  <si>
    <t>https://podminky.urs.cz/item/CS_URS_2022_02/632683112</t>
  </si>
  <si>
    <t>m.č. 222 stará podlaha s novou</t>
  </si>
  <si>
    <t>3,6</t>
  </si>
  <si>
    <t>33</t>
  </si>
  <si>
    <t>642942111</t>
  </si>
  <si>
    <t>Osazování zárubní nebo rámů kovových dveřních lisovaných nebo z úhelníků bez dveřních křídel na cementovou maltu, plochy otvoru do 2,5 m2</t>
  </si>
  <si>
    <t>kus</t>
  </si>
  <si>
    <t>453299984</t>
  </si>
  <si>
    <t>https://podminky.urs.cz/item/CS_URS_2022_02/642942111</t>
  </si>
  <si>
    <t>1+3+5+4+12</t>
  </si>
  <si>
    <t>34</t>
  </si>
  <si>
    <t>dod342-01</t>
  </si>
  <si>
    <t>ocelová zárubeň pro zazdění se stínovou drážkou vč. těsnění 100/900/1970 mm</t>
  </si>
  <si>
    <t>R-položka</t>
  </si>
  <si>
    <t>-761710013</t>
  </si>
  <si>
    <t>35</t>
  </si>
  <si>
    <t>dod342-02</t>
  </si>
  <si>
    <t>ocelová zárubeň pro zazdění se stínovou drážkou vč. těsnění 150/700/1970 mm</t>
  </si>
  <si>
    <t>459338257</t>
  </si>
  <si>
    <t>36</t>
  </si>
  <si>
    <t>dod342-03</t>
  </si>
  <si>
    <t>ocelová zárubeň pro zazdění se stínovou drážkou vč. těsnění 150/800/1970 mm</t>
  </si>
  <si>
    <t>-5643558</t>
  </si>
  <si>
    <t>37</t>
  </si>
  <si>
    <t>dod342-04</t>
  </si>
  <si>
    <t>ocelová zárubeň pro zazdění se stínovou drážkou vč. těsnění 150/900/1970 mm</t>
  </si>
  <si>
    <t>-1205093062</t>
  </si>
  <si>
    <t>38</t>
  </si>
  <si>
    <t>dod342-05</t>
  </si>
  <si>
    <t>ocelová zárubeň pro zazdění se stínovou drážkou vč. těsnění 150/1100/1970 mm nemocniční</t>
  </si>
  <si>
    <t>1485872605</t>
  </si>
  <si>
    <t>39</t>
  </si>
  <si>
    <t>dod342-06</t>
  </si>
  <si>
    <t xml:space="preserve">ocelová zárubeň pro zazdění se stínovou drážkou vč. těsnění 225/800/1970 mm </t>
  </si>
  <si>
    <t>-137538829</t>
  </si>
  <si>
    <t>40</t>
  </si>
  <si>
    <t>dod342-07</t>
  </si>
  <si>
    <t>ocelová zárubeň pro zazdění se stínovou drážkou vč. těsnění 225/1100/1970 mm nemocniční</t>
  </si>
  <si>
    <t>357747162</t>
  </si>
  <si>
    <t>41</t>
  </si>
  <si>
    <t>642942221</t>
  </si>
  <si>
    <t>Osazování zárubní nebo rámů kovových dveřních lisovaných nebo z úhelníků bez dveřních křídel na cementovou maltu, plochy otvoru přes 2,5 do 4,5 m2</t>
  </si>
  <si>
    <t>-139743605</t>
  </si>
  <si>
    <t>https://podminky.urs.cz/item/CS_URS_2022_02/642942221</t>
  </si>
  <si>
    <t>42</t>
  </si>
  <si>
    <t>dod342-09</t>
  </si>
  <si>
    <t>ocelová zárubeň pro zazdění se stínovou drážkou vč. těsnění 150/1800/1970 mm nemocniční</t>
  </si>
  <si>
    <t>96416012</t>
  </si>
  <si>
    <t>Ostatní konstrukce a práce, bourání</t>
  </si>
  <si>
    <t>43</t>
  </si>
  <si>
    <t>949101111</t>
  </si>
  <si>
    <t>Lešení pomocné pracovní pro objekty pozemních staveb pro zatížení do 150 kg/m2, o výšce lešeňové podlahy do 1,9 m</t>
  </si>
  <si>
    <t>1270605393</t>
  </si>
  <si>
    <t>https://podminky.urs.cz/item/CS_URS_2022_02/949101111</t>
  </si>
  <si>
    <t>46*12</t>
  </si>
  <si>
    <t>44</t>
  </si>
  <si>
    <t>952901111</t>
  </si>
  <si>
    <t>Vyčištění budov nebo objektů před předáním do užívání budov bytové nebo občanské výstavby, světlé výšky podlaží do 4 m</t>
  </si>
  <si>
    <t>-309529732</t>
  </si>
  <si>
    <t>https://podminky.urs.cz/item/CS_URS_2022_02/952901111</t>
  </si>
  <si>
    <t>47,85*13,0</t>
  </si>
  <si>
    <t>45</t>
  </si>
  <si>
    <t>952902611</t>
  </si>
  <si>
    <t>Čištění budov při provádění oprav a udržovacích prací vysátím prachu z ostatních ploch</t>
  </si>
  <si>
    <t>508650937</t>
  </si>
  <si>
    <t>https://podminky.urs.cz/item/CS_URS_2022_02/952902611</t>
  </si>
  <si>
    <t>622,05*4</t>
  </si>
  <si>
    <t>46</t>
  </si>
  <si>
    <t>953943211</t>
  </si>
  <si>
    <t>Osazování drobných kovových předmětů kotvených do stěny hasicího přístroje</t>
  </si>
  <si>
    <t>1064270238</t>
  </si>
  <si>
    <t>https://podminky.urs.cz/item/CS_URS_2022_02/953943211</t>
  </si>
  <si>
    <t>47</t>
  </si>
  <si>
    <t>44932114</t>
  </si>
  <si>
    <t>přístroj hasicí ruční práškový PG 6 LE</t>
  </si>
  <si>
    <t>-785335630</t>
  </si>
  <si>
    <t>48</t>
  </si>
  <si>
    <t>962031133</t>
  </si>
  <si>
    <t>Bourání příček z cihel, tvárnic nebo příčkovek z cihel pálených, plných nebo dutých na maltu vápennou nebo vápenocementovou, tl. do 150 mm</t>
  </si>
  <si>
    <t>1271037673</t>
  </si>
  <si>
    <t>https://podminky.urs.cz/item/CS_URS_2022_02/962031133</t>
  </si>
  <si>
    <t>dle stávajícího stavu</t>
  </si>
  <si>
    <t>"m.č.248"    (3,4+0,1)*(1,42+1,74)</t>
  </si>
  <si>
    <t>"m.č.250-254"    (3,4+0,1)*(3,55*3+1,8*2)-(0,6*2,0+0,8*2,0+1,1*2,0)</t>
  </si>
  <si>
    <t>"m.č.255"    (3,4+0,1)*2,565</t>
  </si>
  <si>
    <t>"m.č.259-262"    (3,4+0,1)*(3,55+1,7*2)-(0,6*2,0*3)</t>
  </si>
  <si>
    <t>"m.č.265-268"    (3,4+0,1)*(2,675*3+0,7)-(0,6*2,0*2)</t>
  </si>
  <si>
    <t>49</t>
  </si>
  <si>
    <t>963051113</t>
  </si>
  <si>
    <t>Bourání železobetonových stropů deskových, tl. přes 80 mm</t>
  </si>
  <si>
    <t>-1416671404</t>
  </si>
  <si>
    <t>https://podminky.urs.cz/item/CS_URS_2022_02/963051113</t>
  </si>
  <si>
    <t>6,65*0,2*0,1*3</t>
  </si>
  <si>
    <t>50</t>
  </si>
  <si>
    <t>965043321</t>
  </si>
  <si>
    <t>Bourání mazanin betonových s potěrem nebo teracem tl. do 100 mm, plochy do 1 m2</t>
  </si>
  <si>
    <t>1736081766</t>
  </si>
  <si>
    <t>https://podminky.urs.cz/item/CS_URS_2022_02/965043321</t>
  </si>
  <si>
    <t>87,02*0,2*0,1</t>
  </si>
  <si>
    <t>51</t>
  </si>
  <si>
    <t>965043341</t>
  </si>
  <si>
    <t>Bourání mazanin betonových s potěrem nebo teracem tl. do 100 mm, plochy přes 4 m2</t>
  </si>
  <si>
    <t>-255013974</t>
  </si>
  <si>
    <t>https://podminky.urs.cz/item/CS_URS_2022_02/965043341</t>
  </si>
  <si>
    <t>m.č. 222</t>
  </si>
  <si>
    <t>2,0*3,6*0,1</t>
  </si>
  <si>
    <t>52</t>
  </si>
  <si>
    <t>965046111</t>
  </si>
  <si>
    <t>Broušení stávajících betonových podlah úběr do 3 mm</t>
  </si>
  <si>
    <t>-1546619568</t>
  </si>
  <si>
    <t>https://podminky.urs.cz/item/CS_URS_2022_02/965046111</t>
  </si>
  <si>
    <t>P1+P2</t>
  </si>
  <si>
    <t>458,45+(65,95+12,45)</t>
  </si>
  <si>
    <t>53</t>
  </si>
  <si>
    <t>965046119</t>
  </si>
  <si>
    <t>Broušení stávajících betonových podlah Příplatek k ceně za každý další 1 mm úběru</t>
  </si>
  <si>
    <t>-1805389326</t>
  </si>
  <si>
    <t>https://podminky.urs.cz/item/CS_URS_2022_02/965046119</t>
  </si>
  <si>
    <t>do 1 cm =10-3-1</t>
  </si>
  <si>
    <t>536,85*6</t>
  </si>
  <si>
    <t>54</t>
  </si>
  <si>
    <t>968072455</t>
  </si>
  <si>
    <t>Vybourání kovových rámů oken s křídly, dveřních zárubní, vrat, stěn, ostění nebo obkladů dveřních zárubní, plochy do 2 m2</t>
  </si>
  <si>
    <t>-206864621</t>
  </si>
  <si>
    <t>https://podminky.urs.cz/item/CS_URS_2022_02/968072455</t>
  </si>
  <si>
    <t>55</t>
  </si>
  <si>
    <t>968072456</t>
  </si>
  <si>
    <t>Vybourání kovových rámů oken s křídly, dveřních zárubní, vrat, stěn, ostění nebo obkladů dveřních zárubní, plochy přes 2 m2</t>
  </si>
  <si>
    <t>1672401369</t>
  </si>
  <si>
    <t>https://podminky.urs.cz/item/CS_URS_2022_02/968072456</t>
  </si>
  <si>
    <t>56</t>
  </si>
  <si>
    <t>971033331</t>
  </si>
  <si>
    <t>Vybourání otvorů ve zdivu základovém nebo nadzákladovém z cihel, tvárnic, příčkovek z cihel pálených na maltu vápennou nebo vápenocementovou plochy do 0,09 m2, tl. do 150 mm</t>
  </si>
  <si>
    <t>188471120</t>
  </si>
  <si>
    <t>https://podminky.urs.cz/item/CS_URS_2022_02/971033331</t>
  </si>
  <si>
    <t>pro podlahové nosníky</t>
  </si>
  <si>
    <t>57</t>
  </si>
  <si>
    <t>971033431</t>
  </si>
  <si>
    <t>Vybourání otvorů ve zdivu základovém nebo nadzákladovém z cihel, tvárnic, příčkovek z cihel pálených na maltu vápennou nebo vápenocementovou plochy do 0,25 m2, tl. do 150 mm</t>
  </si>
  <si>
    <t>-1871924229</t>
  </si>
  <si>
    <t>https://podminky.urs.cz/item/CS_URS_2022_02/971033431</t>
  </si>
  <si>
    <t>pro VZT pr. 200-300</t>
  </si>
  <si>
    <t>pro VZT pr. 350-450</t>
  </si>
  <si>
    <t>"pro VZT 450x400"  2</t>
  </si>
  <si>
    <t>"pro VZT 600x300" 1</t>
  </si>
  <si>
    <t>"pro VZT400x600" 13</t>
  </si>
  <si>
    <t>58</t>
  </si>
  <si>
    <t>971033531</t>
  </si>
  <si>
    <t>Vybourání otvorů ve zdivu základovém nebo nadzákladovém z cihel, tvárnic, příčkovek z cihel pálených na maltu vápennou nebo vápenocementovou plochy do 1 m2, tl. do 150 mm</t>
  </si>
  <si>
    <t>-381003727</t>
  </si>
  <si>
    <t>https://podminky.urs.cz/item/CS_URS_2022_02/971033531</t>
  </si>
  <si>
    <t>rozšiřování otvorů</t>
  </si>
  <si>
    <t>2,05*0,5*10</t>
  </si>
  <si>
    <t>59</t>
  </si>
  <si>
    <t>971033631</t>
  </si>
  <si>
    <t>Vybourání otvorů ve zdivu základovém nebo nadzákladovém z cihel, tvárnic, příčkovek z cihel pálených na maltu vápennou nebo vápenocementovou plochy do 4 m2, tl. do 150 mm</t>
  </si>
  <si>
    <t>-451568759</t>
  </si>
  <si>
    <t>https://podminky.urs.cz/item/CS_URS_2022_02/971033631</t>
  </si>
  <si>
    <t>otvory do místností</t>
  </si>
  <si>
    <t>"m.č. 222"  0,8*2,05</t>
  </si>
  <si>
    <t>"m.č. 232"  0,7*2,05</t>
  </si>
  <si>
    <t>"m.č. 233"  0,7*2,05</t>
  </si>
  <si>
    <t>"m.č. 234"  0,7*2,05</t>
  </si>
  <si>
    <t>"m.č. 235"  0,7*2,05</t>
  </si>
  <si>
    <t>"m.č. 236"  0,7*2,05</t>
  </si>
  <si>
    <t>"m.č. 237"  0,7*2,05</t>
  </si>
  <si>
    <t>"m.č. 238"  0,7*2,05</t>
  </si>
  <si>
    <t>"m.č. 239"  0,55*2,05</t>
  </si>
  <si>
    <t>"m.č. 241"  0,55*2,05</t>
  </si>
  <si>
    <t>"m.č. 243"  0,55*2,05</t>
  </si>
  <si>
    <t>"m.č. 245"  1,07*2,05</t>
  </si>
  <si>
    <t>"m.č. 247"  0,9*2,05</t>
  </si>
  <si>
    <t>"m.č. 248"  0,9*2,05</t>
  </si>
  <si>
    <t>"m.č. 251"  0,55*2,05</t>
  </si>
  <si>
    <t>60</t>
  </si>
  <si>
    <t>973031325</t>
  </si>
  <si>
    <t>Vysekání výklenků nebo kapes ve zdivu z cihel na maltu vápennou nebo vápenocementovou kapes, plochy do 0,10 m2, hl. do 300 mm</t>
  </si>
  <si>
    <t>-696716761</t>
  </si>
  <si>
    <t>https://podminky.urs.cz/item/CS_URS_2022_02/973031325</t>
  </si>
  <si>
    <t>61</t>
  </si>
  <si>
    <t>976081111</t>
  </si>
  <si>
    <t>Vybourání drobných zámečnických a jiných konstrukcí pozedního madla zazděného ve zdivu</t>
  </si>
  <si>
    <t>-1341643653</t>
  </si>
  <si>
    <t>https://podminky.urs.cz/item/CS_URS_2022_02/976081111</t>
  </si>
  <si>
    <t>chodba zleva</t>
  </si>
  <si>
    <t>4,0+1,1+1,4+6,3+2,4+4,4+2,2+0,6*2+4,4+4,4+4,3+0,6*2+4,3+3,1+0,6+0,9+4,2+2,5+1,0+2,2</t>
  </si>
  <si>
    <t>62</t>
  </si>
  <si>
    <t>977211111</t>
  </si>
  <si>
    <t>Řezání konstrukcí stěnovou pilou betonových nebo železobetonových průměru řezané výztuže do 16 mm hloubka řezu do 200 mm</t>
  </si>
  <si>
    <t>65659279</t>
  </si>
  <si>
    <t>https://podminky.urs.cz/item/CS_URS_2022_02/977211111</t>
  </si>
  <si>
    <t>do podlahy pro uložení podlahových nosníků I 180 pod nové příčky</t>
  </si>
  <si>
    <t>6,55*2*3</t>
  </si>
  <si>
    <t>63</t>
  </si>
  <si>
    <t>977312112</t>
  </si>
  <si>
    <t>Řezání stávajících betonových mazanin s vyztužením hloubky přes 50 do 100 mm</t>
  </si>
  <si>
    <t>-296424074</t>
  </si>
  <si>
    <t>https://podminky.urs.cz/item/CS_URS_2022_02/977312112</t>
  </si>
  <si>
    <t>100 mm pro uložení nových příček</t>
  </si>
  <si>
    <t>(13,865+29,645)*2</t>
  </si>
  <si>
    <t>64</t>
  </si>
  <si>
    <t>978013191</t>
  </si>
  <si>
    <t>Otlučení vápenných nebo vápenocementových omítek vnitřních ploch stěn s vyškrabáním spar, s očištěním zdiva, v rozsahu přes 50 do 100 %</t>
  </si>
  <si>
    <t>667839785</t>
  </si>
  <si>
    <t>https://podminky.urs.cz/item/CS_URS_2022_02/978013191</t>
  </si>
  <si>
    <t>tl. 2cm</t>
  </si>
  <si>
    <t>"m.č. 220"   3,4*(46,8*2+2,25*2)-2,0*(0,8*3+1,1*9+1,8+1,1*2+0,9*3+1,0*2+0,9*2+0,7+1,35*2+1,1)</t>
  </si>
  <si>
    <t>"m.č. 221"   3,4*2,72</t>
  </si>
  <si>
    <t>"m.č. 222"   3,4*(3,5*2)-0,8*2,0</t>
  </si>
  <si>
    <t>"m.č. 223"   3,4*3,5-0,8*2,0</t>
  </si>
  <si>
    <t>"m.č. 224"   3,4*1,16*2-0,8*2,0*2</t>
  </si>
  <si>
    <t>"m.č. 225"   3,4*(6,87+3,15)-0,8*2,0</t>
  </si>
  <si>
    <t>"m.č. 226"   3,4*(2,37+1,6+0,5)</t>
  </si>
  <si>
    <t>"m.č. 227"   3,4*1,165*2-0,8*2,0*2</t>
  </si>
  <si>
    <t>"m.č. 228"   3,4*(3,65+0,45*2)</t>
  </si>
  <si>
    <t>"m.č. 229"   3,4*(2,37+1,75+0,5)</t>
  </si>
  <si>
    <t>"m.č. 231"   3,4*(5,5+0,41*2+3,375-2,6)</t>
  </si>
  <si>
    <t>"m.č. 232"   3,4*(5,5*2+0,41*2+3,46-2,6)</t>
  </si>
  <si>
    <t>"m.č. 233"   3,4*(5,5*2+0,41*2+3,345-2,6)</t>
  </si>
  <si>
    <t>"m.č. 234"   3,4*(5,5+0,41*2+3,425-2,6)</t>
  </si>
  <si>
    <t>"m.č. 235"   3,4*(5,5+0,41*2+3,375-2,6)</t>
  </si>
  <si>
    <t>"m.č. 236"   3,4*(5,5+0,41*2+3,365-2,6)</t>
  </si>
  <si>
    <t>"m.č. 237"   3,4*(5,5+0,41*2+3,365-2,6)</t>
  </si>
  <si>
    <t>"m.č. 238"   3,4*(5,5+0,41*2+3,365-2,6)</t>
  </si>
  <si>
    <t>"m.č. 239"   3,4*(5,5+0,41*2+3,385-2,6)</t>
  </si>
  <si>
    <t>"m.č. 240"   3,4*(0,41*2+3,385-2,6)</t>
  </si>
  <si>
    <t>"m.č. 241"   3,4*2,145</t>
  </si>
  <si>
    <t>"m.č. 242"   3,4*1,425</t>
  </si>
  <si>
    <t>"m.č. 243"   3,4*(1,615+3,57)-0,9*2,0</t>
  </si>
  <si>
    <t>"m.č. 244"   3,4*(1,665+3,57)-0,9*2,0</t>
  </si>
  <si>
    <t>"m.č. 245"   3,4*(3,48+3,57)-1,0*2,0</t>
  </si>
  <si>
    <t>"m.č. 246"   3,4*(5,235+3,57+1,05*2)-1,0*2,0</t>
  </si>
  <si>
    <t>"m.č. 247"   3,4*1,565-0,9*2,0</t>
  </si>
  <si>
    <t>"m.č. 248"   3,4*1,565-0,9*2,0</t>
  </si>
  <si>
    <t>"m.č. 249+52"   3,4*3,85</t>
  </si>
  <si>
    <t>"m.č. 251"   3,4*(1,6+3,57)-0,9*2,0</t>
  </si>
  <si>
    <t>"m.č. 254"   3,4*(3,445+3,57+1,5)-1,1*2,0</t>
  </si>
  <si>
    <t>"m.č. 255"   3,4*(3,5+3,57)-1,1*2,0</t>
  </si>
  <si>
    <t>"m.č. 256"   3,4*(1,721+3,57)</t>
  </si>
  <si>
    <t>"m.č. 257"   3,4*3,43-1,8*2,0</t>
  </si>
  <si>
    <t>celkem uvařováno tl. 5cm</t>
  </si>
  <si>
    <t>886,215*1,5</t>
  </si>
  <si>
    <t>997</t>
  </si>
  <si>
    <t>Přesun sutě</t>
  </si>
  <si>
    <t>65</t>
  </si>
  <si>
    <t>997013151</t>
  </si>
  <si>
    <t>Vnitrostaveništní doprava suti a vybouraných hmot vodorovně do 50 m svisle s omezením mechanizace pro budovy a haly výšky do 6 m</t>
  </si>
  <si>
    <t>375641568</t>
  </si>
  <si>
    <t>https://podminky.urs.cz/item/CS_URS_2022_02/997013151</t>
  </si>
  <si>
    <t>66</t>
  </si>
  <si>
    <t>997013311</t>
  </si>
  <si>
    <t>Doprava suti shozem montáž a demontáž shozu výšky do 10 m</t>
  </si>
  <si>
    <t>-1509058637</t>
  </si>
  <si>
    <t>https://podminky.urs.cz/item/CS_URS_2022_02/997013311</t>
  </si>
  <si>
    <t>67</t>
  </si>
  <si>
    <t>997013321</t>
  </si>
  <si>
    <t>Doprava suti shozem montáž a demontáž shozu výšky Příplatek za první a každý další den použití shozu k ceně -3311</t>
  </si>
  <si>
    <t>-1489471510</t>
  </si>
  <si>
    <t>https://podminky.urs.cz/item/CS_URS_2022_02/997013321</t>
  </si>
  <si>
    <t>10*60</t>
  </si>
  <si>
    <t>68</t>
  </si>
  <si>
    <t>997013501</t>
  </si>
  <si>
    <t>Odvoz suti a vybouraných hmot na skládku nebo meziskládku se složením, na vzdálenost do 1 km</t>
  </si>
  <si>
    <t>-175515271</t>
  </si>
  <si>
    <t>https://podminky.urs.cz/item/CS_URS_2022_02/997013501</t>
  </si>
  <si>
    <t>69</t>
  </si>
  <si>
    <t>997013509</t>
  </si>
  <si>
    <t>Odvoz suti a vybouraných hmot na skládku nebo meziskládku se složením, na vzdálenost Příplatek k ceně za každý další i započatý 1 km přes 1 km</t>
  </si>
  <si>
    <t>-1174935056</t>
  </si>
  <si>
    <t>https://podminky.urs.cz/item/CS_URS_2022_02/997013509</t>
  </si>
  <si>
    <t>(169,361-3)*7</t>
  </si>
  <si>
    <t>azbest</t>
  </si>
  <si>
    <t>3*50</t>
  </si>
  <si>
    <t>70</t>
  </si>
  <si>
    <t>997013821</t>
  </si>
  <si>
    <t>Poplatek za uložení stavebního odpadu na skládce (skládkovné) ze stavebních materiálů obsahujících azbest zatříděných do Katalogu odpadů pod kódem 17 06 05</t>
  </si>
  <si>
    <t>-1885281870</t>
  </si>
  <si>
    <t>https://podminky.urs.cz/item/CS_URS_2022_02/997013821</t>
  </si>
  <si>
    <t>71</t>
  </si>
  <si>
    <t>997013871</t>
  </si>
  <si>
    <t>Poplatek za uložení stavebního odpadu na recyklační skládce (skládkovné) směsného stavebního a demoličního zatříděného do Katalogu odpadů pod kódem 17 09 04</t>
  </si>
  <si>
    <t>1409216832</t>
  </si>
  <si>
    <t>https://podminky.urs.cz/item/CS_URS_2022_02/997013871</t>
  </si>
  <si>
    <t>998</t>
  </si>
  <si>
    <t>Přesun hmot</t>
  </si>
  <si>
    <t>72</t>
  </si>
  <si>
    <t>998011001</t>
  </si>
  <si>
    <t>Přesun hmot pro budovy občanské výstavby, bydlení, výrobu a služby s nosnou svislou konstrukcí zděnou z cihel, tvárnic nebo kamene vodorovná dopravní vzdálenost do 100 m pro budovy výšky do 6 m</t>
  </si>
  <si>
    <t>2000346508</t>
  </si>
  <si>
    <t>https://podminky.urs.cz/item/CS_URS_2022_02/998011001</t>
  </si>
  <si>
    <t>PSV</t>
  </si>
  <si>
    <t>Práce a dodávky PSV</t>
  </si>
  <si>
    <t>762</t>
  </si>
  <si>
    <t>Konstrukce tesařské</t>
  </si>
  <si>
    <t>73</t>
  </si>
  <si>
    <t>762526811</t>
  </si>
  <si>
    <t>Demontáž podlah z desek dřevotřískových, překližkových, sololitových tl. do 20 mm bez polštářů</t>
  </si>
  <si>
    <t>251485583</t>
  </si>
  <si>
    <t>https://podminky.urs.cz/item/CS_URS_2022_02/762526811</t>
  </si>
  <si>
    <t>pod linem</t>
  </si>
  <si>
    <t>467,81</t>
  </si>
  <si>
    <t>763</t>
  </si>
  <si>
    <t>Konstrukce suché výstavby</t>
  </si>
  <si>
    <t>74</t>
  </si>
  <si>
    <t>763121422</t>
  </si>
  <si>
    <t>Stěna předsazená ze sádrokartonových desek s nosnou konstrukcí z ocelových profilů CW, UW jednoduše opláštěná deskou impregnovanou H2 tl. 12,5 mm bez izolace, EI 15, stěna tl. 62,5 mm, profil 50</t>
  </si>
  <si>
    <t>-779056509</t>
  </si>
  <si>
    <t>https://podminky.urs.cz/item/CS_URS_2022_02/763121422</t>
  </si>
  <si>
    <t>dle SDK 2</t>
  </si>
  <si>
    <t>"m.č.223"  1,2*(1,2+0,2)+1,2*0,2</t>
  </si>
  <si>
    <t>"m.č.226B"  1,2*0,9+0,9*0,2</t>
  </si>
  <si>
    <t>"m.č.229B"  1,2*1,2+1,2*0,2</t>
  </si>
  <si>
    <t>"m.č.241"  1,2*1,75+1,75*0,2</t>
  </si>
  <si>
    <t>"m.č.242"  1,2*1,325+1,325*0,2+1,2*1,36+1,36*0,45</t>
  </si>
  <si>
    <t>"m.č.243"  1,5*(1,425+0,25)+1,425*0,25</t>
  </si>
  <si>
    <t>"m.č.254"  1,5*(2,1+0,25)+2,1*0,25</t>
  </si>
  <si>
    <t>75</t>
  </si>
  <si>
    <t>763121466</t>
  </si>
  <si>
    <t>Stěna předsazená ze sádrokartonových desek s nosnou konstrukcí z ocelových profilů CW, UW dvojitě opláštěná deskami protipožárními impregnovanými DFH2 tl. 2 x 12,5 mm s izolací, EI 45, stěna tl. 100 mm, profil 75</t>
  </si>
  <si>
    <t>-1802764173</t>
  </si>
  <si>
    <t>https://podminky.urs.cz/item/CS_URS_2022_02/763121466</t>
  </si>
  <si>
    <t>m.č. 241 - tl. izolace 60 mm</t>
  </si>
  <si>
    <t>3,4*0,5*2</t>
  </si>
  <si>
    <t>m.č. 249-253 - tl. izolace 60 mm</t>
  </si>
  <si>
    <t>3,4*1,735*4</t>
  </si>
  <si>
    <t>76</t>
  </si>
  <si>
    <t>763121457</t>
  </si>
  <si>
    <t>Stěna předsazená ze sádrokartonových desek s nosnou konstrukcí z ocelových profilů CW, UW jednoduše opláštěná deskou vysokopevnostní protipožární impregnovanou s vysokou mechanickou odolností DFRIH2 tl. 12,5 mm s izolací, EI 30, Rw do 15 dB, stěna tl. 87,5 mm, profil 75</t>
  </si>
  <si>
    <t>-1827052757</t>
  </si>
  <si>
    <t>https://podminky.urs.cz/item/CS_URS_2022_02/763121457</t>
  </si>
  <si>
    <t>m.č. 246  - tl. izolace 60 mm</t>
  </si>
  <si>
    <t>3,4*3,5</t>
  </si>
  <si>
    <t>m.č. 255  - tl. izolace 60 mm</t>
  </si>
  <si>
    <t>3,4*1,735</t>
  </si>
  <si>
    <t>77</t>
  </si>
  <si>
    <t>763121481</t>
  </si>
  <si>
    <t>Stěna předsazená ze sádrokartonových desek s nosnou konstrukcí z ocelových profilů CW, UW dvojitě opláštěná deskami akustickými tl. 2 x 12,5 mm s izolací, EI 30, Rw do 28 dB, stěna tl. 77,5 mm, profil 50</t>
  </si>
  <si>
    <t>-2074059929</t>
  </si>
  <si>
    <t>https://podminky.urs.cz/item/CS_URS_2022_02/763121481</t>
  </si>
  <si>
    <t>"m.č. 222"  3,4*(5,4+0,4)-1,1*2,0</t>
  </si>
  <si>
    <t>"m.č. 228"  3,4*5,5*2-0,9*2,0</t>
  </si>
  <si>
    <t>"m.č. 231"  3,4*5,5+3,20*2,7-0,8*2,0</t>
  </si>
  <si>
    <t>"m.č. 232"  3,20*2,6-1,1*2,0</t>
  </si>
  <si>
    <t>"m.č. 233"  3,4*5,5+3,20*2,6-1,1*2,0</t>
  </si>
  <si>
    <t>"m.č. 234"  3,4*5,5+3,20*2,6-1,1*2,0</t>
  </si>
  <si>
    <t>"m.č. 235"  3,4*5,5+3,20*2,6-1,1*2,0</t>
  </si>
  <si>
    <t>"m.č. 236"  3,4*5,5+3,20*2,6-1,1*2,0</t>
  </si>
  <si>
    <t>"m.č. 237"  3,4*5,5+3,20*2,6-1,1*2,0</t>
  </si>
  <si>
    <t>"m.č. 238"  3,4*5,5+3,20*2,6-1,1*2,0</t>
  </si>
  <si>
    <t>"m.č. 239"  3,4*5,5+3,20*2,6-1,1*2,0</t>
  </si>
  <si>
    <t>"m.č. 240"  3,4*5,5+3,20*2,6-1,1*2,0</t>
  </si>
  <si>
    <t>78</t>
  </si>
  <si>
    <t>763121714</t>
  </si>
  <si>
    <t>Stěna předsazená ze sádrokartonových desek ostatní konstrukce a práce na předsazených stěnách ze sádrokartonových desek základní penetrační nátěr</t>
  </si>
  <si>
    <t>1199197576</t>
  </si>
  <si>
    <t>https://podminky.urs.cz/item/CS_URS_2022_02/763121714</t>
  </si>
  <si>
    <t>18,328+26,996+17,799+283,54</t>
  </si>
  <si>
    <t>79</t>
  </si>
  <si>
    <t>763121715</t>
  </si>
  <si>
    <t>Stěna předsazená ze sádrokartonových desek ostatní konstrukce a práce na předsazených stěnách ze sádrokartonových desek úprava styku stěny a podhledu separační páskou s akrylátem</t>
  </si>
  <si>
    <t>310245332</t>
  </si>
  <si>
    <t>https://podminky.urs.cz/item/CS_URS_2022_02/763121715</t>
  </si>
  <si>
    <t>0,5*2</t>
  </si>
  <si>
    <t>1,735*4</t>
  </si>
  <si>
    <t>3,5</t>
  </si>
  <si>
    <t>1,735</t>
  </si>
  <si>
    <t>"m.č. 222"  (5,4+0,4)</t>
  </si>
  <si>
    <t>"m.č. 228"  5,5*2</t>
  </si>
  <si>
    <t>"m.č. 231"  5,5+2,7</t>
  </si>
  <si>
    <t>"m.č. 232"  2,6</t>
  </si>
  <si>
    <t>"m.č. 233"  5,5+2,6-1,1*2,0</t>
  </si>
  <si>
    <t>"m.č. 234"  5,9</t>
  </si>
  <si>
    <t>"m.č. 235"  5,9</t>
  </si>
  <si>
    <t>"m.č. 236"  5,9</t>
  </si>
  <si>
    <t>"m.č. 237"  5,9</t>
  </si>
  <si>
    <t>"m.č. 238"  5,9</t>
  </si>
  <si>
    <t>"m.č. 239"  5,9</t>
  </si>
  <si>
    <t>"m.č. 240"  5,9</t>
  </si>
  <si>
    <t>80</t>
  </si>
  <si>
    <t>763121761</t>
  </si>
  <si>
    <t>Stěna předsazená ze sádrokartonových desek Příplatek k cenám za rovinnost kvality speciální tmelení kvality Q3</t>
  </si>
  <si>
    <t>-1833411391</t>
  </si>
  <si>
    <t>https://podminky.urs.cz/item/CS_URS_2022_02/763121761</t>
  </si>
  <si>
    <t>viz SDK 3</t>
  </si>
  <si>
    <t>283,54</t>
  </si>
  <si>
    <t>81</t>
  </si>
  <si>
    <t>763131511</t>
  </si>
  <si>
    <t>Podhled ze sádrokartonových desek jednovrstvá zavěšená spodní konstrukce z ocelových profilů CD, UD jednoduše opláštěná deskou standardní A, tl. 12,5 mm, bez izolace</t>
  </si>
  <si>
    <t>-1674871207</t>
  </si>
  <si>
    <t>https://podminky.urs.cz/item/CS_URS_2022_02/763131511</t>
  </si>
  <si>
    <t>"m.č. 220"  0,825*1,25</t>
  </si>
  <si>
    <t>"m.č. 221"  1,25*3,65</t>
  </si>
  <si>
    <t>"m.č. 222"  1,1*3,6</t>
  </si>
  <si>
    <t>"m.č. 223"  1,165*1,55</t>
  </si>
  <si>
    <t>"m.č. 225"  1,05*(6,87+1,2*2)</t>
  </si>
  <si>
    <t>"m.č. 228"  1,185*3,65</t>
  </si>
  <si>
    <t>"m.č. 231-239"  1,1*(3,375+3,46+3,345+3,425+3,375+3,365*3+3,385)</t>
  </si>
  <si>
    <t>"m.č. 240"  0,955*5,5</t>
  </si>
  <si>
    <t>"m.č. 242"  0,725*1,56</t>
  </si>
  <si>
    <t>"m.č. 243-248"  1,165*(1,615+1,665+3,48+5,235+1,68+1,565)</t>
  </si>
  <si>
    <t>"m.č. 250"  1,135*1,67</t>
  </si>
  <si>
    <t>"m.č. 251"  1,165*1,58</t>
  </si>
  <si>
    <t>"m.č. 253"  1,1735*1,67</t>
  </si>
  <si>
    <t>"m.č. 254-256"  1,165*(3,445+3,5+1,7)</t>
  </si>
  <si>
    <t>"m.č. 257"  1,165*2,41+1,025*2,945</t>
  </si>
  <si>
    <t>82</t>
  </si>
  <si>
    <t>763131714</t>
  </si>
  <si>
    <t>Podhled ze sádrokartonových desek ostatní práce a konstrukce na podhledech ze sádrokartonových desek základní penetrační nátěr</t>
  </si>
  <si>
    <t>-2048152397</t>
  </si>
  <si>
    <t>https://podminky.urs.cz/item/CS_URS_2022_02/763131714</t>
  </si>
  <si>
    <t>104,657+54,407</t>
  </si>
  <si>
    <t>83</t>
  </si>
  <si>
    <t>763131722</t>
  </si>
  <si>
    <t>Podhled ze sádrokartonových desek ostatní práce a konstrukce na podhledech ze sádrokartonových desek skokové změny výšky podhledu přes 0,5 m</t>
  </si>
  <si>
    <t>-707809752</t>
  </si>
  <si>
    <t>https://podminky.urs.cz/item/CS_URS_2022_02/763131722</t>
  </si>
  <si>
    <t>zleva nahoře v=525 mm</t>
  </si>
  <si>
    <t>6,87+3,65+3,375+3,46+3,345+3,425+3,375+3,365*3+3,385+5,5+0,6+0,85+1,25+3,65+3,6+1,1</t>
  </si>
  <si>
    <t>zprava dole v=600 mm</t>
  </si>
  <si>
    <t>1,8+1,025+2,41+1,7+3,5+3,445+5,325+3,5</t>
  </si>
  <si>
    <t>v=725 mm</t>
  </si>
  <si>
    <t>1,6+1,67+1,67+1,565+1,7+1,665+1,615+1,56+1,55</t>
  </si>
  <si>
    <t>84</t>
  </si>
  <si>
    <t>59030021</t>
  </si>
  <si>
    <t>deska SDK A tl 12,5mm</t>
  </si>
  <si>
    <t>1127697853</t>
  </si>
  <si>
    <t>(6,87+3,65+3,375+3,46+3,345+3,425+3,375+3,365*3+3,385+5,5+0,6+0,85+1,25+3,65+3,6+1,1)*0,525</t>
  </si>
  <si>
    <t>(1,8+1,025+2,41+1,7+3,5+3,445+5,325+3,5)*0,6</t>
  </si>
  <si>
    <t>(1,6+1,67+1,67+1,565+1,7+1,665+1,615+1,56+1,55)*0,725</t>
  </si>
  <si>
    <t>54,407*1,05 'Přepočtené koeficientem množství</t>
  </si>
  <si>
    <t>85</t>
  </si>
  <si>
    <t>763131761</t>
  </si>
  <si>
    <t>Podhled ze sádrokartonových desek Příplatek k cenám za plochu do 3 m2 jednotlivě</t>
  </si>
  <si>
    <t>-1484210375</t>
  </si>
  <si>
    <t>https://podminky.urs.cz/item/CS_URS_2022_02/763131761</t>
  </si>
  <si>
    <t>86</t>
  </si>
  <si>
    <t>763131771</t>
  </si>
  <si>
    <t>Podhled ze sádrokartonových desek Příplatek k cenám za rovinnost kvality speciální tmelení kvality Q3</t>
  </si>
  <si>
    <t>493476259</t>
  </si>
  <si>
    <t>https://podminky.urs.cz/item/CS_URS_2022_02/763131771</t>
  </si>
  <si>
    <t>87</t>
  </si>
  <si>
    <t>763411116</t>
  </si>
  <si>
    <t>Sanitární příčky vhodné do mokrého prostředí dělící z kompaktních desek tl. 13 mm</t>
  </si>
  <si>
    <t>-1128365834</t>
  </si>
  <si>
    <t>https://podminky.urs.cz/item/CS_URS_2022_02/763411116</t>
  </si>
  <si>
    <t>"SA.1"  2,1*(1,75-0,6)</t>
  </si>
  <si>
    <t>"SA.2"  2,1*(1,735-0,6)</t>
  </si>
  <si>
    <t>"SA.3"  2,1*(1,67-0,6)</t>
  </si>
  <si>
    <t>"SA.4"  2,1*(0,6+0,92-0,6)</t>
  </si>
  <si>
    <t>88</t>
  </si>
  <si>
    <t>763411126</t>
  </si>
  <si>
    <t>Sanitární příčky vhodné do mokrého prostředí dveře vnitřní do sanitárních příček šířky do 800 mm, výšky do 2 000 mm z kompaktních desek včetně nerezového kování tl. 13 mm</t>
  </si>
  <si>
    <t>-1384806472</t>
  </si>
  <si>
    <t>https://podminky.urs.cz/item/CS_URS_2022_02/763411126</t>
  </si>
  <si>
    <t>89</t>
  </si>
  <si>
    <t>763431001</t>
  </si>
  <si>
    <t>Montáž podhledu minerálního včetně zavěšeného roštu viditelného s panely vyjímatelnými, velikosti panelů do 0,36 m2</t>
  </si>
  <si>
    <t>-540891943</t>
  </si>
  <si>
    <t>https://podminky.urs.cz/item/CS_URS_2022_02/763431001</t>
  </si>
  <si>
    <t>dle plochy místností - EHC</t>
  </si>
  <si>
    <t>110+14+18,75+3,35+22,4+3,25+21,8+20,0*9+3,5+2,4+6,1+6,3+13,0+19,5+6,35+6+3+3,2+6+3+3,2+12,9+6,25+13,5</t>
  </si>
  <si>
    <t>néně SDK</t>
  </si>
  <si>
    <t>-(104,657-(1,806+4,078))</t>
  </si>
  <si>
    <t>dle plochy místností - EHP</t>
  </si>
  <si>
    <t>5,9+5,2+5,55+12,4</t>
  </si>
  <si>
    <t>"m.č. 223"  -1,165*1,55</t>
  </si>
  <si>
    <t>"m.č. 255"  -1,165*3,5</t>
  </si>
  <si>
    <t>plus čela</t>
  </si>
  <si>
    <t>54,407</t>
  </si>
  <si>
    <t>90</t>
  </si>
  <si>
    <t>59036314</t>
  </si>
  <si>
    <t>rastr nosný pro kazetové minerální podhledy závěs klip</t>
  </si>
  <si>
    <t>-2041844171</t>
  </si>
  <si>
    <t>5060+330</t>
  </si>
  <si>
    <t>91</t>
  </si>
  <si>
    <t>59036279</t>
  </si>
  <si>
    <t>rastr nosný lišta 15 ocel pozinkovaná lakovaná vertikální přechody, L=2400</t>
  </si>
  <si>
    <t>1580678140</t>
  </si>
  <si>
    <t>92</t>
  </si>
  <si>
    <t>EHC 600</t>
  </si>
  <si>
    <t>deska podhledová minerální 600x600x15mm , obsah CO2=2,99kg CO2equiv/m2 (specifikace dle PD  - Výkres podhledů, TZ)</t>
  </si>
  <si>
    <t>1782871597</t>
  </si>
  <si>
    <t>388,977*1,1 'Přepočtené koeficientem množství</t>
  </si>
  <si>
    <t>93</t>
  </si>
  <si>
    <t>EHP 600</t>
  </si>
  <si>
    <t>deska podhledová minerální 600x600x15mm , obsah CO2=3,78kg CO2equiv/m2 (specifikace dle PD  - Výkres podhledů, TZ)</t>
  </si>
  <si>
    <t>-853332987</t>
  </si>
  <si>
    <t>23,166*1,1 'Přepočtené koeficientem množství</t>
  </si>
  <si>
    <t>94</t>
  </si>
  <si>
    <t>590- pod.4</t>
  </si>
  <si>
    <t>mřížka z eloxovaného tahokovu 600x600 mm opatřená tmavým fleesem z horní strany</t>
  </si>
  <si>
    <t>1467214868</t>
  </si>
  <si>
    <t>95</t>
  </si>
  <si>
    <t>763431041</t>
  </si>
  <si>
    <t>Montáž podhledu minerálního včetně zavěšeného roštu Příplatek k cenám: za výšku zavěšení přes 0,5 do 1,0 m</t>
  </si>
  <si>
    <t>-667441668</t>
  </si>
  <si>
    <t>https://podminky.urs.cz/item/CS_URS_2022_02/763431041</t>
  </si>
  <si>
    <t>96</t>
  </si>
  <si>
    <t>763431201</t>
  </si>
  <si>
    <t>Montáž podhledu minerálního napojení na stěnu lištou obvodovou</t>
  </si>
  <si>
    <t>-1346808322</t>
  </si>
  <si>
    <t>https://podminky.urs.cz/item/CS_URS_2022_02/763431201</t>
  </si>
  <si>
    <t>"m.č. 220-221"  2*(47,4+2,25+3,72)</t>
  </si>
  <si>
    <t>"m.č. 222"  2*(3,5+5,4)</t>
  </si>
  <si>
    <t>"m.č. 223"  2*(3,565+1,55)</t>
  </si>
  <si>
    <t>"m.č. 224"  2*(2,675+1,16)</t>
  </si>
  <si>
    <t>"m.č. 225"  2*(3,15+6,87+0,675)</t>
  </si>
  <si>
    <t>"m.č. 226"  2*(2,37+2,675)</t>
  </si>
  <si>
    <t>"m.č. 227"  2*(2,675+1,165)</t>
  </si>
  <si>
    <t>"m.č. 228"  2*(5,91+3,65)</t>
  </si>
  <si>
    <t>"m.č. 229"  2*(2,45+2,675)</t>
  </si>
  <si>
    <t>"m.č. 231"  2*(5,91+3,375)</t>
  </si>
  <si>
    <t>"m.č. 232"  2*(5,91+3,46)</t>
  </si>
  <si>
    <t>"m.č. 233"  2*(5,91+3,345)</t>
  </si>
  <si>
    <t>"m.č. 234"  2*(5,91+3,425)</t>
  </si>
  <si>
    <t>"m.č. 235"  2*(5,91+3,375)</t>
  </si>
  <si>
    <t>"m.č. 236"  2*(5,91+3,365)</t>
  </si>
  <si>
    <t>"m.č. 237"  2*(5,91+3,365)</t>
  </si>
  <si>
    <t>"m.č. 238"  2*(5,91+3,365)</t>
  </si>
  <si>
    <t>"m.č. 239"  2*(5,91+3,385)</t>
  </si>
  <si>
    <t>"m.č. 240"  2*(5,91+3,355)</t>
  </si>
  <si>
    <t>"m.č. 241"  2*(2,145+1,56)</t>
  </si>
  <si>
    <t>"m.č. 242"  2*(1,325+1,56)</t>
  </si>
  <si>
    <t>"m.č. 243"  2*(3,565+1,615)</t>
  </si>
  <si>
    <t>"m.č. 244"  2*(3,6+1,665)</t>
  </si>
  <si>
    <t>"m.č. 245"  2*(3,6+3,5)</t>
  </si>
  <si>
    <t>"m.č. 246"  2*(3,6+5,25+1,0)</t>
  </si>
  <si>
    <t>"m.č. 247"  2*(3,6+1,7)</t>
  </si>
  <si>
    <t>"m.č. 248"  2*(3,565+1,565)</t>
  </si>
  <si>
    <t>"m.č. 249-450"  2*(1,735+1,67)*2</t>
  </si>
  <si>
    <t>"m.č. 251"  2*(3,565+1,6)</t>
  </si>
  <si>
    <t>"m.č. 252-453"  2*(1,735+1,67)*2</t>
  </si>
  <si>
    <t>"m.č. 254"  2*(3,565+3,445)</t>
  </si>
  <si>
    <t>"m.č. 255"  2*(3,565+3,5)</t>
  </si>
  <si>
    <t>"m.č. 256-257"  2*(4,2+3,565+2,57)</t>
  </si>
  <si>
    <t>97</t>
  </si>
  <si>
    <t>998763301</t>
  </si>
  <si>
    <t>Přesun hmot pro konstrukce montované z desek sádrokartonových, sádrovláknitých, cementovláknitých nebo cementových stanovený z hmotnosti přesunovaného materiálu vodorovná dopravní vzdálenost do 50 m v objektech výšky do 6 m</t>
  </si>
  <si>
    <t>-334730802</t>
  </si>
  <si>
    <t>https://podminky.urs.cz/item/CS_URS_2022_02/998763301</t>
  </si>
  <si>
    <t>98</t>
  </si>
  <si>
    <t>998763381</t>
  </si>
  <si>
    <t>Přesun hmot pro konstrukce montované z desek sádrokartonových, sádrovláknitých, cementovláknitých nebo cementových Příplatek k cenám za přesun prováděný bez použití mechanizace pro jakoukoliv výšku objektu</t>
  </si>
  <si>
    <t>-1321567482</t>
  </si>
  <si>
    <t>https://podminky.urs.cz/item/CS_URS_2022_02/998763381</t>
  </si>
  <si>
    <t>766</t>
  </si>
  <si>
    <t>Konstrukce truhlářské</t>
  </si>
  <si>
    <t>99</t>
  </si>
  <si>
    <t>766441821</t>
  </si>
  <si>
    <t>Demontáž parapetních desek dřevěných nebo plastových šířky do 300 mm, délky přes 1000 do 2000 mm</t>
  </si>
  <si>
    <t>939585530</t>
  </si>
  <si>
    <t>https://podminky.urs.cz/item/CS_URS_2022_02/766441821</t>
  </si>
  <si>
    <t>24+1</t>
  </si>
  <si>
    <t>100</t>
  </si>
  <si>
    <t>766441823</t>
  </si>
  <si>
    <t>Demontáž parapetních desek dřevěných nebo plastových šířky do 300 mm, délky přes 2000 mm</t>
  </si>
  <si>
    <t>1084614895</t>
  </si>
  <si>
    <t>https://podminky.urs.cz/item/CS_URS_2022_02/766441823</t>
  </si>
  <si>
    <t>13+1</t>
  </si>
  <si>
    <t>101</t>
  </si>
  <si>
    <t>76662R-15</t>
  </si>
  <si>
    <t>Výměna okeních kliček</t>
  </si>
  <si>
    <t>1936186792</t>
  </si>
  <si>
    <t>24+13</t>
  </si>
  <si>
    <t>102</t>
  </si>
  <si>
    <t>dod001</t>
  </si>
  <si>
    <t>okenní klika se zámkem</t>
  </si>
  <si>
    <t>149027537</t>
  </si>
  <si>
    <t>103</t>
  </si>
  <si>
    <t>766660001</t>
  </si>
  <si>
    <t>Montáž dveřních křídel dřevěných nebo plastových otevíravých do ocelové zárubně povrchově upravených jednokřídlových, šířky do 800 mm</t>
  </si>
  <si>
    <t>-868066247</t>
  </si>
  <si>
    <t>https://podminky.urs.cz/item/CS_URS_2022_02/766660001</t>
  </si>
  <si>
    <t>1+3+3+2</t>
  </si>
  <si>
    <t>104</t>
  </si>
  <si>
    <t>611620-B1/L</t>
  </si>
  <si>
    <t>dveře interier plné,hladké pro zdravot.zařízení, zvýšená mech.odolnost 700x1970, jednokřídlé, CPL laminát, vč. kování - (viz specifikace dle PD)</t>
  </si>
  <si>
    <t>1416469546</t>
  </si>
  <si>
    <t>105</t>
  </si>
  <si>
    <t>611620-B2/P</t>
  </si>
  <si>
    <t>dveře interier plné,hladké pro zdravot.zařízení, zvýšená mech.odolnost 800x1970,j ednokřídlé, CPL laminát,vč. kování - (viz specifikace dle PD)</t>
  </si>
  <si>
    <t>830068506</t>
  </si>
  <si>
    <t>106</t>
  </si>
  <si>
    <t>611620-B2/L</t>
  </si>
  <si>
    <t>-920819087</t>
  </si>
  <si>
    <t>107</t>
  </si>
  <si>
    <t>611620-B6/P</t>
  </si>
  <si>
    <t>709734996</t>
  </si>
  <si>
    <t>108</t>
  </si>
  <si>
    <t>611620-B6/L</t>
  </si>
  <si>
    <t>297444094</t>
  </si>
  <si>
    <t>109</t>
  </si>
  <si>
    <t>611620-B7/P</t>
  </si>
  <si>
    <t>-475648368</t>
  </si>
  <si>
    <t>110</t>
  </si>
  <si>
    <t>766660002</t>
  </si>
  <si>
    <t>Montáž dveřních křídel dřevěných nebo plastových otevíravých do ocelové zárubně povrchově upravených jednokřídlových, šířky přes 800 mm</t>
  </si>
  <si>
    <t>-951049597</t>
  </si>
  <si>
    <t>https://podminky.urs.cz/item/CS_URS_2022_02/766660002</t>
  </si>
  <si>
    <t>5+4+12+1</t>
  </si>
  <si>
    <t>111</t>
  </si>
  <si>
    <t>611620-B3a/P</t>
  </si>
  <si>
    <t>dveře interier plné,hladké pro zdravot.zařízení 900x1970,jednokřídlé, CPL laminát, zvýšená mech.odolnost, vř.kování - (viz specifikace dle PD)</t>
  </si>
  <si>
    <t>92544272</t>
  </si>
  <si>
    <t>112</t>
  </si>
  <si>
    <t>611620-B3a/L</t>
  </si>
  <si>
    <t>-1189587203</t>
  </si>
  <si>
    <t>113</t>
  </si>
  <si>
    <t>611620-B3b/P</t>
  </si>
  <si>
    <t>1254622988</t>
  </si>
  <si>
    <t>114</t>
  </si>
  <si>
    <t>611620-B3b/L</t>
  </si>
  <si>
    <t>1324741508</t>
  </si>
  <si>
    <t>115</t>
  </si>
  <si>
    <t>611620-B8/P</t>
  </si>
  <si>
    <t>1697709567</t>
  </si>
  <si>
    <t>116</t>
  </si>
  <si>
    <t>611620-B4/P</t>
  </si>
  <si>
    <t>dveře interier plné,hladké pro zdravot.zařízení 1100x1970,jednokřídlé, CPL laminát, zvýšená mech.odolnost, vč.kování  - (viz specifikace dle PD)</t>
  </si>
  <si>
    <t>-1096722783</t>
  </si>
  <si>
    <t>117</t>
  </si>
  <si>
    <t>611620-B4/L</t>
  </si>
  <si>
    <t>-1314468775</t>
  </si>
  <si>
    <t>118</t>
  </si>
  <si>
    <t>766660012</t>
  </si>
  <si>
    <t>Montáž dveřních křídel dřevěných nebo plastových otevíravých do ocelové zárubně povrchově upravených dvoukřídlových, šířky přes 1450 mm</t>
  </si>
  <si>
    <t>802915002</t>
  </si>
  <si>
    <t>https://podminky.urs.cz/item/CS_URS_2022_02/766660012</t>
  </si>
  <si>
    <t>119</t>
  </si>
  <si>
    <t>611620-B5</t>
  </si>
  <si>
    <t>dveře interier plné,hladké pro zdravot.zařízení 1800x1970,jednokřídlé, CPL laminát, zvýšená mech.odolnost, vč.kování - viz specifikace dle PD</t>
  </si>
  <si>
    <t>931707633</t>
  </si>
  <si>
    <t>120</t>
  </si>
  <si>
    <t>766660713</t>
  </si>
  <si>
    <t>Montáž dveřních doplňků plechu okopového</t>
  </si>
  <si>
    <t>-196816774</t>
  </si>
  <si>
    <t>https://podminky.urs.cz/item/CS_URS_2022_02/766660713</t>
  </si>
  <si>
    <t>2*(1+3+5+4+12+2+3+2+1)</t>
  </si>
  <si>
    <t>121</t>
  </si>
  <si>
    <t>54915211R</t>
  </si>
  <si>
    <t>plech okopový nerez 715x300x1mm</t>
  </si>
  <si>
    <t>-2116705775</t>
  </si>
  <si>
    <t>2*(1+3)</t>
  </si>
  <si>
    <t>122</t>
  </si>
  <si>
    <t>54915212R</t>
  </si>
  <si>
    <t>plech okopový nerez 815x300x1mm</t>
  </si>
  <si>
    <t>1083889763</t>
  </si>
  <si>
    <t>2*(3+2)</t>
  </si>
  <si>
    <t>123</t>
  </si>
  <si>
    <t>54915213R</t>
  </si>
  <si>
    <t>plech okopový nerez 915x300x1mm</t>
  </si>
  <si>
    <t>-1355326873</t>
  </si>
  <si>
    <t>2*(5+4+1)</t>
  </si>
  <si>
    <t>2*2</t>
  </si>
  <si>
    <t>124</t>
  </si>
  <si>
    <t>54915214R</t>
  </si>
  <si>
    <t>plech okopový nerez 1115x300x1mm</t>
  </si>
  <si>
    <t>-221397511</t>
  </si>
  <si>
    <t>2*12</t>
  </si>
  <si>
    <t>125</t>
  </si>
  <si>
    <t>766663916</t>
  </si>
  <si>
    <t>Oprava dveřních křídel dřevěných ruční seříznutí dveřních křídel z tvrdého dřeva</t>
  </si>
  <si>
    <t>668423505</t>
  </si>
  <si>
    <t>https://podminky.urs.cz/item/CS_URS_2022_02/766663916</t>
  </si>
  <si>
    <t>126</t>
  </si>
  <si>
    <t>766682111</t>
  </si>
  <si>
    <t>Montáž zárubní dřevěných, plastových nebo z lamina obložkových, pro dveře jednokřídlové, tloušťky stěny do 170 mm</t>
  </si>
  <si>
    <t>-1640789951</t>
  </si>
  <si>
    <t>https://podminky.urs.cz/item/CS_URS_2022_02/766682111</t>
  </si>
  <si>
    <t>3+2</t>
  </si>
  <si>
    <t>127</t>
  </si>
  <si>
    <t>55331431</t>
  </si>
  <si>
    <t>zárubeň jednokřídlá ocelová pro dodatečnou montáž tl stěny 75-100mm rozměru 700/1970, 2100mm</t>
  </si>
  <si>
    <t>878262929</t>
  </si>
  <si>
    <t>128</t>
  </si>
  <si>
    <t>55331436</t>
  </si>
  <si>
    <t>zárubeň jednokřídlá ocelová pro dodatečnou montáž tl stěny 110-150mm rozměru 700/1970, 2100mm</t>
  </si>
  <si>
    <t>799880176</t>
  </si>
  <si>
    <t>129</t>
  </si>
  <si>
    <t>55331437</t>
  </si>
  <si>
    <t>zárubeň jednokřídlá ocelová pro dodatečnou montáž tl stěny 110-150mm rozměru 800/1970, 2100mm</t>
  </si>
  <si>
    <t>2087115934</t>
  </si>
  <si>
    <t>130</t>
  </si>
  <si>
    <t>766682112</t>
  </si>
  <si>
    <t>Montáž zárubní dřevěných, plastových nebo z lamina obložkových, pro dveře jednokřídlové, tloušťky stěny přes 170 do 350 mm</t>
  </si>
  <si>
    <t>1387992780</t>
  </si>
  <si>
    <t>https://podminky.urs.cz/item/CS_URS_2022_02/766682112</t>
  </si>
  <si>
    <t>131</t>
  </si>
  <si>
    <t>55331448</t>
  </si>
  <si>
    <t>zárubeň jednokřídlá ocelová pro dodatečnou montáž tl stěny 210-250mm rozměru 900/1970, 2100mm</t>
  </si>
  <si>
    <t>1128809798</t>
  </si>
  <si>
    <t>132</t>
  </si>
  <si>
    <t>766691914</t>
  </si>
  <si>
    <t>Ostatní práce vyvěšení nebo zavěšení křídel dřevěných dveřních, plochy do 2 m2</t>
  </si>
  <si>
    <t>-1796199938</t>
  </si>
  <si>
    <t>https://podminky.urs.cz/item/CS_URS_2022_02/766691914</t>
  </si>
  <si>
    <t>dle výkres bourání</t>
  </si>
  <si>
    <t>133</t>
  </si>
  <si>
    <t>766691915</t>
  </si>
  <si>
    <t>Ostatní práce vyvěšení nebo zavěšení křídel dřevěných dveřních, plochy přes 2 m2</t>
  </si>
  <si>
    <t>1344625280</t>
  </si>
  <si>
    <t>https://podminky.urs.cz/item/CS_URS_2022_02/766691915</t>
  </si>
  <si>
    <t>134</t>
  </si>
  <si>
    <t>766694112</t>
  </si>
  <si>
    <t>Montáž ostatních truhlářských konstrukcí parapetních desek dřevěných nebo plastových šířky do 300 mm, délky přes 1000 do 1600 mm</t>
  </si>
  <si>
    <t>-1089691731</t>
  </si>
  <si>
    <t>https://podminky.urs.cz/item/CS_URS_2022_02/766694112</t>
  </si>
  <si>
    <t>135</t>
  </si>
  <si>
    <t>766694113</t>
  </si>
  <si>
    <t>Montáž ostatních truhlářských konstrukcí parapetních desek dřevěných nebo plastových šířky do 300 mm, délky přes 1600 do 2600 mm</t>
  </si>
  <si>
    <t>919151045</t>
  </si>
  <si>
    <t>https://podminky.urs.cz/item/CS_URS_2022_02/766694113</t>
  </si>
  <si>
    <t>12+1+1</t>
  </si>
  <si>
    <t>136</t>
  </si>
  <si>
    <t>61144402</t>
  </si>
  <si>
    <t>parapet plastový vnitřní komůrkový tl 20mm š 305mm</t>
  </si>
  <si>
    <t>-1966491003</t>
  </si>
  <si>
    <t>T1</t>
  </si>
  <si>
    <t>1,35*13+1,35*1</t>
  </si>
  <si>
    <t>T2</t>
  </si>
  <si>
    <t>2,4*12+2,4*1</t>
  </si>
  <si>
    <t>T3</t>
  </si>
  <si>
    <t>2,7*1</t>
  </si>
  <si>
    <t>137</t>
  </si>
  <si>
    <t>61144019</t>
  </si>
  <si>
    <t>koncovka k parapetu plastovému vnitřnímu 1 pár</t>
  </si>
  <si>
    <t>sada</t>
  </si>
  <si>
    <t>-495082389</t>
  </si>
  <si>
    <t>13+13+1+1</t>
  </si>
  <si>
    <t>138</t>
  </si>
  <si>
    <t>998766101</t>
  </si>
  <si>
    <t>Přesun hmot pro konstrukce truhlářské stanovený z hmotnosti přesunovaného materiálu vodorovná dopravní vzdálenost do 50 m v objektech výšky do 6 m</t>
  </si>
  <si>
    <t>428021574</t>
  </si>
  <si>
    <t>https://podminky.urs.cz/item/CS_URS_2022_02/998766101</t>
  </si>
  <si>
    <t>139</t>
  </si>
  <si>
    <t>998766181</t>
  </si>
  <si>
    <t>Přesun hmot pro konstrukce truhlářské stanovený z hmotnosti přesunovaného materiálu Příplatek k ceně za přesun prováděný bez použití mechanizace pro jakoukoliv výšku objektu</t>
  </si>
  <si>
    <t>572956432</t>
  </si>
  <si>
    <t>https://podminky.urs.cz/item/CS_URS_2022_02/998766181</t>
  </si>
  <si>
    <t>767</t>
  </si>
  <si>
    <t>Konstrukce zámečnické</t>
  </si>
  <si>
    <t>140</t>
  </si>
  <si>
    <t>767161211</t>
  </si>
  <si>
    <t>Montáž zábradlí rovného z profilové oceli do zdiva, hmotnosti 1 m zábradlí do 20 kg</t>
  </si>
  <si>
    <t>1621757269</t>
  </si>
  <si>
    <t>https://podminky.urs.cz/item/CS_URS_2022_02/767161211</t>
  </si>
  <si>
    <t>dle výpisu - ochranné stěnové prvky</t>
  </si>
  <si>
    <t>141</t>
  </si>
  <si>
    <t>167R-1211</t>
  </si>
  <si>
    <t>bakteriální madlo (vč. konzol a koncovek, motevního materiálu)</t>
  </si>
  <si>
    <t>-710547404</t>
  </si>
  <si>
    <t>Op.1</t>
  </si>
  <si>
    <t>142</t>
  </si>
  <si>
    <t>767641111</t>
  </si>
  <si>
    <t>Montáž automatických dveří posuvných, výšky do 2200 mm lineárních, šířky do 1000 mm</t>
  </si>
  <si>
    <t>-584549949</t>
  </si>
  <si>
    <t>https://podminky.urs.cz/item/CS_URS_2022_02/767641111</t>
  </si>
  <si>
    <t>143</t>
  </si>
  <si>
    <t>767-R-C1/P</t>
  </si>
  <si>
    <t>vnitřní posuvné (na stěnu), 1křídlové, automatické dveře 1000x2000 mm (specifikace dle PD)</t>
  </si>
  <si>
    <t>1025694650</t>
  </si>
  <si>
    <t>144</t>
  </si>
  <si>
    <t>767-R-C1/L</t>
  </si>
  <si>
    <t>390178757</t>
  </si>
  <si>
    <t>145</t>
  </si>
  <si>
    <t>767646401</t>
  </si>
  <si>
    <t>Montáž dveří ocelových nebo hliníkových revizních dvířek s rámem jednokřídlových, výšky do 1000 mm</t>
  </si>
  <si>
    <t>1128044456</t>
  </si>
  <si>
    <t>https://podminky.urs.cz/item/CS_URS_2022_02/767646401</t>
  </si>
  <si>
    <t>146</t>
  </si>
  <si>
    <t>553-RD.1</t>
  </si>
  <si>
    <t>dvířka instalačních šachet 400x600mm plechová uzamykatelná do ocelového rámečku EW30-DP2, nátěr bílé</t>
  </si>
  <si>
    <t>100380551</t>
  </si>
  <si>
    <t>147</t>
  </si>
  <si>
    <t>767-8-A5</t>
  </si>
  <si>
    <t>Stávající protipožární dveře- revize funkce kování (samozavírač, zámek,..)</t>
  </si>
  <si>
    <t>kpl</t>
  </si>
  <si>
    <t>-15406506</t>
  </si>
  <si>
    <t>148</t>
  </si>
  <si>
    <t>767-8-A6</t>
  </si>
  <si>
    <t>Stávající protipožární automatické dveře- přepojení na nové instalace ve spolupráci se servisním technikem dveří</t>
  </si>
  <si>
    <t>313958793</t>
  </si>
  <si>
    <t>149</t>
  </si>
  <si>
    <t>998767101</t>
  </si>
  <si>
    <t>Přesun hmot pro zámečnické konstrukce stanovený z hmotnosti přesunovaného materiálu vodorovná dopravní vzdálenost do 50 m v objektech výšky do 6 m</t>
  </si>
  <si>
    <t>-1792713964</t>
  </si>
  <si>
    <t>https://podminky.urs.cz/item/CS_URS_2022_02/998767101</t>
  </si>
  <si>
    <t>150</t>
  </si>
  <si>
    <t>998767181</t>
  </si>
  <si>
    <t>Přesun hmot pro zámečnické konstrukce stanovený z hmotnosti přesunovaného materiálu Příplatek k cenám za přesun prováděný bez použití mechanizace pro jakoukoliv výšku objektu</t>
  </si>
  <si>
    <t>1723990326</t>
  </si>
  <si>
    <t>https://podminky.urs.cz/item/CS_URS_2022_02/998767181</t>
  </si>
  <si>
    <t>771</t>
  </si>
  <si>
    <t>Podlahy z dlaždic</t>
  </si>
  <si>
    <t>151</t>
  </si>
  <si>
    <t>771111011</t>
  </si>
  <si>
    <t>Příprava podkladu před provedením dlažby vysátí podlah</t>
  </si>
  <si>
    <t>-304355000</t>
  </si>
  <si>
    <t>https://podminky.urs.cz/item/CS_URS_2022_02/771111011</t>
  </si>
  <si>
    <t>5,9+5,2+5,55+3,5+2,4+6,1+6,0+3,0+3,2+6,0+3,0+3,2+12,9</t>
  </si>
  <si>
    <t>skladba P2b</t>
  </si>
  <si>
    <t>152</t>
  </si>
  <si>
    <t>771121011</t>
  </si>
  <si>
    <t>Příprava podkladu před provedením dlažby nátěr penetrační na podlahu</t>
  </si>
  <si>
    <t>-420228390</t>
  </si>
  <si>
    <t>https://podminky.urs.cz/item/CS_URS_2022_02/771121011</t>
  </si>
  <si>
    <t>153</t>
  </si>
  <si>
    <t>771151011</t>
  </si>
  <si>
    <t>Příprava podkladu před provedením dlažby samonivelační stěrka min.pevnosti 20 MPa, tloušťky do 3 mm</t>
  </si>
  <si>
    <t>1429005307</t>
  </si>
  <si>
    <t>https://podminky.urs.cz/item/CS_URS_2022_02/771151011</t>
  </si>
  <si>
    <t>154</t>
  </si>
  <si>
    <t>771571810</t>
  </si>
  <si>
    <t>Demontáž podlah z dlaždic keramických kladených do malty</t>
  </si>
  <si>
    <t>1862750365</t>
  </si>
  <si>
    <t>https://podminky.urs.cz/item/CS_URS_2022_02/771571810</t>
  </si>
  <si>
    <t>dle místností - stávající stav</t>
  </si>
  <si>
    <t>12,48+2,34+9,7+6,11+2,39+1,64+1,8+1,29+1,26+2,69+2,69+5,13+5,39</t>
  </si>
  <si>
    <t>155</t>
  </si>
  <si>
    <t>771574312</t>
  </si>
  <si>
    <t>Montáž podlah z dlaždic keramických lepených flexibilním rychletuhnoucím lepidlem maloformátových hladkých přes 9 do 12 ks/m2</t>
  </si>
  <si>
    <t>-1772082318</t>
  </si>
  <si>
    <t>https://podminky.urs.cz/item/CS_URS_2022_02/771574312</t>
  </si>
  <si>
    <t>156</t>
  </si>
  <si>
    <t>59761003</t>
  </si>
  <si>
    <t>dlažba keramická hutná hladká do interiéru přes 9 do 12ks/m2</t>
  </si>
  <si>
    <t>1243322536</t>
  </si>
  <si>
    <t>78,4*1,08 'Přepočtené koeficientem množství</t>
  </si>
  <si>
    <t>157</t>
  </si>
  <si>
    <t>771577111</t>
  </si>
  <si>
    <t>Montáž podlah z dlaždic keramických lepených flexibilním lepidlem Příplatek k cenám za plochu do 5 m2 jednotlivě</t>
  </si>
  <si>
    <t>695412089</t>
  </si>
  <si>
    <t>https://podminky.urs.cz/item/CS_URS_2022_02/771577111</t>
  </si>
  <si>
    <t>3,5+2,4+3,0+3,2+3,0+3,2</t>
  </si>
  <si>
    <t>158</t>
  </si>
  <si>
    <t>771577114</t>
  </si>
  <si>
    <t>Montáž podlah z dlaždic keramických lepených flexibilním lepidlem Příplatek k cenám za dvousložkový spárovací tmel</t>
  </si>
  <si>
    <t>-1281328557</t>
  </si>
  <si>
    <t>https://podminky.urs.cz/item/CS_URS_2022_02/771577114</t>
  </si>
  <si>
    <t>159</t>
  </si>
  <si>
    <t>771577115</t>
  </si>
  <si>
    <t>Montáž podlah z dlaždic keramických lepených flexibilním lepidlem Příplatek k cenám za dvousložkové lepidlo</t>
  </si>
  <si>
    <t>-1395169563</t>
  </si>
  <si>
    <t>https://podminky.urs.cz/item/CS_URS_2022_02/771577115</t>
  </si>
  <si>
    <t>160</t>
  </si>
  <si>
    <t>771591112</t>
  </si>
  <si>
    <t>Izolace podlahy pod dlažbu nátěrem nebo stěrkou ve dvou vrstvách</t>
  </si>
  <si>
    <t>1359556238</t>
  </si>
  <si>
    <t>https://podminky.urs.cz/item/CS_URS_2022_02/771591112</t>
  </si>
  <si>
    <t>161</t>
  </si>
  <si>
    <t>771591115</t>
  </si>
  <si>
    <t>Podlahy - dokončovací práce spárování silikonem</t>
  </si>
  <si>
    <t>-1623095301</t>
  </si>
  <si>
    <t>https://podminky.urs.cz/item/CS_URS_2022_02/771591115</t>
  </si>
  <si>
    <t>podlaha - stěna</t>
  </si>
  <si>
    <t>"m.č.223"  2*(1,55+3,7)</t>
  </si>
  <si>
    <t>"m.č.226"  2*(2,675+2,37)</t>
  </si>
  <si>
    <t>"m.č.228"  2,2+(3,65+0,5*2+1,0)</t>
  </si>
  <si>
    <t>"m.č.229"  2*(2,45+2,675)</t>
  </si>
  <si>
    <t>"m.č.241"  2*(2,145+1,56)</t>
  </si>
  <si>
    <t>"m.č.242"  2*(1,525+1,56)</t>
  </si>
  <si>
    <t>"m.č.243"  2*(3,65+1,615)</t>
  </si>
  <si>
    <t>"m.č.244"  2*(3,65+1,665)</t>
  </si>
  <si>
    <t>"m.č.248"  2*(3,65+1,68)</t>
  </si>
  <si>
    <t>"m.č.249"  2*(1,67+1,735)</t>
  </si>
  <si>
    <t>"m.č.250"  2*(1,67+1,735)</t>
  </si>
  <si>
    <t>"m.č.251"  2*(1,6+3,65)</t>
  </si>
  <si>
    <t>"m.č.252"  2*(1,67+1,735)</t>
  </si>
  <si>
    <t>"m.č.253"  2*(1,67+1,735)</t>
  </si>
  <si>
    <t>"m.č.254"  2*(3,65+3,445)</t>
  </si>
  <si>
    <t>"m.č.255"  2*(3,65+3,5)</t>
  </si>
  <si>
    <t>162</t>
  </si>
  <si>
    <t>771591122</t>
  </si>
  <si>
    <t>Podlahy - dokončovací práce separační provazec do pružných spar, průměru 6 mm</t>
  </si>
  <si>
    <t>-1024373556</t>
  </si>
  <si>
    <t>https://podminky.urs.cz/item/CS_URS_2022_02/771591122</t>
  </si>
  <si>
    <t>m.č. 255</t>
  </si>
  <si>
    <t>2*(3,5+3,8+0,2)</t>
  </si>
  <si>
    <t>163</t>
  </si>
  <si>
    <t>771591241</t>
  </si>
  <si>
    <t>Izolace podlahy pod dlažbu těsnícími izolačními pásy vnitřní kout</t>
  </si>
  <si>
    <t>-1434324529</t>
  </si>
  <si>
    <t>https://podminky.urs.cz/item/CS_URS_2022_02/771591241</t>
  </si>
  <si>
    <t>164</t>
  </si>
  <si>
    <t>771591242</t>
  </si>
  <si>
    <t>Izolace podlahy pod dlažbu těsnícími izolačními pásy vnější roh</t>
  </si>
  <si>
    <t>414680757</t>
  </si>
  <si>
    <t>https://podminky.urs.cz/item/CS_URS_2022_02/771591242</t>
  </si>
  <si>
    <t>165</t>
  </si>
  <si>
    <t>771591264</t>
  </si>
  <si>
    <t>Izolace podlahy pod dlažbu těsnícími izolačními pásy mezi podlahou a stěnu</t>
  </si>
  <si>
    <t>1962051386</t>
  </si>
  <si>
    <t>https://podminky.urs.cz/item/CS_URS_2022_02/771591264</t>
  </si>
  <si>
    <t>166</t>
  </si>
  <si>
    <t>998771101</t>
  </si>
  <si>
    <t>Přesun hmot pro podlahy z dlaždic stanovený z hmotnosti přesunovaného materiálu vodorovná dopravní vzdálenost do 50 m v objektech výšky do 6 m</t>
  </si>
  <si>
    <t>-2045335723</t>
  </si>
  <si>
    <t>https://podminky.urs.cz/item/CS_URS_2022_02/998771101</t>
  </si>
  <si>
    <t>167</t>
  </si>
  <si>
    <t>998771181</t>
  </si>
  <si>
    <t>Přesun hmot pro podlahy z dlaždic stanovený z hmotnosti přesunovaného materiálu Příplatek k ceně za přesun prováděný bez použití mechanizace pro jakoukoliv výšku objektu</t>
  </si>
  <si>
    <t>274315992</t>
  </si>
  <si>
    <t>https://podminky.urs.cz/item/CS_URS_2022_02/998771181</t>
  </si>
  <si>
    <t>776</t>
  </si>
  <si>
    <t>Podlahy povlakové</t>
  </si>
  <si>
    <t>168</t>
  </si>
  <si>
    <t>776111112</t>
  </si>
  <si>
    <t>Příprava podkladu broušení podlah nového podkladu betonového</t>
  </si>
  <si>
    <t>1607522602</t>
  </si>
  <si>
    <t>https://podminky.urs.cz/item/CS_URS_2022_02/776111112</t>
  </si>
  <si>
    <t>458,45+78,4</t>
  </si>
  <si>
    <t>169</t>
  </si>
  <si>
    <t>776111116</t>
  </si>
  <si>
    <t>Příprava podkladu broušení podlah stávajícího podkladu pro odstranění lepidla (po starých krytinách)</t>
  </si>
  <si>
    <t>-1046673487</t>
  </si>
  <si>
    <t>https://podminky.urs.cz/item/CS_URS_2022_02/776111116</t>
  </si>
  <si>
    <t>170</t>
  </si>
  <si>
    <t>776111311</t>
  </si>
  <si>
    <t>Příprava podkladu vysátí podlah</t>
  </si>
  <si>
    <t>683256275</t>
  </si>
  <si>
    <t>https://podminky.urs.cz/item/CS_URS_2022_02/776111311</t>
  </si>
  <si>
    <t>171</t>
  </si>
  <si>
    <t>776121112</t>
  </si>
  <si>
    <t>Příprava podkladu penetrace vodou ředitelná podlah</t>
  </si>
  <si>
    <t>-798781081</t>
  </si>
  <si>
    <t>https://podminky.urs.cz/item/CS_URS_2022_02/776121112</t>
  </si>
  <si>
    <t>172</t>
  </si>
  <si>
    <t>776141121</t>
  </si>
  <si>
    <t>Příprava podkladu vyrovnání samonivelační stěrkou podlah min.pevnosti 30 MPa, tloušťky do 3 mm</t>
  </si>
  <si>
    <t>-1757128578</t>
  </si>
  <si>
    <t>https://podminky.urs.cz/item/CS_URS_2022_02/776141121</t>
  </si>
  <si>
    <t>173</t>
  </si>
  <si>
    <t>776231111</t>
  </si>
  <si>
    <t>Montáž podlahovin z vinylu lepením lamel nebo čtverců standardním lepidlem</t>
  </si>
  <si>
    <t>-1539938691</t>
  </si>
  <si>
    <t>https://podminky.urs.cz/item/CS_URS_2022_02/776231111</t>
  </si>
  <si>
    <t>174</t>
  </si>
  <si>
    <t>28411151</t>
  </si>
  <si>
    <t>PVC vinyl heterogenní zátěžová tl 2.00mm nášlapná vrstva 0.70mm, hořlavost Bfl-s1, třída zátěže 34/43, útlum 4dB, bodová zátěž ≤ 0.10mm, protiskluznost R10</t>
  </si>
  <si>
    <t>2146167999</t>
  </si>
  <si>
    <t>sokl</t>
  </si>
  <si>
    <t>393*0,1</t>
  </si>
  <si>
    <t>497,75*1,1 'Přepočtené koeficientem množství</t>
  </si>
  <si>
    <t>175</t>
  </si>
  <si>
    <t>776251411</t>
  </si>
  <si>
    <t>Montáž podlahovin z přírodního linolea (marmolea) spoj podlah svařováním za tepla</t>
  </si>
  <si>
    <t>274595457</t>
  </si>
  <si>
    <t>https://podminky.urs.cz/item/CS_URS_2022_02/776251411</t>
  </si>
  <si>
    <t>393*1,5</t>
  </si>
  <si>
    <t>176</t>
  </si>
  <si>
    <t>776411112</t>
  </si>
  <si>
    <t>Montáž soklíků lepením obvodových, výšky přes 80 do 100 mm</t>
  </si>
  <si>
    <t>1413223522</t>
  </si>
  <si>
    <t>https://podminky.urs.cz/item/CS_URS_2022_02/776411112</t>
  </si>
  <si>
    <t>"m.č. 220-221"  2*(47,4+2,25+3,72)-(1,4+0,8*3+1,1*12+0,9*3+1,0*2+0,9*2+0,7+1,1+1,8)</t>
  </si>
  <si>
    <t>"m.č. 222"  2*(3,5+5,4)-1,1</t>
  </si>
  <si>
    <t>"m.č. 224"  2*(2,675+1,16)-(0,8*2+0,7)</t>
  </si>
  <si>
    <t>"m.č. 225"  2*(3,15+6,87+0,675)-0,7</t>
  </si>
  <si>
    <t>"m.č. 227"  2*(2,675+1,165)-(0,7+0,8+0,9)</t>
  </si>
  <si>
    <t>"m.č. 228"  2*(5,91+3,65)-0,9</t>
  </si>
  <si>
    <t>"m.č. 231"  2*(5,91+3,375)-0,8</t>
  </si>
  <si>
    <t>"m.č. 232"  2*(5,91+3,46)-1,1</t>
  </si>
  <si>
    <t>"m.č. 233"  2*(5,91+3,345)-1,1</t>
  </si>
  <si>
    <t>"m.č. 234"  2*(5,91+3,425)-1,1</t>
  </si>
  <si>
    <t>"m.č. 235"  2*(5,91+3,375)-1,1</t>
  </si>
  <si>
    <t>"m.č. 236"  2*(5,91+3,365)-1,1</t>
  </si>
  <si>
    <t>"m.č. 237"  2*(5,91+3,365)-1,1</t>
  </si>
  <si>
    <t>"m.č. 238"  2*(5,91+3,365)-1,1</t>
  </si>
  <si>
    <t>"m.č. 239"  2*(5,91+3,385)-1,1</t>
  </si>
  <si>
    <t>"m.č. 240"  2*(5,91+3,355)-1,1</t>
  </si>
  <si>
    <t>"m.č. 244"  2*(3,6+1,665)-0,9</t>
  </si>
  <si>
    <t>"m.č. 245"  2*(3,6+3,5)-1,0</t>
  </si>
  <si>
    <t>"m.č. 246"  2*(3,6+5,25+1,0)-1,0</t>
  </si>
  <si>
    <t>"m.č. 247"  2*(3,6+1,7)-0,9</t>
  </si>
  <si>
    <t>"m.č. 256"  2*(1,7+3,57)-1,0</t>
  </si>
  <si>
    <t>"m.č. 257"  2*(3,43+3,57)-(1,8+1,0)</t>
  </si>
  <si>
    <t>177</t>
  </si>
  <si>
    <t>776421111</t>
  </si>
  <si>
    <t>Montáž lišt obvodových lepených</t>
  </si>
  <si>
    <t>328904641</t>
  </si>
  <si>
    <t>https://podminky.urs.cz/item/CS_URS_2022_02/776421111</t>
  </si>
  <si>
    <t>ukončovací</t>
  </si>
  <si>
    <t>393</t>
  </si>
  <si>
    <t>fabion</t>
  </si>
  <si>
    <t>178</t>
  </si>
  <si>
    <t>19416007</t>
  </si>
  <si>
    <t>lišta ukončovací z eloxovaného hliníku 8mm</t>
  </si>
  <si>
    <t>1943678850</t>
  </si>
  <si>
    <t>393*1,1 'Přepočtené koeficientem množství</t>
  </si>
  <si>
    <t>179</t>
  </si>
  <si>
    <t>283421420</t>
  </si>
  <si>
    <t>přechodový klín (fabionek)</t>
  </si>
  <si>
    <t>-1575773735</t>
  </si>
  <si>
    <t>180</t>
  </si>
  <si>
    <t>776201812</t>
  </si>
  <si>
    <t>Demontáž povlakových podlahovin lepených ručně s podložkou</t>
  </si>
  <si>
    <t>-1721764361</t>
  </si>
  <si>
    <t>https://podminky.urs.cz/item/CS_URS_2022_02/776201812</t>
  </si>
  <si>
    <t>1,49+75,94+33,12+11,34+20,16+19,74*2+19,92*2+19,55+19,86+20,03+20,1+19,9+18,88</t>
  </si>
  <si>
    <t>5,43+19,17+11,89+18,6+11,61+12,35+3,07+21,51+3,0+21,49</t>
  </si>
  <si>
    <t>181</t>
  </si>
  <si>
    <t>776561111</t>
  </si>
  <si>
    <t>Montáž podlahovin z pryže na stěnu lepením, výšky do 2,0 m</t>
  </si>
  <si>
    <t>-231693361</t>
  </si>
  <si>
    <t>https://podminky.urs.cz/item/CS_URS_2022_02/776561111</t>
  </si>
  <si>
    <t>"OP1 - pás TP200"  51*0,2</t>
  </si>
  <si>
    <t>"OP2 - pás TP200"  2*42*0,2</t>
  </si>
  <si>
    <t>"OP3 - plát 1300"  1,3*82</t>
  </si>
  <si>
    <t>"OP4 - roh 50x50"  0,105*(20*2,1+24*1,2)</t>
  </si>
  <si>
    <t>182</t>
  </si>
  <si>
    <t>776-op12</t>
  </si>
  <si>
    <t>ochranný pás TP 200 (vč. lepidla, doprava)</t>
  </si>
  <si>
    <t>828660216</t>
  </si>
  <si>
    <t>51+84</t>
  </si>
  <si>
    <t>183</t>
  </si>
  <si>
    <t>776-op3</t>
  </si>
  <si>
    <t>ochranný plát v. 1300 mm (vč. lepidla, doprava)</t>
  </si>
  <si>
    <t>-2027012785</t>
  </si>
  <si>
    <t>184</t>
  </si>
  <si>
    <t>776-op41</t>
  </si>
  <si>
    <t>ochranný roh 50x50 v. 2100 mm (vč. lepidla, doprava)</t>
  </si>
  <si>
    <t>518909503</t>
  </si>
  <si>
    <t>185</t>
  </si>
  <si>
    <t>776-op42</t>
  </si>
  <si>
    <t>ochranný roh 50x50 v. 1200 mm (vč. lepidla, doprava)</t>
  </si>
  <si>
    <t>527032487</t>
  </si>
  <si>
    <t>186</t>
  </si>
  <si>
    <t>998776101</t>
  </si>
  <si>
    <t>Přesun hmot pro podlahy povlakové stanovený z hmotnosti přesunovaného materiálu vodorovná dopravní vzdálenost do 50 m v objektech výšky do 6 m</t>
  </si>
  <si>
    <t>2064084404</t>
  </si>
  <si>
    <t>https://podminky.urs.cz/item/CS_URS_2022_02/998776101</t>
  </si>
  <si>
    <t>187</t>
  </si>
  <si>
    <t>998776181</t>
  </si>
  <si>
    <t>Přesun hmot pro podlahy povlakové stanovený z hmotnosti přesunovaného materiálu Příplatek k cenám za přesun prováděný bez použití mechanizace pro jakoukoliv výšku objektu</t>
  </si>
  <si>
    <t>-818827529</t>
  </si>
  <si>
    <t>https://podminky.urs.cz/item/CS_URS_2022_02/998776181</t>
  </si>
  <si>
    <t>781</t>
  </si>
  <si>
    <t>Dokončovací práce - obklady</t>
  </si>
  <si>
    <t>188</t>
  </si>
  <si>
    <t>781121011</t>
  </si>
  <si>
    <t>Příprava podkladu před provedením obkladu nátěr penetrační na stěnu</t>
  </si>
  <si>
    <t>-324789701</t>
  </si>
  <si>
    <t>https://podminky.urs.cz/item/CS_URS_2022_02/781121011</t>
  </si>
  <si>
    <t>"m.č.221"  2,8*3,72</t>
  </si>
  <si>
    <t>"m.č.222"  1,5*1,2</t>
  </si>
  <si>
    <t>"m.č.223"  2,6*2*(1,55+3,7)+0,2*1,2-(0,8*2,0+1,4*1,55)</t>
  </si>
  <si>
    <t>"m.č.225"  2,2*(2,6+0,675)</t>
  </si>
  <si>
    <t>"m.č.226"  2,6*2*(2,675+2,37)+0,2*0,9-0,7*2,0</t>
  </si>
  <si>
    <t>"m.č.228"  2,2*(3,65+0,5*2+1,0)</t>
  </si>
  <si>
    <t>"m.č.229"  2,6*2*(2,45+2,675)+0,2*1,2-0,7*2,0</t>
  </si>
  <si>
    <t>"m.č.231"  2,2*(1,5+2,2+0,5)</t>
  </si>
  <si>
    <t>"m.č.232-239"  1,8*(0,9+0,5)*8</t>
  </si>
  <si>
    <t>"m.č.240"  1,8*(1,2+0,5)</t>
  </si>
  <si>
    <t>"m.č.241"  2,6*2*(2,145+1,56)+0,2*1,145-0,7*2,0*2</t>
  </si>
  <si>
    <t>"m.č.242"  2,6*2*(1,525+1,56)+0,2*1,325+0,4*1,56-(0,7*2,0*2+1,35*1,4)</t>
  </si>
  <si>
    <t>"m.č.243"  2,6*2*(3,65+1,615)+0,2*1,425-(0,9*2,0+1,35*1,4)</t>
  </si>
  <si>
    <t>"m.č.244"  2,6*2*(3,65+1,665)-(0,9*2,0+1,35*1,4)</t>
  </si>
  <si>
    <t>"m.č.245"  2,2*(3,6+0,9)</t>
  </si>
  <si>
    <t>"m.č.246"  2,2*(0,9+1,0+0,15+0,9*2+1,735)</t>
  </si>
  <si>
    <t>"m.č.247"  2,2*(3,55+0,6)</t>
  </si>
  <si>
    <t>"m.č.248"  2,6*2*(3,65+1,68)-(0,9*2,0*3+1,35*1,4)</t>
  </si>
  <si>
    <t>"m.č.249"  2,6*2*(1,67+1,735)-0,9*2,0</t>
  </si>
  <si>
    <t>"m.č.250"  2,6*2*(1,67+1,735)-(0,9*2,0+1,35*1,4)</t>
  </si>
  <si>
    <t>"m.č.251"  2,6*2*(1,6+3,65)-(0,9*2,0*3+1,35*1,4)</t>
  </si>
  <si>
    <t>"m.č.252"  2,6*2*(1,67+1,735)-0,9*2,0</t>
  </si>
  <si>
    <t>"m.č.253"  2,6*2*(1,67+1,735)-(0,9*2,0+1,35*1,4)</t>
  </si>
  <si>
    <t>"m.č.254"  2,8*2*(3,65+3,445)+0,2*2,1-(0,9*2,0+1,35*1,4*2)</t>
  </si>
  <si>
    <t>"m.č.255"  2,8*2*(3,65+3,5)-(0,9*2,0+1,35*1,4*2)</t>
  </si>
  <si>
    <t>"m.č.256"  1,8*(2,57+0,6+1,2)</t>
  </si>
  <si>
    <t>189</t>
  </si>
  <si>
    <t>781151031</t>
  </si>
  <si>
    <t>Příprava podkladu před provedením obkladu celoplošné vyrovnání podkladu stěrkou, tloušťky 3 mm</t>
  </si>
  <si>
    <t>871208596</t>
  </si>
  <si>
    <t>https://podminky.urs.cz/item/CS_URS_2022_02/781151031</t>
  </si>
  <si>
    <t>190</t>
  </si>
  <si>
    <t>781471810</t>
  </si>
  <si>
    <t>Demontáž obkladů z dlaždic keramických kladených do malty</t>
  </si>
  <si>
    <t>417701065</t>
  </si>
  <si>
    <t>https://podminky.urs.cz/item/CS_URS_2022_02/781471810</t>
  </si>
  <si>
    <t>dle stávající stav</t>
  </si>
  <si>
    <t>"m.č.236-245"   1,5*(0,5+1,2)*10</t>
  </si>
  <si>
    <t>"m.č.246"   1,5*(0,6+1,8)</t>
  </si>
  <si>
    <t>"m.č.247"   1,5*2*(3,55+3,51)-(1,1*1,5+1,35*0,3*2)</t>
  </si>
  <si>
    <t>"m.č.248"   1,5*2*(1,345+1,74)-0,6*1,5</t>
  </si>
  <si>
    <t>"m.č.255-257"   1,5*(0,6+1,8)*3-(1,5*(1,1+0,8*2))</t>
  </si>
  <si>
    <t>"m.č.258"   1,5*2*(3,55+3,3)-0,8*1,5</t>
  </si>
  <si>
    <t>"m.č.261"   1,5*1,0</t>
  </si>
  <si>
    <t>"m.č.265"   1,8*2*(2,37+2,65)-0,6*1,8</t>
  </si>
  <si>
    <t>"m.č.265"   1,8*2*(2,43+2,65)-0,6*1,8</t>
  </si>
  <si>
    <t>"m.č.269"   1,5*(0,5+1,2)</t>
  </si>
  <si>
    <t>191</t>
  </si>
  <si>
    <t>781474115</t>
  </si>
  <si>
    <t>Montáž obkladů vnitřních stěn z dlaždic keramických lepených flexibilním lepidlem maloformátových hladkých přes 22 do 25 ks/m2</t>
  </si>
  <si>
    <t>1249345411</t>
  </si>
  <si>
    <t>https://podminky.urs.cz/item/CS_URS_2022_02/781474115</t>
  </si>
  <si>
    <t>192</t>
  </si>
  <si>
    <t>59761039</t>
  </si>
  <si>
    <t>obklad keramický hladký přes 22 do 25ks/m2</t>
  </si>
  <si>
    <t>689465280</t>
  </si>
  <si>
    <t>různé barvy  dle výběru investora</t>
  </si>
  <si>
    <t>466,331</t>
  </si>
  <si>
    <t>parapety</t>
  </si>
  <si>
    <t>29,7/2*0,3</t>
  </si>
  <si>
    <t>470,786*1,1 'Přepočtené koeficientem množství</t>
  </si>
  <si>
    <t>193</t>
  </si>
  <si>
    <t>781477111</t>
  </si>
  <si>
    <t>Montáž obkladů vnitřních stěn z dlaždic keramických Příplatek k cenám za plochu do 10 m2 jednotlivě</t>
  </si>
  <si>
    <t>841160722</t>
  </si>
  <si>
    <t>https://podminky.urs.cz/item/CS_URS_2022_02/781477111</t>
  </si>
  <si>
    <t>"m.č.256"  2,2*2,57</t>
  </si>
  <si>
    <t>194</t>
  </si>
  <si>
    <t>781477112</t>
  </si>
  <si>
    <t>Montáž obkladů vnitřních stěn z dlaždic keramických Příplatek k cenám za obklady v omezeném prostoru</t>
  </si>
  <si>
    <t>-1833398875</t>
  </si>
  <si>
    <t>https://podminky.urs.cz/item/CS_URS_2022_02/781477112</t>
  </si>
  <si>
    <t>195</t>
  </si>
  <si>
    <t>781477114</t>
  </si>
  <si>
    <t>Montáž obkladů vnitřních stěn z dlaždic keramických Příplatek k cenám za dvousložkový spárovací tmel</t>
  </si>
  <si>
    <t>-2021210841</t>
  </si>
  <si>
    <t>https://podminky.urs.cz/item/CS_URS_2022_02/781477114</t>
  </si>
  <si>
    <t>196</t>
  </si>
  <si>
    <t>781494111</t>
  </si>
  <si>
    <t>Obklad - dokončující práce profily ukončovací lepené flexibilním lepidlem rohové</t>
  </si>
  <si>
    <t>540361851</t>
  </si>
  <si>
    <t>https://podminky.urs.cz/item/CS_URS_2022_02/781494111</t>
  </si>
  <si>
    <t>"m.č.221"  2,8</t>
  </si>
  <si>
    <t>"m.č.223"  2,6+1,2+0,2+1,2</t>
  </si>
  <si>
    <t>"m.č.225"  2,2</t>
  </si>
  <si>
    <t>"m.č.226"  2,6+0,9</t>
  </si>
  <si>
    <t>"m.č.228"  2,2*2</t>
  </si>
  <si>
    <t>"m.č.229"  2,6*2+1,2</t>
  </si>
  <si>
    <t>"m.č.231"  2,2</t>
  </si>
  <si>
    <t>"m.č.232-239"  1,8*8</t>
  </si>
  <si>
    <t>"m.č.240"  1,8</t>
  </si>
  <si>
    <t>"m.č.241"  2,6+1,8</t>
  </si>
  <si>
    <t>"m.č.242"  1,1+1,4</t>
  </si>
  <si>
    <t>"m.č.243"  2,6+1,5+1,425</t>
  </si>
  <si>
    <t>"m.č.246"  2,2*2</t>
  </si>
  <si>
    <t>"m.č.248"  2,6*2</t>
  </si>
  <si>
    <t>"m.č.250"  2,6</t>
  </si>
  <si>
    <t>"m.č.251"  2,6*2</t>
  </si>
  <si>
    <t>"m.č.252"  2,6</t>
  </si>
  <si>
    <t>"m.č.253"  2,6*2</t>
  </si>
  <si>
    <t>"m.č.254"  2,8*4+0,2+2,1+1,5</t>
  </si>
  <si>
    <t>"m.č.255"  2,8*3</t>
  </si>
  <si>
    <t>"m.č.256"  2,2</t>
  </si>
  <si>
    <t>197</t>
  </si>
  <si>
    <t>781494511</t>
  </si>
  <si>
    <t>Obklad - dokončující práce profily ukončovací lepené flexibilním lepidlem ukončovací</t>
  </si>
  <si>
    <t>1253716148</t>
  </si>
  <si>
    <t>https://podminky.urs.cz/item/CS_URS_2022_02/781494511</t>
  </si>
  <si>
    <t>"m.č.222"  1,5+1,2</t>
  </si>
  <si>
    <t>"m.č.225"  2,2+(2,6+0,675)</t>
  </si>
  <si>
    <t>"m.č.231"  2,2+(1,5+2,2+0,5)</t>
  </si>
  <si>
    <t>"m.č.232-239"  1,8+(0,9+0,5)*8</t>
  </si>
  <si>
    <t>"m.č.240"  1,8+(1,2+0,5)</t>
  </si>
  <si>
    <t>"m.č.245"  2,2+(3,6+0,9)</t>
  </si>
  <si>
    <t>"m.č.246"  2,2*2+(0,9+1,0+0,15+0,9*2+1,735)</t>
  </si>
  <si>
    <t>"m.č.247"  (3,55+0,6)</t>
  </si>
  <si>
    <t>"m.č.256"  1,8*2+2,57+0,6+1,2</t>
  </si>
  <si>
    <t>198</t>
  </si>
  <si>
    <t>781495115</t>
  </si>
  <si>
    <t>Obklad - dokončující práce ostatní práce spárování silikonem</t>
  </si>
  <si>
    <t>-1490773288</t>
  </si>
  <si>
    <t>https://podminky.urs.cz/item/CS_URS_2022_02/781495115</t>
  </si>
  <si>
    <t>"m.č.222"  1,8</t>
  </si>
  <si>
    <t>"m.č.223"  2,6*5</t>
  </si>
  <si>
    <t>"m.č.226"  2,6*5</t>
  </si>
  <si>
    <t>"m.č.228"  2,2*3</t>
  </si>
  <si>
    <t>"m.č.229"  2,6*6</t>
  </si>
  <si>
    <t>"m.č.231"  2,2*2</t>
  </si>
  <si>
    <t>"m.č.241"  2,6*5</t>
  </si>
  <si>
    <t>"m.č.242"  2,6*2</t>
  </si>
  <si>
    <t>"m.č.243"  2,6*5</t>
  </si>
  <si>
    <t>"m.č.244"  2,6*4</t>
  </si>
  <si>
    <t>"m.č.245"  2,2</t>
  </si>
  <si>
    <t>"m.č.246"  2,2*3</t>
  </si>
  <si>
    <t>"m.č.247"  2,2</t>
  </si>
  <si>
    <t>"m.č.248"  2,6*4+1,2*2</t>
  </si>
  <si>
    <t>"m.č.249"  2,6*4</t>
  </si>
  <si>
    <t>"m.č.250"  2,6*5</t>
  </si>
  <si>
    <t>"m.č.251"  2,6*4+1,2</t>
  </si>
  <si>
    <t>"m.č.252"  2,6*5</t>
  </si>
  <si>
    <t>"m.č.253"  2,6*4+1,2</t>
  </si>
  <si>
    <t>"m.č.254"  2,8*5+1,2*4</t>
  </si>
  <si>
    <t>"m.č.255"  2,8*3+1,2*4</t>
  </si>
  <si>
    <t>"m.č.256"  2,2*2</t>
  </si>
  <si>
    <t>silikon kolem zařizovacích předmětů</t>
  </si>
  <si>
    <t>1,5*35+1,55</t>
  </si>
  <si>
    <t>199</t>
  </si>
  <si>
    <t>781674112</t>
  </si>
  <si>
    <t>Montáž obkladů parapetů z dlaždic keramických lepených flexibilním lepidlem, šířky parapetu přes 100 do 150 mm</t>
  </si>
  <si>
    <t>-752204335</t>
  </si>
  <si>
    <t>https://podminky.urs.cz/item/CS_URS_2022_02/781674112</t>
  </si>
  <si>
    <t>pozice K.1 - tl. 300</t>
  </si>
  <si>
    <t>2*(1,35*11)</t>
  </si>
  <si>
    <t>200</t>
  </si>
  <si>
    <t>998781101</t>
  </si>
  <si>
    <t>Přesun hmot pro obklady keramické stanovený z hmotnosti přesunovaného materiálu vodorovná dopravní vzdálenost do 50 m v objektech výšky do 6 m</t>
  </si>
  <si>
    <t>-953749993</t>
  </si>
  <si>
    <t>https://podminky.urs.cz/item/CS_URS_2022_02/998781101</t>
  </si>
  <si>
    <t>201</t>
  </si>
  <si>
    <t>998781181</t>
  </si>
  <si>
    <t>Přesun hmot pro obklady keramické stanovený z hmotnosti přesunovaného materiálu Příplatek k cenám za přesun prováděný bez použití mechanizace pro jakoukoliv výšku objektu</t>
  </si>
  <si>
    <t>1961819031</t>
  </si>
  <si>
    <t>https://podminky.urs.cz/item/CS_URS_2022_02/998781181</t>
  </si>
  <si>
    <t>783</t>
  </si>
  <si>
    <t>Dokončovací práce - nátěry</t>
  </si>
  <si>
    <t>202</t>
  </si>
  <si>
    <t>783314201</t>
  </si>
  <si>
    <t>Základní antikorozní nátěr zámečnických konstrukcí jednonásobný syntetický standardní</t>
  </si>
  <si>
    <t>1985316222</t>
  </si>
  <si>
    <t>https://podminky.urs.cz/item/CS_URS_2022_02/783314201</t>
  </si>
  <si>
    <t>L 60x60x6</t>
  </si>
  <si>
    <t>0,244*(0,6*13+0,65*4+0,9*6+1,05*8+1,15*10+1,25*20+1,45*24)</t>
  </si>
  <si>
    <t>I 100</t>
  </si>
  <si>
    <t>0,37*2,15*2</t>
  </si>
  <si>
    <t>I 180</t>
  </si>
  <si>
    <t>0,641*6,55*6</t>
  </si>
  <si>
    <t>zárubně</t>
  </si>
  <si>
    <t>0,25*((0,9+1,97*2)*4+(0,7+1,97*2))</t>
  </si>
  <si>
    <t>0,275*(0,7*1,97*2)*2</t>
  </si>
  <si>
    <t>0,3*((0,7+1,97*2)+(0,8+1,97*2)*4+(0,9+1,97*2)*5+(1,1+1,97*2)*2+(1,8+1,97*2))</t>
  </si>
  <si>
    <t>0,375*((0,8+1,97*2)+(1,1+1,97*2)*10+(0,9+1,97*2))</t>
  </si>
  <si>
    <t>203</t>
  </si>
  <si>
    <t>783315101</t>
  </si>
  <si>
    <t>Mezinátěr zámečnických konstrukcí jednonásobný syntetický standardní</t>
  </si>
  <si>
    <t>-1308160135</t>
  </si>
  <si>
    <t>https://podminky.urs.cz/item/CS_URS_2022_02/783315101</t>
  </si>
  <si>
    <t>204</t>
  </si>
  <si>
    <t>783317101</t>
  </si>
  <si>
    <t>Krycí nátěr (email) zámečnických konstrukcí jednonásobný syntetický standardní</t>
  </si>
  <si>
    <t>1784391682</t>
  </si>
  <si>
    <t>https://podminky.urs.cz/item/CS_URS_2022_02/783317101</t>
  </si>
  <si>
    <t>784</t>
  </si>
  <si>
    <t>Dokončovací práce - malby</t>
  </si>
  <si>
    <t>205</t>
  </si>
  <si>
    <t>784121001</t>
  </si>
  <si>
    <t>Oškrabání malby v místnostech výšky do 3,80 m</t>
  </si>
  <si>
    <t>1177766451</t>
  </si>
  <si>
    <t>https://podminky.urs.cz/item/CS_URS_2022_02/784121001</t>
  </si>
  <si>
    <t>obvodové zdi kde se omítka neotlouká</t>
  </si>
  <si>
    <t>46,8*3,4*2*1,15</t>
  </si>
  <si>
    <t>-(1,35*2,0*25+2,4*2,0*14)</t>
  </si>
  <si>
    <t>206</t>
  </si>
  <si>
    <t>784181100</t>
  </si>
  <si>
    <t>Nátěr neutralizační solí pod barevné malby</t>
  </si>
  <si>
    <t>-913616935</t>
  </si>
  <si>
    <t xml:space="preserve">stěny dle štuku </t>
  </si>
  <si>
    <t>1227,552</t>
  </si>
  <si>
    <t>207</t>
  </si>
  <si>
    <t>784211101</t>
  </si>
  <si>
    <t>Malby z malířských směsí oděruvzdorných za mokra dvojnásobné, bílé za mokra oděruvzdorné výborně v místnostech výšky do 3,80 m</t>
  </si>
  <si>
    <t>815568372</t>
  </si>
  <si>
    <t>https://podminky.urs.cz/item/CS_URS_2022_02/784211101</t>
  </si>
  <si>
    <t>chodba</t>
  </si>
  <si>
    <t>"m.č. 220-221"  1,3*2*(47,4+2,25+3,72)-1,3*(0,8*3+1,1*13+1,8+0,9*5+1,0*2+0,7+1,4)</t>
  </si>
  <si>
    <t>cca 1/2 z ostatní výměry</t>
  </si>
  <si>
    <t>(1227,552-103,532)/2</t>
  </si>
  <si>
    <t>208</t>
  </si>
  <si>
    <t>784211143</t>
  </si>
  <si>
    <t>Malby z malířských směsí oděruvzdorných za mokra Příplatek k cenám dvojnásobných maleb za zvýšenou pracnost při provádění styku 2 barev</t>
  </si>
  <si>
    <t>-1865817637</t>
  </si>
  <si>
    <t>https://podminky.urs.cz/item/CS_URS_2022_02/784211143</t>
  </si>
  <si>
    <t>dle soklíku</t>
  </si>
  <si>
    <t>209</t>
  </si>
  <si>
    <t>784221101</t>
  </si>
  <si>
    <t>Malby z malířských směsí otěruvzdorných za sucha dvojnásobné, bílé za sucha otěruvzdorné dobře v místnostech výšky do 3,80 m</t>
  </si>
  <si>
    <t>2065814931</t>
  </si>
  <si>
    <t>https://podminky.urs.cz/item/CS_URS_2022_02/784221101</t>
  </si>
  <si>
    <t>strop dle SDK</t>
  </si>
  <si>
    <t>1227,552-665,542</t>
  </si>
  <si>
    <t>210</t>
  </si>
  <si>
    <t>784221131</t>
  </si>
  <si>
    <t>Malby z malířských směsí otěruvzdorných za sucha Příplatek k cenám dvojnásobných maleb za zvýšenou pracnost při provádění malého rozsahu plochy do 5 m2</t>
  </si>
  <si>
    <t>-1377125419</t>
  </si>
  <si>
    <t>https://podminky.urs.cz/item/CS_URS_2022_02/784221131</t>
  </si>
  <si>
    <t>cca 1/4</t>
  </si>
  <si>
    <t>(665,542+721,074)/4</t>
  </si>
  <si>
    <t>211</t>
  </si>
  <si>
    <t>784221153</t>
  </si>
  <si>
    <t>Malby z malířských směsí otěruvzdorných za sucha Příplatek k cenám dvojnásobných maleb na tónovacích automatech, v odstínu středně sytém</t>
  </si>
  <si>
    <t>1420189951</t>
  </si>
  <si>
    <t>https://podminky.urs.cz/item/CS_URS_2022_02/784221153</t>
  </si>
  <si>
    <t>stěny dle štuku cca 2/3</t>
  </si>
  <si>
    <t>1227,552/3*2</t>
  </si>
  <si>
    <t>786</t>
  </si>
  <si>
    <t>Dokončovací práce - čalounické úpravy</t>
  </si>
  <si>
    <t>212</t>
  </si>
  <si>
    <t>786624121</t>
  </si>
  <si>
    <t>Montáž zastiňujících žaluzií lamelových do oken zdvojených otevíravých, sklápěcích nebo vyklápěcích kovových</t>
  </si>
  <si>
    <t>1760524138</t>
  </si>
  <si>
    <t>https://podminky.urs.cz/item/CS_URS_2022_02/786624121</t>
  </si>
  <si>
    <t>okno A1</t>
  </si>
  <si>
    <t>1,35*2,0*24</t>
  </si>
  <si>
    <t>okno A2</t>
  </si>
  <si>
    <t>2,4*2,0*13</t>
  </si>
  <si>
    <t>okno A3</t>
  </si>
  <si>
    <t>1,35*2,0</t>
  </si>
  <si>
    <t>okno A4</t>
  </si>
  <si>
    <t>2,4*2,0</t>
  </si>
  <si>
    <t>213</t>
  </si>
  <si>
    <t>55346200</t>
  </si>
  <si>
    <t>žaluzie horizontální interiérové</t>
  </si>
  <si>
    <t>969398378</t>
  </si>
  <si>
    <t>214</t>
  </si>
  <si>
    <t>78689R-01</t>
  </si>
  <si>
    <t>Montáž sítí proti hmyzu</t>
  </si>
  <si>
    <t>-380550234</t>
  </si>
  <si>
    <t>21+13+1+1</t>
  </si>
  <si>
    <t>215</t>
  </si>
  <si>
    <t>dod006</t>
  </si>
  <si>
    <t>síť proti hmyzu s límcem, rám hliník, barva bílá 1350x2000 mm</t>
  </si>
  <si>
    <t>-125733383</t>
  </si>
  <si>
    <t>216</t>
  </si>
  <si>
    <t>dod007</t>
  </si>
  <si>
    <t>síť proti hmyzu s límcem, rám hliník, barva bílá 2400x2000 mm</t>
  </si>
  <si>
    <t>381295720</t>
  </si>
  <si>
    <t>217</t>
  </si>
  <si>
    <t>998786101</t>
  </si>
  <si>
    <t>Přesun hmot pro stínění a čalounické úpravy stanovený z hmotnosti přesunovaného materiálu vodorovná dopravní vzdálenost do 50 m v objektech výšky (hloubky) do 6 m</t>
  </si>
  <si>
    <t>961921017</t>
  </si>
  <si>
    <t>https://podminky.urs.cz/item/CS_URS_2022_02/998786101</t>
  </si>
  <si>
    <t>218</t>
  </si>
  <si>
    <t>998786181</t>
  </si>
  <si>
    <t>Přesun hmot pro stínění a čalounické úpravy stanovený z hmotnosti přesunovaného materiálu Příplatek k cenám za přesun prováděný bez použití mechanizace pro jakoukoliv výšku objektu</t>
  </si>
  <si>
    <t>1894217510</t>
  </si>
  <si>
    <t>https://podminky.urs.cz/item/CS_URS_2022_02/998786181</t>
  </si>
  <si>
    <t>D.1.1./MOB - Mobiliář</t>
  </si>
  <si>
    <t xml:space="preserve">    725 - Zdravotechnika - zařizovací předměty</t>
  </si>
  <si>
    <t>MOB - Mobiliář</t>
  </si>
  <si>
    <t>725</t>
  </si>
  <si>
    <t>Zdravotechnika - zařizovací předměty</t>
  </si>
  <si>
    <t>725212213</t>
  </si>
  <si>
    <t>Umyvadla keramická bílá bez výtokových armatur nábytková včetně skříňky s dvěma zásuvkami, šířka umyvadla 600 mm</t>
  </si>
  <si>
    <t>soubor</t>
  </si>
  <si>
    <t>-823809464</t>
  </si>
  <si>
    <t>https://podminky.urs.cz/item/CS_URS_2022_02/725212213</t>
  </si>
  <si>
    <t>725319111</t>
  </si>
  <si>
    <t>Dřezy bez výtokových armatur montáž dřezů ostatních typů</t>
  </si>
  <si>
    <t>713234041</t>
  </si>
  <si>
    <t>https://podminky.urs.cz/item/CS_URS_2022_02/725319111</t>
  </si>
  <si>
    <t>Ev.01</t>
  </si>
  <si>
    <t>Nerezový mycí stůl se dvěma dřezy 1200x700x900 mm, provedení v materiálu AISI 316 (DIN 1.4401) &gt; odolný proti chemikáliím, určení do zdrav. provozů, vč. dodávky zákrytové plastové omyvatelné desky.</t>
  </si>
  <si>
    <t>512</t>
  </si>
  <si>
    <t>562951382</t>
  </si>
  <si>
    <t>998725101</t>
  </si>
  <si>
    <t>Přesun hmot pro zařizovací předměty stanovený z hmotnosti přesunovaného materiálu vodorovná dopravní vzdálenost do 50 m v objektech výšky do 6 m</t>
  </si>
  <si>
    <t>518471327</t>
  </si>
  <si>
    <t>https://podminky.urs.cz/item/CS_URS_2022_02/998725101</t>
  </si>
  <si>
    <t>998725181</t>
  </si>
  <si>
    <t>Přesun hmot pro zařizovací předměty stanovený z hmotnosti přesunovaného materiálu Příplatek k cenám za přesun prováděný bez použití mechanizace pro jakoukoliv výšku objektu</t>
  </si>
  <si>
    <t>978761888</t>
  </si>
  <si>
    <t>https://podminky.urs.cz/item/CS_URS_2022_02/998725181</t>
  </si>
  <si>
    <t>MOB</t>
  </si>
  <si>
    <t>Av.01</t>
  </si>
  <si>
    <t>Vestavěná dřevěná skříň s nástavbou 1000x600x2450 mm</t>
  </si>
  <si>
    <t>-55573167</t>
  </si>
  <si>
    <t>P</t>
  </si>
  <si>
    <t>Poznámka k položce:
Korpus z LTD tl. 18 mm, záda LTD tl. 8 mm, pohledové a namáhané hrany olepeny ABS hranou tl. 2 mm. Dveře otvíravé (uzamykatelné) tl. 18 mm, miskové závěsy, kování kovové madlo barva nerez kartáčovaná. Vnitřní vybavení - volně přestavitelné police, tyče na ramínka. Tl. jednotlivých polic 18 mm. Rektifikovatelná podnož výšky 100 mm tvořená z Jäklové konstrukce s povrchovou úpravou práškovým lakováním RAL 9006. Skříň dělena na nezávislé poloviny tak, aby každý klient měl k dispozici vlastní samostatně uzamykatelnou část. Barevné provedení dle úvahy provozovatele.Skříň stabilizována a kotvením do stěn.</t>
  </si>
  <si>
    <t>Av.02P</t>
  </si>
  <si>
    <t>Vestavěná dřevěná skříň s nástavbou 1500x600x2450 mm</t>
  </si>
  <si>
    <t>901389877</t>
  </si>
  <si>
    <t>Poznámka k položce:
Korpus z LTD min. tl. 18 mm, vnitřní členění korpusu dle statického posouzení výrobce, záda LTD tl. 8 mm, pohledové a namáhané hrany olepeny ABS hranou tl. 2 mm. Dveře posuvné tl. 18 mm, opatřené horním a spodním vedením v AL profilech (typ kování úměrně hmotnosti křídla) Vnitřní vybavení - volně přestavitelné police. Tl. polic dle rozpětí podpor, min. však 18 mm. Miskové zapuštěné kování kovové, barva nerez kartáčovaná. Rektifikovatelná podnož výšky 100 mm tvořená z Jäklové konstrukce s povrchovou úpravou práškovým
lakováním RAL 9006. Barevné provedení dle úvahy provozovatele. Skříň stabilizována a kotvením do stěn.</t>
  </si>
  <si>
    <t>Av.02L</t>
  </si>
  <si>
    <t>1098063580</t>
  </si>
  <si>
    <t>Av.03</t>
  </si>
  <si>
    <t>Vestavěná atypická dřevěná skříň s nástavbou 1000x500x2450 mm</t>
  </si>
  <si>
    <t>596251422</t>
  </si>
  <si>
    <t>Av.04</t>
  </si>
  <si>
    <t>Vestavěná dřevěná skříň s nástavbou 1200x600x2450 mm</t>
  </si>
  <si>
    <t>410353393</t>
  </si>
  <si>
    <t>Poznámka k položce:
Korpus z LTD min. tl. 18 mm, vnitřní členění korpusu dle statického posouzení výrobce, záda LTD tl. 8 mm, pohledové a namáhané hrany olepeny ABS hranou tl. 2 mm. Dveře posuvné tl. 18 mm, opatřené horním a spodním vedením v AL profilech (typ kování úměrně
hmotnosti křídla) Vnitřní vybavení - volně přestavitelné police. Tl. polic dle rozpětí podpor, min. však 18 mm. Miskové zapuštěné
kování kovové, barva nerez kartáčovaná. Podnož výšky 100 mm tvořená z Jaklové konstrukce s povrchovou úpravou práškovým lakováním RAL 9006. Barevné provedení dle úvahy provozovatele. Skříň stabilizována a kotvením do stěn.</t>
  </si>
  <si>
    <t>Av.05</t>
  </si>
  <si>
    <t>Vestavěná atypická skříň  1200x600x2450 mm</t>
  </si>
  <si>
    <t>-87975229</t>
  </si>
  <si>
    <t>Poznámka k položce:
Korpus z LTD min. tl. 18 mm, vnitřní členění korpusu dle statického posouzení výrobce, záda LTD tl. 8 mm, pohledové a namáhané hrany olepeny ABS hranou tl. 2 mm. Dveře posuvné tl. 18 mm, opatřené horním a spodním vedením v AL profilech (typ kování úměrně hmotnosti křídla) Vnitřní vybavení - volně přestavitelné police. Tl. polic dle rozpětí podpor, min. však 18 mm. Miskové zapuštěné kování kovové, barva nerez kartáčovaná. Rektifikovatelná podnož výšky 100 mm tvořená z Jäklové konstrukce s povrchovou úpravou práškovým lakováním RAL 9006. Barevné provedení dle úvahy provozovatele. Skříň stabilizována a kotvením do stěn.</t>
  </si>
  <si>
    <t>Av.06</t>
  </si>
  <si>
    <t xml:space="preserve">Dřevěná policová skříňka 570x400x1700 mm pro zavěšení na stěnu  cca 23-30 cm nad podlahu, se dvěma jednokřídlovými
otevíravými (uzamykatelnými) dvířky,
</t>
  </si>
  <si>
    <t>717615895</t>
  </si>
  <si>
    <t>Poznámka k položce:
provedení z LTD tl. min. 22 mm, záda HDF tl. 8 mm, namáhané hrany olepeny ABS hranou tl. 2 mm, otvíravé dveře z LTD min. 18 mm na miskových závěsech, uzamykatelné zámkem. Vybavení - přestavitelné poličky min. 3 ks. Barevné provedení dle úvahy provozovatele.</t>
  </si>
  <si>
    <t>Av.07</t>
  </si>
  <si>
    <t xml:space="preserve">Kovová policová skříňka 600x400x1700 mm pro zavěšení na stěnu cca 23-30 cm nad podlahu, s jednokřídlovými otevíravými (uzamykatelnými) dvířky.
</t>
  </si>
  <si>
    <t>-1659576765</t>
  </si>
  <si>
    <t>Poznámka k položce:
Spodní police, která bude tvořit dno skříně v provedení z perforovaného plechu (odkapávání bot). Ostatní police provedeny z hladkého plechu. Povrchová úprava skříně – práškový vypalovací lak Barevné provedení dle úvahy provozovatele.</t>
  </si>
  <si>
    <t>Bv.01P</t>
  </si>
  <si>
    <t xml:space="preserve">Vestavěná dřevěná pracovní (kuchyňská) linka dl. 1650 mm
</t>
  </si>
  <si>
    <t>13502929</t>
  </si>
  <si>
    <t>Poznámka k položce:
spodní skříňky: klížené konstrukce z LTD min. tl. 18 mm, záda HDF 3 mm, namáhané hrany olepeny ABS hranou tl. 2 mm, otvíravá dvířka na miskových závěsech, vnitřní vybavení - volně přestavitelné police tl. 18 mm. Jednotlivé skříňky přisazeny k sobě do sestav (dle nákresu). Skříňky budou uzpůsobeny pro osazení vestavěné lednice a myčky (viz spec. L1 a M1) Rektifikovatelná podnož výšky 100 mm tvořená z
Jäklové konstrukce s povrchovou úpravou práškovým lakováním RAL 9006. pracovní deska: š. 600 mm, tl. 38 mm, HPL laminát
tl. 0,65 mm + DTD + protitahová celulózová folie, jednostranný postforming, jednostranné zaoblení. Kolem stěn ošetřena těsnící lištou s koncovkami. Ohranění na viditelných stranách. Součástí linky je dodávka vč. osazení nerezového dřezu do pracovní desky (odpad vč. zápach úzávěry a stojánkové baterie viz dodávka ZTI) horní skříňky: klížené konstrukce z LTD min. tl. 18 mm, záda LTD min. tl. 18 mm, namáhané hrany olepeny ABS hranou tl. 2 mm, otvíravá dvířka na miskových závěsech, výklopná dvířka na výklopném kování. vnitřní vybavení - volně přestavitelné police tl. 18 mm. Jednotlivé skříňky jsou přisazeny k sobě do sestav (dle schématu) a kotveny do zdi pomocí navrtávací kotevní techniky. Skříňky budou uzpůsobeny pro osazení vestavěné mikrovlnné trouby (viz spec. MV)
Kování v provedení nerez kartáčovaná. Barevné provedení dle úvahy provozovatele.</t>
  </si>
  <si>
    <t>Bv.01L</t>
  </si>
  <si>
    <t>2051979914</t>
  </si>
  <si>
    <t>Poznámka k položce:
spodní skříňky: klížené konstrukce z LTD min. tl. 18 mm, záda HDF 3 mm, namáhané hrany olepeny ABS hranou tl. 2 mm, otvíravá dvířka na miskových závěsech, vnitřní vybavení - volně přestavitelné police tl. 18 mm. Jednotlivé skříňky přisazeny k sobě do sestav (dle nákresu). Skříňky budou uzpůsobeny pro osazení vestavěné lednice a myčky (viz spec. L1 a M1) Rektifikovatelná podnož výšky 100 mm tvořená z
Jäklové konstrukce s povrchovou úpravou práškovým lakováním RAL 9006. pracovní deska: š. 600 mm, tl. 38 mm, HPL laminát tl. 0,65 mm + DTD + protitahová celulózová folie, jednostranný postforming, jednostranné zaoblení. Kolem stěn ošetřena těsnící lištou s koncovkami.
Ohranění na viditelných stranách. Součástí linky je dodávka vč. osazení nerezového dřezu do pracovní desky (odpad vč. zápach úzávěry a
stojánkové baterie viz dodávka ZTI) horní skříňky: klížené konstrukce z LTD min. tl. 18 mm, záda LTD min. tl. 18 mm, namáhané hrany olepeny ABS hranou tl. 2 mm, otvíravá dvířka na miskových závěsech, výklopná dvířka na výklopném kování. vnitřní vybavení - volně přestavitelné police tl. 18 mm. Jednotlivé skříňky jsou přisazeny k sobě do sestav (dle schématu) a kotveny do zdi pomocí navrtávací kotevní techniky. Skříňky budou uzpůsobeny pro osazení vestavěné mikrovlnné trouby (viz spec. MV) Kování v provedení nerez kartáčovaná. Barevné provedení dle úvahy provozovatele.</t>
  </si>
  <si>
    <t>Bv.02</t>
  </si>
  <si>
    <t xml:space="preserve">Vestavěná dřevěná pracovní (kuchyňská) linka dl. 2100 mm
</t>
  </si>
  <si>
    <t>991438401</t>
  </si>
  <si>
    <t>Poznámka k položce:
spodní skříňky: klížené konstrukce z LTD min. tl. 18 mm, záda HDF 3 mm, namáhané hrany olepeny ABS hranou tl. 2 mm, otvíravá dvířka na miskových závěsech, vnitřní vybavení - volně přestavitelné police tl. 18 mm. Výsuvné šuplíky š. 300 nebo 450 mm (dle pozice – viz
schema), plnovýsuv bez dotlumení. Jednotlivé skříňky přisazeny k sobě do sestav (dle nákresu). Skříňky budou uzpůsobeny pro osazení
vestavěné lednice a myčky (viz spec. L1 a M1 nebo M2 dle pozice – viz schema) Rektifikovatelná podnož výšky 100 mm tvořená z Jäklové konstrukce s povrchovou úpravou práškovým lakováním RAL 9006. pracovní deska: š. 600 mm, tl. 38 mm, HPL laminát tl. 0,65 mm + DTD + protitahová celulózová folie, jednostranný postforming, jednostranné zaoblení. Kolem stěn ošetřena těsnící lištou s koncovkami. Ohranění na viditelných stranách. Součástí linky je dodávka vč. osazení nerezového dřezu do pracovní desky (odpad vč. zápach úzávěry a stojánkové baterie viz dodávka ZTI) horní skříňky: klížené konstrukce z LTD min. tl. 18 mm, záda LTD min. tl. 18 mm, namáhané hrany olepeny ABS hranou tl. 2 mm, otvíravá dvířka na miskových závěsech, výklopná dvířka na výklopném kování. vnitřní vybavení - volně přestavitelné police tl. 18 mm. Jednotlivé skříňky jsou přisazeny k sobě do sestav (dle schématu) a kotveny do zdi pomocí navrtávací kotevní techniky. Skříňky budou uzpůsobeny pro osazení vestavěné mikrovlnné trouby (viz spec. MV) Kování v provedení nerez kartáčovaná. Barevné provedení dle úvahy provozovatele.</t>
  </si>
  <si>
    <t>Bv.03</t>
  </si>
  <si>
    <t>1179156162</t>
  </si>
  <si>
    <t>Poznámka k položce:
spodní skříňky: klížené konstrukce z LTD min. tl. 18 mm, záda HDF 3 mm, namáhané hrany olepeny ABS hranou tl. 2 mm, otvíravá dvířka na miskových závěsech, vnitřní vybavení - volně přestavitelné police tl. 18 mm. Výsuvné šuplíky š. 300 nebo 450 mm (dle pozice – viz
schema), plnovýsuv bez dotlumení. Jednotlivé skříňky přisazeny k sobě do sestav (dle nákresu). Skříňky budou uzpůsobeny pro osazení
vestavěné lednice a myčky (viz spec. L1 a M1 nebo M2 dle pozice – viz schema) Rektifikovatelná podnož výšky 100 mm tvořená z
Jäklové konstrukce s povrchovou úpravou práškovým lakováním RAL 9006. pracovní deska: š. 600 mm, tl. 38 mm, HPL laminát tl. 0,65 mm + DTD + protitahová celulózová folie, jednostranný postforming, jednostranné zaoblení. Kolem stěn ošetřena těsnící lištou s koncovkami.
Ohranění na viditelných stranách. Součástí linky je dodávka vč. osazení nerezového dřezu do pracovní desky (odpad vč. zápach úzávěry a
stojánkové baterie viz dodávka ZTI) horní skříňky: klížené konstrukce z LTD min. tl. 18 mm, záda LTD min. tl. 18 mm, namáhané hrany olepeny ABS hranou tl. 2 mm, otvíravá dvířka na miskových závěsech, výklopná dvířka na výklopném kování. vnitřní vybavení - volně přestavitelné police tl. 18 mm. Jednotlivé skříňky jsou přisazeny k sobě do sestav (dle schématu) a kotveny do zdi pomocí navrtávací kotevní techniky. Skříňky budou uzpůsobeny pro osazení vestavěné mikrovlnné trouby (viz spec. MV) Kování v provedení nerez kartáčovaná. Barevné provedení dle úvahy provozovatele.</t>
  </si>
  <si>
    <t>Bv.04</t>
  </si>
  <si>
    <t xml:space="preserve">Vestavěná dřevěná pracovní (kuchyňská) linka dl. 1700 mm
</t>
  </si>
  <si>
    <t>-1273509471</t>
  </si>
  <si>
    <t>Poznámka k položce:
spodní skříňky: klížené konstrukce z LTD min. tl. 18 mm, záda HDF 3 mm, namáhané hrany olepeny ABS hranou tl. 2 mm, otvíravá dvířka na miskových závěsech, vnitřní vybavení - volně přestavitelné police tl. 18 mm. Jednotlivé skříňky přisazeny k sobě do sestav (dle nákresu). Skříňky budou uzpůsobeny pro osazení volně stojící lékové lednice (viz spec. L2) pod desku. Podnož výšky 100 mm tvořená z Jäklové konstrukce s povrchovou úpravou práškovým lakováním RAL 9006. pracovní deska: š. 600 mm, tl. 38 mm, HPL laminát tl. 0,65 mm + DTD + protitahová celulózová folie, jednostranný postforming, jednostranné zaoblení. Kolem stěn ošetřena těsnící lištou s koncovkami. Ohranění na viditelných stranách. Součástí linky je dodávka vč. osazení nerezového dřezu do pracovní desky (odpad vč. zápach úzávěry a stojánkové baterie viz dodávka ZTI) horní skříňky: klížené konstrukce z LTD min. tl. 18 mm,
záda LTD min. tl. 18 mm, namáhané hrany olepeny ABS hranou tl. 2 mm, otvíravá dvířka na miskových závěsech, vnitřní vybavení - volně přestavitelné police tl. 18 mm. Jednotlivé skříňky jsou přisazeny k sobě do sestav (dle schématu) a kotveny do zdi pomocí navrtávací kotevní techniky. Kování v provedení nerez kartáčovaná. Barevné provedení dle úvahy provozovatele.</t>
  </si>
  <si>
    <t>Bv.05</t>
  </si>
  <si>
    <t xml:space="preserve">Vestavěná dřevěná skříňka s pracovní deskou 900x600x900 mm
</t>
  </si>
  <si>
    <t>-1640965460</t>
  </si>
  <si>
    <t>Poznámka k položce:
korpus: z LTD min. tl. 18 mm, záda HDF 3 mm, namáhané hrany olepeny ABS hranou tl. 2 mm, otvíravá dvířka na miskových závěsech, vnitřní vybavení - volně přestavitelné police tl. 18 mm. Podnož výšky 100 mm tvořena z Jackové kce s povrch.
úpravou práškovým lakováním RAL 9006. pracovní deska: š. 600 mm, tl. 38 mm, HPL laminát tl. 0,65 mm + DTD + protitahová celulózová folie, jednostranný postforming, jednostranné zaoblení. Kolem stěn ošetřena těsnící lištou s koncovkami.
Ohranění na viditelných stranách. Kování v provedení nerez kartáčovaná. Barevné provedení dle úvahy provozovatele.</t>
  </si>
  <si>
    <t>Cv.01</t>
  </si>
  <si>
    <t xml:space="preserve">Nerezový regál s pevnou konstrukcí 1200x500x1850 mm, Trubkové stojiny o průměru 38 mm s rektifikací, 4 nerezové police (nosnost police 80 kg). Možnost výškové přestavitelnosti polic po 150 mm. Stabilizace regálu kotvením do stěn.
</t>
  </si>
  <si>
    <t>1210034052</t>
  </si>
  <si>
    <t>Cv.02</t>
  </si>
  <si>
    <t xml:space="preserve">Nerezový regál s pevnou konstrukcí 1500x500x1850 mm, Trubkové stojiny o průměru 38 mm s rektifikací, 4 nerezové police (nosnost police 80 kg). Možnost výškové přestavitelnosti polic po 150 mm. Stabilizace regálu kotvením do stěn.
</t>
  </si>
  <si>
    <t>521639515</t>
  </si>
  <si>
    <t>Dv.01</t>
  </si>
  <si>
    <t>Dřevěný šatní nástěnný panel 600x1800 mm, deska z LTD tl.22mm ohraněná ABS hranou tl. 2mm, opatřená kovovými věšáčky
připevněná na stěnu lepením, Barevné provedení dle úvahy provozovatele.</t>
  </si>
  <si>
    <t>-922793168</t>
  </si>
  <si>
    <t>Dv.02</t>
  </si>
  <si>
    <t>Dřevěný šatní nástěnný panel 800x1800 mm, deska z LTD tl.22mm ohraněná ABS hranou tl. 2mm, opatřená kovovými věšáčky
připevněná na stěnu lepením, Barevné provedení dle úvahy provozovatele.</t>
  </si>
  <si>
    <t>-102681073</t>
  </si>
  <si>
    <t>M3</t>
  </si>
  <si>
    <t>Myčka podložních mís – dezinfektor</t>
  </si>
  <si>
    <t>-1126647010</t>
  </si>
  <si>
    <t>Poznámka k položce:
Zařízení pro vymytí a desinfekci močových lahví, podložních mís, nádob do WC a ostatních nádob. Čistící a desinfekční automat zhotoven z nerezového materiálu. Mycí komora z 1 ks hlubokotažné oceli (žádné sváry, snadnější samočištění komory, velká zaoblení). Automatické otvírání dveří. Vložení bez předchozího vyprázdnění. Desinfekce probíhá z vlastního vyvíječe páry. Kompletní vysušení sanitárních nádob i mycí komory. Mytí pomocí 3 programů: krátký (4 min.) – normální (6 min.) – intensivní (8 min.). Universální držák na běžně používané sanitárnínádoby ve zdravotnictví.</t>
  </si>
  <si>
    <t>MOB.01</t>
  </si>
  <si>
    <t>Montáž vestavěných skříní</t>
  </si>
  <si>
    <t>1827539059</t>
  </si>
  <si>
    <t>1,0*2+1,5*4+1,5*4+1,0*2+1,2+1,5*2+0,6*3+0,6</t>
  </si>
  <si>
    <t>MOB.02</t>
  </si>
  <si>
    <t>Montáž kuchyňských linek vč. dřezu</t>
  </si>
  <si>
    <t>-1372068310</t>
  </si>
  <si>
    <t>1,65+1,65*2+2,1+2,1+1,7+0,9</t>
  </si>
  <si>
    <t>MOB.03</t>
  </si>
  <si>
    <t>Montáž ostatního mobiliáře</t>
  </si>
  <si>
    <t>-355845683</t>
  </si>
  <si>
    <t>4+4</t>
  </si>
  <si>
    <t>MOB.10</t>
  </si>
  <si>
    <t>Přesun materiálu</t>
  </si>
  <si>
    <t>-1798429742</t>
  </si>
  <si>
    <t>D.1.4./VZT - Vzduchotechnika</t>
  </si>
  <si>
    <t>751 - Vzduchotechnika</t>
  </si>
  <si>
    <t xml:space="preserve">    D1 - Zařízení č. 1: Centrální větrání oddělení </t>
  </si>
  <si>
    <t xml:space="preserve">    D2 - Zařízení č. 2: odvod vzduchu z hygienických zařízení</t>
  </si>
  <si>
    <t xml:space="preserve">    OST - Ostatní</t>
  </si>
  <si>
    <t>751</t>
  </si>
  <si>
    <t>D1</t>
  </si>
  <si>
    <t xml:space="preserve">Zařízení č. 1: Centrální větrání oddělení </t>
  </si>
  <si>
    <t>751511004</t>
  </si>
  <si>
    <t>Montáž potrubí plechového skupiny I čtyřhranného s přírubou tloušťky plechu 0,6 mm, průřezu přes 0,07 do 0,13 m2</t>
  </si>
  <si>
    <t>1910980227</t>
  </si>
  <si>
    <t>https://podminky.urs.cz/item/CS_URS_2022_02/751511004</t>
  </si>
  <si>
    <t>42982106</t>
  </si>
  <si>
    <t>trouba čtyřhranná Pz průřez do 0,13m2</t>
  </si>
  <si>
    <t>3230232</t>
  </si>
  <si>
    <t>1,25*1,2 'Přepočtené koeficientem množství</t>
  </si>
  <si>
    <t>751514413</t>
  </si>
  <si>
    <t>Montáž přechodu osového nebo pravoúhlého do plechového potrubí čtyřhranného s přírubou, průřezu přes 0,070 do 0,140 m2</t>
  </si>
  <si>
    <t>-1780914230</t>
  </si>
  <si>
    <t>https://podminky.urs.cz/item/CS_URS_2022_02/751514413</t>
  </si>
  <si>
    <t>1.02</t>
  </si>
  <si>
    <t>Potrubí čtyřhranné sk. I, průřez 0,07-0,14 m² – (PŘE 500x250/f355-nesouměrné)</t>
  </si>
  <si>
    <t>ks</t>
  </si>
  <si>
    <t>751398102</t>
  </si>
  <si>
    <t>Montáž ostatních zařízení uzavírací klapky do kruhového potrubí bez příruby, průměru přes 100 do 200 mm</t>
  </si>
  <si>
    <t>86801700</t>
  </si>
  <si>
    <t>https://podminky.urs.cz/item/CS_URS_2022_02/751398102</t>
  </si>
  <si>
    <t>10+12+5+2</t>
  </si>
  <si>
    <t>1.03</t>
  </si>
  <si>
    <t>Regulační klapka f100-125</t>
  </si>
  <si>
    <t>1.04</t>
  </si>
  <si>
    <t>Regulační klapka f160</t>
  </si>
  <si>
    <t>1.05</t>
  </si>
  <si>
    <t>Regulační klapka f200</t>
  </si>
  <si>
    <t>1.06</t>
  </si>
  <si>
    <t>Revizní otvor na potrubí</t>
  </si>
  <si>
    <t>751322011</t>
  </si>
  <si>
    <t>Montáž talířových ventilů, anemostatů, dýz talířového ventilu, průměru do 100 mm</t>
  </si>
  <si>
    <t>1306437890</t>
  </si>
  <si>
    <t>https://podminky.urs.cz/item/CS_URS_2022_02/751322011</t>
  </si>
  <si>
    <t>1.07</t>
  </si>
  <si>
    <t>Talířový ventil ocelový, bílý ,odvodní, f100,  včetně rámečku</t>
  </si>
  <si>
    <t>1.11</t>
  </si>
  <si>
    <t>Talířový ventil ocelový, bílý ,přívodní, f100,  včetně rámečku</t>
  </si>
  <si>
    <t>751322012</t>
  </si>
  <si>
    <t>Montáž talířových ventilů, anemostatů, dýz talířového ventilu, průměru přes 100 do 200 mm</t>
  </si>
  <si>
    <t>730521041</t>
  </si>
  <si>
    <t>https://podminky.urs.cz/item/CS_URS_2022_02/751322012</t>
  </si>
  <si>
    <t>6+8+1+4+6+3</t>
  </si>
  <si>
    <t>1.08</t>
  </si>
  <si>
    <t>Talířový ventil ocelový, bílý ,odvodní, f125,  včetně rámečku</t>
  </si>
  <si>
    <t>1.09</t>
  </si>
  <si>
    <t>Talířový ventil ocelový, bílý ,odvodní, f160,  včetně rámečku</t>
  </si>
  <si>
    <t>1.10</t>
  </si>
  <si>
    <t>Talířový ventil ocelový, bílý ,odvodní, f200,  včetně rámečku</t>
  </si>
  <si>
    <t>1.12</t>
  </si>
  <si>
    <t>Talířový ventil ocelový, bílý ,přívodní, f125,  včetně rámečku</t>
  </si>
  <si>
    <t>1.13</t>
  </si>
  <si>
    <t>Talířový ventil ocelový, bílý ,přívodní, f160,  včetně rámečku</t>
  </si>
  <si>
    <t>1.14</t>
  </si>
  <si>
    <t>Talířový ventil ocelový, bílý ,přívodní, f200,  včetně rámečku</t>
  </si>
  <si>
    <t>751510041</t>
  </si>
  <si>
    <t>Vzduchotechnické potrubí z pozinkovaného plechu kruhové, trouba spirálně vinutá bez příruby, průměru do 100 mm</t>
  </si>
  <si>
    <t>93050353</t>
  </si>
  <si>
    <t>https://podminky.urs.cz/item/CS_URS_2022_02/751510041</t>
  </si>
  <si>
    <t>751510042</t>
  </si>
  <si>
    <t>Vzduchotechnické potrubí z pozinkovaného plechu kruhové, trouba spirálně vinutá bez příruby, průměru přes 100 do 200 mm</t>
  </si>
  <si>
    <t>1290570552</t>
  </si>
  <si>
    <t>https://podminky.urs.cz/item/CS_URS_2022_02/751510042</t>
  </si>
  <si>
    <t>24+0,5*(8+2+2)</t>
  </si>
  <si>
    <t>32+0,5*(6+1)</t>
  </si>
  <si>
    <t>27+0,5*(2+2+1+1+1+1+5)</t>
  </si>
  <si>
    <t>1.17</t>
  </si>
  <si>
    <t>VZT potrubí spiro f125 – oblouk 90°</t>
  </si>
  <si>
    <t>1.18</t>
  </si>
  <si>
    <t>VZT potrubí spiro f125 – odbočka 125/100</t>
  </si>
  <si>
    <t>1.19</t>
  </si>
  <si>
    <t>VZT potrubí spiro f125 – spojka 125</t>
  </si>
  <si>
    <t>1.21</t>
  </si>
  <si>
    <t>VZT potrubí spiro f160 – oblouk 90°</t>
  </si>
  <si>
    <t>1.22</t>
  </si>
  <si>
    <t>VZT potrubí spiro f160 – pře. 160/125</t>
  </si>
  <si>
    <t>1.24</t>
  </si>
  <si>
    <t>VZT potrubí spiro f200 – odbočka 200/100</t>
  </si>
  <si>
    <t>1.25</t>
  </si>
  <si>
    <t>VZT potrubí spiro f200 – odbočka 200/125</t>
  </si>
  <si>
    <t>1.26</t>
  </si>
  <si>
    <t>VZT potrubí spiro f200 – odbočka 200/160</t>
  </si>
  <si>
    <t>1.27</t>
  </si>
  <si>
    <t>VZT potrubí spiro f200 – odbočka 200/160-oboustranná</t>
  </si>
  <si>
    <t>1.28</t>
  </si>
  <si>
    <t>VZT potrubí spiro f200 – odbočka 200/200</t>
  </si>
  <si>
    <t>1.29</t>
  </si>
  <si>
    <t>VZT potrubí spiro f200 – zátka</t>
  </si>
  <si>
    <t>1.30</t>
  </si>
  <si>
    <t>VZT potrubí spiro f200 – pře. 200/125</t>
  </si>
  <si>
    <t>1.31</t>
  </si>
  <si>
    <t>VZT potrubí spiro f200 – spojka</t>
  </si>
  <si>
    <t>1.32</t>
  </si>
  <si>
    <t>VZT potrubí spiro f200 – příruba s lemem</t>
  </si>
  <si>
    <t>751510043</t>
  </si>
  <si>
    <t>Vzduchotechnické potrubí z pozinkovaného plechu kruhové, trouba spirálně vinutá bez příruby, průměru přes 200 do 300 mm</t>
  </si>
  <si>
    <t>-951347918</t>
  </si>
  <si>
    <t>https://podminky.urs.cz/item/CS_URS_2022_02/751510043</t>
  </si>
  <si>
    <t>18+0,5*(2+3+2)</t>
  </si>
  <si>
    <t>1.34</t>
  </si>
  <si>
    <t>VZT potrubí spiro f250 – odbočka 250/125</t>
  </si>
  <si>
    <t>1.35</t>
  </si>
  <si>
    <t>VZT potrubí spiro f250 – odbočka 250/160</t>
  </si>
  <si>
    <t>1.36</t>
  </si>
  <si>
    <t>VZT potrubí spiro f250 – pře. 250/200</t>
  </si>
  <si>
    <t>1.37</t>
  </si>
  <si>
    <t>VZT potrubí spiro f250 – spojka</t>
  </si>
  <si>
    <t>751510044</t>
  </si>
  <si>
    <t>Vzduchotechnické potrubí z pozinkovaného plechu kruhové, trouba spirálně vinutá bez příruby, průměru přes 300 do 400 mm</t>
  </si>
  <si>
    <t>1702359426</t>
  </si>
  <si>
    <t>https://podminky.urs.cz/item/CS_URS_2022_02/751510044</t>
  </si>
  <si>
    <t>21+0,5*(1+6+2)</t>
  </si>
  <si>
    <t>21+0,5*(3+2+2+1+5+2+1+2)</t>
  </si>
  <si>
    <t>1.39</t>
  </si>
  <si>
    <t>VZT potrubí spiro f315 – odbočka 315/200</t>
  </si>
  <si>
    <t>1.40</t>
  </si>
  <si>
    <t>VZT potrubí spiro f315 – odbočka 315/160</t>
  </si>
  <si>
    <t>1.41</t>
  </si>
  <si>
    <t>VZT potrubí spiro f315 – pře. 315/250</t>
  </si>
  <si>
    <t>1.42</t>
  </si>
  <si>
    <t>VZT potrubí spiro f315 – spojka</t>
  </si>
  <si>
    <t>1.44</t>
  </si>
  <si>
    <t>VZT potrubí spiro f355 – oblouk 90°</t>
  </si>
  <si>
    <t>1.45</t>
  </si>
  <si>
    <t>VZT potrubí spiro f355 – oblouk 45°</t>
  </si>
  <si>
    <t>1.46</t>
  </si>
  <si>
    <t>VZT potrubí spiro f355 – odbočka 355/355</t>
  </si>
  <si>
    <t>1.47</t>
  </si>
  <si>
    <t>VZT potrubí spiro f355 – odbočka 355/200</t>
  </si>
  <si>
    <t>1.48</t>
  </si>
  <si>
    <t>VZT potrubí spiro f355 – odbočka 355/160</t>
  </si>
  <si>
    <t>1.49</t>
  </si>
  <si>
    <t>VZT potrubí spiro f355 – odbočka 355/125</t>
  </si>
  <si>
    <t>1.50</t>
  </si>
  <si>
    <t>VZT potrubí spiro f355 – odbočka 355/100</t>
  </si>
  <si>
    <t>1.51</t>
  </si>
  <si>
    <t>VZT potrubí spiro f355 – pře. 355/315</t>
  </si>
  <si>
    <t>1.52</t>
  </si>
  <si>
    <t>VZT potrubí spiro f355 – spojka</t>
  </si>
  <si>
    <t>1.53</t>
  </si>
  <si>
    <t>VZT potrubí spiro f355 – zátka</t>
  </si>
  <si>
    <t>751525051</t>
  </si>
  <si>
    <t>Montáž potrubí plastového kruhového s přírubou, průměru do 100 mm</t>
  </si>
  <si>
    <t>-288346143</t>
  </si>
  <si>
    <t>https://podminky.urs.cz/item/CS_URS_2022_02/751525051</t>
  </si>
  <si>
    <t>1.54</t>
  </si>
  <si>
    <t>VZT potrubí ohebné f100</t>
  </si>
  <si>
    <t>751525052</t>
  </si>
  <si>
    <t>Montáž potrubí plastového kruhového s přírubou, průměru přes 100 do 200 mm</t>
  </si>
  <si>
    <t>12625874</t>
  </si>
  <si>
    <t>https://podminky.urs.cz/item/CS_URS_2022_02/751525052</t>
  </si>
  <si>
    <t>3*10</t>
  </si>
  <si>
    <t>1.55</t>
  </si>
  <si>
    <t>VZT potrubí ohebné f125</t>
  </si>
  <si>
    <t>1.56</t>
  </si>
  <si>
    <t>VZT potrubí ohebné f160</t>
  </si>
  <si>
    <t>1.57</t>
  </si>
  <si>
    <t>VZT potrubí ohebné f200</t>
  </si>
  <si>
    <t>751581111</t>
  </si>
  <si>
    <t>Protipožární ochrana vzduchotechnického potrubí přímé potrubí z protipožárních desek čtyřhranné požární odolnost EI 30</t>
  </si>
  <si>
    <t>-2087302426</t>
  </si>
  <si>
    <t>https://podminky.urs.cz/item/CS_URS_2022_02/751581111</t>
  </si>
  <si>
    <t>D2</t>
  </si>
  <si>
    <t>Zařízení č. 2: odvod vzduchu z hygienických zařízení</t>
  </si>
  <si>
    <t>751122091</t>
  </si>
  <si>
    <t>Montáž ventilátoru radiálního nízkotlakého potrubního základního do kruhového potrubí, průměru do 100 mm</t>
  </si>
  <si>
    <t>97210142</t>
  </si>
  <si>
    <t>https://podminky.urs.cz/item/CS_URS_2022_02/751122091</t>
  </si>
  <si>
    <t>2.01</t>
  </si>
  <si>
    <t>Ventilátor radiální potrubní, plastové provedení, připojení 100 mm       (min. 100 m3/h-180 Pa)</t>
  </si>
  <si>
    <t>2.04</t>
  </si>
  <si>
    <t>Spojovací pružná manžeta pro ventilátory f100</t>
  </si>
  <si>
    <t>-40521355</t>
  </si>
  <si>
    <t>751122092</t>
  </si>
  <si>
    <t>Montáž ventilátoru radiálního nízkotlakého potrubního základního do kruhového potrubí, průměru přes 100 do 200 mm</t>
  </si>
  <si>
    <t>1845392658</t>
  </si>
  <si>
    <t>https://podminky.urs.cz/item/CS_URS_2022_02/751122092</t>
  </si>
  <si>
    <t>2.02</t>
  </si>
  <si>
    <t>Ventilátor radiální potrubní, plastové provedení, připojení 125 mm       (min. 150 m3/h-200 Pa)</t>
  </si>
  <si>
    <t>2.05</t>
  </si>
  <si>
    <t>Spojovací pružná manžeta pro ventilátory f125</t>
  </si>
  <si>
    <t>2.03</t>
  </si>
  <si>
    <t>Doběhový spínač DT3</t>
  </si>
  <si>
    <t>-545051931</t>
  </si>
  <si>
    <t>3+4</t>
  </si>
  <si>
    <t>2.06</t>
  </si>
  <si>
    <t>Zpětná klapka pro kruhové ventilátory, ocelová, f100</t>
  </si>
  <si>
    <t>2.07</t>
  </si>
  <si>
    <t>Zpětná klapka pro kruhové ventilátory, ocelová, f125</t>
  </si>
  <si>
    <t>918221020</t>
  </si>
  <si>
    <t>2+12</t>
  </si>
  <si>
    <t>2.08</t>
  </si>
  <si>
    <t>2.09</t>
  </si>
  <si>
    <t>-1279240930</t>
  </si>
  <si>
    <t>2+0,5*(1+2)</t>
  </si>
  <si>
    <t>2.11</t>
  </si>
  <si>
    <t>VZT potrubí spiro f100 – oblouk 90°</t>
  </si>
  <si>
    <t>2.12</t>
  </si>
  <si>
    <t>VZT potrubí spiro f100 – oblouk 45°</t>
  </si>
  <si>
    <t>1483979758</t>
  </si>
  <si>
    <t>15+0,5*(3+4+8+2+1+2)</t>
  </si>
  <si>
    <t>0,5*(2+2+4+2)</t>
  </si>
  <si>
    <t>2.14</t>
  </si>
  <si>
    <t>2.15</t>
  </si>
  <si>
    <t>VZT potrubí spiro f125 – oblouk 45°</t>
  </si>
  <si>
    <t>2.16</t>
  </si>
  <si>
    <t>VZT potrubí spiro f125 – odbočka 125/125</t>
  </si>
  <si>
    <t>2.17</t>
  </si>
  <si>
    <t>VZT potrubí spiro f125 – odbočka šikmá 125/125-45°</t>
  </si>
  <si>
    <t>2.18</t>
  </si>
  <si>
    <t>VZT potrubí spiro f125 – zátka s odvodem kondenzátu</t>
  </si>
  <si>
    <t>2.19</t>
  </si>
  <si>
    <t>VZT potrubí spiro f125 – pře. 125/100</t>
  </si>
  <si>
    <t>2.20</t>
  </si>
  <si>
    <t>VZT potrubí spiro f160 – odbočka šikmá 160/125-45°</t>
  </si>
  <si>
    <t>2.21</t>
  </si>
  <si>
    <t>VZT potrubí spiro f160 – odbočka 160/160</t>
  </si>
  <si>
    <t>2.22</t>
  </si>
  <si>
    <t>2.23</t>
  </si>
  <si>
    <t>VZT potrubí spiro f160 –příruba s lemem</t>
  </si>
  <si>
    <t>-524056991</t>
  </si>
  <si>
    <t>10+10</t>
  </si>
  <si>
    <t>2.24</t>
  </si>
  <si>
    <t>2.25</t>
  </si>
  <si>
    <t>751511002</t>
  </si>
  <si>
    <t>Montáž potrubí plechového skupiny I čtyřhranného s přírubou tloušťky plechu 0,6 mm, průřezu přes 0,01 do 0,03 m2</t>
  </si>
  <si>
    <t>-1634125784</t>
  </si>
  <si>
    <t>https://podminky.urs.cz/item/CS_URS_2022_02/751511002</t>
  </si>
  <si>
    <t>2+0,5*2</t>
  </si>
  <si>
    <t>42982102</t>
  </si>
  <si>
    <t>trouba čtyřhranná Pz průřez do 0,03m2</t>
  </si>
  <si>
    <t>-716636175</t>
  </si>
  <si>
    <t>2.27</t>
  </si>
  <si>
    <t>VZT potrubí čtyřhr. sk. I – (do 0,035 m2)-odb.225x100/100x225</t>
  </si>
  <si>
    <t>2.28</t>
  </si>
  <si>
    <t>VZT potrubí čtyřhr. sk. I – (do 0,035 m2)-zátka 100x225</t>
  </si>
  <si>
    <t>254854709</t>
  </si>
  <si>
    <t>OST</t>
  </si>
  <si>
    <t>Ostatní</t>
  </si>
  <si>
    <t>3.03</t>
  </si>
  <si>
    <t>Závěsný a spojovací materiál – vzduchotechnika</t>
  </si>
  <si>
    <t>soub</t>
  </si>
  <si>
    <t>-2100656861</t>
  </si>
  <si>
    <t>3.02</t>
  </si>
  <si>
    <t>Revize stavu stávající VZT jednotky + kond. jednotky+regulace</t>
  </si>
  <si>
    <t>-1245691718</t>
  </si>
  <si>
    <t>3.07</t>
  </si>
  <si>
    <t>Předávací dokumentace, zaregulování a uvedení do provozu</t>
  </si>
  <si>
    <t>1056798387</t>
  </si>
  <si>
    <t>998751201</t>
  </si>
  <si>
    <t>Přesun hmot pro vzduchotechniku stanovený procentní sazbou (%) z ceny vodorovná dopravní vzdálenost do 50 m v objektech výšky do 12 m</t>
  </si>
  <si>
    <t>%</t>
  </si>
  <si>
    <t>1002426863</t>
  </si>
  <si>
    <t>https://podminky.urs.cz/item/CS_URS_2022_02/998751201</t>
  </si>
  <si>
    <t>D.1.4./ZTI - Zdravotní instalace</t>
  </si>
  <si>
    <t xml:space="preserve">    713 - Izolace tepelné</t>
  </si>
  <si>
    <t xml:space="preserve">    721 - Zdravotechnika - vnitřní kanalizace</t>
  </si>
  <si>
    <t xml:space="preserve">    722 - Zdravotechnika - vnitřní vodovod</t>
  </si>
  <si>
    <t xml:space="preserve">    726 - Zdravotechnika - předstěnové instalace</t>
  </si>
  <si>
    <t>612135101</t>
  </si>
  <si>
    <t>Hrubá výplň rýh maltou jakékoli šířky rýhy ve stěnách</t>
  </si>
  <si>
    <t>150090212</t>
  </si>
  <si>
    <t>https://podminky.urs.cz/item/CS_URS_2022_02/612135101</t>
  </si>
  <si>
    <t>170*0,3*1,5</t>
  </si>
  <si>
    <t>953941721</t>
  </si>
  <si>
    <t>Osazení drobných kovových výrobků bez jejich dodání s vysekáním kapes pro upevňovací prvky se zazděním, zabetonováním nebo zalitím objímek nebo držáků, ve zdivu betonovém</t>
  </si>
  <si>
    <t>2039360694</t>
  </si>
  <si>
    <t>https://podminky.urs.cz/item/CS_URS_2022_02/953941721</t>
  </si>
  <si>
    <t>objímky pro zavěšení kanalizačního potrubí pod stropem</t>
  </si>
  <si>
    <t>20+8</t>
  </si>
  <si>
    <t>42390528</t>
  </si>
  <si>
    <t>objímka ocelová dvojdílná DN 50</t>
  </si>
  <si>
    <t>1204014071</t>
  </si>
  <si>
    <t>42390540</t>
  </si>
  <si>
    <t>objímka ocelová dvojdílná DN 125</t>
  </si>
  <si>
    <t>327097426</t>
  </si>
  <si>
    <t>969041111</t>
  </si>
  <si>
    <t>Vybourání vnitřního potrubí včetně vysekání drážky plastového do DN 50</t>
  </si>
  <si>
    <t>-2133308986</t>
  </si>
  <si>
    <t>https://podminky.urs.cz/item/CS_URS_2022_02/969041111</t>
  </si>
  <si>
    <t>vodovod</t>
  </si>
  <si>
    <t>969041113</t>
  </si>
  <si>
    <t>Vybourání vnitřního potrubí včetně vysekání drážky plastového přes DN 100 do DN 200</t>
  </si>
  <si>
    <t>-12425553</t>
  </si>
  <si>
    <t>https://podminky.urs.cz/item/CS_URS_2022_02/969041113</t>
  </si>
  <si>
    <t>kanalizace</t>
  </si>
  <si>
    <t>95+85</t>
  </si>
  <si>
    <t>974031157</t>
  </si>
  <si>
    <t>Vysekání rýh ve zdivu cihelném na maltu vápennou nebo vápenocementovou do hl. 100 mm a šířky do 300 mm</t>
  </si>
  <si>
    <t>-1937863772</t>
  </si>
  <si>
    <t>https://podminky.urs.cz/item/CS_URS_2022_02/974031157</t>
  </si>
  <si>
    <t>977151111</t>
  </si>
  <si>
    <t>Jádrové vrty diamantovými korunkami do stavebních materiálů (železobetonu, betonu, cihel, obkladů, dlažeb, kamene) průměru do 35 mm</t>
  </si>
  <si>
    <t>-140480641</t>
  </si>
  <si>
    <t>https://podminky.urs.cz/item/CS_URS_2022_02/977151111</t>
  </si>
  <si>
    <t>voda strop</t>
  </si>
  <si>
    <t>5*0,25</t>
  </si>
  <si>
    <t>977151119</t>
  </si>
  <si>
    <t>Jádrové vrty diamantovými korunkami do stavebních materiálů (železobetonu, betonu, cihel, obkladů, dlažeb, kamene) průměru přes 100 do 110 mm</t>
  </si>
  <si>
    <t>904986597</t>
  </si>
  <si>
    <t>https://podminky.urs.cz/item/CS_URS_2022_02/977151119</t>
  </si>
  <si>
    <t>kanalizace strop</t>
  </si>
  <si>
    <t>978R-0102</t>
  </si>
  <si>
    <t>Rozšíření a vyčištění stávajícího instalačního jádra cca 2,15 m2</t>
  </si>
  <si>
    <t>535380192</t>
  </si>
  <si>
    <t>997013153</t>
  </si>
  <si>
    <t>Vnitrostaveništní doprava suti a vybouraných hmot vodorovně do 50 m svisle s omezením mechanizace pro budovy a haly výšky přes 9 do 12 m</t>
  </si>
  <si>
    <t>-1814068593</t>
  </si>
  <si>
    <t>https://podminky.urs.cz/item/CS_URS_2022_02/997013153</t>
  </si>
  <si>
    <t>-1254233846</t>
  </si>
  <si>
    <t>-1957954223</t>
  </si>
  <si>
    <t>11,581*7 'Přepočtené koeficientem množství</t>
  </si>
  <si>
    <t>997013869</t>
  </si>
  <si>
    <t>Poplatek za uložení stavebního odpadu na recyklační skládce (skládkovné) ze směsí nebo oddělených frakcí betonu, cihel a keramických výrobků zatříděného do Katalogu odpadů pod kódem 17 01 07</t>
  </si>
  <si>
    <t>1770458098</t>
  </si>
  <si>
    <t>https://podminky.urs.cz/item/CS_URS_2022_02/997013869</t>
  </si>
  <si>
    <t>998011002</t>
  </si>
  <si>
    <t>Přesun hmot pro budovy občanské výstavby, bydlení, výrobu a služby s nosnou svislou konstrukcí zděnou z cihel, tvárnic nebo kamene vodorovná dopravní vzdálenost do 100 m pro budovy výšky přes 6 do 12 m</t>
  </si>
  <si>
    <t>-1257938623</t>
  </si>
  <si>
    <t>https://podminky.urs.cz/item/CS_URS_2022_02/998011002</t>
  </si>
  <si>
    <t>713</t>
  </si>
  <si>
    <t>Izolace tepelné</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</si>
  <si>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</si>
  <si>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</si>
  <si>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-332347240</t>
  </si>
  <si>
    <t>https://podminky.urs.cz/item/CS_URS_2022_02/713463212</t>
  </si>
  <si>
    <t>120+145+110+25+35+52+52</t>
  </si>
  <si>
    <t>63154003</t>
  </si>
  <si>
    <t>pouzdro izolační potrubní z minerální vlny s Al fólií max. 250/100°C 18/20mm</t>
  </si>
  <si>
    <t>1706739278</t>
  </si>
  <si>
    <t>63154005</t>
  </si>
  <si>
    <t>pouzdro izolační potrubní z minerální vlny s Al fólií max. 250/100°C 28/20mm</t>
  </si>
  <si>
    <t>359394679</t>
  </si>
  <si>
    <t>63154006</t>
  </si>
  <si>
    <t>pouzdro izolační potrubní z minerální vlny s Al fólií max. 250/100°C 35/20mm</t>
  </si>
  <si>
    <t>1886596189</t>
  </si>
  <si>
    <t>63154572</t>
  </si>
  <si>
    <t>pouzdro izolační potrubní z minerální vlny s Al fólií max. 250/100°C 35/40mm</t>
  </si>
  <si>
    <t>-1984342833</t>
  </si>
  <si>
    <t>63154531</t>
  </si>
  <si>
    <t>pouzdro izolační potrubní z minerální vlny s Al fólií max. 250/100°C 28/30mm</t>
  </si>
  <si>
    <t>-1847056487</t>
  </si>
  <si>
    <t>63154570</t>
  </si>
  <si>
    <t>pouzdro izolační potrubní z minerální vlny s Al fólií max. 250/100°C 22/40mm</t>
  </si>
  <si>
    <t>1048073683</t>
  </si>
  <si>
    <t>63154013</t>
  </si>
  <si>
    <t>pouzdro izolační potrubní z minerální vlny s Al fólií max. 250/100°C 18/30mm</t>
  </si>
  <si>
    <t>1152711554</t>
  </si>
  <si>
    <t>998713101</t>
  </si>
  <si>
    <t>Přesun hmot pro izolace tepelné stanovený z hmotnosti přesunovaného materiálu vodorovná dopravní vzdálenost do 50 m v objektech výšky do 6 m</t>
  </si>
  <si>
    <t>-1404225127</t>
  </si>
  <si>
    <t>https://podminky.urs.cz/item/CS_URS_2022_02/998713101</t>
  </si>
  <si>
    <t>998713181</t>
  </si>
  <si>
    <t>Přesun hmot pro izolace tepelné stanovený z hmotnosti přesunovaného materiálu Příplatek k cenám za přesun prováděný bez použití mechanizace pro jakoukoliv výšku objektu</t>
  </si>
  <si>
    <t>-32657524</t>
  </si>
  <si>
    <t>https://podminky.urs.cz/item/CS_URS_2022_02/998713181</t>
  </si>
  <si>
    <t>721</t>
  </si>
  <si>
    <t>Zdravotechnika - vnitřní kanalizace</t>
  </si>
  <si>
    <t>721174041</t>
  </si>
  <si>
    <t>Potrubí z trub polypropylenových připojovací DN 32</t>
  </si>
  <si>
    <t>1990727795</t>
  </si>
  <si>
    <t>https://podminky.urs.cz/item/CS_URS_2022_02/721174041</t>
  </si>
  <si>
    <t>721174042</t>
  </si>
  <si>
    <t>Potrubí z trub polypropylenových připojovací DN 40</t>
  </si>
  <si>
    <t>1467061976</t>
  </si>
  <si>
    <t>https://podminky.urs.cz/item/CS_URS_2022_02/721174042</t>
  </si>
  <si>
    <t>721174043</t>
  </si>
  <si>
    <t>Potrubí z trub polypropylenových připojovací DN 50</t>
  </si>
  <si>
    <t>-1576172214</t>
  </si>
  <si>
    <t>https://podminky.urs.cz/item/CS_URS_2022_02/721174043</t>
  </si>
  <si>
    <t>721174045</t>
  </si>
  <si>
    <t>Potrubí z trub polypropylenových připojovací DN 110</t>
  </si>
  <si>
    <t>-427146678</t>
  </si>
  <si>
    <t>https://podminky.urs.cz/item/CS_URS_2022_02/721174045</t>
  </si>
  <si>
    <t>721210813</t>
  </si>
  <si>
    <t>Demontáž kanalizačního příslušenství vpustí podlahových z kyselinovzdorné kameniny DN 100</t>
  </si>
  <si>
    <t>1215248929</t>
  </si>
  <si>
    <t>https://podminky.urs.cz/item/CS_URS_2022_02/721210813</t>
  </si>
  <si>
    <t>721219128</t>
  </si>
  <si>
    <t>Odtokové sprchové žlaby montáž odtokových sprchových žlabů ostatních typů délky do 1050 mm</t>
  </si>
  <si>
    <t>167718292</t>
  </si>
  <si>
    <t>https://podminky.urs.cz/item/CS_URS_2022_02/721219128</t>
  </si>
  <si>
    <t>55233201</t>
  </si>
  <si>
    <t>žlab sprchového koutu se zápachovou uzávěrkou š 800mm</t>
  </si>
  <si>
    <t>-2031348899</t>
  </si>
  <si>
    <t>55233R-1</t>
  </si>
  <si>
    <t>žlab sprchového koutu se zápachovou uzávěrkou š 400mm</t>
  </si>
  <si>
    <t>1788884629</t>
  </si>
  <si>
    <t>721290111</t>
  </si>
  <si>
    <t>Zkouška těsnosti kanalizace v objektech vodou do DN 125</t>
  </si>
  <si>
    <t>1941450812</t>
  </si>
  <si>
    <t>https://podminky.urs.cz/item/CS_URS_2022_02/721290111</t>
  </si>
  <si>
    <t>12+65+155+73</t>
  </si>
  <si>
    <t>72188-01</t>
  </si>
  <si>
    <t>zpenující protipožární páska (1 balení = 18 m pásky, vcetne protipožárních identifikacních štítku) dod+mtž</t>
  </si>
  <si>
    <t>1761866844</t>
  </si>
  <si>
    <t>72188-02</t>
  </si>
  <si>
    <t>protihluková izolace kanalizacního potrubí – pro potrubí DN50 (dod+mtž)</t>
  </si>
  <si>
    <t>1202896982</t>
  </si>
  <si>
    <t>72188-03</t>
  </si>
  <si>
    <t>protihluková izolace kanalizacního potrubí – pro potrubí DN110 (dod+mtž)</t>
  </si>
  <si>
    <t>-736407585</t>
  </si>
  <si>
    <t>998721101</t>
  </si>
  <si>
    <t>Přesun hmot pro vnitřní kanalizace stanovený z hmotnosti přesunovaného materiálu vodorovná dopravní vzdálenost do 50 m v objektech výšky do 6 m</t>
  </si>
  <si>
    <t>-614105132</t>
  </si>
  <si>
    <t>https://podminky.urs.cz/item/CS_URS_2022_02/998721101</t>
  </si>
  <si>
    <t>998721181</t>
  </si>
  <si>
    <t>Přesun hmot pro vnitřní kanalizace stanovený z hmotnosti přesunovaného materiálu Příplatek k ceně za přesun prováděný bez použití mechanizace pro jakoukoliv výšku objektu</t>
  </si>
  <si>
    <t>1570844182</t>
  </si>
  <si>
    <t>https://podminky.urs.cz/item/CS_URS_2022_02/998721181</t>
  </si>
  <si>
    <t>722</t>
  </si>
  <si>
    <t>Zdravotechnika - vnitřní vodovod</t>
  </si>
  <si>
    <t>722130233</t>
  </si>
  <si>
    <t>Potrubí z ocelových trubek pozinkovaných závitových svařovaných běžných DN 25</t>
  </si>
  <si>
    <t>-1178736610</t>
  </si>
  <si>
    <t>https://podminky.urs.cz/item/CS_URS_2022_02/722130233</t>
  </si>
  <si>
    <t>722174021</t>
  </si>
  <si>
    <t>Potrubí z plastových trubek z polypropylenu PPR svařovaných polyfúzně PN 20 (SDR 6) D 16 x 2,7</t>
  </si>
  <si>
    <t>-1532805773</t>
  </si>
  <si>
    <t>https://podminky.urs.cz/item/CS_URS_2022_02/722174021</t>
  </si>
  <si>
    <t>722174022</t>
  </si>
  <si>
    <t>Potrubí z plastových trubek z polypropylenu PPR svařovaných polyfúzně PN 20 (SDR 6) D 20 x 3,4</t>
  </si>
  <si>
    <t>332076722</t>
  </si>
  <si>
    <t>https://podminky.urs.cz/item/CS_URS_2022_02/722174022</t>
  </si>
  <si>
    <t>722174023</t>
  </si>
  <si>
    <t>Potrubí z plastových trubek z polypropylenu PPR svařovaných polyfúzně PN 20 (SDR 6) D 25 x 4,2</t>
  </si>
  <si>
    <t>-782038815</t>
  </si>
  <si>
    <t>https://podminky.urs.cz/item/CS_URS_2022_02/722174023</t>
  </si>
  <si>
    <t>722174024</t>
  </si>
  <si>
    <t>Potrubí z plastových trubek z polypropylenu PPR svařovaných polyfúzně PN 20 (SDR 6) D 32 x 5,4</t>
  </si>
  <si>
    <t>-745326409</t>
  </si>
  <si>
    <t>https://podminky.urs.cz/item/CS_URS_2022_02/722174024</t>
  </si>
  <si>
    <t>722221134</t>
  </si>
  <si>
    <t>Armatury s jedním závitem ventily výtokové G 1/2"</t>
  </si>
  <si>
    <t>-923134364</t>
  </si>
  <si>
    <t>https://podminky.urs.cz/item/CS_URS_2022_02/722221134</t>
  </si>
  <si>
    <t>příprava pro nápojový automat</t>
  </si>
  <si>
    <t>722232042</t>
  </si>
  <si>
    <t>Armatury se dvěma závity kulové kohouty PN 42 do 185 °C přímé vnitřní závit G 3/8"</t>
  </si>
  <si>
    <t>-455387548</t>
  </si>
  <si>
    <t>https://podminky.urs.cz/item/CS_URS_2022_02/722232042</t>
  </si>
  <si>
    <t>pro myčku podložních mís</t>
  </si>
  <si>
    <t>722232071</t>
  </si>
  <si>
    <t>Armatury se dvěma závity kulové kohouty PN 42 do 185 °C přímé 2x vnější závit G 3/8"</t>
  </si>
  <si>
    <t>-1290795030</t>
  </si>
  <si>
    <t>https://podminky.urs.cz/item/CS_URS_2022_02/722232071</t>
  </si>
  <si>
    <t>722232072</t>
  </si>
  <si>
    <t>Armatury se dvěma závity kulové kohouty PN 42 do 185 °C přímé 2x vnější závit G 1/2"</t>
  </si>
  <si>
    <t>2125198590</t>
  </si>
  <si>
    <t>https://podminky.urs.cz/item/CS_URS_2022_02/722232072</t>
  </si>
  <si>
    <t>722232073</t>
  </si>
  <si>
    <t>Armatury se dvěma závity kulové kohouty PN 42 do 185 °C přímé 2x vnější závit G 3/4"</t>
  </si>
  <si>
    <t>-127753971</t>
  </si>
  <si>
    <t>https://podminky.urs.cz/item/CS_URS_2022_02/722232073</t>
  </si>
  <si>
    <t>722250135</t>
  </si>
  <si>
    <t>Požární příslušenství a armatury hydrantový systém s tvarově stálou hadicí celoplechový D 19 x 30 m</t>
  </si>
  <si>
    <t>1771188385</t>
  </si>
  <si>
    <t>722290226</t>
  </si>
  <si>
    <t>Zkoušky, proplach a desinfekce vodovodního potrubí zkoušky těsnosti vodovodního potrubí závitového do DN 50</t>
  </si>
  <si>
    <t>460374579</t>
  </si>
  <si>
    <t>https://podminky.urs.cz/item/CS_URS_2022_02/722290226</t>
  </si>
  <si>
    <t>120+255+60+104+32</t>
  </si>
  <si>
    <t>722290234</t>
  </si>
  <si>
    <t>Zkoušky, proplach a desinfekce vodovodního potrubí proplach a desinfekce vodovodního potrubí do DN 80</t>
  </si>
  <si>
    <t>-1247365744</t>
  </si>
  <si>
    <t>https://podminky.urs.cz/item/CS_URS_2022_02/722290234</t>
  </si>
  <si>
    <t>998722101</t>
  </si>
  <si>
    <t>Přesun hmot pro vnitřní vodovod stanovený z hmotnosti přesunovaného materiálu vodorovná dopravní vzdálenost do 50 m v objektech výšky do 6 m</t>
  </si>
  <si>
    <t>-1954524440</t>
  </si>
  <si>
    <t>https://podminky.urs.cz/item/CS_URS_2022_02/998722101</t>
  </si>
  <si>
    <t>998722181</t>
  </si>
  <si>
    <t>Přesun hmot pro vnitřní vodovod stanovený z hmotnosti přesunovaného materiálu Příplatek k ceně za přesun prováděný bez použití mechanizace pro jakoukoliv výšku objektu</t>
  </si>
  <si>
    <t>-1419211189</t>
  </si>
  <si>
    <t>https://podminky.urs.cz/item/CS_URS_2022_02/998722181</t>
  </si>
  <si>
    <t>725110811</t>
  </si>
  <si>
    <t>Demontáž klozetů splachovacích s nádrží nebo tlakovým splachovačem</t>
  </si>
  <si>
    <t>850064123</t>
  </si>
  <si>
    <t>https://podminky.urs.cz/item/CS_URS_2022_02/725110811</t>
  </si>
  <si>
    <t>725112022</t>
  </si>
  <si>
    <t>Zařízení záchodů klozety keramické závěsné na nosné stěny s hlubokým splachováním odpad vodorovný</t>
  </si>
  <si>
    <t>-322930730</t>
  </si>
  <si>
    <t>https://podminky.urs.cz/item/CS_URS_2022_02/725112022</t>
  </si>
  <si>
    <t>725119125</t>
  </si>
  <si>
    <t>Zařízení záchodů montáž klozetových mís závěsných na nosné stěny</t>
  </si>
  <si>
    <t>1321203595</t>
  </si>
  <si>
    <t>https://podminky.urs.cz/item/CS_URS_2022_02/725119125</t>
  </si>
  <si>
    <t>R-36091</t>
  </si>
  <si>
    <t>závěsný diturvitový klozet pro tělesně postižené</t>
  </si>
  <si>
    <t>142007468</t>
  </si>
  <si>
    <t>55167394</t>
  </si>
  <si>
    <t>sedátko klozetové duroplastové bílé antibakteriální</t>
  </si>
  <si>
    <t>-1781498852</t>
  </si>
  <si>
    <t>725210821</t>
  </si>
  <si>
    <t>Demontáž umyvadel bez výtokových armatur umyvadel</t>
  </si>
  <si>
    <t>463761221</t>
  </si>
  <si>
    <t>https://podminky.urs.cz/item/CS_URS_2022_02/725210821</t>
  </si>
  <si>
    <t>725211617</t>
  </si>
  <si>
    <t>Umyvadla keramická bílá bez výtokových armatur připevněná na stěnu šrouby s krytem na sifon (polosloupem), šířka umyvadla 600 mm</t>
  </si>
  <si>
    <t>1092476952</t>
  </si>
  <si>
    <t>https://podminky.urs.cz/item/CS_URS_2022_02/725211617</t>
  </si>
  <si>
    <t>725211641</t>
  </si>
  <si>
    <t>Umyvadla keramická bílá bez výtokových armatur připevněná na stěnu šrouby do nábytku, šířka umyvadla 600 mm</t>
  </si>
  <si>
    <t>950120011</t>
  </si>
  <si>
    <t>https://podminky.urs.cz/item/CS_URS_2022_02/725211641</t>
  </si>
  <si>
    <t>725211681</t>
  </si>
  <si>
    <t>Umyvadla keramická bílá bez výtokových armatur připevněná na stěnu šrouby zdravotní, šířka umyvadla 640 mm</t>
  </si>
  <si>
    <t>-321833133</t>
  </si>
  <si>
    <t>https://podminky.urs.cz/item/CS_URS_2022_02/725211681</t>
  </si>
  <si>
    <t>725219101</t>
  </si>
  <si>
    <t>Umyvadla montáž umyvadel ostatních typů na konzoly</t>
  </si>
  <si>
    <t>67208845</t>
  </si>
  <si>
    <t>https://podminky.urs.cz/item/CS_URS_2022_02/725219101</t>
  </si>
  <si>
    <t>R-36081</t>
  </si>
  <si>
    <t>umyvadlo z litého mramoru 550x485 mm</t>
  </si>
  <si>
    <t>1170521110</t>
  </si>
  <si>
    <t>725220851</t>
  </si>
  <si>
    <t>Demontáž van akrylátových</t>
  </si>
  <si>
    <t>64613768</t>
  </si>
  <si>
    <t>https://podminky.urs.cz/item/CS_URS_2022_02/725220851</t>
  </si>
  <si>
    <t>725241213</t>
  </si>
  <si>
    <t>Sprchové vaničky z litého polymermramoru čtvercové 900x900 mm</t>
  </si>
  <si>
    <t>-438938862</t>
  </si>
  <si>
    <t>https://podminky.urs.cz/item/CS_URS_2022_02/725241213</t>
  </si>
  <si>
    <t>725241219</t>
  </si>
  <si>
    <t>Sprchové vaničky z litého polymermramoru obdélníkové 1500x900 mm</t>
  </si>
  <si>
    <t>674472993</t>
  </si>
  <si>
    <t>725244103</t>
  </si>
  <si>
    <t>Sprchové dveře a zástěny dveře sprchové do niky rámové se skleněnou výplní tl. 5 mm otvíravé jednokřídlové, na vaničku šířky 900 mm</t>
  </si>
  <si>
    <t>-1810593850</t>
  </si>
  <si>
    <t>https://podminky.urs.cz/item/CS_URS_2022_02/725244103</t>
  </si>
  <si>
    <t>725244203</t>
  </si>
  <si>
    <t>Sprchové dveře a zástěny zástěny sprchové ke stěně bezdveřové, pevná stěna sklo tl. 6 mm, na vaničku šířky 900 mm</t>
  </si>
  <si>
    <t>-963143904</t>
  </si>
  <si>
    <t>https://podminky.urs.cz/item/CS_URS_2022_02/725244203</t>
  </si>
  <si>
    <t>725291621</t>
  </si>
  <si>
    <t>Doplňky zařízení koupelen a záchodů nerezové zásobník toaletních papírů d=300 mm</t>
  </si>
  <si>
    <t>-1787236679</t>
  </si>
  <si>
    <t>https://podminky.urs.cz/item/CS_URS_2022_02/725291621</t>
  </si>
  <si>
    <t>725291631</t>
  </si>
  <si>
    <t>Doplňky zařízení koupelen a záchodů nerezové zásobník papírových ručníků</t>
  </si>
  <si>
    <t>2095053641</t>
  </si>
  <si>
    <t>https://podminky.urs.cz/item/CS_URS_2022_02/725291631</t>
  </si>
  <si>
    <t>725291650</t>
  </si>
  <si>
    <t>Montáž dopňků zařízení koupelen a záchodů</t>
  </si>
  <si>
    <t>-2063450594</t>
  </si>
  <si>
    <t>dávkovač mýdla</t>
  </si>
  <si>
    <t>dávkovač dezinfekce</t>
  </si>
  <si>
    <t>držák WC štětky závěsný</t>
  </si>
  <si>
    <t>háček na ručníky</t>
  </si>
  <si>
    <t>držák do sprchy</t>
  </si>
  <si>
    <t>držák mýdla</t>
  </si>
  <si>
    <t>554310965</t>
  </si>
  <si>
    <t xml:space="preserve">dávkovač tekutého mýdla provedení nerez </t>
  </si>
  <si>
    <t>-2089484246</t>
  </si>
  <si>
    <t>554310925</t>
  </si>
  <si>
    <t>WC souprava vcetne kartáce – nástenná ,chrom, s odkapávací nádobou</t>
  </si>
  <si>
    <t>-1367924004</t>
  </si>
  <si>
    <t>554310969</t>
  </si>
  <si>
    <t>háček na ručník malý, provedení nerez</t>
  </si>
  <si>
    <t>-1235786660</t>
  </si>
  <si>
    <t>554310968</t>
  </si>
  <si>
    <t>držák do sprchy rohový 20x20 cm, chrom</t>
  </si>
  <si>
    <t>1131333012</t>
  </si>
  <si>
    <t>554310977</t>
  </si>
  <si>
    <t>držák na mýdlo-drátený program</t>
  </si>
  <si>
    <t>912220448</t>
  </si>
  <si>
    <t>554310978</t>
  </si>
  <si>
    <t>pákový nástenný dávkovac dezinfekce (1 l)</t>
  </si>
  <si>
    <t>-264136906</t>
  </si>
  <si>
    <t>725291680</t>
  </si>
  <si>
    <t>Montáž dopňků zařízení koupelen - pro invalidy</t>
  </si>
  <si>
    <t>1079155673</t>
  </si>
  <si>
    <t>10+6+1+8+4+1+3</t>
  </si>
  <si>
    <t>55390901</t>
  </si>
  <si>
    <t>madlo pevné rovné délky 0,5 m , nerez , vcetne upevnovacích prvku – svislá montáž</t>
  </si>
  <si>
    <t>1108703458</t>
  </si>
  <si>
    <t>55390902</t>
  </si>
  <si>
    <t>madlo sklopné prímé nerez vyložené 900mm vcetne upevnovacích prvku</t>
  </si>
  <si>
    <t>1037790571</t>
  </si>
  <si>
    <t>55390903</t>
  </si>
  <si>
    <t>madlo pevné prímé nerez vyložené 900mm vcetne upevnovacích prvku</t>
  </si>
  <si>
    <t>583242952</t>
  </si>
  <si>
    <t>55390904</t>
  </si>
  <si>
    <t>madlo pevné do sprchy o délce 750 mm ve tvaru „L“ nerez vcetne upevnovacích prvku</t>
  </si>
  <si>
    <t>1279895580</t>
  </si>
  <si>
    <t>551470804</t>
  </si>
  <si>
    <t>bocní ovládací tlacítko pneumatického ventilu pro splachování –oddálené rucní do zdi</t>
  </si>
  <si>
    <t>900530323</t>
  </si>
  <si>
    <t>551470805</t>
  </si>
  <si>
    <t>sedacka do sprchy sklopná min.450x450 mm vcetne upevnovacích prvku</t>
  </si>
  <si>
    <t>1305515528</t>
  </si>
  <si>
    <t>725310821</t>
  </si>
  <si>
    <t>Demontáž dřezů jednodílných bez výtokových armatur na konzolách</t>
  </si>
  <si>
    <t>1672606487</t>
  </si>
  <si>
    <t>https://podminky.urs.cz/item/CS_URS_2022_02/725310821</t>
  </si>
  <si>
    <t>725320821</t>
  </si>
  <si>
    <t>Demontáž dřezů dvojitých bez výtokových armatur na konzolách</t>
  </si>
  <si>
    <t>535367777</t>
  </si>
  <si>
    <t>https://podminky.urs.cz/item/CS_URS_2022_02/725320821</t>
  </si>
  <si>
    <t>725330820</t>
  </si>
  <si>
    <t>Demontáž výlevek bez výtokových armatur a bez nádrže a splachovacího potrubí diturvitových</t>
  </si>
  <si>
    <t>78391939</t>
  </si>
  <si>
    <t>https://podminky.urs.cz/item/CS_URS_2022_02/725330820</t>
  </si>
  <si>
    <t>725331111</t>
  </si>
  <si>
    <t>Výlevky bez výtokových armatur a splachovací nádrže keramické se sklopnou plastovou mřížkou 425 mm</t>
  </si>
  <si>
    <t>-543351467</t>
  </si>
  <si>
    <t>https://podminky.urs.cz/item/CS_URS_2022_02/725331111</t>
  </si>
  <si>
    <t>725339111</t>
  </si>
  <si>
    <t>Výlevky montáž výlevky</t>
  </si>
  <si>
    <t>-1723380087</t>
  </si>
  <si>
    <t>https://podminky.urs.cz/item/CS_URS_2022_02/725339111</t>
  </si>
  <si>
    <t>R-36082</t>
  </si>
  <si>
    <t>výlevka s dezinfekčním a sprchovým panelem vč. termostatické baterie</t>
  </si>
  <si>
    <t>-1003472353</t>
  </si>
  <si>
    <t>725820801</t>
  </si>
  <si>
    <t>Demontáž baterií nástěnných do G 3/4</t>
  </si>
  <si>
    <t>-923664034</t>
  </si>
  <si>
    <t>https://podminky.urs.cz/item/CS_URS_2022_02/725820801</t>
  </si>
  <si>
    <t>22+2+1+2+2</t>
  </si>
  <si>
    <t>725821311</t>
  </si>
  <si>
    <t>Baterie dřezové nástěnné pákové s otáčivým kulatým ústím a délkou ramínka 200 mm</t>
  </si>
  <si>
    <t>2018237103</t>
  </si>
  <si>
    <t>https://podminky.urs.cz/item/CS_URS_2022_02/725821311</t>
  </si>
  <si>
    <t>6+1</t>
  </si>
  <si>
    <t>725821312</t>
  </si>
  <si>
    <t>Baterie dřezové nástěnné pákové s otáčivým kulatým ústím a délkou ramínka 300 mm</t>
  </si>
  <si>
    <t>2043993805</t>
  </si>
  <si>
    <t>https://podminky.urs.cz/item/CS_URS_2022_02/725821312</t>
  </si>
  <si>
    <t>výlevka</t>
  </si>
  <si>
    <t>725822613</t>
  </si>
  <si>
    <t>Baterie umyvadlové stojánkové pákové s výpustí</t>
  </si>
  <si>
    <t>891827231</t>
  </si>
  <si>
    <t>https://podminky.urs.cz/item/CS_URS_2022_02/725822613</t>
  </si>
  <si>
    <t>7+13+2</t>
  </si>
  <si>
    <t>725829121</t>
  </si>
  <si>
    <t>Baterie umyvadlové montáž ostatních typů nástěnných pákových nebo klasických</t>
  </si>
  <si>
    <t>722941370</t>
  </si>
  <si>
    <t>https://podminky.urs.cz/item/CS_URS_2022_02/725829121</t>
  </si>
  <si>
    <t>55145611</t>
  </si>
  <si>
    <t>baterie umyvadlová nástěnná páková s otočným ramínkem s prodlouženou pákou 150mm chrom (lékařská)</t>
  </si>
  <si>
    <t>1426740537</t>
  </si>
  <si>
    <t>725849413</t>
  </si>
  <si>
    <t>Baterie sprchové montáž nástěnných baterií termostatických</t>
  </si>
  <si>
    <t>139902478</t>
  </si>
  <si>
    <t>https://podminky.urs.cz/item/CS_URS_2022_02/725849413</t>
  </si>
  <si>
    <t>2+1+2</t>
  </si>
  <si>
    <t>55145600</t>
  </si>
  <si>
    <t>baterie sprchová nástěnná termostatická 150mm chrom</t>
  </si>
  <si>
    <t>266503016</t>
  </si>
  <si>
    <t>725861102</t>
  </si>
  <si>
    <t>Zápachové uzávěrky zařizovacích předmětů pro umyvadla DN 40</t>
  </si>
  <si>
    <t>-754674962</t>
  </si>
  <si>
    <t>https://podminky.urs.cz/item/CS_URS_2022_02/725861102</t>
  </si>
  <si>
    <t>7+3+13+2</t>
  </si>
  <si>
    <t>725861312</t>
  </si>
  <si>
    <t>Zápachové uzávěrky zařizovacích předmětů pro umyvadla podomítkové DN 40/50</t>
  </si>
  <si>
    <t>1853198561</t>
  </si>
  <si>
    <t>https://podminky.urs.cz/item/CS_URS_2022_02/725861312</t>
  </si>
  <si>
    <t>pro myčku</t>
  </si>
  <si>
    <t>sifon pro kanalizační jednotku</t>
  </si>
  <si>
    <t>725865312</t>
  </si>
  <si>
    <t>Zápachové uzávěrky zařizovacích předmětů pro vany sprchových koutů s kulovým kloubem na odtoku DN 40/50 a odpadním ventilem</t>
  </si>
  <si>
    <t>888877593</t>
  </si>
  <si>
    <t>https://podminky.urs.cz/item/CS_URS_2022_02/725865312</t>
  </si>
  <si>
    <t>-388073266</t>
  </si>
  <si>
    <t>358158405</t>
  </si>
  <si>
    <t>726</t>
  </si>
  <si>
    <t>Zdravotechnika - předstěnové instalace</t>
  </si>
  <si>
    <t>726131041</t>
  </si>
  <si>
    <t>Předstěnové instalační systémy do lehkých stěn s kovovou konstrukcí pro závěsné klozety ovládání zepředu, stavební výšky 1120 mm</t>
  </si>
  <si>
    <t>-1102441558</t>
  </si>
  <si>
    <t>https://podminky.urs.cz/item/CS_URS_2022_02/726131041</t>
  </si>
  <si>
    <t>klozet</t>
  </si>
  <si>
    <t>726131043</t>
  </si>
  <si>
    <t>Předstěnové instalační systémy do lehkých stěn s kovovou konstrukcí pro závěsné klozety ovládání zepředu, stavební výšky 1120 mm pro tělesně postižené</t>
  </si>
  <si>
    <t>-1679914116</t>
  </si>
  <si>
    <t>https://podminky.urs.cz/item/CS_URS_2022_02/726131043</t>
  </si>
  <si>
    <t>998726111</t>
  </si>
  <si>
    <t>Přesun hmot pro instalační prefabrikáty stanovený z hmotnosti přesunovaného materiálu vodorovná dopravní vzdálenost do 50 m v objektech výšky do 6 m</t>
  </si>
  <si>
    <t>-2104706569</t>
  </si>
  <si>
    <t>https://podminky.urs.cz/item/CS_URS_2022_02/998726111</t>
  </si>
  <si>
    <t>D.1.4./ÚT - Vytápění</t>
  </si>
  <si>
    <t xml:space="preserve">    733 - Ústřední vytápění - rozvodné potrubí</t>
  </si>
  <si>
    <t xml:space="preserve">    734 - Ústřední vytápění - armatury</t>
  </si>
  <si>
    <t xml:space="preserve">    735 - Ústřední vytápění - otopná tělesa</t>
  </si>
  <si>
    <t xml:space="preserve">      OST - Ostatní</t>
  </si>
  <si>
    <t>1092814548</t>
  </si>
  <si>
    <t>13,000*0,15*1,5</t>
  </si>
  <si>
    <t>974031144</t>
  </si>
  <si>
    <t>Vysekání rýh ve zdivu cihelném na maltu vápennou nebo vápenocementovou do hl. 70 mm a šířky do 150 mm</t>
  </si>
  <si>
    <t>761964822</t>
  </si>
  <si>
    <t>https://podminky.urs.cz/item/CS_URS_2022_02/974031144</t>
  </si>
  <si>
    <t>977151113</t>
  </si>
  <si>
    <t>Jádrové vrty diamantovými korunkami do stavebních materiálů (železobetonu, betonu, cihel, obkladů, dlažeb, kamene) průměru přes 40 do 50 mm</t>
  </si>
  <si>
    <t>536932921</t>
  </si>
  <si>
    <t>https://podminky.urs.cz/item/CS_URS_2022_02/977151113</t>
  </si>
  <si>
    <t>prostupy zdmi</t>
  </si>
  <si>
    <t>0,2*34</t>
  </si>
  <si>
    <t>978R-0101</t>
  </si>
  <si>
    <t xml:space="preserve">Montáž chráničky </t>
  </si>
  <si>
    <t>-671081996</t>
  </si>
  <si>
    <t>14011019</t>
  </si>
  <si>
    <t>trubka ocelová bezešvá hladká jakost 11 353 42,4x3,2mm</t>
  </si>
  <si>
    <t>-503421288</t>
  </si>
  <si>
    <t>chránička do prostupů</t>
  </si>
  <si>
    <t>6,8</t>
  </si>
  <si>
    <t>997013211</t>
  </si>
  <si>
    <t>Vnitrostaveništní doprava suti a vybouraných hmot vodorovně do 50 m svisle ručně pro budovy a haly výšky do 6 m</t>
  </si>
  <si>
    <t>433071648</t>
  </si>
  <si>
    <t>https://podminky.urs.cz/item/CS_URS_2022_02/997013211</t>
  </si>
  <si>
    <t>-905274910</t>
  </si>
  <si>
    <t>-1156857167</t>
  </si>
  <si>
    <t>1,645*7 'Přepočtené koeficientem množství</t>
  </si>
  <si>
    <t>-2036672393</t>
  </si>
  <si>
    <t>733</t>
  </si>
  <si>
    <t>Ústřední vytápění - rozvodné potrubí</t>
  </si>
  <si>
    <t>733110803</t>
  </si>
  <si>
    <t>Demontáž potrubí z trubek ocelových závitových DN do 15</t>
  </si>
  <si>
    <t>-841342116</t>
  </si>
  <si>
    <t>https://podminky.urs.cz/item/CS_URS_2022_02/733110803</t>
  </si>
  <si>
    <t>733113113</t>
  </si>
  <si>
    <t>Potrubí z trubek ocelových závitových černých Příplatek k ceně za zhotovení přípojky z ocelových trubek závitových DN 15</t>
  </si>
  <si>
    <t>1011568800</t>
  </si>
  <si>
    <t>https://podminky.urs.cz/item/CS_URS_2022_02/733113113</t>
  </si>
  <si>
    <t>733222103</t>
  </si>
  <si>
    <t>Potrubí z trubek měděných polotvrdých spojovaných měkkým pájením Ø 18/1</t>
  </si>
  <si>
    <t>1481076099</t>
  </si>
  <si>
    <t>https://podminky.urs.cz/item/CS_URS_2022_02/733222103</t>
  </si>
  <si>
    <t>733291101</t>
  </si>
  <si>
    <t>Zkoušky těsnosti potrubí z trubek měděných Ø do 35/1,5</t>
  </si>
  <si>
    <t>-792991995</t>
  </si>
  <si>
    <t>https://podminky.urs.cz/item/CS_URS_2022_02/733291101</t>
  </si>
  <si>
    <t>100+50+10</t>
  </si>
  <si>
    <t>733322301</t>
  </si>
  <si>
    <t>Potrubí z trubek plastových z vícevrstvého polyethylenu (PE-Xc) spojovaných lisováním PN 10 do 80°C D 16/2,0</t>
  </si>
  <si>
    <t>-1893863098</t>
  </si>
  <si>
    <t>https://podminky.urs.cz/item/CS_URS_2022_02/733322301</t>
  </si>
  <si>
    <t>733322302</t>
  </si>
  <si>
    <t>Potrubí z trubek plastových z vícevrstvého polyethylenu (PE-Xc) spojovaných lisováním PN 10 do 80°C D 20/2,3</t>
  </si>
  <si>
    <t>-1276285823</t>
  </si>
  <si>
    <t>https://podminky.urs.cz/item/CS_URS_2022_02/733322302</t>
  </si>
  <si>
    <t>7338R-01</t>
  </si>
  <si>
    <t>Prechodky pro prípojení nových rozvodu na ocelové stoupačky - Ocel 15/PEX 20 (dod+mtž)</t>
  </si>
  <si>
    <t>-1698570205</t>
  </si>
  <si>
    <t>7338R-02</t>
  </si>
  <si>
    <t>Prechodky pro prípojení nových rozvodu na ocelové stoupačky - Ocel 15/PEX 16 (dod+mtž)</t>
  </si>
  <si>
    <t>-804971879</t>
  </si>
  <si>
    <t>7338R-03</t>
  </si>
  <si>
    <t>Prechodky pro prípojení nových rozvodu na ocelové stoupačky - Ocel 15/Cu 18 (dod+mtž)</t>
  </si>
  <si>
    <t>-1721844959</t>
  </si>
  <si>
    <t>733811231</t>
  </si>
  <si>
    <t>Ochrana potrubí termoizolačními trubicemi z pěnového polyetylenu PE přilepenými v příčných a podélných spojích, tloušťky izolace přes 9 do 13 mm, vnitřního průměru izolace DN do 22 mm</t>
  </si>
  <si>
    <t>234799413</t>
  </si>
  <si>
    <t>https://podminky.urs.cz/item/CS_URS_2022_02/733811231</t>
  </si>
  <si>
    <t>105+10+10</t>
  </si>
  <si>
    <t>7338R-04</t>
  </si>
  <si>
    <t>Kolenová garnitura RM 128 (16x2)x16/300 (dod+mtž)</t>
  </si>
  <si>
    <t>-1679805595</t>
  </si>
  <si>
    <t>7338R-05</t>
  </si>
  <si>
    <t>Kolenová garnitura RM 128 (16x2)x16/700 (dod+mtž)</t>
  </si>
  <si>
    <t>-1061570508</t>
  </si>
  <si>
    <t>998733101</t>
  </si>
  <si>
    <t>Přesun hmot pro rozvody potrubí stanovený z hmotnosti přesunovaného materiálu vodorovná dopravní vzdálenost do 50 m v objektech výšky do 6 m</t>
  </si>
  <si>
    <t>371725528</t>
  </si>
  <si>
    <t>https://podminky.urs.cz/item/CS_URS_2022_02/998733101</t>
  </si>
  <si>
    <t>998733181</t>
  </si>
  <si>
    <t>Přesun hmot pro rozvody potrubí stanovený z hmotnosti přesunovaného materiálu Příplatek k cenám za přesun prováděný bez použití mechanizace pro jakoukoliv výšku objektu</t>
  </si>
  <si>
    <t>-326270381</t>
  </si>
  <si>
    <t>https://podminky.urs.cz/item/CS_URS_2022_02/998733181</t>
  </si>
  <si>
    <t>734</t>
  </si>
  <si>
    <t>Ústřední vytápění - armatury</t>
  </si>
  <si>
    <t>734221545</t>
  </si>
  <si>
    <t>Ventily regulační závitové termostatické, bez hlavice ovládání PN 16 do 110°C přímé jednoregulační G 1/2</t>
  </si>
  <si>
    <t>963962243</t>
  </si>
  <si>
    <t>https://podminky.urs.cz/item/CS_URS_2022_02/734221545</t>
  </si>
  <si>
    <t>desková tělesa</t>
  </si>
  <si>
    <t>trubkové těleso</t>
  </si>
  <si>
    <t>734221682</t>
  </si>
  <si>
    <t>Ventily regulační závitové hlavice termostatické, pro ovládání ventilů PN 10 do 110°C kapalinové otopných těles VK</t>
  </si>
  <si>
    <t>-819046624</t>
  </si>
  <si>
    <t>https://podminky.urs.cz/item/CS_URS_2022_02/734221682</t>
  </si>
  <si>
    <t>734261234</t>
  </si>
  <si>
    <t>Šroubení topenářské PN 16 do 120°C přímé G 3/4</t>
  </si>
  <si>
    <t>-762778642</t>
  </si>
  <si>
    <t>https://podminky.urs.cz/item/CS_URS_2022_02/734261234</t>
  </si>
  <si>
    <t>94+6</t>
  </si>
  <si>
    <t>734300811</t>
  </si>
  <si>
    <t>Demontáž armatur horkovodních ventily do DN 15</t>
  </si>
  <si>
    <t>-663887200</t>
  </si>
  <si>
    <t>https://podminky.urs.cz/item/CS_URS_2022_02/734300811</t>
  </si>
  <si>
    <t>734300821</t>
  </si>
  <si>
    <t>Demontáž armatur horkovodních rozpojení šroubení do DN 15</t>
  </si>
  <si>
    <t>1920142050</t>
  </si>
  <si>
    <t>https://podminky.urs.cz/item/CS_URS_2022_02/734300821</t>
  </si>
  <si>
    <t>735</t>
  </si>
  <si>
    <t>Ústřední vytápění - otopná tělesa</t>
  </si>
  <si>
    <t>735151821</t>
  </si>
  <si>
    <t>Demontáž otopných těles panelových dvouřadých stavební délky do 1500 mm</t>
  </si>
  <si>
    <t>445850674</t>
  </si>
  <si>
    <t>https://podminky.urs.cz/item/CS_URS_2022_02/735151821</t>
  </si>
  <si>
    <t>1+7+23+7+1+5+2+2+1</t>
  </si>
  <si>
    <t>735159210</t>
  </si>
  <si>
    <t>Montáž otopných těles panelových dvouřadých, stavební délky do 1140 mm</t>
  </si>
  <si>
    <t>96711140</t>
  </si>
  <si>
    <t>https://podminky.urs.cz/item/CS_URS_2022_02/735159210</t>
  </si>
  <si>
    <t>5+3+21+5+2</t>
  </si>
  <si>
    <t>dod 734001</t>
  </si>
  <si>
    <t>Otopné teleso ocelové deskové v hygienickém provedení, VK typ 20S - 600/600</t>
  </si>
  <si>
    <t>-1197551904</t>
  </si>
  <si>
    <t>dod 734002</t>
  </si>
  <si>
    <t>Otopné teleso ocelové deskové v hygienickém provedení, VK typ 20S - 600/700</t>
  </si>
  <si>
    <t>-395690211</t>
  </si>
  <si>
    <t>dod 734003</t>
  </si>
  <si>
    <t>Otopné teleso ocelové deskové v hygienickém provedení, VK typ 20S - 600/800</t>
  </si>
  <si>
    <t>-130105010</t>
  </si>
  <si>
    <t>dod 734004</t>
  </si>
  <si>
    <t>Otopné teleso ocelové deskové v hygienickém provedení, VK typ 20S - 600/900</t>
  </si>
  <si>
    <t>309718535</t>
  </si>
  <si>
    <t>dod 734005</t>
  </si>
  <si>
    <t>Otopné teleso ocelové deskové v hygienickém provedení, VK typ 20S - 600/1000</t>
  </si>
  <si>
    <t>2121212558</t>
  </si>
  <si>
    <t>735159220</t>
  </si>
  <si>
    <t>Montáž otopných těles panelových dvouřadých, stavební délky přes 1140 do 1500 mm</t>
  </si>
  <si>
    <t>1298506337</t>
  </si>
  <si>
    <t>https://podminky.urs.cz/item/CS_URS_2022_02/735159220</t>
  </si>
  <si>
    <t>dod 734006</t>
  </si>
  <si>
    <t>Otopné teleso ocelové deskové v hygienickém provedení, VK typ 20S - 600/1200</t>
  </si>
  <si>
    <t>-540382158</t>
  </si>
  <si>
    <t>dod 734007</t>
  </si>
  <si>
    <t>Otopné teleso ocelové deskové v hygienickém provedení, VK typ 20S - 600/1600</t>
  </si>
  <si>
    <t>-1165141113</t>
  </si>
  <si>
    <t>735159310</t>
  </si>
  <si>
    <t>Montáž otopných těles panelových třířadých, stavební délky do 1140 mm</t>
  </si>
  <si>
    <t>-1160790125</t>
  </si>
  <si>
    <t>https://podminky.urs.cz/item/CS_URS_2022_02/735159310</t>
  </si>
  <si>
    <t>dod 734011</t>
  </si>
  <si>
    <t>Otopné teleso ocelové deskové v hygienickém provedení, VK typ 30 - 600/800</t>
  </si>
  <si>
    <t>-1927497960</t>
  </si>
  <si>
    <t>dod 734012</t>
  </si>
  <si>
    <t>Otopné teleso ocelové deskové v hygienickém provedení, VK typ 30 - 600/900</t>
  </si>
  <si>
    <t>-2027080170</t>
  </si>
  <si>
    <t>dod 734013</t>
  </si>
  <si>
    <t>Otopné teleso ocelové deskové v hygienickém provedení, VK typ 30 - 600/1100</t>
  </si>
  <si>
    <t>-1393361056</t>
  </si>
  <si>
    <t>735159320</t>
  </si>
  <si>
    <t>Montáž otopných těles panelových třířadých, stavební délky přes 1140 do 1500 mm</t>
  </si>
  <si>
    <t>-1192441514</t>
  </si>
  <si>
    <t>https://podminky.urs.cz/item/CS_URS_2022_02/735159320</t>
  </si>
  <si>
    <t>dod 734014</t>
  </si>
  <si>
    <t>Otopné teleso ocelové deskové v hygienickém provedení, VK typ 30 - 600/1200</t>
  </si>
  <si>
    <t>136970623</t>
  </si>
  <si>
    <t>735164252</t>
  </si>
  <si>
    <t>Otopná tělesa trubková přímotopná elektrická na stěnu výšky tělesa 1215 mm, délky 600 mm</t>
  </si>
  <si>
    <t>-789580143</t>
  </si>
  <si>
    <t>https://podminky.urs.cz/item/CS_URS_2022_02/735164252</t>
  </si>
  <si>
    <t>73580R-01</t>
  </si>
  <si>
    <t>elektrické topné těleso EL.07 s integrovaným regulátorem teploty (300W) dod+mtž</t>
  </si>
  <si>
    <t>1536962030</t>
  </si>
  <si>
    <t>998735101</t>
  </si>
  <si>
    <t>Přesun hmot pro otopná tělesa stanovený z hmotnosti přesunovaného materiálu vodorovná dopravní vzdálenost do 50 m v objektech výšky do 6 m</t>
  </si>
  <si>
    <t>843690244</t>
  </si>
  <si>
    <t>https://podminky.urs.cz/item/CS_URS_2022_02/998735101</t>
  </si>
  <si>
    <t>998735181</t>
  </si>
  <si>
    <t>Přesun hmot pro otopná tělesa stanovený z hmotnosti přesunovaného materiálu Příplatek k cenám za přesun prováděný bez použití mechanizace pro jakoukoliv výšku objektu</t>
  </si>
  <si>
    <t>-1716718361</t>
  </si>
  <si>
    <t>https://podminky.urs.cz/item/CS_URS_2022_02/998735181</t>
  </si>
  <si>
    <t>ost 001</t>
  </si>
  <si>
    <t>Uvedení zařízení do provozu vč. přednastavení armatur OT, vyvážení topného systému</t>
  </si>
  <si>
    <t>347378789</t>
  </si>
  <si>
    <t>ost 002</t>
  </si>
  <si>
    <t>Vypuštění a napuštění vody do otopné soustavy, propláchnutí, odvzdušnění</t>
  </si>
  <si>
    <t>-1669582461</t>
  </si>
  <si>
    <t>ost 003</t>
  </si>
  <si>
    <t>Vyčištění filtru na rozdělovači (VS pav. D - Rehabilitace)</t>
  </si>
  <si>
    <t>655707120</t>
  </si>
  <si>
    <t>783606862</t>
  </si>
  <si>
    <t>Odstranění nátěrů z armatur a kovových potrubí potrubí do DN 50 mm opálením</t>
  </si>
  <si>
    <t>1231444333</t>
  </si>
  <si>
    <t>https://podminky.urs.cz/item/CS_URS_2022_02/783606862</t>
  </si>
  <si>
    <t>100+50</t>
  </si>
  <si>
    <t>783614651</t>
  </si>
  <si>
    <t>Základní antikorozní nátěr armatur a kovových potrubí jednonásobný potrubí do DN 50 mm syntetický standardní</t>
  </si>
  <si>
    <t>-1803562480</t>
  </si>
  <si>
    <t>https://podminky.urs.cz/item/CS_URS_2022_02/783614651</t>
  </si>
  <si>
    <t>(1+4+5)*2+(35+45+45)</t>
  </si>
  <si>
    <t>783617611</t>
  </si>
  <si>
    <t>Krycí nátěr (email) armatur a kovových potrubí potrubí do DN 50 mm dvojnásobný syntetický standardní</t>
  </si>
  <si>
    <t>4136344</t>
  </si>
  <si>
    <t>https://podminky.urs.cz/item/CS_URS_2022_02/783617611</t>
  </si>
  <si>
    <t>35+45+45</t>
  </si>
  <si>
    <t>D.1.4./MP - Medicinální plyny a lůžkové rampy</t>
  </si>
  <si>
    <t>D1 - Rozvody</t>
  </si>
  <si>
    <t>D2 - Technologie</t>
  </si>
  <si>
    <t>D3 - Společné náklady</t>
  </si>
  <si>
    <t>Rozvody</t>
  </si>
  <si>
    <t>Pol1</t>
  </si>
  <si>
    <t>Trubka Cu průměr 12x1</t>
  </si>
  <si>
    <t>Pol2</t>
  </si>
  <si>
    <t>Trubka Cu průměr 18x1</t>
  </si>
  <si>
    <t>Pol3</t>
  </si>
  <si>
    <t>Trubka Cu průměr 22x1</t>
  </si>
  <si>
    <t>Pol4</t>
  </si>
  <si>
    <t>Armatury Cu do pr. 12</t>
  </si>
  <si>
    <t>Pol5</t>
  </si>
  <si>
    <t>Armatury Cu do pr. 18</t>
  </si>
  <si>
    <t>Pol6</t>
  </si>
  <si>
    <t>Armatury Cu do pr. 22</t>
  </si>
  <si>
    <t>Pol7</t>
  </si>
  <si>
    <t>Pájka Ag 45 + pasta</t>
  </si>
  <si>
    <t>kg</t>
  </si>
  <si>
    <t>Pol8</t>
  </si>
  <si>
    <t>Ocelový chránič 28x2,6- trubka svař.1/2", pr.12</t>
  </si>
  <si>
    <t>Pol9</t>
  </si>
  <si>
    <t>Ocelový chránič 31,8x2,6- trubka svař.3/4", pr.18</t>
  </si>
  <si>
    <t>Pol10</t>
  </si>
  <si>
    <t>Ocelový chránič 38x2,6- trubka svař.1", pr.22</t>
  </si>
  <si>
    <t>Pol11</t>
  </si>
  <si>
    <t>Konzola jednoduchá (1- trubka)</t>
  </si>
  <si>
    <t>Pol12</t>
  </si>
  <si>
    <t>Konzola složitá (2- trubky)</t>
  </si>
  <si>
    <t>Pol13</t>
  </si>
  <si>
    <t>kulový kohout DN20 (3/4") vč. šroubení na 18</t>
  </si>
  <si>
    <t>Pol14</t>
  </si>
  <si>
    <t>Osazení stávající ventilové skříně pod omítku</t>
  </si>
  <si>
    <t>Pol15</t>
  </si>
  <si>
    <t>Vyjmutí signalizace ze stávající ventilové skříně a přemístění na nové místo (sesterna č.m. 2.46)</t>
  </si>
  <si>
    <t>Pol16</t>
  </si>
  <si>
    <t>Nátěrové hmoty, značení</t>
  </si>
  <si>
    <t>Pol17</t>
  </si>
  <si>
    <t>Tlaková zkouška- úseková</t>
  </si>
  <si>
    <t>Pol18</t>
  </si>
  <si>
    <t>Zkouška těsnosti - závěr.</t>
  </si>
  <si>
    <t>Pol19</t>
  </si>
  <si>
    <t>Zkouška čistoty medic. Stl. Vzduchu dle čl.3.2 odst.b</t>
  </si>
  <si>
    <t>Pol20</t>
  </si>
  <si>
    <t>Profuk dusíkem</t>
  </si>
  <si>
    <t>Pol21</t>
  </si>
  <si>
    <t>Ochranný plyn pro pájení Cu trubek dle EN 7396-1</t>
  </si>
  <si>
    <t>Pol22</t>
  </si>
  <si>
    <t>Napojení na stávající rozvody do pr. 28</t>
  </si>
  <si>
    <t>Pol23</t>
  </si>
  <si>
    <t>Demontáž stávajících rozvodů do pr. 28</t>
  </si>
  <si>
    <t>Pol24</t>
  </si>
  <si>
    <t>Demontáž stávajících terminálních jednotek</t>
  </si>
  <si>
    <t>Pol25</t>
  </si>
  <si>
    <t>Zaslepení rozvodů do průměru 42</t>
  </si>
  <si>
    <t>Technologie</t>
  </si>
  <si>
    <t>Pol26</t>
  </si>
  <si>
    <t>Lůžková rampa pro jedno lůžko (délka 1650mm), čelní kryt s možností libovolného dekoru (oranžová). Osazení pro jedno lůžko: 1x terminální jednotka O2, 5x el. zásuvka DO, 2x zásuvka RJ45, 1x přímé osvětlení (ovládané na rampě pomocí šňůrky), 1x nepřímé osvětlení (ovládané od dveří), 1x noční osvětlení příprava pro systém sestra-pacient</t>
  </si>
  <si>
    <t>Pol27</t>
  </si>
  <si>
    <t>Lůžková rampa pro jedno lůžko (délka 1500mm), čelní kryt s možností libovolného dekoru (oranžová). Osazení pro jedno lůžko: 1x terminální jednotka O2, 5x el. zásuvka DO, 2x zásuvka RJ45, 1x přímé osvětlení (ovládané na rampě pomocí šňůrky), 1x nepřímé osvětlení (ovládané od dveří), 1x noční osvětlení příprava pro systém sestra-pacient</t>
  </si>
  <si>
    <t>D3</t>
  </si>
  <si>
    <t>Společné náklady</t>
  </si>
  <si>
    <t>Pol28</t>
  </si>
  <si>
    <t>Výchozí revize rozvodů medicinálních plynů</t>
  </si>
  <si>
    <t>Pol29</t>
  </si>
  <si>
    <t>Výchozí revize instalovaných elektrických zařízení</t>
  </si>
  <si>
    <t>Pol30</t>
  </si>
  <si>
    <t>Předání, proškolení obsluhy</t>
  </si>
  <si>
    <t>Pol31</t>
  </si>
  <si>
    <t>Zařízení stavby,přípomoce</t>
  </si>
  <si>
    <t>Pol32</t>
  </si>
  <si>
    <t>Zakreslení skutečného stavu</t>
  </si>
  <si>
    <t>Pol33</t>
  </si>
  <si>
    <t>Dopravné</t>
  </si>
  <si>
    <t>D.1.4./EL - Silnoproudá elektrotechnika</t>
  </si>
  <si>
    <t xml:space="preserve">    741 - Elektroinstalace - silnoproud</t>
  </si>
  <si>
    <t>VRN - Vedlejší rozpočtové náklady</t>
  </si>
  <si>
    <t xml:space="preserve">    VRN4 - Inženýrská činnost</t>
  </si>
  <si>
    <t>611135101</t>
  </si>
  <si>
    <t>Hrubá výplň rýh maltou jakékoli šířky rýhy ve stropech</t>
  </si>
  <si>
    <t>823716050</t>
  </si>
  <si>
    <t>https://podminky.urs.cz/item/CS_URS_2022_02/611135101</t>
  </si>
  <si>
    <t>37/3</t>
  </si>
  <si>
    <t>-1430158409</t>
  </si>
  <si>
    <t>37/3*2</t>
  </si>
  <si>
    <t>971033561</t>
  </si>
  <si>
    <t>Vybourání otvorů ve zdivu základovém nebo nadzákladovém z cihel, tvárnic, příčkovek z cihel pálených na maltu vápennou nebo vápenocementovou plochy do 1 m2, tl. do 600 mm</t>
  </si>
  <si>
    <t>-739835492</t>
  </si>
  <si>
    <t>https://podminky.urs.cz/item/CS_URS_2022_02/971033561</t>
  </si>
  <si>
    <t>974082113</t>
  </si>
  <si>
    <t>Vysekání rýh pro ploché vodiče v omítce vápenné nebo vápenocementové stěn, šířky do 50 mm</t>
  </si>
  <si>
    <t>-1743907043</t>
  </si>
  <si>
    <t>https://podminky.urs.cz/item/CS_URS_2022_02/974082113</t>
  </si>
  <si>
    <t>735/3*2</t>
  </si>
  <si>
    <t>974082173</t>
  </si>
  <si>
    <t>Vysekání rýh pro ploché vodiče v omítce vápenné nebo vápenocementové stropů nebo kleneb, šířky do 50 mm</t>
  </si>
  <si>
    <t>-2088366127</t>
  </si>
  <si>
    <t>https://podminky.urs.cz/item/CS_URS_2022_02/974082173</t>
  </si>
  <si>
    <t>735/3</t>
  </si>
  <si>
    <t>1038532110</t>
  </si>
  <si>
    <t>226393426</t>
  </si>
  <si>
    <t>-1735971285</t>
  </si>
  <si>
    <t>5,469*7 'Přepočtené koeficientem množství</t>
  </si>
  <si>
    <t>326363546</t>
  </si>
  <si>
    <t>413946321</t>
  </si>
  <si>
    <t>741</t>
  </si>
  <si>
    <t>Elektroinstalace - silnoproud</t>
  </si>
  <si>
    <t>741110062</t>
  </si>
  <si>
    <t>Montáž trubek elektroinstalačních s nasunutím nebo našroubováním do krabic plastových ohebných, uložených pod omítku, vnější Ø přes 23 do 35 mm</t>
  </si>
  <si>
    <t>606516112</t>
  </si>
  <si>
    <t>https://podminky.urs.cz/item/CS_URS_2022_02/741110062</t>
  </si>
  <si>
    <t>34571073</t>
  </si>
  <si>
    <t>trubka elektroinstalační ohebná z PVC (EN) 2325</t>
  </si>
  <si>
    <t>-908943945</t>
  </si>
  <si>
    <t>741112061</t>
  </si>
  <si>
    <t>Montáž krabic elektroinstalačních bez napojení na trubky a lišty, demontáže a montáže víčka a přístroje přístrojových zapuštěných plastových kruhových</t>
  </si>
  <si>
    <t>-1375574382</t>
  </si>
  <si>
    <t>https://podminky.urs.cz/item/CS_URS_2022_02/741112061</t>
  </si>
  <si>
    <t>245+20</t>
  </si>
  <si>
    <t>dod7411005</t>
  </si>
  <si>
    <t>Krabice přístrojová univerzální do plných i dutých příček KU68/71L1</t>
  </si>
  <si>
    <t>996267063</t>
  </si>
  <si>
    <t>dod7411006</t>
  </si>
  <si>
    <t>Krabice univerzální KU68 s víčkem včetně krabicových svorek bezšroubových 1,5-2,5mm2</t>
  </si>
  <si>
    <t>949215093</t>
  </si>
  <si>
    <t>741112063</t>
  </si>
  <si>
    <t>Montáž krabic elektroinstalačních bez napojení na trubky a lišty, demontáže a montáže víčka a přístroje přístrojových zapuštěných plastových čtyřhranných</t>
  </si>
  <si>
    <t>1773923741</t>
  </si>
  <si>
    <t>https://podminky.urs.cz/item/CS_URS_2022_02/741112063</t>
  </si>
  <si>
    <t>50+11+44</t>
  </si>
  <si>
    <t>dod7411007</t>
  </si>
  <si>
    <t>Krabice pro montáž do prostředí se zvýšenou vlhkostí a prachem. Vstupy pro kabely nebo trubky dimenze 16 a 20 mm dle EN 60423. Možnost instalace na materiály třídy A1 až D, včetně krabicových svorek bezšroubových 1,5-2,5mm2</t>
  </si>
  <si>
    <t>1709531980</t>
  </si>
  <si>
    <t>dod7411008</t>
  </si>
  <si>
    <t>PA - Krabice istalační s víkem KT250/1 250/250 mm, včetně svorkovnic EPS3</t>
  </si>
  <si>
    <t>-1799089221</t>
  </si>
  <si>
    <t>dod7411009</t>
  </si>
  <si>
    <t>A - Krabice univerzální KU68 s víčkem včetně krabicových svorek 6-10mm2</t>
  </si>
  <si>
    <t>-304609382</t>
  </si>
  <si>
    <t>741120005</t>
  </si>
  <si>
    <t>Montáž vodičů izolovaných měděných bez ukončení uložených pod omítku plných a laněných (např. CY), průřezu žíly 25 až 35 mm2</t>
  </si>
  <si>
    <t>1839650404</t>
  </si>
  <si>
    <t>https://podminky.urs.cz/item/CS_URS_2022_02/741120005</t>
  </si>
  <si>
    <t>10+270+375+1350+270</t>
  </si>
  <si>
    <t>dod74121</t>
  </si>
  <si>
    <t>CHAH-R 1*25 B2ca, s1, d0</t>
  </si>
  <si>
    <t>-2050843457</t>
  </si>
  <si>
    <t>dod74122</t>
  </si>
  <si>
    <t>CHAH-R 1*16 B2ca, s1, d0</t>
  </si>
  <si>
    <t>-374136158</t>
  </si>
  <si>
    <t>dod74123</t>
  </si>
  <si>
    <t>CHAH-R 1*10 B2ca, s1, d0</t>
  </si>
  <si>
    <t>961890397</t>
  </si>
  <si>
    <t>dod74124</t>
  </si>
  <si>
    <t>CHAH-R 1*6 B2ca, s1, d0</t>
  </si>
  <si>
    <t>-1230674408</t>
  </si>
  <si>
    <t>dod74125</t>
  </si>
  <si>
    <t>CHAH-R 1*4 B2ca, s1, d0</t>
  </si>
  <si>
    <t>1094377669</t>
  </si>
  <si>
    <t>741121851</t>
  </si>
  <si>
    <t>Demontáž kabelů měděných uložených pod omítku plných plochých nebo bezhalogenových počtu a průřezu žil 2x1 až 2,5 mm2, 3x1 až 2,5 mm2</t>
  </si>
  <si>
    <t>1819679177</t>
  </si>
  <si>
    <t>https://podminky.urs.cz/item/CS_URS_2022_02/741121851</t>
  </si>
  <si>
    <t>Poznámka k položce:
Jedná se o rekonstrukci stávajícího objektu, proto skutečné výměry budou stanoveny až při realizaci</t>
  </si>
  <si>
    <t>orientačně</t>
  </si>
  <si>
    <t>(2275+225+1890+2700+705)/8</t>
  </si>
  <si>
    <t>741122011</t>
  </si>
  <si>
    <t>Montáž kabelů měděných bez ukončení uložených pod omítku plných kulatých (např. CYKY), počtu a průřezu žil 2x1,5 až 2,5 mm2</t>
  </si>
  <si>
    <t>1653951021</t>
  </si>
  <si>
    <t>https://podminky.urs.cz/item/CS_URS_2022_02/741122011</t>
  </si>
  <si>
    <t>15+210</t>
  </si>
  <si>
    <t>dod74101</t>
  </si>
  <si>
    <t>CXKH-V 2A*1,5 B2ca, s1, d0, P90-R</t>
  </si>
  <si>
    <t>1224025400</t>
  </si>
  <si>
    <t>dod74102</t>
  </si>
  <si>
    <t>CXKH-R 2A*1,5 B2ca, s1, d0</t>
  </si>
  <si>
    <t>-132220757</t>
  </si>
  <si>
    <t>741122015</t>
  </si>
  <si>
    <t>Montáž kabelů měděných bez ukončení uložených pod omítku plných kulatých (např. CYKY), počtu a průřezu žil 3x1,5 mm2</t>
  </si>
  <si>
    <t>504922202</t>
  </si>
  <si>
    <t>https://podminky.urs.cz/item/CS_URS_2022_02/741122015</t>
  </si>
  <si>
    <t>120+1550+220</t>
  </si>
  <si>
    <t>dod74103</t>
  </si>
  <si>
    <t>CXKH-V 3C*1,5 B2ca, s1, d0, P90-R</t>
  </si>
  <si>
    <t>447263542</t>
  </si>
  <si>
    <t>dod74104</t>
  </si>
  <si>
    <t>CXKH-R 3C*1,5 B2ca, s1, d0</t>
  </si>
  <si>
    <t>-1920001478</t>
  </si>
  <si>
    <t>dod74105</t>
  </si>
  <si>
    <t>CXKH-R 3A*1,5 B2ca, s1, d0</t>
  </si>
  <si>
    <t>-226440639</t>
  </si>
  <si>
    <t>741122016</t>
  </si>
  <si>
    <t>Montáž kabelů měděných bez ukončení uložených pod omítku plných kulatých (např. CYKY), počtu a průřezu žil 3x2,5 až 6 mm2</t>
  </si>
  <si>
    <t>-722697405</t>
  </si>
  <si>
    <t>https://podminky.urs.cz/item/CS_URS_2022_02/741122016</t>
  </si>
  <si>
    <t>60+2640</t>
  </si>
  <si>
    <t>dod74106</t>
  </si>
  <si>
    <t>CXKH-V 3C*2,5 B2ca, s1, d0, P60-R</t>
  </si>
  <si>
    <t>-1974741812</t>
  </si>
  <si>
    <t>dod74107</t>
  </si>
  <si>
    <t>CXKH-R 3C*2,5 B2ca, s1, d0</t>
  </si>
  <si>
    <t>-1697512103</t>
  </si>
  <si>
    <t>741122031</t>
  </si>
  <si>
    <t>Montáž kabelů měděných bez ukončení uložených pod omítku plných kulatých (např. CYKY), počtu a průřezu žil 5x1,5 až 2,5 mm2</t>
  </si>
  <si>
    <t>-1653729422</t>
  </si>
  <si>
    <t>https://podminky.urs.cz/item/CS_URS_2022_02/741122031</t>
  </si>
  <si>
    <t>55+650</t>
  </si>
  <si>
    <t>dod74108</t>
  </si>
  <si>
    <t>CXKH-R 5C*2,5 B2ca, s1, d0</t>
  </si>
  <si>
    <t>587632524</t>
  </si>
  <si>
    <t>dod74109</t>
  </si>
  <si>
    <t>CXKH-R 5C*1,5 B2ca, s1, d0</t>
  </si>
  <si>
    <t>-527087233</t>
  </si>
  <si>
    <t>741200</t>
  </si>
  <si>
    <t>Montáž svorek vyrovnání potenciálu do 25mm2</t>
  </si>
  <si>
    <t>1467564847</t>
  </si>
  <si>
    <t>dod74110</t>
  </si>
  <si>
    <t>Svorka ochranného pospojení 4-16mm2 (U, UM, KP, ,P, DV, TOP, VZT, ZP atp…)</t>
  </si>
  <si>
    <t>-836620670</t>
  </si>
  <si>
    <t>741210102</t>
  </si>
  <si>
    <t>Montáž rozváděčů litinových, hliníkových nebo plastových bez zapojení vodičů sestavy hmotnosti do 100 kg</t>
  </si>
  <si>
    <t>1244345099</t>
  </si>
  <si>
    <t>https://podminky.urs.cz/item/CS_URS_2022_02/741210102</t>
  </si>
  <si>
    <t>RMS 2.2</t>
  </si>
  <si>
    <t>Rozvaděč RMS 2.2 (MDO/DO), přesná specifikace viz. PD</t>
  </si>
  <si>
    <t>-259566576</t>
  </si>
  <si>
    <t>Poznámka k položce:
případě,že výrobce navržených rozvaděčů s kouřotěsným uzávěrem EI S200 30 DP1 nepředloží před objednáním a nákupem skříní certifikát v souladu s S200 (příp. záměnnost s Sm) budou skříně nahrazeny totožnou velikostní variantou doplněné o samostatné uzávěry EI S200 30 DP1 příslušné velikosti.
Tato skutečnost bude v předstihu řešena s autorem této projektové dokumentace.</t>
  </si>
  <si>
    <t>HEP</t>
  </si>
  <si>
    <t>Ekvipotenciální přípojnice HEP ONP-A2, včetně EPS3 alt. přípojnicových lišt, skříň viz. PD</t>
  </si>
  <si>
    <t>1676547119</t>
  </si>
  <si>
    <t>741310101</t>
  </si>
  <si>
    <t>Montáž spínačů jedno nebo dvoupólových polozapuštěných nebo zapuštěných se zapojením vodičů bezšroubové připojení spínačů, řazení 1-jednopólových</t>
  </si>
  <si>
    <t>1073740824</t>
  </si>
  <si>
    <t>https://podminky.urs.cz/item/CS_URS_2022_02/741310101</t>
  </si>
  <si>
    <t>14+1+11+18</t>
  </si>
  <si>
    <t>dod5628</t>
  </si>
  <si>
    <t>Vypínač ř. 1, 10A, IP20, barva bílá, kompletní bez rámečku, montáž pod omítkou</t>
  </si>
  <si>
    <t>-1278684176</t>
  </si>
  <si>
    <t>dod5629</t>
  </si>
  <si>
    <t>Vypínač ř. 1, 10A, IP20, barva bílá, kompletní bez rámečku, montáž pod omítkou, Reflex SI</t>
  </si>
  <si>
    <t>692112896</t>
  </si>
  <si>
    <t>dod5630</t>
  </si>
  <si>
    <t>Vypínač ř. 1, 10A, IP44, barva bílá, kompletní bez rámečku, montáž pod omítkou</t>
  </si>
  <si>
    <t>1430353571</t>
  </si>
  <si>
    <t>dod5631</t>
  </si>
  <si>
    <t>Tlačítko ř. 1/0, 10A, IP20, barva bílá, kompletní bez rámečku, montáž pod omítkou</t>
  </si>
  <si>
    <t>-318774995</t>
  </si>
  <si>
    <t>741310121</t>
  </si>
  <si>
    <t>Montáž spínačů jedno nebo dvoupólových polozapuštěných nebo zapuštěných se zapojením vodičů bezšroubové připojení přepínačů, řazení 5-sériových</t>
  </si>
  <si>
    <t>95787937</t>
  </si>
  <si>
    <t>https://podminky.urs.cz/item/CS_URS_2022_02/741310121</t>
  </si>
  <si>
    <t>dod5633</t>
  </si>
  <si>
    <t>Vypínač ř. 5, 10A, IP20, barva bílá, kompletní bez rámečku, montáž pod omítkou</t>
  </si>
  <si>
    <t>1984530234</t>
  </si>
  <si>
    <t>dod56331</t>
  </si>
  <si>
    <t>Vypínač ř. 3, 25A/400V, IP55, spínač stiskací, nástěnný, se signalizační doutnavkou</t>
  </si>
  <si>
    <t>1588140279</t>
  </si>
  <si>
    <t>dod56332</t>
  </si>
  <si>
    <t>Počítadlo provozních hodin programovatelné (kompletní), PO-NE, 10A, 230V, montáž pod omitkou</t>
  </si>
  <si>
    <t>-150582108</t>
  </si>
  <si>
    <t>dod56333</t>
  </si>
  <si>
    <t>Čidlo přítomnosti vestavné -Přístroj je určen pro montáž do stropních podhledů. Oblast zachycení:
kuželová (kruh ∅ 7 m při montážní výšce 2,5 m). S montážní výškou se oblast zachycení úměrně
zvětšuje až na cca ∅ 16 m při výšce 8 m. Nastavitelné parametry: – prahové osvětlení (1 - 1 000 lx)
– zpoždění vypnutí (5 s - 10 min.)
– citlivost snímání
Spínací prvek: relé
Pro vakuové nebo halogenové žárovky 230 V AC (2 300 W).
Pro halogenové žárovky připojené přes konvenční (vinutý) nebo elektronický transformátor (1 750 V·A).
Pro zářivky s kapacitní kompenzací (500 V·A / 64 μF).
Stupeň krytí: IP 23 (po zabudování do podhledu)
Pracovní teplota: –10 °C až+35 °C
Rozměry: ∅ 80 (68) x 95 mm
Vestavná hloubka: 68 mm
Barva snímače: bílá
230 V AC, 3vodičové připojení</t>
  </si>
  <si>
    <t>-1336406588</t>
  </si>
  <si>
    <t>741310122</t>
  </si>
  <si>
    <t>Montáž spínačů jedno nebo dvoupólových polozapuštěných nebo zapuštěných se zapojením vodičů bezšroubové připojení přepínačů, řazení 6-střídavých</t>
  </si>
  <si>
    <t>-808490164</t>
  </si>
  <si>
    <t>https://podminky.urs.cz/item/CS_URS_2022_02/741310122</t>
  </si>
  <si>
    <t>dod5634</t>
  </si>
  <si>
    <t>Vypínač ř. 6, 10A, IP20, barva bílá, kompletní bez rámečku, montáž pod omítkou</t>
  </si>
  <si>
    <t>-376328639</t>
  </si>
  <si>
    <t>741310125</t>
  </si>
  <si>
    <t>Montáž spínačů jedno nebo dvoupólových polozapuštěných nebo zapuštěných se zapojením vodičů bezšroubové připojení přepínačů, řazení 6+6-dvojitých střídavých</t>
  </si>
  <si>
    <t>-1480149367</t>
  </si>
  <si>
    <t>https://podminky.urs.cz/item/CS_URS_2022_02/741310125</t>
  </si>
  <si>
    <t>dod5636</t>
  </si>
  <si>
    <t>Vypínač ř. 6+6, 10A, IP20, barva bílá, kompletní bez rámečku, montáž pod omítkou</t>
  </si>
  <si>
    <t>-1505440246</t>
  </si>
  <si>
    <t>741311803</t>
  </si>
  <si>
    <t>Demontáž spínačů bez zachování funkčnosti (do suti) nástěnných, pro prostředí normální do 10 A, připojení bezšroubové do 2 svorek</t>
  </si>
  <si>
    <t>95910013</t>
  </si>
  <si>
    <t>https://podminky.urs.cz/item/CS_URS_2022_02/741311803</t>
  </si>
  <si>
    <t>57*2</t>
  </si>
  <si>
    <t>741313001</t>
  </si>
  <si>
    <t>Montáž zásuvek domovních se zapojením vodičů bezšroubové připojení polozapuštěných nebo zapuštěných 10/16 A, provedení 2P + PE</t>
  </si>
  <si>
    <t>-528454752</t>
  </si>
  <si>
    <t>https://podminky.urs.cz/item/CS_URS_2022_02/741313001</t>
  </si>
  <si>
    <t>96+28+14+8+13+1</t>
  </si>
  <si>
    <t>dod5650</t>
  </si>
  <si>
    <t>Zásuvka 16A/230V, IP20, barva bílá, kompletní bez rámečku, montáž pod omítkou</t>
  </si>
  <si>
    <t>588660930</t>
  </si>
  <si>
    <t>dod5651</t>
  </si>
  <si>
    <t>Zásuvka 16A/230V, IP20, svodič T3, barva bílá, kompletní bez rámečku, montáž pod omítkou</t>
  </si>
  <si>
    <t>-1047767984</t>
  </si>
  <si>
    <t>dod5652</t>
  </si>
  <si>
    <t>Zásuvka 16A/230V, IP20, barva zelená, kompletní bez rámečku, montáž pod omítkou, Reflex SI</t>
  </si>
  <si>
    <t>-1810193548</t>
  </si>
  <si>
    <t>dod5653</t>
  </si>
  <si>
    <t>Zásuvka 16A/230V, IP20, svodič T3, barva zelená, kompletní bez rámečku, montáž pod omítkou, Reflex SI</t>
  </si>
  <si>
    <t>-670123360</t>
  </si>
  <si>
    <t>dod5654</t>
  </si>
  <si>
    <t>Zásuvka 16A/230V, IP44, barva bílá, kompletní včetně rámečku, montáž pod omítkou</t>
  </si>
  <si>
    <t>1412978823</t>
  </si>
  <si>
    <t>dod5655</t>
  </si>
  <si>
    <t>Svorka vyrovnání potenciálu, dvojnásobná, zapuštěná, barva bílá, hl. 17mm, 6mm2, 4*2,5mm2, Refkex SI</t>
  </si>
  <si>
    <t>1654104351</t>
  </si>
  <si>
    <t>741315873</t>
  </si>
  <si>
    <t>Demontáž zásuvek bez zachování funkčnosti (do suti) průmyslových polozapuštěných nebo zapuštěných, pro prostředí venkovní nebo mokré, připojení bezšroubové 2P+PE</t>
  </si>
  <si>
    <t>1072141850</t>
  </si>
  <si>
    <t>https://podminky.urs.cz/item/CS_URS_2022_02/741315873</t>
  </si>
  <si>
    <t>orienračně</t>
  </si>
  <si>
    <t>57*3</t>
  </si>
  <si>
    <t>741371821</t>
  </si>
  <si>
    <t>Demontáž svítidel bez zachování funkčnosti (do suti) interiérových modulového systému zářivkových, délky do 1100 mm</t>
  </si>
  <si>
    <t>601424234</t>
  </si>
  <si>
    <t>https://podminky.urs.cz/item/CS_URS_2022_02/741371821</t>
  </si>
  <si>
    <t>7414001</t>
  </si>
  <si>
    <t>Montáž rámečku přístroje</t>
  </si>
  <si>
    <t>970090185</t>
  </si>
  <si>
    <t>96+26+4+5+9+1+6+1</t>
  </si>
  <si>
    <t>dod5660</t>
  </si>
  <si>
    <t>Rámeček jednonásobný vodorovný, barva bílá</t>
  </si>
  <si>
    <t>1775763042</t>
  </si>
  <si>
    <t>dod5661</t>
  </si>
  <si>
    <t>Rámeček dvojnásobný vodorovný, barva bílá</t>
  </si>
  <si>
    <t>2012972059</t>
  </si>
  <si>
    <t>dod5662</t>
  </si>
  <si>
    <t>Rámeček trojnásobný vodorovný, barva bílá</t>
  </si>
  <si>
    <t>226621532</t>
  </si>
  <si>
    <t>dod5663</t>
  </si>
  <si>
    <t>Rámeček čtyřnásobný vodorovný, barva bílá</t>
  </si>
  <si>
    <t>-1848125300</t>
  </si>
  <si>
    <t>dod5664</t>
  </si>
  <si>
    <t>Rámeček dvojnásobný svislý, barva bílá</t>
  </si>
  <si>
    <t>-37752725</t>
  </si>
  <si>
    <t>dod5665</t>
  </si>
  <si>
    <t>Rámeček jednonásobný vodorovný s popisným polem, barva bílá, Reflex SI</t>
  </si>
  <si>
    <t>2130248657</t>
  </si>
  <si>
    <t>dod5666</t>
  </si>
  <si>
    <t>Rámeček trojnásobný vodorovný s popisným polem, barva bílá, Reflex SI</t>
  </si>
  <si>
    <t>119017732</t>
  </si>
  <si>
    <t>dod5667</t>
  </si>
  <si>
    <t>Rámeček pětinásobný vodorovný s popisným polem, barva bílá, Reflex SI</t>
  </si>
  <si>
    <t>-1987493733</t>
  </si>
  <si>
    <t>741372021</t>
  </si>
  <si>
    <t>Montáž svítidel s integrovaným zdrojem LED se zapojením vodičů interiérových přisazených nástěnných hranatých nebo kruhových, plochy do 0,09 m2</t>
  </si>
  <si>
    <t>-505461005</t>
  </si>
  <si>
    <t>https://podminky.urs.cz/item/CS_URS_2022_02/741372021</t>
  </si>
  <si>
    <t>1+6+6+1+11+5</t>
  </si>
  <si>
    <t>A1</t>
  </si>
  <si>
    <t>A1, svítidlo stropní/nástěnné, LED, 27W, IP44, kovový korpus, plastový kryt, průměr krytu 375 mm, CCT
3000K, CRI 80+, životnost zdroje 80000 hodin</t>
  </si>
  <si>
    <t>968246824</t>
  </si>
  <si>
    <t>A2</t>
  </si>
  <si>
    <t>A2, LED svítidlo přisazené pod horní skříňkou na pracovišti sester, 24W, IP65, přisazená montáž, CCT
4000K, CRI 80+, životnost zdroje 15000 hodin, rozměry 575x120x66 mm</t>
  </si>
  <si>
    <t>647251056</t>
  </si>
  <si>
    <t>C1</t>
  </si>
  <si>
    <t>C1, LED svítidlo přisazené nástěnné nad umyvadlem, 5W, IP44, přisazená montáž, CCT 2700K, CRI
80+, životnost zdroje 15000 hodin, rozměry 333x64x63 mm</t>
  </si>
  <si>
    <t>1995261957</t>
  </si>
  <si>
    <t>GZ</t>
  </si>
  <si>
    <t>Germicidní zářič uzavřený, bez počítadla a vypínače, germicidní zářič uzavřený díky konstrukci a
extrémně tichým a výkonným ventilátorům, které zabezpečují cirkulaci vzduchu skrze ultrafialové záření,
umožňuje bezpečnou a účinnou dezinfekci vzduchu během i bez přítomnosti osob v prostoru o objemu
až 100m3, IP20</t>
  </si>
  <si>
    <t>1993306549</t>
  </si>
  <si>
    <t>NO</t>
  </si>
  <si>
    <t>NO, nouzové svítidlo nástěnné, LED, 1W, IP22, SE, AT, 3,0 h, včetně piktogramů, plastové provedení</t>
  </si>
  <si>
    <t>-183505856</t>
  </si>
  <si>
    <t>NO1</t>
  </si>
  <si>
    <t>NO1, nouzové svítidlo stropní, LED, 1W, IP22, SA, AT, 3,0 h, včetně piktogramů, plastové provedení</t>
  </si>
  <si>
    <t>957857210</t>
  </si>
  <si>
    <t>741372112</t>
  </si>
  <si>
    <t>Montáž svítidel s integrovaným zdrojem LED se zapojením vodičů interiérových vestavných stropních panelových hranatých nebo kruhových, plochy přes 0,09 do 0,36 m2</t>
  </si>
  <si>
    <t>-1010270953</t>
  </si>
  <si>
    <t>https://podminky.urs.cz/item/CS_URS_2022_02/741372112</t>
  </si>
  <si>
    <t>18+6+12+10+14+2+2+4+5+5</t>
  </si>
  <si>
    <t>E1</t>
  </si>
  <si>
    <t>E1, LED svítidlo pro čisté prostory, zapuštěné, EASY, MIKRO-C, 32W, 3042lm, IP40, montáž M600,
CCT 4000K, CRI 90+, životnost zdroje 50000 hodin, rozměry 592x592x60 mm - Svítidla mají vynikající
podání barev (Ra &gt; 90), splňují parametry pro osvětlování ordinací, grafických studií a dalších prostor s
nároky na věrné podání barev.
Korpus svítidla je z ocelového bíle lakovaného plechu. Svítidla lze vkládat do kazetového podhledu
M600 i montovat na strop bez nutnosti dalšího příslušenství. Lze je montovat přímo na normálně zápalný
podklad. Pro instalaci do sádrokartonu (spodní montáž) je nutný redukční rám. Barevné provedení je
standardně bílá RAL 9003, na přání šedostříbrná RAL 9006.
Optická část svítidla je tvořena mikroprizmatickým difuzorem s matnou vrstvou vytvářející homogenní
svit bez viditelných bodů od LED.
Pokud je svítidlo stmívatelné je stmívatelné digitálním systémem DALI. Pokud je osazeno autonomním
nouzovým modulem tak 3W/1h (245 lm).</t>
  </si>
  <si>
    <t>249212581</t>
  </si>
  <si>
    <t>E1no</t>
  </si>
  <si>
    <t>E1no, svítidlo dtto. E1 integrovaný nouzový zdroj NZ</t>
  </si>
  <si>
    <t>1497426648</t>
  </si>
  <si>
    <t>E2</t>
  </si>
  <si>
    <t>E2, LED svítidlo pro čisté prostory, zapuštěné, EASY, MIKRO-C, 53W, 4657lm, IP40, montáž M600,
CCT 4000K, CRI 90+, životnost zdroje 50000 hodin, rozměry 592x592x60 mm - Svítidla mají vynikající
podání barev (Ra &gt; 90), splňují parametry pro osvětlování ordinací, grafických studií a dalších prostor s
nároky na věrné podání barev.
Korpus svítidla je z ocelového bíle lakovaného plechu. Svítidla lze vkládat do kazetového podhledu
M600 i montovat na strop bez nutnosti dalšího příslušenství. Lze je montovat přímo na normálně zápalný
podklad. Pro instalaci do sádrokartonu (spodní montáž) je nutný redukční rám. Barevné provedení je
standardně bílá RAL 9003, na přání šedostříbrná RAL 9006.
Optická část svítidla je tvořena mikroprizmatickým difuzorem s matnou vrstvou vytvářející homogenní
svit bez viditelných bodů od LED.
Pokud je svítidlo stmívatelné je stmívatelné digitálním systémem DALI. Pokud je osazeno autonomním
nouzovým modulem tak 3W/1h (245 lm).</t>
  </si>
  <si>
    <t>-1407818299</t>
  </si>
  <si>
    <t>E2no</t>
  </si>
  <si>
    <t>E2no, svítidlo dtto. E2 integrovaný nouzový zdroj NZ</t>
  </si>
  <si>
    <t>1588539116</t>
  </si>
  <si>
    <t>E4</t>
  </si>
  <si>
    <t>E4, LED svítidlo pro čisté prostory, zapuštěné, optika LOS B, 38W, 4212lm, IP20, montáž M600, CCT
4000K, CRI 90+, životnost zdroje 50000 hodin, rozměry 595x595x57 mm - Svítidla mají vynikající podání
barev (Ra &gt; 90), splňují parametry pro osvětlování ordinací, grafických studií a dalších prostor s nároky
na věrné podání barev.
Korpus svítidla je z ocelového bíle lakovaného plechu. Svítidla lze vkládat do klasického kazetového
podhledu M600 i do sádrokartonu. V případě montáže do sádrokartonu je třeba přiobjednat sadu držáků!
Optická část svítidla je tvořena optickou parabolickou mřížkou s opálovým difuzorem pro omezení
oslnění. Mřížka zaručuje optimální vyzařování, důležité pro kontrastní vidění bez unavování zraku.
Pokud je svítidlo stmívatelné je stmívatelné digitálním systémem DALI.
Pokud je osazeno autonomním nouzovým modulem tak 3W/1h (330 lm).</t>
  </si>
  <si>
    <t>-598041486</t>
  </si>
  <si>
    <t>E4no</t>
  </si>
  <si>
    <t>E4no, svítidlo dtto. E3 s integrovaným nouzovým zdrojem NZ</t>
  </si>
  <si>
    <t>-1231174069</t>
  </si>
  <si>
    <t>E5</t>
  </si>
  <si>
    <t>E5, LED svítidlo pro čisté prostory, zapuštěné, CLEAN MIKRO, 17W, 1731lm, IP54, montáž M600, CCT
4000K, CRI 90+, životnost zdroje 50000 hodin, rozměry 295x295x97 mm - Svítidla jsou vhodná do
čistých prostor, většinou do výrobních prostor. Pro operační sály, chemické laboratoře se svítidla pouze
s MIKRO krytem nehodí. Kryt MIKRO musí být instalován ve svítidle optickými hranoly směrem ven,
obráceně nefunguje a neomezuje oslnění. Z toho důvodu se nedá čistit mokrou cestou a to je ve většině
čistých prostor podmínkou. Proto se v čistých prostorách kombinuje ještě s čirým sklem, popř. plexi – viz
naše nabídka svítidel GLASS-MK, CLEAN-MK, MK-LASER.
Základní těleso svítidla je vyrobeno z ocelového plechu tl. 0,5 mm a opatřeno bílou práškovou barvou
odolnou vůči desinfekčním a čisticím prostředkům. Svítidla lze vkládat do klasického kazetového
podhledu M600.
Optická část svítidla je tvořena mikroprizmatickým difuzorem vytvářející viditelnou strukturu od LED.
Tento kryt je ke svítidlu připevněn pomocí hliníkového rámečku drženého bajonetovými uzávěry. Dále je
kryt ke svítidlu fixován pomocí bezpečnostních ocelových lanek.
Pokud je svítidlo stmívatelné je stmívatelné digitálním systémem DALI.
Pokud je osazeno autonomním nouzovým modulem tak 3W/1h (225 lm).</t>
  </si>
  <si>
    <t>-610838760</t>
  </si>
  <si>
    <t>E5no</t>
  </si>
  <si>
    <t>E5no, svítidlo dtto. E5 s integrovaným nouzovým zdrojem NZ</t>
  </si>
  <si>
    <t>-619770744</t>
  </si>
  <si>
    <t>E6</t>
  </si>
  <si>
    <t>E6, LED svítidlo pro čisté prostory, zapuštěné, CLEAN MIKRO, 39W, 4040lm, IP54, montáž M600, CCT
4000K, CRI 90+, životnost zdroje 50000 hodin, rozměry 595x295x97 mm - Svítidla jsou vhodná do
čistých prostor, většinou do výrobních prostor. Pro operační sály, chemické laboratoře se svítidla pouze
s MIKRO krytem nehodí. Kryt MIKRO musí být instalován ve svítidle optickými hranoly směrem ven,
obráceně nefunguje a neomezuje oslnění. Z toho důvodu se nedá čistit mokrou cestou a to je ve většině
čistých prostor podmínkou. Proto se v čistých prostorách kombinuje ještě s čirým sklem, popř. plexi – viz
naše nabídka svítidel GLASS-MK, CLEAN-MK, MK-LASER.
Základní těleso svítidla je vyrobeno z ocelového plechu tl. 0,5 mm a opatřeno bílou práškovou barvou
odolnou vůči desinfekčním a čisticím prostředkům. Svítidla lze vkládat do klasického kazetového
podhledu M600.
Optická část svítidla je tvořena mikroprizmatickým difuzorem vytvářející viditelnou strukturu od LED.
Tento kryt je ke svítidlu připevněn pomocí hliníkového rámečku drženého bajonetovými uzávěry. Dále je
kryt ke svítidlu fixován pomocí bezpečnostních ocelových lanek.
Pokud je svítidlo stmívatelné je stmívatelné digitálním systémem DALI.
Pokud je osazeno autonomním nouzovým modulem tak 3W/1h (225 lm).</t>
  </si>
  <si>
    <t>2020139159</t>
  </si>
  <si>
    <t>E6no</t>
  </si>
  <si>
    <t>E6no, svítidlo dtto. E5 s integrovaným nouzovým zdrojem NZ</t>
  </si>
  <si>
    <t>-753751435</t>
  </si>
  <si>
    <t>7415001</t>
  </si>
  <si>
    <t>Montáž požárního tlačítka</t>
  </si>
  <si>
    <t>-932964573</t>
  </si>
  <si>
    <t>dod502</t>
  </si>
  <si>
    <t>Požární tlačítko v krabici se sklem a dvěma kontaktními jednotkami. 2x zapínací kontakt IP55, 6A, 230V 50Hz, rozměry 120x120x50 mm, červené (Total Stop)</t>
  </si>
  <si>
    <t>1316190140</t>
  </si>
  <si>
    <t>7418001</t>
  </si>
  <si>
    <t>Montáž kabelového žlabu 60x300x1,5</t>
  </si>
  <si>
    <t>-1069248525</t>
  </si>
  <si>
    <t>dod8002</t>
  </si>
  <si>
    <t>Kabelový žlab normový 60x300x1,5, P90-R</t>
  </si>
  <si>
    <t>1873081847</t>
  </si>
  <si>
    <t>dod8003</t>
  </si>
  <si>
    <t>Oblouk 90° ke žlabu 60x300x1,5, P90-R</t>
  </si>
  <si>
    <t>2076246962</t>
  </si>
  <si>
    <t>dod8004</t>
  </si>
  <si>
    <t>Spojovací bod kabelového žlabu 60x300x1,5, P90-R, sestava dle zvyklostí konkrétného výrobce</t>
  </si>
  <si>
    <t>-1113288975</t>
  </si>
  <si>
    <t>dod8005</t>
  </si>
  <si>
    <t>Montážní bod kabelového žlabu 60x300x1,5, P90-R, sestava dle zvyklostí konkrétního výrobce montáž žlabu do stropu (závitové tyče, příčníky, šrouby, matky atp…)</t>
  </si>
  <si>
    <t>1624091305</t>
  </si>
  <si>
    <t>741910614</t>
  </si>
  <si>
    <t>Montáž ostatních nosných prvků příchytek kovových pro kabelové lávky a žebříky, pro kabel do Ø 90 mm</t>
  </si>
  <si>
    <t>-2088033952</t>
  </si>
  <si>
    <t>https://podminky.urs.cz/item/CS_URS_2022_02/741910614</t>
  </si>
  <si>
    <t>450+100</t>
  </si>
  <si>
    <t>dod741801</t>
  </si>
  <si>
    <t>Kabelová příchytka Di 30-40, zachování funkčnosti při požáru, kompletní systém vč. kotvení P90-R</t>
  </si>
  <si>
    <t>591866709</t>
  </si>
  <si>
    <t>dod741802</t>
  </si>
  <si>
    <t>Skupinový kabelový držák SD2, 89/55mm, zachování funkčnosti při požáru, kompletní systém vč. kotvení P90-R</t>
  </si>
  <si>
    <t>-1402371703</t>
  </si>
  <si>
    <t>dod741803</t>
  </si>
  <si>
    <t>Kabelový montážní bod nad SDK (svázání kabelů a vodičů)</t>
  </si>
  <si>
    <t>1509675876</t>
  </si>
  <si>
    <t>741920301</t>
  </si>
  <si>
    <t>Protipožární ucpávky svazků kabelů prostup stěnou tloušťky 100 mm povlakem, požární odolnost EI 60 při 10-20% zaplnění prostupu kabely plochy otvoru 0,1 m2</t>
  </si>
  <si>
    <t>1200387236</t>
  </si>
  <si>
    <t>https://podminky.urs.cz/item/CS_URS_2022_02/741920301</t>
  </si>
  <si>
    <t>998741202</t>
  </si>
  <si>
    <t>Přesun hmot pro silnoproud stanovený procentní sazbou (%) z ceny vodorovná dopravní vzdálenost do 50 m v objektech výšky přes 6 do 12 m</t>
  </si>
  <si>
    <t>310309464</t>
  </si>
  <si>
    <t>https://podminky.urs.cz/item/CS_URS_2022_02/998741202</t>
  </si>
  <si>
    <t>VRN4</t>
  </si>
  <si>
    <t>Inženýrská činnost</t>
  </si>
  <si>
    <t>043103000</t>
  </si>
  <si>
    <t>Zkoušky bez rozlišení - stanovisko TIČR</t>
  </si>
  <si>
    <t>1024</t>
  </si>
  <si>
    <t>-1434464376</t>
  </si>
  <si>
    <t>https://podminky.urs.cz/item/CS_URS_2022_02/043103000</t>
  </si>
  <si>
    <t>044002000</t>
  </si>
  <si>
    <t>Revize</t>
  </si>
  <si>
    <t>hod</t>
  </si>
  <si>
    <t>2099019597</t>
  </si>
  <si>
    <t>D.1.4./SLA - Slaboproudé instalace</t>
  </si>
  <si>
    <t xml:space="preserve">    742 - Elektroinstalace - slaboproud</t>
  </si>
  <si>
    <t>971033131</t>
  </si>
  <si>
    <t>Vybourání otvorů ve zdivu základovém nebo nadzákladovém z cihel, tvárnic, příčkovek z cihel pálených na maltu vápennou nebo vápenocementovou průměru profilu do 60 mm, tl. do 150 mm</t>
  </si>
  <si>
    <t>-214664309</t>
  </si>
  <si>
    <t>https://podminky.urs.cz/item/CS_URS_2022_02/971033131</t>
  </si>
  <si>
    <t>974082212</t>
  </si>
  <si>
    <t>Vysekání rýh pro ploché vodiče v omítce cementové stěn, šířky do 30 mm</t>
  </si>
  <si>
    <t>1609587223</t>
  </si>
  <si>
    <t>https://podminky.urs.cz/item/CS_URS_2022_02/974082212</t>
  </si>
  <si>
    <t>Poznámka k položce:
Při zavedení kabelů v chráničkách se předpokládá, že povedou pod omítkou ve zdi pod povrchem ze stropu a z chodby (ze stropu) a tedy  14 míst 1m pod stropem a 100 míst 2,5m pod stropem celkem 264 metrů. Tento rozměr bude jiný podle způsobu provedení. Začištění drážek se provede vrámci nových omítek</t>
  </si>
  <si>
    <t>14*1,0</t>
  </si>
  <si>
    <t>100*2,5</t>
  </si>
  <si>
    <t>27169876</t>
  </si>
  <si>
    <t>-537204762</t>
  </si>
  <si>
    <t>429275588</t>
  </si>
  <si>
    <t>0,296*7 'Přepočtené koeficientem množství</t>
  </si>
  <si>
    <t>-2075790007</t>
  </si>
  <si>
    <t>742</t>
  </si>
  <si>
    <t>Elektroinstalace - slaboproud</t>
  </si>
  <si>
    <t>2R01</t>
  </si>
  <si>
    <t>Skříňový datový rozvaděč RACK 45 U š.800xhlou.600 (dod+mtž)</t>
  </si>
  <si>
    <t>-510909156</t>
  </si>
  <si>
    <t>2R02</t>
  </si>
  <si>
    <t>RAB-PD-X07-A1 8xCU zásuvka 230V (dod+mtž)</t>
  </si>
  <si>
    <t>527374646</t>
  </si>
  <si>
    <t>2R03</t>
  </si>
  <si>
    <t>RAC-CH-X05-X3 ventilační jednotka (dod+mtž)</t>
  </si>
  <si>
    <t>-1799127651</t>
  </si>
  <si>
    <t>2R04</t>
  </si>
  <si>
    <t>Patch Cord CAT5e (propojky 1m) (dod+mtž)</t>
  </si>
  <si>
    <t>58184294</t>
  </si>
  <si>
    <t>2R05</t>
  </si>
  <si>
    <t>Patch Cord CAT5e (propojky 2m) (dod+mtž)</t>
  </si>
  <si>
    <t>-1882266519</t>
  </si>
  <si>
    <t>2R06</t>
  </si>
  <si>
    <t>Patch panel CAT5e 24port pro PC, Tel, WiFi, Helli, Touch (dod+mtž)</t>
  </si>
  <si>
    <t>-292326700</t>
  </si>
  <si>
    <t>2R07</t>
  </si>
  <si>
    <t xml:space="preserve">Zakončení patch panel CAT5e </t>
  </si>
  <si>
    <t>-1117130016</t>
  </si>
  <si>
    <t>2R08</t>
  </si>
  <si>
    <t>Vyvazovací panely,držáky vedení, záslepky (dod+mtž)</t>
  </si>
  <si>
    <t>1257792749</t>
  </si>
  <si>
    <t>2R09</t>
  </si>
  <si>
    <t>Dokumentace skutečného stavu struktury rozvaděče, PC, tiskáren,aktiv.prvky WiFi, switche, ups, vývody na cizí zařízení ACS AL20, Tabla, Touch, Audio</t>
  </si>
  <si>
    <t>1646730290</t>
  </si>
  <si>
    <t>3R14</t>
  </si>
  <si>
    <t>Poe Switch HP ARUBA 2530, 24port, 1Gb, POE Rackmount (dod+mtž)</t>
  </si>
  <si>
    <t>1141565383</t>
  </si>
  <si>
    <t>3R15</t>
  </si>
  <si>
    <t>SFP modul kompatibilní s ARUBA 2530 (dod+mtž)</t>
  </si>
  <si>
    <t>-632500804</t>
  </si>
  <si>
    <t>3R16</t>
  </si>
  <si>
    <t>Optický patchkabel LC/LC 50/125 5m pro propojení optických switch (dod+mtž)</t>
  </si>
  <si>
    <t>-273846057</t>
  </si>
  <si>
    <t>3R17</t>
  </si>
  <si>
    <t>Optický patchkabel LC/LC 50/125 1m pro propojení optických switch (dod+mtž)</t>
  </si>
  <si>
    <t>1500868826</t>
  </si>
  <si>
    <t>3R18</t>
  </si>
  <si>
    <t>Záložní zdroj UPS Fortron Champ 1000VA (dod+mtž)</t>
  </si>
  <si>
    <t>-1376820310</t>
  </si>
  <si>
    <t>4PC-23</t>
  </si>
  <si>
    <t>PC DELL-i5, 3,2 GHz, 8GB RAM, 240GB SSD, DVDRW, HDMI port, Windows 10 Pro, Optiplex 7040 MicorTower. PC DELL-i5, 3,2 GHz, 8GB RAM, 240GB SSD, DVDRW, HDMI port, Windows 10 Pro, Optiplex 7040 MicorTower. (dod+mtž)</t>
  </si>
  <si>
    <t>502728997</t>
  </si>
  <si>
    <t>4PC-24</t>
  </si>
  <si>
    <t>LCD monitor 22“, Dell E2220H, Full HD 1920 × 1080, TN, 16:9, 5 ms, 8bit, 250 cd/m2, kontrast 1000:1, HDMI, DisplayPort 1.2, VESA (dod+mtž)</t>
  </si>
  <si>
    <t>-1774515903</t>
  </si>
  <si>
    <t>5WiFi-29</t>
  </si>
  <si>
    <t>WiFi - UBNT UniFi AP, Long Range (dod+mtž)</t>
  </si>
  <si>
    <t>1982169740</t>
  </si>
  <si>
    <t>5WiFi-30</t>
  </si>
  <si>
    <t>Výchozí revize, měření, předávací protokoly</t>
  </si>
  <si>
    <t>770453311</t>
  </si>
  <si>
    <t>6TV-35</t>
  </si>
  <si>
    <t>Multipřepínač Alcad MB-204 9/16, hvězdicový multipřepínač pro 2 družice, pro 2 pozemní antény, pro 16 výstupů (dod+mtž)</t>
  </si>
  <si>
    <t>547390836</t>
  </si>
  <si>
    <t>6TV-36</t>
  </si>
  <si>
    <t>Programovatelný zesilovač Johansson 6711 Profino Revolution Plus (dod+mtž)</t>
  </si>
  <si>
    <t>1114413454</t>
  </si>
  <si>
    <t>6TV-37</t>
  </si>
  <si>
    <t>Zásuvka TV/SAT koncová dle typu dvojrámečku (NN) (dod+mtž)</t>
  </si>
  <si>
    <t>468729653</t>
  </si>
  <si>
    <t>6TV-38</t>
  </si>
  <si>
    <t>Držák antény a uchycení na stávající stožár (dod+mtž)</t>
  </si>
  <si>
    <t>754674993</t>
  </si>
  <si>
    <t>6TV-39</t>
  </si>
  <si>
    <t>Anténa DVBT2 pro pozemní příjem (dod+mtž)</t>
  </si>
  <si>
    <t>-1149146138</t>
  </si>
  <si>
    <t>6TV-40</t>
  </si>
  <si>
    <t>Anténa satelitní parabola Italská Fuba Al 80cm, 10,75 - 12,75 GHz, zisk 36,80 - 38,50 dB, elevační úhel 0-90°, FWHM menší jak 2,2°, s příslušenstvím (dod+mtž)</t>
  </si>
  <si>
    <t>1725795416</t>
  </si>
  <si>
    <t>6TV-43</t>
  </si>
  <si>
    <t>Kompresní konektory (sada) (dod+mtž)</t>
  </si>
  <si>
    <t>-1526535465</t>
  </si>
  <si>
    <t>6TV-44</t>
  </si>
  <si>
    <t>Přepěťová ochrana (koax) (dod+mtž)</t>
  </si>
  <si>
    <t>917928584</t>
  </si>
  <si>
    <t>6TV-45</t>
  </si>
  <si>
    <t>FE rozvaděč TV/SAT s přístrojovou deskou (dod+mtž)</t>
  </si>
  <si>
    <t>1628551949</t>
  </si>
  <si>
    <t>6TV-47</t>
  </si>
  <si>
    <t>Nastavení a naprogramování systému, programování anténního zesilovače, nastavení výstupních úrovní z multipřepínače do objektu, nastavení linkového zesilovače v rozvodně pro spodní část objektu (zahrada - bazén) (dod+mtž)</t>
  </si>
  <si>
    <t>-1565893342</t>
  </si>
  <si>
    <t>6TV-48</t>
  </si>
  <si>
    <t>Projektová dokumentace skutečného stavu</t>
  </si>
  <si>
    <t>1117865506</t>
  </si>
  <si>
    <t>7Tel-54</t>
  </si>
  <si>
    <t>Telefonní přístroj S-6025-černá+S Concorde (displej, zobrazení volajícího) (dod+mtž)</t>
  </si>
  <si>
    <t>1789275421</t>
  </si>
  <si>
    <t>7Tel-55</t>
  </si>
  <si>
    <t>Grandstream GXP1628, IP telefon stolní, grafický 2,95" displej, podpora 2 SIP účtů, napájení ze sítě, PoE, 2× RJ-45, adresář kontaktů, indikace zmeškaných událostí, zobrazení čísla volajícího, programovatelná tlačítka (dod+mtž)</t>
  </si>
  <si>
    <t>-1443344523</t>
  </si>
  <si>
    <t>7Tel-56</t>
  </si>
  <si>
    <t>Naprogramování telefonní ústředny, přidělení práv, režimů, návody. (dod+mtž)</t>
  </si>
  <si>
    <t>239418570</t>
  </si>
  <si>
    <t>7Tel-57</t>
  </si>
  <si>
    <t>Dorozumívací Tablo Helios 2N IP kamera, 3tlač. vchod (včetně bezpečnostního relé pro pokyn k otevření dveří) (dod+mtž)</t>
  </si>
  <si>
    <t>1998684536</t>
  </si>
  <si>
    <t>7Tel-58</t>
  </si>
  <si>
    <t>Dorozumívací Panel IndoorTouch (sesterna) (dod+mtž)</t>
  </si>
  <si>
    <t>725108214</t>
  </si>
  <si>
    <t>7Tel-59</t>
  </si>
  <si>
    <t>ATEUS-91378401WH 2N® Indoor Talk, vnitřní audio jednotka, bílá (možnost černé barvy, instalace sesterny NIP) (dod+mtž)</t>
  </si>
  <si>
    <t>1732797207</t>
  </si>
  <si>
    <t>7Tel-60</t>
  </si>
  <si>
    <t>Naprogramování IP switche, přidělení práv IndoorTouch, režimů, návody</t>
  </si>
  <si>
    <t>1214303621</t>
  </si>
  <si>
    <t>7Tel-61</t>
  </si>
  <si>
    <t>Licence pro IP tabla a panel s otevíráním dveří (povel do strojovny posuvných dveří)</t>
  </si>
  <si>
    <t>-63725288</t>
  </si>
  <si>
    <t>7Tel-62</t>
  </si>
  <si>
    <t>-1298892084</t>
  </si>
  <si>
    <t>8ACS-67</t>
  </si>
  <si>
    <t>SW licence pro 50 zaměstnanců (dod+mtž)</t>
  </si>
  <si>
    <t>708937121</t>
  </si>
  <si>
    <t>8ACS-68</t>
  </si>
  <si>
    <t>Přístupová karta EMmarin M4102 - 125kHz (dod+mtž)</t>
  </si>
  <si>
    <t>-1373029056</t>
  </si>
  <si>
    <t>8ACS-69</t>
  </si>
  <si>
    <t>Přihlášení karet do systému, naprogramování, určení oprávnění zaměstnanců a jejich data (dod+mtž)</t>
  </si>
  <si>
    <t>1964232474</t>
  </si>
  <si>
    <t>8ACS-70</t>
  </si>
  <si>
    <t>Řídící jednotka AL20-TCP-POW pro 1 dveře jednosměrné (1 čtečka), informace o dveřích, možnost čtečky s klávesnicí, zdroj, komunikace Ethernet (vchod/východ z objektu v denním i nočním režimu pouze na kartu, dále posuvné dveře ovládá EPS (dod+mtž)</t>
  </si>
  <si>
    <t>1355445472</t>
  </si>
  <si>
    <t>8ACS-71</t>
  </si>
  <si>
    <t>TP1213 záložní akumulátor pro POV12-1,2 12V/1,2Ah (dod+mtž)</t>
  </si>
  <si>
    <t>-1342742411</t>
  </si>
  <si>
    <t>8ACS-72</t>
  </si>
  <si>
    <t>Čtečka EDK4B EMmarin antivandal světlé provedení (dod+mtž)</t>
  </si>
  <si>
    <t>1110055378</t>
  </si>
  <si>
    <t>8ACS-75</t>
  </si>
  <si>
    <t>977890617</t>
  </si>
  <si>
    <t>9SIG-80</t>
  </si>
  <si>
    <t>SM systémová zásuvka pro terminál FC010300 (sesterny, staniční sestra) (dod+mtž)</t>
  </si>
  <si>
    <t>-1373599409</t>
  </si>
  <si>
    <t>9SIG-87</t>
  </si>
  <si>
    <t>DZT sesterský terminál LCD (dod+mtž)</t>
  </si>
  <si>
    <t>1106530298</t>
  </si>
  <si>
    <t>9SIG-88</t>
  </si>
  <si>
    <t>SWI9 systémový switch FC010008 (rozvaděč RACK DIOP) (dod+mtž)</t>
  </si>
  <si>
    <t>146879560</t>
  </si>
  <si>
    <t>9SIG-92</t>
  </si>
  <si>
    <t>CAT5e Visocall IP datový kabel k periferiím od SM MM001124 (dod+mtž)</t>
  </si>
  <si>
    <t>-414858066</t>
  </si>
  <si>
    <t>9SIG-93</t>
  </si>
  <si>
    <t>SL20.101 zdroj 24V= 20A (dvě větve) (dod+mtž)</t>
  </si>
  <si>
    <t>6838091</t>
  </si>
  <si>
    <t>9SIG-99</t>
  </si>
  <si>
    <t>SWP-IP-EDB rozšíření databáze událostí FC010056 (dod+mtž)</t>
  </si>
  <si>
    <t>306353091</t>
  </si>
  <si>
    <t>9SIG-100</t>
  </si>
  <si>
    <t>-764340827</t>
  </si>
  <si>
    <t>9SIG-101</t>
  </si>
  <si>
    <t>Naprogramování systému nemocnice a začlenění ONP A</t>
  </si>
  <si>
    <t>1607723115</t>
  </si>
  <si>
    <t>9SIG-102</t>
  </si>
  <si>
    <t>Výchozí revize</t>
  </si>
  <si>
    <t>72791641</t>
  </si>
  <si>
    <t>10STK-109</t>
  </si>
  <si>
    <t xml:space="preserve">Zajištění trasy - dmtž, mtž protipožárních podhledů na CHÚC, upevňovací materiál </t>
  </si>
  <si>
    <t>4442137</t>
  </si>
  <si>
    <t>Poznámka k položce:
 místo současné chodby u schodiště a výtahů, kde se musí stávající strop rozebrat aby se umožnilo zavedení kabelů ke stoupacím prostupům tedy musí se zajistit prostor. Tato činnost spočívá v tom, že se stávající podhledové kostky vyjmou z místa a ke stropu se připevní trasa s kabely a podhledové kostky se po té vrátí zpět</t>
  </si>
  <si>
    <t>10STK-110</t>
  </si>
  <si>
    <t>Zásuvka modulová 2xUSB (dobíjecí) design dle ostat. vybavení (dod+mtž)</t>
  </si>
  <si>
    <t>975289734</t>
  </si>
  <si>
    <t>10STK-111</t>
  </si>
  <si>
    <t>Zásuvka 2xRJ45 CAT 5e (dod+mtž)</t>
  </si>
  <si>
    <t>163136432</t>
  </si>
  <si>
    <t>10STK-112</t>
  </si>
  <si>
    <t>Zásuvka 1xRJ45 CAT 5e (dod+mtž)</t>
  </si>
  <si>
    <t>-1111922170</t>
  </si>
  <si>
    <t>10STK-113</t>
  </si>
  <si>
    <t>Koncovka RJ45 CAT 5e (WiFi) (dod+mtž)</t>
  </si>
  <si>
    <t>1969091749</t>
  </si>
  <si>
    <t>10STK-115</t>
  </si>
  <si>
    <t>Měření zásuvky a vystavení protokolu o měření</t>
  </si>
  <si>
    <t>1636558512</t>
  </si>
  <si>
    <t>10STK-116</t>
  </si>
  <si>
    <t>Ostatní spojovací a upevňovací materiál, distanční příchytky, OBO příchytky (dod+mtž)</t>
  </si>
  <si>
    <t>740845370</t>
  </si>
  <si>
    <t>10STK-118</t>
  </si>
  <si>
    <t>Materiál (sádra, hmoždinky, šroubky....) (dod+mtž)</t>
  </si>
  <si>
    <t>-1643940617</t>
  </si>
  <si>
    <t>10STK-120</t>
  </si>
  <si>
    <t>Ucpávky protipožární (prostupy zdí) (dod+mtž)</t>
  </si>
  <si>
    <t>-71286295</t>
  </si>
  <si>
    <t>10STK-121</t>
  </si>
  <si>
    <t xml:space="preserve">Přemístění slaboproudých komponentů z rozvaděče NZS (nouzového zvukového systému) do nového rozvaděče SLA budovaného touto stavbou (v hodinách) </t>
  </si>
  <si>
    <t>1903991025</t>
  </si>
  <si>
    <t>10STK-122</t>
  </si>
  <si>
    <t>Účast na kontrolních dnech, dovoz materiálu na sklad, dovoz materiálu na stavbu</t>
  </si>
  <si>
    <t>-1823446571</t>
  </si>
  <si>
    <t>10STK-123</t>
  </si>
  <si>
    <t>Uvedení do provozu, zaučení obsluhy (návody), zkoušky</t>
  </si>
  <si>
    <t>-1214272143</t>
  </si>
  <si>
    <t>10STK-124</t>
  </si>
  <si>
    <t>-2004584160</t>
  </si>
  <si>
    <t>10STK-125</t>
  </si>
  <si>
    <t>1302394441</t>
  </si>
  <si>
    <t>742110002</t>
  </si>
  <si>
    <t>Montáž trubek elektroinstalačních plastových ohebných uložených pod omítku</t>
  </si>
  <si>
    <t>107042089</t>
  </si>
  <si>
    <t>https://podminky.urs.cz/item/CS_URS_2022_02/742110002</t>
  </si>
  <si>
    <t>200+200</t>
  </si>
  <si>
    <t>34571063</t>
  </si>
  <si>
    <t>trubka elektroinstalační ohebná z PVC (ČSN) 2323</t>
  </si>
  <si>
    <t>-1900003276</t>
  </si>
  <si>
    <t>400*1,05 'Přepočtené koeficientem množství</t>
  </si>
  <si>
    <t>742110104</t>
  </si>
  <si>
    <t>Montáž kabelového žlabu drátěného 250/100 mm</t>
  </si>
  <si>
    <t>744819792</t>
  </si>
  <si>
    <t>https://podminky.urs.cz/item/CS_URS_2022_02/742110104</t>
  </si>
  <si>
    <t>34575601</t>
  </si>
  <si>
    <t>žlab kabelový drátěný galvanicky zinkovaný 250/100mm</t>
  </si>
  <si>
    <t>807401431</t>
  </si>
  <si>
    <t>742110506</t>
  </si>
  <si>
    <t>Montáž krabic elektroinstalačních s víčkem zapuštěných plastových odbočných univerzálních</t>
  </si>
  <si>
    <t>2088355237</t>
  </si>
  <si>
    <t>https://podminky.urs.cz/item/CS_URS_2022_02/742110506</t>
  </si>
  <si>
    <t>16+113+1+150+120</t>
  </si>
  <si>
    <t>kr001</t>
  </si>
  <si>
    <t>Krabice přístrojová dle místa instalace (zeď/parapetní žlab/BSJ rampa)</t>
  </si>
  <si>
    <t>563569671</t>
  </si>
  <si>
    <t>tv</t>
  </si>
  <si>
    <t>kr002</t>
  </si>
  <si>
    <t>U1 krabice pod omítku FC88010 (pro tlačítka, táhla, světla)</t>
  </si>
  <si>
    <t>1118623448</t>
  </si>
  <si>
    <t>signalizace</t>
  </si>
  <si>
    <t>kr003</t>
  </si>
  <si>
    <t>U2 krabice pod omítku FC88012 (pro systémovou zásuvku)</t>
  </si>
  <si>
    <t>1214313030</t>
  </si>
  <si>
    <t>kr004</t>
  </si>
  <si>
    <t>Krabice přístrojová pro zásuvky 2xRJ45, 1xRJ45 dle místa instalace (zeď/parapetní žlab/BSJ rampa)</t>
  </si>
  <si>
    <t>498286235</t>
  </si>
  <si>
    <t>slaboproud</t>
  </si>
  <si>
    <t>kr005</t>
  </si>
  <si>
    <t>RJ45-IP datový konektor CAT5e MM010008 (mezi přístoje)</t>
  </si>
  <si>
    <t>985770161</t>
  </si>
  <si>
    <t>742121001</t>
  </si>
  <si>
    <t>Montáž kabelů sdělovacích pro vnitřní rozvody počtu žil do 15</t>
  </si>
  <si>
    <t>-855710712</t>
  </si>
  <si>
    <t>https://podminky.urs.cz/item/CS_URS_2022_02/742121001</t>
  </si>
  <si>
    <t>2600+150+1000+100+3000+10000</t>
  </si>
  <si>
    <t>34111030</t>
  </si>
  <si>
    <t>kabel instalační jádro Cu plné izolace PVC plášť PVC 450/750V (CYKY) 3x1,5mm2</t>
  </si>
  <si>
    <t>-756832132</t>
  </si>
  <si>
    <t>docházkový systém</t>
  </si>
  <si>
    <t>100*1,05 'Přepočtené koeficientem množství</t>
  </si>
  <si>
    <t>dod-742000</t>
  </si>
  <si>
    <t>Kabel CB113 UV koaxiální kabel od antén k rozvaděči (černý UV)</t>
  </si>
  <si>
    <t>361881032</t>
  </si>
  <si>
    <t>TV</t>
  </si>
  <si>
    <t>150*1,05 'Přepočtené koeficientem množství</t>
  </si>
  <si>
    <t>dod-742001</t>
  </si>
  <si>
    <t>Kabel KH21D koaxiální kabel TV, Class A (klasické rozvody TV)</t>
  </si>
  <si>
    <t>13968997</t>
  </si>
  <si>
    <t>2600</t>
  </si>
  <si>
    <t>2600*1,05 'Přepočtené koeficientem množství</t>
  </si>
  <si>
    <t>dod-742002</t>
  </si>
  <si>
    <t>Kabel UTP CAT5e LSOH (napájení Poe Switch) do rozvaděče RACK</t>
  </si>
  <si>
    <t>632336323</t>
  </si>
  <si>
    <t>1000</t>
  </si>
  <si>
    <t>1000*1,05 'Přepočtené koeficientem množství</t>
  </si>
  <si>
    <t>dod-742003</t>
  </si>
  <si>
    <t>Kabel UTP CAT5e LSOH od SWI9 k perifériím, tlačítkům, zásuvkám SM</t>
  </si>
  <si>
    <t>-73210750</t>
  </si>
  <si>
    <t>signalizace sestra-pacient</t>
  </si>
  <si>
    <t>3000</t>
  </si>
  <si>
    <t>3000*1,05 'Přepočtené koeficientem množství</t>
  </si>
  <si>
    <t>dod-742005</t>
  </si>
  <si>
    <t>Kabel UTP CAT5e  LSOH (ke každé dvojzásuvce vedou 2 kabely samostatně, WiFi napájení Poe Switch) do rozvaděče RACK</t>
  </si>
  <si>
    <t>-359882440</t>
  </si>
  <si>
    <t>10000</t>
  </si>
  <si>
    <t>10000*1,05 'Přepočtené koeficientem množství</t>
  </si>
  <si>
    <t>742360162</t>
  </si>
  <si>
    <t>Montáž systému pacient-sestra signalizačních prvků táhla nouzového volání s tlačítkem</t>
  </si>
  <si>
    <t>-1711881224</t>
  </si>
  <si>
    <t>https://podminky.urs.cz/item/CS_URS_2022_02/742360162</t>
  </si>
  <si>
    <t>1+27+16+10+15</t>
  </si>
  <si>
    <t>tl-001</t>
  </si>
  <si>
    <t>BT nouzové tlačítko pohyblivé Birntaster</t>
  </si>
  <si>
    <t>-715490465</t>
  </si>
  <si>
    <t>tl-002</t>
  </si>
  <si>
    <t>PT nouzové tlačítko balonek (2 m přívod)</t>
  </si>
  <si>
    <t>1783930762</t>
  </si>
  <si>
    <t>tl-003</t>
  </si>
  <si>
    <t>RT nouzové tlačítko nástěnné FC010400</t>
  </si>
  <si>
    <t>-1139186489</t>
  </si>
  <si>
    <t>tl-004</t>
  </si>
  <si>
    <t>ZT tahové tlačítko do vlhka FC010411</t>
  </si>
  <si>
    <t>1489223684</t>
  </si>
  <si>
    <t>tl-005</t>
  </si>
  <si>
    <t>AT potvrzovací tlačítko FC010430</t>
  </si>
  <si>
    <t>1139707829</t>
  </si>
  <si>
    <t>742360201</t>
  </si>
  <si>
    <t>Montáž systému pacient-sestra signalizačních prvků svítidla</t>
  </si>
  <si>
    <t>-62432961</t>
  </si>
  <si>
    <t>https://podminky.urs.cz/item/CS_URS_2022_02/742360201</t>
  </si>
  <si>
    <t>SV-010</t>
  </si>
  <si>
    <t>Pokojové světlo 5 barev FC010900</t>
  </si>
  <si>
    <t>-1947247406</t>
  </si>
  <si>
    <t>D.1.4./EPS - Elektrická požární signalizace</t>
  </si>
  <si>
    <t xml:space="preserve">    1 - Ústředna  č. 4 (stávající, stavba Pavilon D rehabilitace)</t>
  </si>
  <si>
    <t xml:space="preserve">    5 - Instalace 2NP instalace ONP A</t>
  </si>
  <si>
    <t xml:space="preserve">    25 - Ostatní</t>
  </si>
  <si>
    <t>291238980</t>
  </si>
  <si>
    <t>-737505516</t>
  </si>
  <si>
    <t>Poznámka k položce:
Při zavedení kabelů v chráničkách se předpokládá, že povedou pod omítkou ve zdi pod povrchem ze stropu a z chodby (ze stropu) a tedy  4 místa 2m pod stropem pro tlačítkové hlásiče celkem 8 metrů. Tento rozměr bude jiný podle způsobu provedení. Začištění drážek  se provede vrámci nových omítek</t>
  </si>
  <si>
    <t>4*2,0</t>
  </si>
  <si>
    <t>1340047950</t>
  </si>
  <si>
    <t>484246703</t>
  </si>
  <si>
    <t>617101581</t>
  </si>
  <si>
    <t>0,038*7 'Přepočtené koeficientem množství</t>
  </si>
  <si>
    <t>1648364793</t>
  </si>
  <si>
    <t>Ústředna  č. 4 (stávající, stavba Pavilon D rehabilitace)</t>
  </si>
  <si>
    <t>B01267-00 Deska pro 2 kruhové linky Apollo (náhrada za 1265-00) pro kruhové linky č. 3,4 (3 pro 2NP-ONPA)</t>
  </si>
  <si>
    <t>B01330-00 Reléová karta, 8 relé pro ovládání dveří, bude připojená na novou linkovou kartu č.2</t>
  </si>
  <si>
    <t>Instalace 2NP instalace ONP A</t>
  </si>
  <si>
    <t>Krabice KOPOS 8117DPO 167x167x78 s požární odolností pro napojení přívodu ovládání z ústředny pro posuvné dveře do pavilonu</t>
  </si>
  <si>
    <t>Automatický hlásič multifunkční opticko kouřový a teplotní, sign.LED Soteria Optical / Heat Multisenzor</t>
  </si>
  <si>
    <t>Zásuvka (patice) Apollo - Soteria (adresace pro více hlásičů)</t>
  </si>
  <si>
    <t>Automatický hlásič opticko kouřový, sign.LED Apollo XP95OPT do podhledu</t>
  </si>
  <si>
    <t>Zásuvka (patice s izolátorem) Apollo XP9520DAPO</t>
  </si>
  <si>
    <t>Tlačítkový hlásič s izolátorem vnitřní, signalizací LED Apollo XP95MCP včetně přístrojové krabice</t>
  </si>
  <si>
    <t>Požární sirena s blikačem na kruhovou linku adresná DISCOVERY Sonos 58000-005APO nízká patice s krytkou červenou</t>
  </si>
  <si>
    <t>Držák hlásiče na strop nad podhledy</t>
  </si>
  <si>
    <t>Číslo (plastový štítek) pro hlásiče</t>
  </si>
  <si>
    <t>Vzdálená signalizace FAA-420-RI-ROW, 3mA, pro hlásiče v podhledu</t>
  </si>
  <si>
    <t>PVC trubka ohebná 16 (k tlačítkům ke stropu podhled)</t>
  </si>
  <si>
    <t>Materiál montážní pro EUROFIRE kabel (požárně odolné uchycení na strop)</t>
  </si>
  <si>
    <t>275764441</t>
  </si>
  <si>
    <t>1500+100</t>
  </si>
  <si>
    <t>Kabel EUROFIRE 180S OHLS 2x1 (kruhová linka hlásičů a sirén)</t>
  </si>
  <si>
    <t>-1357127231</t>
  </si>
  <si>
    <t>Kabel EUROFIRE 180S OHLS 4x1,5 (ovládání posuvných dveří)</t>
  </si>
  <si>
    <t>-1932135547</t>
  </si>
  <si>
    <t>Demontáž a opětovná montáž protipožárního podhledu na CHÚC</t>
  </si>
  <si>
    <t>Požární ucpávky</t>
  </si>
  <si>
    <t>Dovoz materiálu na sklad, dovoz materiálu na stavbu, účast vedoucího na kontrolních dnech</t>
  </si>
  <si>
    <t>Oživení a naprogramování systému</t>
  </si>
  <si>
    <t>Zaškolení obsluhy, návody</t>
  </si>
  <si>
    <t>D.1.4./NZS - Nouzový zvukový systém</t>
  </si>
  <si>
    <t xml:space="preserve">    D1 - Ústředna </t>
  </si>
  <si>
    <t xml:space="preserve">    D2 - Příprava do sesterny pro mikrofonní stanice pro mluvení do svěřeného patra</t>
  </si>
  <si>
    <t xml:space="preserve">    D3 - Instalace </t>
  </si>
  <si>
    <t>2060178638</t>
  </si>
  <si>
    <t>1446889825</t>
  </si>
  <si>
    <t>Poznámka k položce:
Při zavedení kabelů v chráničkách se předpokládá, že povedou pod omítkou ve zdi pod povrchem ze stropu a z chodby (ze stropu) a tedy  1 místo 2,5m pod stropem pro zásuvku pro mikrofonní stanici hlasatatele celkem 2,5 metrů. Tento rozměr bude jiný podle způsobu provedení. Začištění drážek  se provede vrámci nových omítek</t>
  </si>
  <si>
    <t>1*2,5</t>
  </si>
  <si>
    <t>-1285489149</t>
  </si>
  <si>
    <t>1143641146</t>
  </si>
  <si>
    <t>-1115321304</t>
  </si>
  <si>
    <t>0,03*7 'Přepočtené koeficientem množství</t>
  </si>
  <si>
    <t>-819699742</t>
  </si>
  <si>
    <t xml:space="preserve">Ústředna </t>
  </si>
  <si>
    <t>LBB 4416/01 0,5m systémový propojovací kabel pro připojení rozhraní do sítě (zpět kruh)</t>
  </si>
  <si>
    <t>PRS-CSI Praesideo - interface dálkové stanice hlasatele rozhraní pro optické vedení a systémového vedení Praesideo pro připojení vzdálené stanice hlasatele (tam a zpět kruh) která bude připojena kabelem UTP CAT5e – vedení ke klávesnicím pro místní hlášení DIOP</t>
  </si>
  <si>
    <t>PRS-16MCI řízení zesilovače multikanálový interface NZS</t>
  </si>
  <si>
    <t>PRS-8B060 zesilovač 8x60W NZS EN54 část reproduktorů bude připojena do zesilovače č.2 a č.3 již realizované stavby</t>
  </si>
  <si>
    <t>Příprava do sesterny pro mikrofonní stanice pro mluvení do svěřeného patra</t>
  </si>
  <si>
    <t>-1564462036</t>
  </si>
  <si>
    <t>Kabel UTP CAT5e LSOH  vedení k budoucí klávesnici v sesterně z RACK do sesterny a k lékaři staniční sestry (doporučení)</t>
  </si>
  <si>
    <t>1530446342</t>
  </si>
  <si>
    <t>Zásuvka 1xRJ45 CAT5e</t>
  </si>
  <si>
    <t>-840135964</t>
  </si>
  <si>
    <t>34571071</t>
  </si>
  <si>
    <t>trubka elektroinstalační ohebná z PVC (EN) 2316E</t>
  </si>
  <si>
    <t>-1031650471</t>
  </si>
  <si>
    <t>10*1,05 'Přepočtené koeficientem množství</t>
  </si>
  <si>
    <t>Krabice KU68 hluboká pro zásuvku pro mikrofonní stanici</t>
  </si>
  <si>
    <t>PRS-CSR vzdálená mikrofonní stanice připojená UTP CAT 5e z rozvaděče NZS</t>
  </si>
  <si>
    <t xml:space="preserve">Instalace </t>
  </si>
  <si>
    <t>LC1-WM06E8 reproduktor podhledový 6W NZS EN54</t>
  </si>
  <si>
    <t>LC1-MFD kovový zadní kryt NZS EN54</t>
  </si>
  <si>
    <t>LBB 4443/00 dohled nad vedením (1 ks dohledové desky do krytu LC1-MFD / 4 linky)</t>
  </si>
  <si>
    <t>1207794635</t>
  </si>
  <si>
    <t>Kabel EUROFIRE 180S OHLS 2x1,5 reproduktory (4 linek)</t>
  </si>
  <si>
    <t>-307115331</t>
  </si>
  <si>
    <t>Demontáž a opětovná montáž protipožárního podhledu na CHÚC 1NP, 2NP pro trasu chodba z ústředny do pavilonu</t>
  </si>
  <si>
    <t>Drátěná lávka FeZn lesklá 50x50mm včetně přípojného materiálu do podhledu chodba 30ks (2m/1ks) 60m</t>
  </si>
  <si>
    <t>Distanční příchytka podhledy (soubor)</t>
  </si>
  <si>
    <t>Spojovací a upevňovací materiál, hmoždinky, šrouby, tmel</t>
  </si>
  <si>
    <t>Ucpávky protipožární (prostupy zdí)</t>
  </si>
  <si>
    <t>PPV,HZS,Koordinační činost, dovoz materiálu na sklad, dovoz materiálu ze skladu na stavbu, kontrolní dny na stavbě</t>
  </si>
  <si>
    <t>Zaučení obsluhy</t>
  </si>
  <si>
    <t>Naprogramování ústředny, zesilovačů, dohledů vedení linek, nastavení zón, nastavení programu ústředny, nastavení směrových hlášení v souvislosti s výstupem EPS</t>
  </si>
  <si>
    <t xml:space="preserve">    VRN1 - Průzkumné, geodetické a projektové práce</t>
  </si>
  <si>
    <t xml:space="preserve">    VRN3 - Zařízení staveniště</t>
  </si>
  <si>
    <t xml:space="preserve">    VRN6 - Územní vlivy</t>
  </si>
  <si>
    <t xml:space="preserve">    VRN7 - Provozní vlivy</t>
  </si>
  <si>
    <t>VRN1</t>
  </si>
  <si>
    <t>Průzkumné, geodetické a projektové práce</t>
  </si>
  <si>
    <t>012203000</t>
  </si>
  <si>
    <t>Geodetické práce při provádění stavby - rovinnost podlahy</t>
  </si>
  <si>
    <t>-1703675386</t>
  </si>
  <si>
    <t>https://podminky.urs.cz/item/CS_URS_2022_02/012203000</t>
  </si>
  <si>
    <t>013254000</t>
  </si>
  <si>
    <t>Dokumentace skutečného provedení stavby</t>
  </si>
  <si>
    <t>1434374141</t>
  </si>
  <si>
    <t>https://podminky.urs.cz/item/CS_URS_2022_02/013254000</t>
  </si>
  <si>
    <t>013294000</t>
  </si>
  <si>
    <t>Ostatní dokumentace - Dodavatelská dokumentace (specifikace dle text.části PD)</t>
  </si>
  <si>
    <t>-1631325152</t>
  </si>
  <si>
    <t>https://podminky.urs.cz/item/CS_URS_2022_02/013294000</t>
  </si>
  <si>
    <t>VRN3</t>
  </si>
  <si>
    <t>Zařízení staveniště</t>
  </si>
  <si>
    <t>032002000</t>
  </si>
  <si>
    <t>Vybavení staveniště</t>
  </si>
  <si>
    <t>1320078695</t>
  </si>
  <si>
    <t>https://podminky.urs.cz/item/CS_URS_2022_02/032002000</t>
  </si>
  <si>
    <t>Vybudování, provoz a odstranění zařízení staveniště vč. zařízení připojení na energie a zajištění</t>
  </si>
  <si>
    <t>měření jejich spotřeby</t>
  </si>
  <si>
    <t>- 3x kontejner (vč. plachet a kropení suti)</t>
  </si>
  <si>
    <t>- mezideponie</t>
  </si>
  <si>
    <t>- bezpečnostní zabezpečení stavby</t>
  </si>
  <si>
    <t>- závěrečný úklid staveniště i komunikací</t>
  </si>
  <si>
    <t>- úprava terénu (uvedení do původního stavu)</t>
  </si>
  <si>
    <t>- čistící zóny</t>
  </si>
  <si>
    <t>032103000</t>
  </si>
  <si>
    <t>Náklady na stavební buňky</t>
  </si>
  <si>
    <t>340089114</t>
  </si>
  <si>
    <t>https://podminky.urs.cz/item/CS_URS_2022_02/032103000</t>
  </si>
  <si>
    <t>doprava, osazení, demontáž, pronájem 5 měsíců</t>
  </si>
  <si>
    <t>kancelář+ šatny</t>
  </si>
  <si>
    <t>1+1</t>
  </si>
  <si>
    <t>wc</t>
  </si>
  <si>
    <t>032803000</t>
  </si>
  <si>
    <t>Ostatní vybavení staveniště - jeřáb (mtž, pronájem, dmtž, doprava)</t>
  </si>
  <si>
    <t>-1043808333</t>
  </si>
  <si>
    <t>https://podminky.urs.cz/item/CS_URS_2022_02/032803000</t>
  </si>
  <si>
    <t>032803R-1</t>
  </si>
  <si>
    <t>Ostatní vybavení staveniště - staveništní výtah (mtž, pronájem, dmtž, doprava)</t>
  </si>
  <si>
    <t>-1113995947</t>
  </si>
  <si>
    <t>032803R-2</t>
  </si>
  <si>
    <t>Ostatní vybavení staveniště - montážní komory z SDK 1200x1500xVP mm (mtž, posun, dmtž, doprava - dle PD)</t>
  </si>
  <si>
    <t>-559551602</t>
  </si>
  <si>
    <t>komora  o půdorysné velikosti 1,2x1,5 m va výšku podlaží + 1x dveře</t>
  </si>
  <si>
    <t>034103000</t>
  </si>
  <si>
    <t>Oplocení staveniště</t>
  </si>
  <si>
    <t>1813031730</t>
  </si>
  <si>
    <t>https://podminky.urs.cz/item/CS_URS_2022_02/034103000</t>
  </si>
  <si>
    <t xml:space="preserve"> - oplocení staveniště - zřírení, pronájem 5 měsíců, demontáž, doprava</t>
  </si>
  <si>
    <t>- 2x brána 3,0 m</t>
  </si>
  <si>
    <t>5,5+4+12+3+3+3+10+26,5+5</t>
  </si>
  <si>
    <t>034303000</t>
  </si>
  <si>
    <t>Dopravní značení na staveništi</t>
  </si>
  <si>
    <t>-1893364279</t>
  </si>
  <si>
    <t>https://podminky.urs.cz/item/CS_URS_2022_02/034303000</t>
  </si>
  <si>
    <t>034503000</t>
  </si>
  <si>
    <t>Informační tabule na staveništi</t>
  </si>
  <si>
    <t>130087084</t>
  </si>
  <si>
    <t>https://podminky.urs.cz/item/CS_URS_2022_02/034503000</t>
  </si>
  <si>
    <t>040001000</t>
  </si>
  <si>
    <t>-954735110</t>
  </si>
  <si>
    <t>https://podminky.urs.cz/item/CS_URS_2022_02/040001000</t>
  </si>
  <si>
    <t>043194000</t>
  </si>
  <si>
    <t>Ostatní zkoušky</t>
  </si>
  <si>
    <t>-1228963267</t>
  </si>
  <si>
    <t>https://podminky.urs.cz/item/CS_URS_2022_02/043194000</t>
  </si>
  <si>
    <t>045303000</t>
  </si>
  <si>
    <t>Koordinační činnost</t>
  </si>
  <si>
    <t>-1303159262</t>
  </si>
  <si>
    <t>https://podminky.urs.cz/item/CS_URS_2022_02/045303000</t>
  </si>
  <si>
    <t>VRN6</t>
  </si>
  <si>
    <t>Územní vlivy</t>
  </si>
  <si>
    <t>065002000</t>
  </si>
  <si>
    <t>Mimostaveništní doprava materiálů</t>
  </si>
  <si>
    <t>-1977100964</t>
  </si>
  <si>
    <t>https://podminky.urs.cz/item/CS_URS_2022_02/065002000</t>
  </si>
  <si>
    <t>VRN7</t>
  </si>
  <si>
    <t>Provozní vlivy</t>
  </si>
  <si>
    <t>079002000</t>
  </si>
  <si>
    <t>Ostatní provozní vlivy</t>
  </si>
  <si>
    <t>1083063227</t>
  </si>
  <si>
    <t>https://podminky.urs.cz/item/CS_URS_2022_02/079002000</t>
  </si>
  <si>
    <t>koordinace stavby s plynulým chodem oddělení</t>
  </si>
  <si>
    <t>- zajištění provozu jednotlivých oddělení v pavilonu, bezpečný pohyb osob po dobu výstavby</t>
  </si>
  <si>
    <t>- zajištění hygienických podmínek (hluk, prašnost,..)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</si>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</sst>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9086"/>
        <bgColor indexed="64"/>
      </patternFill>
    </fill>
    <fill>
      <patternFill patternType="solid">
        <fgColor rgb="FF83F0F7"/>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5" borderId="22" xfId="0" applyFont="1" applyFill="1" applyBorder="1" applyAlignment="1" applyProtection="1">
      <alignment horizontal="center" vertical="center"/>
      <protection/>
    </xf>
    <xf numFmtId="0" fontId="23" fillId="6"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pplyProtection="1">
      <alignment vertical="center" wrapText="1"/>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38" fillId="6" borderId="22" xfId="0" applyFont="1" applyFill="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3" fillId="7" borderId="22" xfId="0" applyFont="1" applyFill="1" applyBorder="1" applyAlignment="1" applyProtection="1">
      <alignment horizontal="center"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971033131" TargetMode="External" /><Relationship Id="rId2" Type="http://schemas.openxmlformats.org/officeDocument/2006/relationships/hyperlink" Target="https://podminky.urs.cz/item/CS_URS_2022_02/974082212" TargetMode="External" /><Relationship Id="rId3" Type="http://schemas.openxmlformats.org/officeDocument/2006/relationships/hyperlink" Target="https://podminky.urs.cz/item/CS_URS_2022_02/997013151"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871" TargetMode="External" /><Relationship Id="rId7" Type="http://schemas.openxmlformats.org/officeDocument/2006/relationships/hyperlink" Target="https://podminky.urs.cz/item/CS_URS_2022_02/742121001" TargetMode="External" /><Relationship Id="rId8"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971033131" TargetMode="External" /><Relationship Id="rId2" Type="http://schemas.openxmlformats.org/officeDocument/2006/relationships/hyperlink" Target="https://podminky.urs.cz/item/CS_URS_2022_02/974082212" TargetMode="External" /><Relationship Id="rId3" Type="http://schemas.openxmlformats.org/officeDocument/2006/relationships/hyperlink" Target="https://podminky.urs.cz/item/CS_URS_2022_02/997013151"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871" TargetMode="External" /><Relationship Id="rId7" Type="http://schemas.openxmlformats.org/officeDocument/2006/relationships/hyperlink" Target="https://podminky.urs.cz/item/CS_URS_2022_02/742121001" TargetMode="External" /><Relationship Id="rId8" Type="http://schemas.openxmlformats.org/officeDocument/2006/relationships/hyperlink" Target="https://podminky.urs.cz/item/CS_URS_2022_02/742110002" TargetMode="External" /><Relationship Id="rId9" Type="http://schemas.openxmlformats.org/officeDocument/2006/relationships/hyperlink" Target="https://podminky.urs.cz/item/CS_URS_2022_02/742121001" TargetMode="External" /><Relationship Id="rId10"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012203000" TargetMode="External" /><Relationship Id="rId2" Type="http://schemas.openxmlformats.org/officeDocument/2006/relationships/hyperlink" Target="https://podminky.urs.cz/item/CS_URS_2022_02/013254000" TargetMode="External" /><Relationship Id="rId3" Type="http://schemas.openxmlformats.org/officeDocument/2006/relationships/hyperlink" Target="https://podminky.urs.cz/item/CS_URS_2022_02/013294000" TargetMode="External" /><Relationship Id="rId4" Type="http://schemas.openxmlformats.org/officeDocument/2006/relationships/hyperlink" Target="https://podminky.urs.cz/item/CS_URS_2022_02/032002000" TargetMode="External" /><Relationship Id="rId5" Type="http://schemas.openxmlformats.org/officeDocument/2006/relationships/hyperlink" Target="https://podminky.urs.cz/item/CS_URS_2022_02/032103000" TargetMode="External" /><Relationship Id="rId6" Type="http://schemas.openxmlformats.org/officeDocument/2006/relationships/hyperlink" Target="https://podminky.urs.cz/item/CS_URS_2022_02/032803000" TargetMode="External" /><Relationship Id="rId7" Type="http://schemas.openxmlformats.org/officeDocument/2006/relationships/hyperlink" Target="https://podminky.urs.cz/item/CS_URS_2022_02/034103000" TargetMode="External" /><Relationship Id="rId8" Type="http://schemas.openxmlformats.org/officeDocument/2006/relationships/hyperlink" Target="https://podminky.urs.cz/item/CS_URS_2022_02/034303000" TargetMode="External" /><Relationship Id="rId9" Type="http://schemas.openxmlformats.org/officeDocument/2006/relationships/hyperlink" Target="https://podminky.urs.cz/item/CS_URS_2022_02/034503000" TargetMode="External" /><Relationship Id="rId10" Type="http://schemas.openxmlformats.org/officeDocument/2006/relationships/hyperlink" Target="https://podminky.urs.cz/item/CS_URS_2022_02/040001000" TargetMode="External" /><Relationship Id="rId11" Type="http://schemas.openxmlformats.org/officeDocument/2006/relationships/hyperlink" Target="https://podminky.urs.cz/item/CS_URS_2022_02/043194000" TargetMode="External" /><Relationship Id="rId12" Type="http://schemas.openxmlformats.org/officeDocument/2006/relationships/hyperlink" Target="https://podminky.urs.cz/item/CS_URS_2022_02/045303000" TargetMode="External" /><Relationship Id="rId13" Type="http://schemas.openxmlformats.org/officeDocument/2006/relationships/hyperlink" Target="https://podminky.urs.cz/item/CS_URS_2022_02/065002000" TargetMode="External" /><Relationship Id="rId14" Type="http://schemas.openxmlformats.org/officeDocument/2006/relationships/hyperlink" Target="https://podminky.urs.cz/item/CS_URS_2022_02/079002000" TargetMode="External" /><Relationship Id="rId15"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317941121" TargetMode="External" /><Relationship Id="rId2" Type="http://schemas.openxmlformats.org/officeDocument/2006/relationships/hyperlink" Target="https://podminky.urs.cz/item/CS_URS_2022_02/317944321" TargetMode="External" /><Relationship Id="rId3" Type="http://schemas.openxmlformats.org/officeDocument/2006/relationships/hyperlink" Target="https://podminky.urs.cz/item/CS_URS_2022_02/340238212" TargetMode="External" /><Relationship Id="rId4" Type="http://schemas.openxmlformats.org/officeDocument/2006/relationships/hyperlink" Target="https://podminky.urs.cz/item/CS_URS_2022_02/340239212" TargetMode="External" /><Relationship Id="rId5" Type="http://schemas.openxmlformats.org/officeDocument/2006/relationships/hyperlink" Target="https://podminky.urs.cz/item/CS_URS_2022_02/340271041" TargetMode="External" /><Relationship Id="rId6" Type="http://schemas.openxmlformats.org/officeDocument/2006/relationships/hyperlink" Target="https://podminky.urs.cz/item/CS_URS_2022_02/342272225" TargetMode="External" /><Relationship Id="rId7" Type="http://schemas.openxmlformats.org/officeDocument/2006/relationships/hyperlink" Target="https://podminky.urs.cz/item/CS_URS_2022_02/342272235" TargetMode="External" /><Relationship Id="rId8" Type="http://schemas.openxmlformats.org/officeDocument/2006/relationships/hyperlink" Target="https://podminky.urs.cz/item/CS_URS_2022_02/342272245" TargetMode="External" /><Relationship Id="rId9" Type="http://schemas.openxmlformats.org/officeDocument/2006/relationships/hyperlink" Target="https://podminky.urs.cz/item/CS_URS_2022_02/342291111" TargetMode="External" /><Relationship Id="rId10" Type="http://schemas.openxmlformats.org/officeDocument/2006/relationships/hyperlink" Target="https://podminky.urs.cz/item/CS_URS_2022_02/342291112" TargetMode="External" /><Relationship Id="rId11" Type="http://schemas.openxmlformats.org/officeDocument/2006/relationships/hyperlink" Target="https://podminky.urs.cz/item/CS_URS_2022_02/342291121" TargetMode="External" /><Relationship Id="rId12" Type="http://schemas.openxmlformats.org/officeDocument/2006/relationships/hyperlink" Target="https://podminky.urs.cz/item/CS_URS_2022_02/411321414" TargetMode="External" /><Relationship Id="rId13" Type="http://schemas.openxmlformats.org/officeDocument/2006/relationships/hyperlink" Target="https://podminky.urs.cz/item/CS_URS_2022_02/413941123" TargetMode="External" /><Relationship Id="rId14" Type="http://schemas.openxmlformats.org/officeDocument/2006/relationships/hyperlink" Target="https://podminky.urs.cz/item/CS_URS_2022_02/612131121" TargetMode="External" /><Relationship Id="rId15" Type="http://schemas.openxmlformats.org/officeDocument/2006/relationships/hyperlink" Target="https://podminky.urs.cz/item/CS_URS_2022_02/61213130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21131" TargetMode="External" /><Relationship Id="rId18" Type="http://schemas.openxmlformats.org/officeDocument/2006/relationships/hyperlink" Target="https://podminky.urs.cz/item/CS_URS_2022_02/612321321" TargetMode="External" /><Relationship Id="rId19" Type="http://schemas.openxmlformats.org/officeDocument/2006/relationships/hyperlink" Target="https://podminky.urs.cz/item/CS_URS_2022_02/612321391" TargetMode="External" /><Relationship Id="rId20" Type="http://schemas.openxmlformats.org/officeDocument/2006/relationships/hyperlink" Target="https://podminky.urs.cz/item/CS_URS_2022_02/619991011" TargetMode="External" /><Relationship Id="rId21" Type="http://schemas.openxmlformats.org/officeDocument/2006/relationships/hyperlink" Target="https://podminky.urs.cz/item/CS_URS_2022_02/622143003" TargetMode="External" /><Relationship Id="rId22" Type="http://schemas.openxmlformats.org/officeDocument/2006/relationships/hyperlink" Target="https://podminky.urs.cz/item/CS_URS_2022_02/622143004" TargetMode="External" /><Relationship Id="rId23" Type="http://schemas.openxmlformats.org/officeDocument/2006/relationships/hyperlink" Target="https://podminky.urs.cz/item/CS_URS_2022_02/631311116" TargetMode="External" /><Relationship Id="rId24" Type="http://schemas.openxmlformats.org/officeDocument/2006/relationships/hyperlink" Target="https://podminky.urs.cz/item/CS_URS_2022_02/631312141" TargetMode="External" /><Relationship Id="rId25" Type="http://schemas.openxmlformats.org/officeDocument/2006/relationships/hyperlink" Target="https://podminky.urs.cz/item/CS_URS_2022_02/632450131" TargetMode="External" /><Relationship Id="rId26" Type="http://schemas.openxmlformats.org/officeDocument/2006/relationships/hyperlink" Target="https://podminky.urs.cz/item/CS_URS_2022_02/632451033" TargetMode="External" /><Relationship Id="rId27" Type="http://schemas.openxmlformats.org/officeDocument/2006/relationships/hyperlink" Target="https://podminky.urs.cz/item/CS_URS_2022_02/632451252" TargetMode="External" /><Relationship Id="rId28" Type="http://schemas.openxmlformats.org/officeDocument/2006/relationships/hyperlink" Target="https://podminky.urs.cz/item/CS_URS_2022_02/632683112" TargetMode="External" /><Relationship Id="rId29" Type="http://schemas.openxmlformats.org/officeDocument/2006/relationships/hyperlink" Target="https://podminky.urs.cz/item/CS_URS_2022_02/642942111" TargetMode="External" /><Relationship Id="rId30" Type="http://schemas.openxmlformats.org/officeDocument/2006/relationships/hyperlink" Target="https://podminky.urs.cz/item/CS_URS_2022_02/642942221" TargetMode="External" /><Relationship Id="rId31" Type="http://schemas.openxmlformats.org/officeDocument/2006/relationships/hyperlink" Target="https://podminky.urs.cz/item/CS_URS_2022_02/949101111" TargetMode="External" /><Relationship Id="rId32" Type="http://schemas.openxmlformats.org/officeDocument/2006/relationships/hyperlink" Target="https://podminky.urs.cz/item/CS_URS_2022_02/952901111" TargetMode="External" /><Relationship Id="rId33" Type="http://schemas.openxmlformats.org/officeDocument/2006/relationships/hyperlink" Target="https://podminky.urs.cz/item/CS_URS_2022_02/952902611" TargetMode="External" /><Relationship Id="rId34" Type="http://schemas.openxmlformats.org/officeDocument/2006/relationships/hyperlink" Target="https://podminky.urs.cz/item/CS_URS_2022_02/953943211" TargetMode="External" /><Relationship Id="rId35" Type="http://schemas.openxmlformats.org/officeDocument/2006/relationships/hyperlink" Target="https://podminky.urs.cz/item/CS_URS_2022_02/962031133" TargetMode="External" /><Relationship Id="rId36" Type="http://schemas.openxmlformats.org/officeDocument/2006/relationships/hyperlink" Target="https://podminky.urs.cz/item/CS_URS_2022_02/963051113" TargetMode="External" /><Relationship Id="rId37" Type="http://schemas.openxmlformats.org/officeDocument/2006/relationships/hyperlink" Target="https://podminky.urs.cz/item/CS_URS_2022_02/965043321" TargetMode="External" /><Relationship Id="rId38" Type="http://schemas.openxmlformats.org/officeDocument/2006/relationships/hyperlink" Target="https://podminky.urs.cz/item/CS_URS_2022_02/965043341" TargetMode="External" /><Relationship Id="rId39" Type="http://schemas.openxmlformats.org/officeDocument/2006/relationships/hyperlink" Target="https://podminky.urs.cz/item/CS_URS_2022_02/965046111" TargetMode="External" /><Relationship Id="rId40" Type="http://schemas.openxmlformats.org/officeDocument/2006/relationships/hyperlink" Target="https://podminky.urs.cz/item/CS_URS_2022_02/965046119" TargetMode="External" /><Relationship Id="rId41" Type="http://schemas.openxmlformats.org/officeDocument/2006/relationships/hyperlink" Target="https://podminky.urs.cz/item/CS_URS_2022_02/968072455" TargetMode="External" /><Relationship Id="rId42" Type="http://schemas.openxmlformats.org/officeDocument/2006/relationships/hyperlink" Target="https://podminky.urs.cz/item/CS_URS_2022_02/968072456" TargetMode="External" /><Relationship Id="rId43" Type="http://schemas.openxmlformats.org/officeDocument/2006/relationships/hyperlink" Target="https://podminky.urs.cz/item/CS_URS_2022_02/971033331" TargetMode="External" /><Relationship Id="rId44" Type="http://schemas.openxmlformats.org/officeDocument/2006/relationships/hyperlink" Target="https://podminky.urs.cz/item/CS_URS_2022_02/971033431" TargetMode="External" /><Relationship Id="rId45" Type="http://schemas.openxmlformats.org/officeDocument/2006/relationships/hyperlink" Target="https://podminky.urs.cz/item/CS_URS_2022_02/971033531" TargetMode="External" /><Relationship Id="rId46" Type="http://schemas.openxmlformats.org/officeDocument/2006/relationships/hyperlink" Target="https://podminky.urs.cz/item/CS_URS_2022_02/971033631" TargetMode="External" /><Relationship Id="rId47" Type="http://schemas.openxmlformats.org/officeDocument/2006/relationships/hyperlink" Target="https://podminky.urs.cz/item/CS_URS_2022_02/973031325" TargetMode="External" /><Relationship Id="rId48" Type="http://schemas.openxmlformats.org/officeDocument/2006/relationships/hyperlink" Target="https://podminky.urs.cz/item/CS_URS_2022_02/976081111" TargetMode="External" /><Relationship Id="rId49" Type="http://schemas.openxmlformats.org/officeDocument/2006/relationships/hyperlink" Target="https://podminky.urs.cz/item/CS_URS_2022_02/977211111" TargetMode="External" /><Relationship Id="rId50" Type="http://schemas.openxmlformats.org/officeDocument/2006/relationships/hyperlink" Target="https://podminky.urs.cz/item/CS_URS_2022_02/977312112" TargetMode="External" /><Relationship Id="rId51" Type="http://schemas.openxmlformats.org/officeDocument/2006/relationships/hyperlink" Target="https://podminky.urs.cz/item/CS_URS_2022_02/978013191" TargetMode="External" /><Relationship Id="rId52" Type="http://schemas.openxmlformats.org/officeDocument/2006/relationships/hyperlink" Target="https://podminky.urs.cz/item/CS_URS_2022_02/997013151" TargetMode="External" /><Relationship Id="rId53" Type="http://schemas.openxmlformats.org/officeDocument/2006/relationships/hyperlink" Target="https://podminky.urs.cz/item/CS_URS_2022_02/997013311" TargetMode="External" /><Relationship Id="rId54" Type="http://schemas.openxmlformats.org/officeDocument/2006/relationships/hyperlink" Target="https://podminky.urs.cz/item/CS_URS_2022_02/997013321" TargetMode="External" /><Relationship Id="rId55" Type="http://schemas.openxmlformats.org/officeDocument/2006/relationships/hyperlink" Target="https://podminky.urs.cz/item/CS_URS_2022_02/997013501" TargetMode="External" /><Relationship Id="rId56" Type="http://schemas.openxmlformats.org/officeDocument/2006/relationships/hyperlink" Target="https://podminky.urs.cz/item/CS_URS_2022_02/997013509" TargetMode="External" /><Relationship Id="rId57" Type="http://schemas.openxmlformats.org/officeDocument/2006/relationships/hyperlink" Target="https://podminky.urs.cz/item/CS_URS_2022_02/997013821" TargetMode="External" /><Relationship Id="rId58" Type="http://schemas.openxmlformats.org/officeDocument/2006/relationships/hyperlink" Target="https://podminky.urs.cz/item/CS_URS_2022_02/997013871" TargetMode="External" /><Relationship Id="rId59" Type="http://schemas.openxmlformats.org/officeDocument/2006/relationships/hyperlink" Target="https://podminky.urs.cz/item/CS_URS_2022_02/998011001" TargetMode="External" /><Relationship Id="rId60" Type="http://schemas.openxmlformats.org/officeDocument/2006/relationships/hyperlink" Target="https://podminky.urs.cz/item/CS_URS_2022_02/762526811" TargetMode="External" /><Relationship Id="rId61" Type="http://schemas.openxmlformats.org/officeDocument/2006/relationships/hyperlink" Target="https://podminky.urs.cz/item/CS_URS_2022_02/763121422" TargetMode="External" /><Relationship Id="rId62" Type="http://schemas.openxmlformats.org/officeDocument/2006/relationships/hyperlink" Target="https://podminky.urs.cz/item/CS_URS_2022_02/763121466" TargetMode="External" /><Relationship Id="rId63" Type="http://schemas.openxmlformats.org/officeDocument/2006/relationships/hyperlink" Target="https://podminky.urs.cz/item/CS_URS_2022_02/763121457" TargetMode="External" /><Relationship Id="rId64" Type="http://schemas.openxmlformats.org/officeDocument/2006/relationships/hyperlink" Target="https://podminky.urs.cz/item/CS_URS_2022_02/763121481" TargetMode="External" /><Relationship Id="rId65" Type="http://schemas.openxmlformats.org/officeDocument/2006/relationships/hyperlink" Target="https://podminky.urs.cz/item/CS_URS_2022_02/763121714" TargetMode="External" /><Relationship Id="rId66" Type="http://schemas.openxmlformats.org/officeDocument/2006/relationships/hyperlink" Target="https://podminky.urs.cz/item/CS_URS_2022_02/763121715" TargetMode="External" /><Relationship Id="rId67" Type="http://schemas.openxmlformats.org/officeDocument/2006/relationships/hyperlink" Target="https://podminky.urs.cz/item/CS_URS_2022_02/763121761" TargetMode="External" /><Relationship Id="rId68" Type="http://schemas.openxmlformats.org/officeDocument/2006/relationships/hyperlink" Target="https://podminky.urs.cz/item/CS_URS_2022_02/763131511" TargetMode="External" /><Relationship Id="rId69" Type="http://schemas.openxmlformats.org/officeDocument/2006/relationships/hyperlink" Target="https://podminky.urs.cz/item/CS_URS_2022_02/763131714" TargetMode="External" /><Relationship Id="rId70" Type="http://schemas.openxmlformats.org/officeDocument/2006/relationships/hyperlink" Target="https://podminky.urs.cz/item/CS_URS_2022_02/763131722" TargetMode="External" /><Relationship Id="rId71" Type="http://schemas.openxmlformats.org/officeDocument/2006/relationships/hyperlink" Target="https://podminky.urs.cz/item/CS_URS_2022_02/763131761" TargetMode="External" /><Relationship Id="rId72" Type="http://schemas.openxmlformats.org/officeDocument/2006/relationships/hyperlink" Target="https://podminky.urs.cz/item/CS_URS_2022_02/763131771" TargetMode="External" /><Relationship Id="rId73" Type="http://schemas.openxmlformats.org/officeDocument/2006/relationships/hyperlink" Target="https://podminky.urs.cz/item/CS_URS_2022_02/763411116" TargetMode="External" /><Relationship Id="rId74" Type="http://schemas.openxmlformats.org/officeDocument/2006/relationships/hyperlink" Target="https://podminky.urs.cz/item/CS_URS_2022_02/763411126" TargetMode="External" /><Relationship Id="rId75" Type="http://schemas.openxmlformats.org/officeDocument/2006/relationships/hyperlink" Target="https://podminky.urs.cz/item/CS_URS_2022_02/763431001" TargetMode="External" /><Relationship Id="rId76" Type="http://schemas.openxmlformats.org/officeDocument/2006/relationships/hyperlink" Target="https://podminky.urs.cz/item/CS_URS_2022_02/763431041" TargetMode="External" /><Relationship Id="rId77" Type="http://schemas.openxmlformats.org/officeDocument/2006/relationships/hyperlink" Target="https://podminky.urs.cz/item/CS_URS_2022_02/763431201" TargetMode="External" /><Relationship Id="rId78" Type="http://schemas.openxmlformats.org/officeDocument/2006/relationships/hyperlink" Target="https://podminky.urs.cz/item/CS_URS_2022_02/998763301" TargetMode="External" /><Relationship Id="rId79" Type="http://schemas.openxmlformats.org/officeDocument/2006/relationships/hyperlink" Target="https://podminky.urs.cz/item/CS_URS_2022_02/998763381" TargetMode="External" /><Relationship Id="rId80" Type="http://schemas.openxmlformats.org/officeDocument/2006/relationships/hyperlink" Target="https://podminky.urs.cz/item/CS_URS_2022_02/766441821" TargetMode="External" /><Relationship Id="rId81" Type="http://schemas.openxmlformats.org/officeDocument/2006/relationships/hyperlink" Target="https://podminky.urs.cz/item/CS_URS_2022_02/766441823" TargetMode="External" /><Relationship Id="rId82" Type="http://schemas.openxmlformats.org/officeDocument/2006/relationships/hyperlink" Target="https://podminky.urs.cz/item/CS_URS_2022_02/766660001" TargetMode="External" /><Relationship Id="rId83" Type="http://schemas.openxmlformats.org/officeDocument/2006/relationships/hyperlink" Target="https://podminky.urs.cz/item/CS_URS_2022_02/766660002" TargetMode="External" /><Relationship Id="rId84" Type="http://schemas.openxmlformats.org/officeDocument/2006/relationships/hyperlink" Target="https://podminky.urs.cz/item/CS_URS_2022_02/766660012" TargetMode="External" /><Relationship Id="rId85" Type="http://schemas.openxmlformats.org/officeDocument/2006/relationships/hyperlink" Target="https://podminky.urs.cz/item/CS_URS_2022_02/766660713" TargetMode="External" /><Relationship Id="rId86" Type="http://schemas.openxmlformats.org/officeDocument/2006/relationships/hyperlink" Target="https://podminky.urs.cz/item/CS_URS_2022_02/766663916" TargetMode="External" /><Relationship Id="rId87" Type="http://schemas.openxmlformats.org/officeDocument/2006/relationships/hyperlink" Target="https://podminky.urs.cz/item/CS_URS_2022_02/766682111" TargetMode="External" /><Relationship Id="rId88" Type="http://schemas.openxmlformats.org/officeDocument/2006/relationships/hyperlink" Target="https://podminky.urs.cz/item/CS_URS_2022_02/766682112" TargetMode="External" /><Relationship Id="rId89" Type="http://schemas.openxmlformats.org/officeDocument/2006/relationships/hyperlink" Target="https://podminky.urs.cz/item/CS_URS_2022_02/766691914" TargetMode="External" /><Relationship Id="rId90" Type="http://schemas.openxmlformats.org/officeDocument/2006/relationships/hyperlink" Target="https://podminky.urs.cz/item/CS_URS_2022_02/766691915" TargetMode="External" /><Relationship Id="rId91" Type="http://schemas.openxmlformats.org/officeDocument/2006/relationships/hyperlink" Target="https://podminky.urs.cz/item/CS_URS_2022_02/766694112" TargetMode="External" /><Relationship Id="rId92" Type="http://schemas.openxmlformats.org/officeDocument/2006/relationships/hyperlink" Target="https://podminky.urs.cz/item/CS_URS_2022_02/766694113" TargetMode="External" /><Relationship Id="rId93" Type="http://schemas.openxmlformats.org/officeDocument/2006/relationships/hyperlink" Target="https://podminky.urs.cz/item/CS_URS_2022_02/998766101" TargetMode="External" /><Relationship Id="rId94" Type="http://schemas.openxmlformats.org/officeDocument/2006/relationships/hyperlink" Target="https://podminky.urs.cz/item/CS_URS_2022_02/998766181" TargetMode="External" /><Relationship Id="rId95" Type="http://schemas.openxmlformats.org/officeDocument/2006/relationships/hyperlink" Target="https://podminky.urs.cz/item/CS_URS_2022_02/767161211" TargetMode="External" /><Relationship Id="rId96" Type="http://schemas.openxmlformats.org/officeDocument/2006/relationships/hyperlink" Target="https://podminky.urs.cz/item/CS_URS_2022_02/767641111" TargetMode="External" /><Relationship Id="rId97" Type="http://schemas.openxmlformats.org/officeDocument/2006/relationships/hyperlink" Target="https://podminky.urs.cz/item/CS_URS_2022_02/767646401" TargetMode="External" /><Relationship Id="rId98" Type="http://schemas.openxmlformats.org/officeDocument/2006/relationships/hyperlink" Target="https://podminky.urs.cz/item/CS_URS_2022_02/998767101" TargetMode="External" /><Relationship Id="rId99" Type="http://schemas.openxmlformats.org/officeDocument/2006/relationships/hyperlink" Target="https://podminky.urs.cz/item/CS_URS_2022_02/998767181" TargetMode="External" /><Relationship Id="rId100" Type="http://schemas.openxmlformats.org/officeDocument/2006/relationships/hyperlink" Target="https://podminky.urs.cz/item/CS_URS_2022_02/771111011" TargetMode="External" /><Relationship Id="rId101" Type="http://schemas.openxmlformats.org/officeDocument/2006/relationships/hyperlink" Target="https://podminky.urs.cz/item/CS_URS_2022_02/771121011" TargetMode="External" /><Relationship Id="rId102" Type="http://schemas.openxmlformats.org/officeDocument/2006/relationships/hyperlink" Target="https://podminky.urs.cz/item/CS_URS_2022_02/771151011" TargetMode="External" /><Relationship Id="rId103" Type="http://schemas.openxmlformats.org/officeDocument/2006/relationships/hyperlink" Target="https://podminky.urs.cz/item/CS_URS_2022_02/771571810" TargetMode="External" /><Relationship Id="rId104" Type="http://schemas.openxmlformats.org/officeDocument/2006/relationships/hyperlink" Target="https://podminky.urs.cz/item/CS_URS_2022_02/771574312" TargetMode="External" /><Relationship Id="rId105" Type="http://schemas.openxmlformats.org/officeDocument/2006/relationships/hyperlink" Target="https://podminky.urs.cz/item/CS_URS_2022_02/771577111" TargetMode="External" /><Relationship Id="rId106" Type="http://schemas.openxmlformats.org/officeDocument/2006/relationships/hyperlink" Target="https://podminky.urs.cz/item/CS_URS_2022_02/771577114" TargetMode="External" /><Relationship Id="rId107" Type="http://schemas.openxmlformats.org/officeDocument/2006/relationships/hyperlink" Target="https://podminky.urs.cz/item/CS_URS_2022_02/771577115" TargetMode="External" /><Relationship Id="rId108" Type="http://schemas.openxmlformats.org/officeDocument/2006/relationships/hyperlink" Target="https://podminky.urs.cz/item/CS_URS_2022_02/771591112" TargetMode="External" /><Relationship Id="rId109" Type="http://schemas.openxmlformats.org/officeDocument/2006/relationships/hyperlink" Target="https://podminky.urs.cz/item/CS_URS_2022_02/771591115" TargetMode="External" /><Relationship Id="rId110" Type="http://schemas.openxmlformats.org/officeDocument/2006/relationships/hyperlink" Target="https://podminky.urs.cz/item/CS_URS_2022_02/771591122" TargetMode="External" /><Relationship Id="rId111" Type="http://schemas.openxmlformats.org/officeDocument/2006/relationships/hyperlink" Target="https://podminky.urs.cz/item/CS_URS_2022_02/771591241" TargetMode="External" /><Relationship Id="rId112" Type="http://schemas.openxmlformats.org/officeDocument/2006/relationships/hyperlink" Target="https://podminky.urs.cz/item/CS_URS_2022_02/771591242" TargetMode="External" /><Relationship Id="rId113" Type="http://schemas.openxmlformats.org/officeDocument/2006/relationships/hyperlink" Target="https://podminky.urs.cz/item/CS_URS_2022_02/771591264" TargetMode="External" /><Relationship Id="rId114" Type="http://schemas.openxmlformats.org/officeDocument/2006/relationships/hyperlink" Target="https://podminky.urs.cz/item/CS_URS_2022_02/998771101" TargetMode="External" /><Relationship Id="rId115" Type="http://schemas.openxmlformats.org/officeDocument/2006/relationships/hyperlink" Target="https://podminky.urs.cz/item/CS_URS_2022_02/998771181" TargetMode="External" /><Relationship Id="rId116" Type="http://schemas.openxmlformats.org/officeDocument/2006/relationships/hyperlink" Target="https://podminky.urs.cz/item/CS_URS_2022_02/776111112" TargetMode="External" /><Relationship Id="rId117" Type="http://schemas.openxmlformats.org/officeDocument/2006/relationships/hyperlink" Target="https://podminky.urs.cz/item/CS_URS_2022_02/776111116" TargetMode="External" /><Relationship Id="rId118" Type="http://schemas.openxmlformats.org/officeDocument/2006/relationships/hyperlink" Target="https://podminky.urs.cz/item/CS_URS_2022_02/776111311" TargetMode="External" /><Relationship Id="rId119" Type="http://schemas.openxmlformats.org/officeDocument/2006/relationships/hyperlink" Target="https://podminky.urs.cz/item/CS_URS_2022_02/776121112" TargetMode="External" /><Relationship Id="rId120" Type="http://schemas.openxmlformats.org/officeDocument/2006/relationships/hyperlink" Target="https://podminky.urs.cz/item/CS_URS_2022_02/776141121" TargetMode="External" /><Relationship Id="rId121" Type="http://schemas.openxmlformats.org/officeDocument/2006/relationships/hyperlink" Target="https://podminky.urs.cz/item/CS_URS_2022_02/776231111" TargetMode="External" /><Relationship Id="rId122" Type="http://schemas.openxmlformats.org/officeDocument/2006/relationships/hyperlink" Target="https://podminky.urs.cz/item/CS_URS_2022_02/776251411" TargetMode="External" /><Relationship Id="rId123" Type="http://schemas.openxmlformats.org/officeDocument/2006/relationships/hyperlink" Target="https://podminky.urs.cz/item/CS_URS_2022_02/776411112" TargetMode="External" /><Relationship Id="rId124" Type="http://schemas.openxmlformats.org/officeDocument/2006/relationships/hyperlink" Target="https://podminky.urs.cz/item/CS_URS_2022_02/776421111" TargetMode="External" /><Relationship Id="rId125" Type="http://schemas.openxmlformats.org/officeDocument/2006/relationships/hyperlink" Target="https://podminky.urs.cz/item/CS_URS_2022_02/776201812" TargetMode="External" /><Relationship Id="rId126" Type="http://schemas.openxmlformats.org/officeDocument/2006/relationships/hyperlink" Target="https://podminky.urs.cz/item/CS_URS_2022_02/776561111" TargetMode="External" /><Relationship Id="rId127" Type="http://schemas.openxmlformats.org/officeDocument/2006/relationships/hyperlink" Target="https://podminky.urs.cz/item/CS_URS_2022_02/998776101" TargetMode="External" /><Relationship Id="rId128" Type="http://schemas.openxmlformats.org/officeDocument/2006/relationships/hyperlink" Target="https://podminky.urs.cz/item/CS_URS_2022_02/998776181" TargetMode="External" /><Relationship Id="rId129" Type="http://schemas.openxmlformats.org/officeDocument/2006/relationships/hyperlink" Target="https://podminky.urs.cz/item/CS_URS_2022_02/781121011" TargetMode="External" /><Relationship Id="rId130" Type="http://schemas.openxmlformats.org/officeDocument/2006/relationships/hyperlink" Target="https://podminky.urs.cz/item/CS_URS_2022_02/781151031" TargetMode="External" /><Relationship Id="rId131" Type="http://schemas.openxmlformats.org/officeDocument/2006/relationships/hyperlink" Target="https://podminky.urs.cz/item/CS_URS_2022_02/781471810" TargetMode="External" /><Relationship Id="rId132" Type="http://schemas.openxmlformats.org/officeDocument/2006/relationships/hyperlink" Target="https://podminky.urs.cz/item/CS_URS_2022_02/781474115" TargetMode="External" /><Relationship Id="rId133" Type="http://schemas.openxmlformats.org/officeDocument/2006/relationships/hyperlink" Target="https://podminky.urs.cz/item/CS_URS_2022_02/781477111" TargetMode="External" /><Relationship Id="rId134" Type="http://schemas.openxmlformats.org/officeDocument/2006/relationships/hyperlink" Target="https://podminky.urs.cz/item/CS_URS_2022_02/781477112" TargetMode="External" /><Relationship Id="rId135" Type="http://schemas.openxmlformats.org/officeDocument/2006/relationships/hyperlink" Target="https://podminky.urs.cz/item/CS_URS_2022_02/781477114" TargetMode="External" /><Relationship Id="rId136" Type="http://schemas.openxmlformats.org/officeDocument/2006/relationships/hyperlink" Target="https://podminky.urs.cz/item/CS_URS_2022_02/781494111" TargetMode="External" /><Relationship Id="rId137" Type="http://schemas.openxmlformats.org/officeDocument/2006/relationships/hyperlink" Target="https://podminky.urs.cz/item/CS_URS_2022_02/781494511" TargetMode="External" /><Relationship Id="rId138" Type="http://schemas.openxmlformats.org/officeDocument/2006/relationships/hyperlink" Target="https://podminky.urs.cz/item/CS_URS_2022_02/781495115" TargetMode="External" /><Relationship Id="rId139" Type="http://schemas.openxmlformats.org/officeDocument/2006/relationships/hyperlink" Target="https://podminky.urs.cz/item/CS_URS_2022_02/781674112" TargetMode="External" /><Relationship Id="rId140" Type="http://schemas.openxmlformats.org/officeDocument/2006/relationships/hyperlink" Target="https://podminky.urs.cz/item/CS_URS_2022_02/998781101" TargetMode="External" /><Relationship Id="rId141" Type="http://schemas.openxmlformats.org/officeDocument/2006/relationships/hyperlink" Target="https://podminky.urs.cz/item/CS_URS_2022_02/998781181" TargetMode="External" /><Relationship Id="rId142" Type="http://schemas.openxmlformats.org/officeDocument/2006/relationships/hyperlink" Target="https://podminky.urs.cz/item/CS_URS_2022_02/783314201" TargetMode="External" /><Relationship Id="rId143" Type="http://schemas.openxmlformats.org/officeDocument/2006/relationships/hyperlink" Target="https://podminky.urs.cz/item/CS_URS_2022_02/783315101" TargetMode="External" /><Relationship Id="rId144" Type="http://schemas.openxmlformats.org/officeDocument/2006/relationships/hyperlink" Target="https://podminky.urs.cz/item/CS_URS_2022_02/783317101" TargetMode="External" /><Relationship Id="rId145" Type="http://schemas.openxmlformats.org/officeDocument/2006/relationships/hyperlink" Target="https://podminky.urs.cz/item/CS_URS_2022_02/784121001" TargetMode="External" /><Relationship Id="rId146" Type="http://schemas.openxmlformats.org/officeDocument/2006/relationships/hyperlink" Target="https://podminky.urs.cz/item/CS_URS_2022_02/784211101" TargetMode="External" /><Relationship Id="rId147" Type="http://schemas.openxmlformats.org/officeDocument/2006/relationships/hyperlink" Target="https://podminky.urs.cz/item/CS_URS_2022_02/784211143" TargetMode="External" /><Relationship Id="rId148" Type="http://schemas.openxmlformats.org/officeDocument/2006/relationships/hyperlink" Target="https://podminky.urs.cz/item/CS_URS_2022_02/784221101" TargetMode="External" /><Relationship Id="rId149" Type="http://schemas.openxmlformats.org/officeDocument/2006/relationships/hyperlink" Target="https://podminky.urs.cz/item/CS_URS_2022_02/784221131" TargetMode="External" /><Relationship Id="rId150" Type="http://schemas.openxmlformats.org/officeDocument/2006/relationships/hyperlink" Target="https://podminky.urs.cz/item/CS_URS_2022_02/784221153" TargetMode="External" /><Relationship Id="rId151" Type="http://schemas.openxmlformats.org/officeDocument/2006/relationships/hyperlink" Target="https://podminky.urs.cz/item/CS_URS_2022_02/786624121" TargetMode="External" /><Relationship Id="rId152" Type="http://schemas.openxmlformats.org/officeDocument/2006/relationships/hyperlink" Target="https://podminky.urs.cz/item/CS_URS_2022_02/998786101" TargetMode="External" /><Relationship Id="rId153" Type="http://schemas.openxmlformats.org/officeDocument/2006/relationships/hyperlink" Target="https://podminky.urs.cz/item/CS_URS_2022_02/998786181" TargetMode="External" /><Relationship Id="rId15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725212213" TargetMode="External" /><Relationship Id="rId2" Type="http://schemas.openxmlformats.org/officeDocument/2006/relationships/hyperlink" Target="https://podminky.urs.cz/item/CS_URS_2022_02/725319111" TargetMode="External" /><Relationship Id="rId3" Type="http://schemas.openxmlformats.org/officeDocument/2006/relationships/hyperlink" Target="https://podminky.urs.cz/item/CS_URS_2022_02/998725101" TargetMode="External" /><Relationship Id="rId4" Type="http://schemas.openxmlformats.org/officeDocument/2006/relationships/hyperlink" Target="https://podminky.urs.cz/item/CS_URS_2022_02/998725181" TargetMode="External" /><Relationship Id="rId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751511004" TargetMode="External" /><Relationship Id="rId2" Type="http://schemas.openxmlformats.org/officeDocument/2006/relationships/hyperlink" Target="https://podminky.urs.cz/item/CS_URS_2022_02/751514413" TargetMode="External" /><Relationship Id="rId3" Type="http://schemas.openxmlformats.org/officeDocument/2006/relationships/hyperlink" Target="https://podminky.urs.cz/item/CS_URS_2022_02/751398102" TargetMode="External" /><Relationship Id="rId4" Type="http://schemas.openxmlformats.org/officeDocument/2006/relationships/hyperlink" Target="https://podminky.urs.cz/item/CS_URS_2022_02/751322011" TargetMode="External" /><Relationship Id="rId5" Type="http://schemas.openxmlformats.org/officeDocument/2006/relationships/hyperlink" Target="https://podminky.urs.cz/item/CS_URS_2022_02/751322012" TargetMode="External" /><Relationship Id="rId6" Type="http://schemas.openxmlformats.org/officeDocument/2006/relationships/hyperlink" Target="https://podminky.urs.cz/item/CS_URS_2022_02/751510041" TargetMode="External" /><Relationship Id="rId7" Type="http://schemas.openxmlformats.org/officeDocument/2006/relationships/hyperlink" Target="https://podminky.urs.cz/item/CS_URS_2022_02/751510042" TargetMode="External" /><Relationship Id="rId8" Type="http://schemas.openxmlformats.org/officeDocument/2006/relationships/hyperlink" Target="https://podminky.urs.cz/item/CS_URS_2022_02/751510043" TargetMode="External" /><Relationship Id="rId9" Type="http://schemas.openxmlformats.org/officeDocument/2006/relationships/hyperlink" Target="https://podminky.urs.cz/item/CS_URS_2022_02/751510044" TargetMode="External" /><Relationship Id="rId10" Type="http://schemas.openxmlformats.org/officeDocument/2006/relationships/hyperlink" Target="https://podminky.urs.cz/item/CS_URS_2022_02/751525051" TargetMode="External" /><Relationship Id="rId11" Type="http://schemas.openxmlformats.org/officeDocument/2006/relationships/hyperlink" Target="https://podminky.urs.cz/item/CS_URS_2022_02/751525052" TargetMode="External" /><Relationship Id="rId12" Type="http://schemas.openxmlformats.org/officeDocument/2006/relationships/hyperlink" Target="https://podminky.urs.cz/item/CS_URS_2022_02/751581111" TargetMode="External" /><Relationship Id="rId13" Type="http://schemas.openxmlformats.org/officeDocument/2006/relationships/hyperlink" Target="https://podminky.urs.cz/item/CS_URS_2022_02/751122091" TargetMode="External" /><Relationship Id="rId14" Type="http://schemas.openxmlformats.org/officeDocument/2006/relationships/hyperlink" Target="https://podminky.urs.cz/item/CS_URS_2022_02/751122092" TargetMode="External" /><Relationship Id="rId15" Type="http://schemas.openxmlformats.org/officeDocument/2006/relationships/hyperlink" Target="https://podminky.urs.cz/item/CS_URS_2022_02/751398102" TargetMode="External" /><Relationship Id="rId16" Type="http://schemas.openxmlformats.org/officeDocument/2006/relationships/hyperlink" Target="https://podminky.urs.cz/item/CS_URS_2022_02/751322012" TargetMode="External" /><Relationship Id="rId17" Type="http://schemas.openxmlformats.org/officeDocument/2006/relationships/hyperlink" Target="https://podminky.urs.cz/item/CS_URS_2022_02/751510041" TargetMode="External" /><Relationship Id="rId18" Type="http://schemas.openxmlformats.org/officeDocument/2006/relationships/hyperlink" Target="https://podminky.urs.cz/item/CS_URS_2022_02/751510042" TargetMode="External" /><Relationship Id="rId19" Type="http://schemas.openxmlformats.org/officeDocument/2006/relationships/hyperlink" Target="https://podminky.urs.cz/item/CS_URS_2022_02/751525052" TargetMode="External" /><Relationship Id="rId20" Type="http://schemas.openxmlformats.org/officeDocument/2006/relationships/hyperlink" Target="https://podminky.urs.cz/item/CS_URS_2022_02/751511002" TargetMode="External" /><Relationship Id="rId21" Type="http://schemas.openxmlformats.org/officeDocument/2006/relationships/hyperlink" Target="https://podminky.urs.cz/item/CS_URS_2022_02/751581111" TargetMode="External" /><Relationship Id="rId22" Type="http://schemas.openxmlformats.org/officeDocument/2006/relationships/hyperlink" Target="https://podminky.urs.cz/item/CS_URS_2022_02/998751201" TargetMode="External" /><Relationship Id="rId2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612135101" TargetMode="External" /><Relationship Id="rId2" Type="http://schemas.openxmlformats.org/officeDocument/2006/relationships/hyperlink" Target="https://podminky.urs.cz/item/CS_URS_2022_02/953941721" TargetMode="External" /><Relationship Id="rId3" Type="http://schemas.openxmlformats.org/officeDocument/2006/relationships/hyperlink" Target="https://podminky.urs.cz/item/CS_URS_2022_02/969041111" TargetMode="External" /><Relationship Id="rId4" Type="http://schemas.openxmlformats.org/officeDocument/2006/relationships/hyperlink" Target="https://podminky.urs.cz/item/CS_URS_2022_02/969041113" TargetMode="External" /><Relationship Id="rId5" Type="http://schemas.openxmlformats.org/officeDocument/2006/relationships/hyperlink" Target="https://podminky.urs.cz/item/CS_URS_2022_02/974031157" TargetMode="External" /><Relationship Id="rId6" Type="http://schemas.openxmlformats.org/officeDocument/2006/relationships/hyperlink" Target="https://podminky.urs.cz/item/CS_URS_2022_02/977151111" TargetMode="External" /><Relationship Id="rId7" Type="http://schemas.openxmlformats.org/officeDocument/2006/relationships/hyperlink" Target="https://podminky.urs.cz/item/CS_URS_2022_02/977151119" TargetMode="External" /><Relationship Id="rId8" Type="http://schemas.openxmlformats.org/officeDocument/2006/relationships/hyperlink" Target="https://podminky.urs.cz/item/CS_URS_2022_02/997013153" TargetMode="External" /><Relationship Id="rId9" Type="http://schemas.openxmlformats.org/officeDocument/2006/relationships/hyperlink" Target="https://podminky.urs.cz/item/CS_URS_2022_02/997013501" TargetMode="External" /><Relationship Id="rId10" Type="http://schemas.openxmlformats.org/officeDocument/2006/relationships/hyperlink" Target="https://podminky.urs.cz/item/CS_URS_2022_02/997013509" TargetMode="External" /><Relationship Id="rId11" Type="http://schemas.openxmlformats.org/officeDocument/2006/relationships/hyperlink" Target="https://podminky.urs.cz/item/CS_URS_2022_02/997013869" TargetMode="External" /><Relationship Id="rId12" Type="http://schemas.openxmlformats.org/officeDocument/2006/relationships/hyperlink" Target="https://podminky.urs.cz/item/CS_URS_2022_02/998011002" TargetMode="External" /><Relationship Id="rId13" Type="http://schemas.openxmlformats.org/officeDocument/2006/relationships/hyperlink" Target="https://podminky.urs.cz/item/CS_URS_2022_02/713463212" TargetMode="External" /><Relationship Id="rId14" Type="http://schemas.openxmlformats.org/officeDocument/2006/relationships/hyperlink" Target="https://podminky.urs.cz/item/CS_URS_2022_02/998713101" TargetMode="External" /><Relationship Id="rId15" Type="http://schemas.openxmlformats.org/officeDocument/2006/relationships/hyperlink" Target="https://podminky.urs.cz/item/CS_URS_2022_02/998713181" TargetMode="External" /><Relationship Id="rId16" Type="http://schemas.openxmlformats.org/officeDocument/2006/relationships/hyperlink" Target="https://podminky.urs.cz/item/CS_URS_2022_02/721174041" TargetMode="External" /><Relationship Id="rId17" Type="http://schemas.openxmlformats.org/officeDocument/2006/relationships/hyperlink" Target="https://podminky.urs.cz/item/CS_URS_2022_02/721174042" TargetMode="External" /><Relationship Id="rId18" Type="http://schemas.openxmlformats.org/officeDocument/2006/relationships/hyperlink" Target="https://podminky.urs.cz/item/CS_URS_2022_02/721174043" TargetMode="External" /><Relationship Id="rId19" Type="http://schemas.openxmlformats.org/officeDocument/2006/relationships/hyperlink" Target="https://podminky.urs.cz/item/CS_URS_2022_02/721174045" TargetMode="External" /><Relationship Id="rId20" Type="http://schemas.openxmlformats.org/officeDocument/2006/relationships/hyperlink" Target="https://podminky.urs.cz/item/CS_URS_2022_02/721210813" TargetMode="External" /><Relationship Id="rId21" Type="http://schemas.openxmlformats.org/officeDocument/2006/relationships/hyperlink" Target="https://podminky.urs.cz/item/CS_URS_2022_02/721219128" TargetMode="External" /><Relationship Id="rId22" Type="http://schemas.openxmlformats.org/officeDocument/2006/relationships/hyperlink" Target="https://podminky.urs.cz/item/CS_URS_2022_02/721290111" TargetMode="External" /><Relationship Id="rId23" Type="http://schemas.openxmlformats.org/officeDocument/2006/relationships/hyperlink" Target="https://podminky.urs.cz/item/CS_URS_2022_02/998721101" TargetMode="External" /><Relationship Id="rId24" Type="http://schemas.openxmlformats.org/officeDocument/2006/relationships/hyperlink" Target="https://podminky.urs.cz/item/CS_URS_2022_02/998721181" TargetMode="External" /><Relationship Id="rId25" Type="http://schemas.openxmlformats.org/officeDocument/2006/relationships/hyperlink" Target="https://podminky.urs.cz/item/CS_URS_2022_02/722130233" TargetMode="External" /><Relationship Id="rId26" Type="http://schemas.openxmlformats.org/officeDocument/2006/relationships/hyperlink" Target="https://podminky.urs.cz/item/CS_URS_2022_02/722174021" TargetMode="External" /><Relationship Id="rId27" Type="http://schemas.openxmlformats.org/officeDocument/2006/relationships/hyperlink" Target="https://podminky.urs.cz/item/CS_URS_2022_02/722174022" TargetMode="External" /><Relationship Id="rId28" Type="http://schemas.openxmlformats.org/officeDocument/2006/relationships/hyperlink" Target="https://podminky.urs.cz/item/CS_URS_2022_02/722174023" TargetMode="External" /><Relationship Id="rId29" Type="http://schemas.openxmlformats.org/officeDocument/2006/relationships/hyperlink" Target="https://podminky.urs.cz/item/CS_URS_2022_02/722174024" TargetMode="External" /><Relationship Id="rId30" Type="http://schemas.openxmlformats.org/officeDocument/2006/relationships/hyperlink" Target="https://podminky.urs.cz/item/CS_URS_2022_02/722221134" TargetMode="External" /><Relationship Id="rId31" Type="http://schemas.openxmlformats.org/officeDocument/2006/relationships/hyperlink" Target="https://podminky.urs.cz/item/CS_URS_2022_02/722232042" TargetMode="External" /><Relationship Id="rId32" Type="http://schemas.openxmlformats.org/officeDocument/2006/relationships/hyperlink" Target="https://podminky.urs.cz/item/CS_URS_2022_02/722232071" TargetMode="External" /><Relationship Id="rId33" Type="http://schemas.openxmlformats.org/officeDocument/2006/relationships/hyperlink" Target="https://podminky.urs.cz/item/CS_URS_2022_02/722232072" TargetMode="External" /><Relationship Id="rId34" Type="http://schemas.openxmlformats.org/officeDocument/2006/relationships/hyperlink" Target="https://podminky.urs.cz/item/CS_URS_2022_02/722232073" TargetMode="External" /><Relationship Id="rId35" Type="http://schemas.openxmlformats.org/officeDocument/2006/relationships/hyperlink" Target="https://podminky.urs.cz/item/CS_URS_2022_02/722290226" TargetMode="External" /><Relationship Id="rId36" Type="http://schemas.openxmlformats.org/officeDocument/2006/relationships/hyperlink" Target="https://podminky.urs.cz/item/CS_URS_2022_02/722290234" TargetMode="External" /><Relationship Id="rId37" Type="http://schemas.openxmlformats.org/officeDocument/2006/relationships/hyperlink" Target="https://podminky.urs.cz/item/CS_URS_2022_02/998722101" TargetMode="External" /><Relationship Id="rId38" Type="http://schemas.openxmlformats.org/officeDocument/2006/relationships/hyperlink" Target="https://podminky.urs.cz/item/CS_URS_2022_02/998722181" TargetMode="External" /><Relationship Id="rId39" Type="http://schemas.openxmlformats.org/officeDocument/2006/relationships/hyperlink" Target="https://podminky.urs.cz/item/CS_URS_2022_02/725110811" TargetMode="External" /><Relationship Id="rId40" Type="http://schemas.openxmlformats.org/officeDocument/2006/relationships/hyperlink" Target="https://podminky.urs.cz/item/CS_URS_2022_02/725112022" TargetMode="External" /><Relationship Id="rId41" Type="http://schemas.openxmlformats.org/officeDocument/2006/relationships/hyperlink" Target="https://podminky.urs.cz/item/CS_URS_2022_02/725119125" TargetMode="External" /><Relationship Id="rId42" Type="http://schemas.openxmlformats.org/officeDocument/2006/relationships/hyperlink" Target="https://podminky.urs.cz/item/CS_URS_2022_02/725210821" TargetMode="External" /><Relationship Id="rId43" Type="http://schemas.openxmlformats.org/officeDocument/2006/relationships/hyperlink" Target="https://podminky.urs.cz/item/CS_URS_2022_02/725211617" TargetMode="External" /><Relationship Id="rId44" Type="http://schemas.openxmlformats.org/officeDocument/2006/relationships/hyperlink" Target="https://podminky.urs.cz/item/CS_URS_2022_02/725211641" TargetMode="External" /><Relationship Id="rId45" Type="http://schemas.openxmlformats.org/officeDocument/2006/relationships/hyperlink" Target="https://podminky.urs.cz/item/CS_URS_2022_02/725211681" TargetMode="External" /><Relationship Id="rId46" Type="http://schemas.openxmlformats.org/officeDocument/2006/relationships/hyperlink" Target="https://podminky.urs.cz/item/CS_URS_2022_02/725219101" TargetMode="External" /><Relationship Id="rId47" Type="http://schemas.openxmlformats.org/officeDocument/2006/relationships/hyperlink" Target="https://podminky.urs.cz/item/CS_URS_2022_02/725220851" TargetMode="External" /><Relationship Id="rId48" Type="http://schemas.openxmlformats.org/officeDocument/2006/relationships/hyperlink" Target="https://podminky.urs.cz/item/CS_URS_2022_02/725241213" TargetMode="External" /><Relationship Id="rId49" Type="http://schemas.openxmlformats.org/officeDocument/2006/relationships/hyperlink" Target="https://podminky.urs.cz/item/CS_URS_2022_02/725244103" TargetMode="External" /><Relationship Id="rId50" Type="http://schemas.openxmlformats.org/officeDocument/2006/relationships/hyperlink" Target="https://podminky.urs.cz/item/CS_URS_2022_02/725244203" TargetMode="External" /><Relationship Id="rId51" Type="http://schemas.openxmlformats.org/officeDocument/2006/relationships/hyperlink" Target="https://podminky.urs.cz/item/CS_URS_2022_02/725291621" TargetMode="External" /><Relationship Id="rId52" Type="http://schemas.openxmlformats.org/officeDocument/2006/relationships/hyperlink" Target="https://podminky.urs.cz/item/CS_URS_2022_02/725291631" TargetMode="External" /><Relationship Id="rId53" Type="http://schemas.openxmlformats.org/officeDocument/2006/relationships/hyperlink" Target="https://podminky.urs.cz/item/CS_URS_2022_02/725310821" TargetMode="External" /><Relationship Id="rId54" Type="http://schemas.openxmlformats.org/officeDocument/2006/relationships/hyperlink" Target="https://podminky.urs.cz/item/CS_URS_2022_02/725320821" TargetMode="External" /><Relationship Id="rId55" Type="http://schemas.openxmlformats.org/officeDocument/2006/relationships/hyperlink" Target="https://podminky.urs.cz/item/CS_URS_2022_02/725330820" TargetMode="External" /><Relationship Id="rId56" Type="http://schemas.openxmlformats.org/officeDocument/2006/relationships/hyperlink" Target="https://podminky.urs.cz/item/CS_URS_2022_02/725331111" TargetMode="External" /><Relationship Id="rId57" Type="http://schemas.openxmlformats.org/officeDocument/2006/relationships/hyperlink" Target="https://podminky.urs.cz/item/CS_URS_2022_02/725339111" TargetMode="External" /><Relationship Id="rId58" Type="http://schemas.openxmlformats.org/officeDocument/2006/relationships/hyperlink" Target="https://podminky.urs.cz/item/CS_URS_2022_02/725820801" TargetMode="External" /><Relationship Id="rId59" Type="http://schemas.openxmlformats.org/officeDocument/2006/relationships/hyperlink" Target="https://podminky.urs.cz/item/CS_URS_2022_02/725821311" TargetMode="External" /><Relationship Id="rId60" Type="http://schemas.openxmlformats.org/officeDocument/2006/relationships/hyperlink" Target="https://podminky.urs.cz/item/CS_URS_2022_02/725821312" TargetMode="External" /><Relationship Id="rId61" Type="http://schemas.openxmlformats.org/officeDocument/2006/relationships/hyperlink" Target="https://podminky.urs.cz/item/CS_URS_2022_02/725822613" TargetMode="External" /><Relationship Id="rId62" Type="http://schemas.openxmlformats.org/officeDocument/2006/relationships/hyperlink" Target="https://podminky.urs.cz/item/CS_URS_2022_02/725829121" TargetMode="External" /><Relationship Id="rId63" Type="http://schemas.openxmlformats.org/officeDocument/2006/relationships/hyperlink" Target="https://podminky.urs.cz/item/CS_URS_2022_02/725849413" TargetMode="External" /><Relationship Id="rId64" Type="http://schemas.openxmlformats.org/officeDocument/2006/relationships/hyperlink" Target="https://podminky.urs.cz/item/CS_URS_2022_02/725861102" TargetMode="External" /><Relationship Id="rId65" Type="http://schemas.openxmlformats.org/officeDocument/2006/relationships/hyperlink" Target="https://podminky.urs.cz/item/CS_URS_2022_02/725861312" TargetMode="External" /><Relationship Id="rId66" Type="http://schemas.openxmlformats.org/officeDocument/2006/relationships/hyperlink" Target="https://podminky.urs.cz/item/CS_URS_2022_02/725865312" TargetMode="External" /><Relationship Id="rId67" Type="http://schemas.openxmlformats.org/officeDocument/2006/relationships/hyperlink" Target="https://podminky.urs.cz/item/CS_URS_2022_02/998725101" TargetMode="External" /><Relationship Id="rId68" Type="http://schemas.openxmlformats.org/officeDocument/2006/relationships/hyperlink" Target="https://podminky.urs.cz/item/CS_URS_2022_02/998725181" TargetMode="External" /><Relationship Id="rId69" Type="http://schemas.openxmlformats.org/officeDocument/2006/relationships/hyperlink" Target="https://podminky.urs.cz/item/CS_URS_2022_02/726131041" TargetMode="External" /><Relationship Id="rId70" Type="http://schemas.openxmlformats.org/officeDocument/2006/relationships/hyperlink" Target="https://podminky.urs.cz/item/CS_URS_2022_02/726131043" TargetMode="External" /><Relationship Id="rId71" Type="http://schemas.openxmlformats.org/officeDocument/2006/relationships/hyperlink" Target="https://podminky.urs.cz/item/CS_URS_2022_02/998726111" TargetMode="External" /><Relationship Id="rId7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612135101" TargetMode="External" /><Relationship Id="rId2" Type="http://schemas.openxmlformats.org/officeDocument/2006/relationships/hyperlink" Target="https://podminky.urs.cz/item/CS_URS_2022_02/974031144" TargetMode="External" /><Relationship Id="rId3" Type="http://schemas.openxmlformats.org/officeDocument/2006/relationships/hyperlink" Target="https://podminky.urs.cz/item/CS_URS_2022_02/977151113" TargetMode="External" /><Relationship Id="rId4" Type="http://schemas.openxmlformats.org/officeDocument/2006/relationships/hyperlink" Target="https://podminky.urs.cz/item/CS_URS_2022_02/997013211" TargetMode="External" /><Relationship Id="rId5" Type="http://schemas.openxmlformats.org/officeDocument/2006/relationships/hyperlink" Target="https://podminky.urs.cz/item/CS_URS_2022_02/997013501" TargetMode="External" /><Relationship Id="rId6" Type="http://schemas.openxmlformats.org/officeDocument/2006/relationships/hyperlink" Target="https://podminky.urs.cz/item/CS_URS_2022_02/997013509" TargetMode="External" /><Relationship Id="rId7" Type="http://schemas.openxmlformats.org/officeDocument/2006/relationships/hyperlink" Target="https://podminky.urs.cz/item/CS_URS_2022_02/997013869" TargetMode="External" /><Relationship Id="rId8" Type="http://schemas.openxmlformats.org/officeDocument/2006/relationships/hyperlink" Target="https://podminky.urs.cz/item/CS_URS_2022_02/733110803" TargetMode="External" /><Relationship Id="rId9" Type="http://schemas.openxmlformats.org/officeDocument/2006/relationships/hyperlink" Target="https://podminky.urs.cz/item/CS_URS_2022_02/733113113" TargetMode="External" /><Relationship Id="rId10" Type="http://schemas.openxmlformats.org/officeDocument/2006/relationships/hyperlink" Target="https://podminky.urs.cz/item/CS_URS_2022_02/733222103" TargetMode="External" /><Relationship Id="rId11" Type="http://schemas.openxmlformats.org/officeDocument/2006/relationships/hyperlink" Target="https://podminky.urs.cz/item/CS_URS_2022_02/733291101" TargetMode="External" /><Relationship Id="rId12" Type="http://schemas.openxmlformats.org/officeDocument/2006/relationships/hyperlink" Target="https://podminky.urs.cz/item/CS_URS_2022_02/733322301" TargetMode="External" /><Relationship Id="rId13" Type="http://schemas.openxmlformats.org/officeDocument/2006/relationships/hyperlink" Target="https://podminky.urs.cz/item/CS_URS_2022_02/733322302" TargetMode="External" /><Relationship Id="rId14" Type="http://schemas.openxmlformats.org/officeDocument/2006/relationships/hyperlink" Target="https://podminky.urs.cz/item/CS_URS_2022_02/733811231" TargetMode="External" /><Relationship Id="rId15" Type="http://schemas.openxmlformats.org/officeDocument/2006/relationships/hyperlink" Target="https://podminky.urs.cz/item/CS_URS_2022_02/998733101" TargetMode="External" /><Relationship Id="rId16" Type="http://schemas.openxmlformats.org/officeDocument/2006/relationships/hyperlink" Target="https://podminky.urs.cz/item/CS_URS_2022_02/998733181" TargetMode="External" /><Relationship Id="rId17" Type="http://schemas.openxmlformats.org/officeDocument/2006/relationships/hyperlink" Target="https://podminky.urs.cz/item/CS_URS_2022_02/734221545" TargetMode="External" /><Relationship Id="rId18" Type="http://schemas.openxmlformats.org/officeDocument/2006/relationships/hyperlink" Target="https://podminky.urs.cz/item/CS_URS_2022_02/734221682" TargetMode="External" /><Relationship Id="rId19" Type="http://schemas.openxmlformats.org/officeDocument/2006/relationships/hyperlink" Target="https://podminky.urs.cz/item/CS_URS_2022_02/734261234" TargetMode="External" /><Relationship Id="rId20" Type="http://schemas.openxmlformats.org/officeDocument/2006/relationships/hyperlink" Target="https://podminky.urs.cz/item/CS_URS_2022_02/734300811" TargetMode="External" /><Relationship Id="rId21" Type="http://schemas.openxmlformats.org/officeDocument/2006/relationships/hyperlink" Target="https://podminky.urs.cz/item/CS_URS_2022_02/734300821" TargetMode="External" /><Relationship Id="rId22" Type="http://schemas.openxmlformats.org/officeDocument/2006/relationships/hyperlink" Target="https://podminky.urs.cz/item/CS_URS_2022_02/735151821" TargetMode="External" /><Relationship Id="rId23" Type="http://schemas.openxmlformats.org/officeDocument/2006/relationships/hyperlink" Target="https://podminky.urs.cz/item/CS_URS_2022_02/735159210" TargetMode="External" /><Relationship Id="rId24" Type="http://schemas.openxmlformats.org/officeDocument/2006/relationships/hyperlink" Target="https://podminky.urs.cz/item/CS_URS_2022_02/735159220" TargetMode="External" /><Relationship Id="rId25" Type="http://schemas.openxmlformats.org/officeDocument/2006/relationships/hyperlink" Target="https://podminky.urs.cz/item/CS_URS_2022_02/735159310" TargetMode="External" /><Relationship Id="rId26" Type="http://schemas.openxmlformats.org/officeDocument/2006/relationships/hyperlink" Target="https://podminky.urs.cz/item/CS_URS_2022_02/735159320" TargetMode="External" /><Relationship Id="rId27" Type="http://schemas.openxmlformats.org/officeDocument/2006/relationships/hyperlink" Target="https://podminky.urs.cz/item/CS_URS_2022_02/735164252" TargetMode="External" /><Relationship Id="rId28" Type="http://schemas.openxmlformats.org/officeDocument/2006/relationships/hyperlink" Target="https://podminky.urs.cz/item/CS_URS_2022_02/998735101" TargetMode="External" /><Relationship Id="rId29" Type="http://schemas.openxmlformats.org/officeDocument/2006/relationships/hyperlink" Target="https://podminky.urs.cz/item/CS_URS_2022_02/998735181" TargetMode="External" /><Relationship Id="rId30" Type="http://schemas.openxmlformats.org/officeDocument/2006/relationships/hyperlink" Target="https://podminky.urs.cz/item/CS_URS_2022_02/783606862" TargetMode="External" /><Relationship Id="rId31" Type="http://schemas.openxmlformats.org/officeDocument/2006/relationships/hyperlink" Target="https://podminky.urs.cz/item/CS_URS_2022_02/783614651" TargetMode="External" /><Relationship Id="rId32" Type="http://schemas.openxmlformats.org/officeDocument/2006/relationships/hyperlink" Target="https://podminky.urs.cz/item/CS_URS_2022_02/783617611" TargetMode="External" /><Relationship Id="rId3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611135101" TargetMode="External" /><Relationship Id="rId2" Type="http://schemas.openxmlformats.org/officeDocument/2006/relationships/hyperlink" Target="https://podminky.urs.cz/item/CS_URS_2022_02/612135101" TargetMode="External" /><Relationship Id="rId3" Type="http://schemas.openxmlformats.org/officeDocument/2006/relationships/hyperlink" Target="https://podminky.urs.cz/item/CS_URS_2022_02/971033561" TargetMode="External" /><Relationship Id="rId4" Type="http://schemas.openxmlformats.org/officeDocument/2006/relationships/hyperlink" Target="https://podminky.urs.cz/item/CS_URS_2022_02/974082113" TargetMode="External" /><Relationship Id="rId5" Type="http://schemas.openxmlformats.org/officeDocument/2006/relationships/hyperlink" Target="https://podminky.urs.cz/item/CS_URS_2022_02/974082173" TargetMode="External" /><Relationship Id="rId6" Type="http://schemas.openxmlformats.org/officeDocument/2006/relationships/hyperlink" Target="https://podminky.urs.cz/item/CS_URS_2022_02/997013153" TargetMode="External" /><Relationship Id="rId7" Type="http://schemas.openxmlformats.org/officeDocument/2006/relationships/hyperlink" Target="https://podminky.urs.cz/item/CS_URS_2022_02/997013501" TargetMode="External" /><Relationship Id="rId8" Type="http://schemas.openxmlformats.org/officeDocument/2006/relationships/hyperlink" Target="https://podminky.urs.cz/item/CS_URS_2022_02/997013509" TargetMode="External" /><Relationship Id="rId9" Type="http://schemas.openxmlformats.org/officeDocument/2006/relationships/hyperlink" Target="https://podminky.urs.cz/item/CS_URS_2022_02/997013869" TargetMode="External" /><Relationship Id="rId10" Type="http://schemas.openxmlformats.org/officeDocument/2006/relationships/hyperlink" Target="https://podminky.urs.cz/item/CS_URS_2022_02/998011002" TargetMode="External" /><Relationship Id="rId11" Type="http://schemas.openxmlformats.org/officeDocument/2006/relationships/hyperlink" Target="https://podminky.urs.cz/item/CS_URS_2022_02/741110062" TargetMode="External" /><Relationship Id="rId12" Type="http://schemas.openxmlformats.org/officeDocument/2006/relationships/hyperlink" Target="https://podminky.urs.cz/item/CS_URS_2022_02/741112061" TargetMode="External" /><Relationship Id="rId13" Type="http://schemas.openxmlformats.org/officeDocument/2006/relationships/hyperlink" Target="https://podminky.urs.cz/item/CS_URS_2022_02/741112063" TargetMode="External" /><Relationship Id="rId14" Type="http://schemas.openxmlformats.org/officeDocument/2006/relationships/hyperlink" Target="https://podminky.urs.cz/item/CS_URS_2022_02/741120005" TargetMode="External" /><Relationship Id="rId15" Type="http://schemas.openxmlformats.org/officeDocument/2006/relationships/hyperlink" Target="https://podminky.urs.cz/item/CS_URS_2022_02/741121851" TargetMode="External" /><Relationship Id="rId16" Type="http://schemas.openxmlformats.org/officeDocument/2006/relationships/hyperlink" Target="https://podminky.urs.cz/item/CS_URS_2022_02/741122011" TargetMode="External" /><Relationship Id="rId17" Type="http://schemas.openxmlformats.org/officeDocument/2006/relationships/hyperlink" Target="https://podminky.urs.cz/item/CS_URS_2022_02/741122015" TargetMode="External" /><Relationship Id="rId18" Type="http://schemas.openxmlformats.org/officeDocument/2006/relationships/hyperlink" Target="https://podminky.urs.cz/item/CS_URS_2022_02/741122016" TargetMode="External" /><Relationship Id="rId19" Type="http://schemas.openxmlformats.org/officeDocument/2006/relationships/hyperlink" Target="https://podminky.urs.cz/item/CS_URS_2022_02/741122031" TargetMode="External" /><Relationship Id="rId20" Type="http://schemas.openxmlformats.org/officeDocument/2006/relationships/hyperlink" Target="https://podminky.urs.cz/item/CS_URS_2022_02/741210102" TargetMode="External" /><Relationship Id="rId21" Type="http://schemas.openxmlformats.org/officeDocument/2006/relationships/hyperlink" Target="https://podminky.urs.cz/item/CS_URS_2022_02/741310101" TargetMode="External" /><Relationship Id="rId22" Type="http://schemas.openxmlformats.org/officeDocument/2006/relationships/hyperlink" Target="https://podminky.urs.cz/item/CS_URS_2022_02/741310121" TargetMode="External" /><Relationship Id="rId23" Type="http://schemas.openxmlformats.org/officeDocument/2006/relationships/hyperlink" Target="https://podminky.urs.cz/item/CS_URS_2022_02/741310122" TargetMode="External" /><Relationship Id="rId24" Type="http://schemas.openxmlformats.org/officeDocument/2006/relationships/hyperlink" Target="https://podminky.urs.cz/item/CS_URS_2022_02/741310125" TargetMode="External" /><Relationship Id="rId25" Type="http://schemas.openxmlformats.org/officeDocument/2006/relationships/hyperlink" Target="https://podminky.urs.cz/item/CS_URS_2022_02/741311803" TargetMode="External" /><Relationship Id="rId26" Type="http://schemas.openxmlformats.org/officeDocument/2006/relationships/hyperlink" Target="https://podminky.urs.cz/item/CS_URS_2022_02/741313001" TargetMode="External" /><Relationship Id="rId27" Type="http://schemas.openxmlformats.org/officeDocument/2006/relationships/hyperlink" Target="https://podminky.urs.cz/item/CS_URS_2022_02/741315873" TargetMode="External" /><Relationship Id="rId28" Type="http://schemas.openxmlformats.org/officeDocument/2006/relationships/hyperlink" Target="https://podminky.urs.cz/item/CS_URS_2022_02/741371821" TargetMode="External" /><Relationship Id="rId29" Type="http://schemas.openxmlformats.org/officeDocument/2006/relationships/hyperlink" Target="https://podminky.urs.cz/item/CS_URS_2022_02/741372021" TargetMode="External" /><Relationship Id="rId30" Type="http://schemas.openxmlformats.org/officeDocument/2006/relationships/hyperlink" Target="https://podminky.urs.cz/item/CS_URS_2022_02/741372112" TargetMode="External" /><Relationship Id="rId31" Type="http://schemas.openxmlformats.org/officeDocument/2006/relationships/hyperlink" Target="https://podminky.urs.cz/item/CS_URS_2022_02/741910614" TargetMode="External" /><Relationship Id="rId32" Type="http://schemas.openxmlformats.org/officeDocument/2006/relationships/hyperlink" Target="https://podminky.urs.cz/item/CS_URS_2022_02/741920301" TargetMode="External" /><Relationship Id="rId33" Type="http://schemas.openxmlformats.org/officeDocument/2006/relationships/hyperlink" Target="https://podminky.urs.cz/item/CS_URS_2022_02/998741202" TargetMode="External" /><Relationship Id="rId34" Type="http://schemas.openxmlformats.org/officeDocument/2006/relationships/hyperlink" Target="https://podminky.urs.cz/item/CS_URS_2022_02/043103000" TargetMode="External" /><Relationship Id="rId35"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71033131" TargetMode="External" /><Relationship Id="rId2" Type="http://schemas.openxmlformats.org/officeDocument/2006/relationships/hyperlink" Target="https://podminky.urs.cz/item/CS_URS_2022_02/974082212" TargetMode="External" /><Relationship Id="rId3" Type="http://schemas.openxmlformats.org/officeDocument/2006/relationships/hyperlink" Target="https://podminky.urs.cz/item/CS_URS_2022_02/997013151"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871" TargetMode="External" /><Relationship Id="rId7" Type="http://schemas.openxmlformats.org/officeDocument/2006/relationships/hyperlink" Target="https://podminky.urs.cz/item/CS_URS_2022_02/742110002" TargetMode="External" /><Relationship Id="rId8" Type="http://schemas.openxmlformats.org/officeDocument/2006/relationships/hyperlink" Target="https://podminky.urs.cz/item/CS_URS_2022_02/742110104" TargetMode="External" /><Relationship Id="rId9" Type="http://schemas.openxmlformats.org/officeDocument/2006/relationships/hyperlink" Target="https://podminky.urs.cz/item/CS_URS_2022_02/742110506" TargetMode="External" /><Relationship Id="rId10" Type="http://schemas.openxmlformats.org/officeDocument/2006/relationships/hyperlink" Target="https://podminky.urs.cz/item/CS_URS_2022_02/742121001" TargetMode="External" /><Relationship Id="rId11" Type="http://schemas.openxmlformats.org/officeDocument/2006/relationships/hyperlink" Target="https://podminky.urs.cz/item/CS_URS_2022_02/742360162" TargetMode="External" /><Relationship Id="rId12" Type="http://schemas.openxmlformats.org/officeDocument/2006/relationships/hyperlink" Target="https://podminky.urs.cz/item/CS_URS_2022_02/742360201" TargetMode="External" /><Relationship Id="rId1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4"/>
      <c r="AS2" s="374"/>
      <c r="AT2" s="374"/>
      <c r="AU2" s="374"/>
      <c r="AV2" s="374"/>
      <c r="AW2" s="374"/>
      <c r="AX2" s="374"/>
      <c r="AY2" s="374"/>
      <c r="AZ2" s="374"/>
      <c r="BA2" s="374"/>
      <c r="BB2" s="374"/>
      <c r="BC2" s="374"/>
      <c r="BD2" s="374"/>
      <c r="BE2" s="37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8" t="s">
        <v>14</v>
      </c>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24"/>
      <c r="AQ5" s="24"/>
      <c r="AR5" s="22"/>
      <c r="BE5" s="355" t="s">
        <v>15</v>
      </c>
      <c r="BS5" s="19" t="s">
        <v>6</v>
      </c>
    </row>
    <row r="6" spans="2:71" s="1" customFormat="1" ht="36.95" customHeight="1">
      <c r="B6" s="23"/>
      <c r="C6" s="24"/>
      <c r="D6" s="30" t="s">
        <v>16</v>
      </c>
      <c r="E6" s="24"/>
      <c r="F6" s="24"/>
      <c r="G6" s="24"/>
      <c r="H6" s="24"/>
      <c r="I6" s="24"/>
      <c r="J6" s="24"/>
      <c r="K6" s="360" t="s">
        <v>17</v>
      </c>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24"/>
      <c r="AQ6" s="24"/>
      <c r="AR6" s="22"/>
      <c r="BE6" s="35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56"/>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56"/>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56"/>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56"/>
      <c r="BS10" s="19" t="s">
        <v>6</v>
      </c>
    </row>
    <row r="11" spans="2:71" s="1" customFormat="1" ht="18.4"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34</v>
      </c>
      <c r="AL11" s="24"/>
      <c r="AM11" s="24"/>
      <c r="AN11" s="29" t="s">
        <v>32</v>
      </c>
      <c r="AO11" s="24"/>
      <c r="AP11" s="24"/>
      <c r="AQ11" s="24"/>
      <c r="AR11" s="22"/>
      <c r="BE11" s="35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6"/>
      <c r="BS12" s="19" t="s">
        <v>6</v>
      </c>
    </row>
    <row r="13" spans="2:71" s="1" customFormat="1" ht="12" customHeight="1">
      <c r="B13" s="23"/>
      <c r="C13" s="24"/>
      <c r="D13" s="31" t="s">
        <v>35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36</v>
      </c>
      <c r="AO13" s="24"/>
      <c r="AP13" s="24"/>
      <c r="AQ13" s="24"/>
      <c r="AR13" s="22"/>
      <c r="BE13" s="356"/>
      <c r="BS13" s="19" t="s">
        <v>6</v>
      </c>
    </row>
    <row r="14" spans="2:71" ht="12.75">
      <c r="B14" s="23"/>
      <c r="C14" s="24"/>
      <c r="D14" s="24"/>
      <c r="E14" s="361" t="s">
        <v>36</v>
      </c>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1" t="s">
        <v>34</v>
      </c>
      <c r="AL14" s="24"/>
      <c r="AM14" s="24"/>
      <c r="AN14" s="34" t="s">
        <v>36</v>
      </c>
      <c r="AO14" s="24"/>
      <c r="AP14" s="24"/>
      <c r="AQ14" s="24"/>
      <c r="AR14" s="22"/>
      <c r="BE14" s="35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6"/>
      <c r="BS15" s="19" t="s">
        <v>4</v>
      </c>
    </row>
    <row r="16" spans="2:71" s="1" customFormat="1" ht="12" customHeight="1">
      <c r="B16" s="23"/>
      <c r="C16" s="24"/>
      <c r="D16" s="31" t="s">
        <v>37</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38</v>
      </c>
      <c r="AO16" s="24"/>
      <c r="AP16" s="24"/>
      <c r="AQ16" s="24"/>
      <c r="AR16" s="22"/>
      <c r="BE16" s="356"/>
      <c r="BS16" s="19" t="s">
        <v>4</v>
      </c>
    </row>
    <row r="17" spans="2:71" s="1" customFormat="1" ht="18.4" customHeight="1">
      <c r="B17" s="23"/>
      <c r="C17" s="24"/>
      <c r="D17" s="24"/>
      <c r="E17" s="29" t="s">
        <v>39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34</v>
      </c>
      <c r="AL17" s="24"/>
      <c r="AM17" s="24"/>
      <c r="AN17" s="29" t="s">
        <v>32</v>
      </c>
      <c r="AO17" s="24"/>
      <c r="AP17" s="24"/>
      <c r="AQ17" s="24"/>
      <c r="AR17" s="22"/>
      <c r="BE17" s="356"/>
      <c r="BS17" s="19" t="s">
        <v>40</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6"/>
      <c r="BS18" s="19" t="s">
        <v>6</v>
      </c>
    </row>
    <row r="19" spans="2:71" s="1" customFormat="1" ht="12" customHeight="1">
      <c r="B19" s="23"/>
      <c r="C19" s="24"/>
      <c r="D19" s="31" t="s">
        <v>41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32</v>
      </c>
      <c r="AO19" s="24"/>
      <c r="AP19" s="24"/>
      <c r="AQ19" s="24"/>
      <c r="AR19" s="22"/>
      <c r="BE19" s="356"/>
      <c r="BS19" s="19" t="s">
        <v>6</v>
      </c>
    </row>
    <row r="20" spans="2:71" s="1" customFormat="1" ht="18.4" customHeight="1">
      <c r="B20" s="23"/>
      <c r="C20" s="24"/>
      <c r="D20" s="24"/>
      <c r="E20" s="29" t="s">
        <v>42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34</v>
      </c>
      <c r="AL20" s="24"/>
      <c r="AM20" s="24"/>
      <c r="AN20" s="29" t="s">
        <v>32</v>
      </c>
      <c r="AO20" s="24"/>
      <c r="AP20" s="24"/>
      <c r="AQ20" s="24"/>
      <c r="AR20" s="22"/>
      <c r="BE20" s="356"/>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6"/>
    </row>
    <row r="22" spans="2:57" s="1" customFormat="1" ht="12" customHeight="1">
      <c r="B22" s="23"/>
      <c r="C22" s="24"/>
      <c r="D22" s="31" t="s">
        <v>43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6"/>
    </row>
    <row r="23" spans="2:57" s="1" customFormat="1" ht="47.25" customHeight="1">
      <c r="B23" s="23"/>
      <c r="C23" s="24"/>
      <c r="D23" s="24"/>
      <c r="E23" s="363" t="s">
        <v>44</v>
      </c>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24"/>
      <c r="AP23" s="24"/>
      <c r="AQ23" s="24"/>
      <c r="AR23" s="22"/>
      <c r="BE23" s="35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6"/>
    </row>
    <row r="25" spans="2:57" s="1" customFormat="1" ht="6.95"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56"/>
    </row>
    <row r="26" spans="1:57" s="2" customFormat="1" ht="25.9" customHeight="1">
      <c r="A26" s="37"/>
      <c r="B26" s="38"/>
      <c r="C26" s="39"/>
      <c r="D26" s="40" t="s">
        <v>45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64">
        <f>ROUND(AG54,2)</f>
        <v>0</v>
      </c>
      <c r="AL26" s="365"/>
      <c r="AM26" s="365"/>
      <c r="AN26" s="365"/>
      <c r="AO26" s="365"/>
      <c r="AP26" s="39"/>
      <c r="AQ26" s="39"/>
      <c r="AR26" s="42"/>
      <c r="BE26" s="356"/>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56"/>
    </row>
    <row r="28" spans="1:57" s="2" customFormat="1" ht="12.75">
      <c r="A28" s="37"/>
      <c r="B28" s="38"/>
      <c r="C28" s="39"/>
      <c r="D28" s="39"/>
      <c r="E28" s="39"/>
      <c r="F28" s="39"/>
      <c r="G28" s="39"/>
      <c r="H28" s="39"/>
      <c r="I28" s="39"/>
      <c r="J28" s="39"/>
      <c r="K28" s="39"/>
      <c r="L28" s="366" t="s">
        <v>46</v>
      </c>
      <c r="M28" s="366"/>
      <c r="N28" s="366"/>
      <c r="O28" s="366"/>
      <c r="P28" s="366"/>
      <c r="Q28" s="39"/>
      <c r="R28" s="39"/>
      <c r="S28" s="39"/>
      <c r="T28" s="39"/>
      <c r="U28" s="39"/>
      <c r="V28" s="39"/>
      <c r="W28" s="366" t="s">
        <v>47</v>
      </c>
      <c r="X28" s="366"/>
      <c r="Y28" s="366"/>
      <c r="Z28" s="366"/>
      <c r="AA28" s="366"/>
      <c r="AB28" s="366"/>
      <c r="AC28" s="366"/>
      <c r="AD28" s="366"/>
      <c r="AE28" s="366"/>
      <c r="AF28" s="39"/>
      <c r="AG28" s="39"/>
      <c r="AH28" s="39"/>
      <c r="AI28" s="39"/>
      <c r="AJ28" s="39"/>
      <c r="AK28" s="366" t="s">
        <v>48</v>
      </c>
      <c r="AL28" s="366"/>
      <c r="AM28" s="366"/>
      <c r="AN28" s="366"/>
      <c r="AO28" s="366"/>
      <c r="AP28" s="39"/>
      <c r="AQ28" s="39"/>
      <c r="AR28" s="42"/>
      <c r="BE28" s="356"/>
    </row>
    <row r="29" spans="2:57" s="3" customFormat="1" ht="14.45" customHeight="1">
      <c r="B29" s="43"/>
      <c r="C29" s="44"/>
      <c r="D29" s="31" t="s">
        <v>49</v>
      </c>
      <c r="E29" s="44"/>
      <c r="F29" s="31" t="s">
        <v>50</v>
      </c>
      <c r="G29" s="44"/>
      <c r="H29" s="44"/>
      <c r="I29" s="44"/>
      <c r="J29" s="44"/>
      <c r="K29" s="44"/>
      <c r="L29" s="369">
        <v>0.21</v>
      </c>
      <c r="M29" s="368"/>
      <c r="N29" s="368"/>
      <c r="O29" s="368"/>
      <c r="P29" s="368"/>
      <c r="Q29" s="44"/>
      <c r="R29" s="44"/>
      <c r="S29" s="44"/>
      <c r="T29" s="44"/>
      <c r="U29" s="44"/>
      <c r="V29" s="44"/>
      <c r="W29" s="367">
        <f>ROUND(AZ54,2)</f>
        <v>0</v>
      </c>
      <c r="X29" s="368"/>
      <c r="Y29" s="368"/>
      <c r="Z29" s="368"/>
      <c r="AA29" s="368"/>
      <c r="AB29" s="368"/>
      <c r="AC29" s="368"/>
      <c r="AD29" s="368"/>
      <c r="AE29" s="368"/>
      <c r="AF29" s="44"/>
      <c r="AG29" s="44"/>
      <c r="AH29" s="44"/>
      <c r="AI29" s="44"/>
      <c r="AJ29" s="44"/>
      <c r="AK29" s="367">
        <f>ROUND(AV54,2)</f>
        <v>0</v>
      </c>
      <c r="AL29" s="368"/>
      <c r="AM29" s="368"/>
      <c r="AN29" s="368"/>
      <c r="AO29" s="368"/>
      <c r="AP29" s="44"/>
      <c r="AQ29" s="44"/>
      <c r="AR29" s="45"/>
      <c r="BE29" s="357"/>
    </row>
    <row r="30" spans="2:57" s="3" customFormat="1" ht="14.45" customHeight="1">
      <c r="B30" s="43"/>
      <c r="C30" s="44"/>
      <c r="D30" s="44"/>
      <c r="E30" s="44"/>
      <c r="F30" s="31" t="s">
        <v>51</v>
      </c>
      <c r="G30" s="44"/>
      <c r="H30" s="44"/>
      <c r="I30" s="44"/>
      <c r="J30" s="44"/>
      <c r="K30" s="44"/>
      <c r="L30" s="369">
        <v>0.15</v>
      </c>
      <c r="M30" s="368"/>
      <c r="N30" s="368"/>
      <c r="O30" s="368"/>
      <c r="P30" s="368"/>
      <c r="Q30" s="44"/>
      <c r="R30" s="44"/>
      <c r="S30" s="44"/>
      <c r="T30" s="44"/>
      <c r="U30" s="44"/>
      <c r="V30" s="44"/>
      <c r="W30" s="367">
        <f>ROUND(BA54,2)</f>
        <v>0</v>
      </c>
      <c r="X30" s="368"/>
      <c r="Y30" s="368"/>
      <c r="Z30" s="368"/>
      <c r="AA30" s="368"/>
      <c r="AB30" s="368"/>
      <c r="AC30" s="368"/>
      <c r="AD30" s="368"/>
      <c r="AE30" s="368"/>
      <c r="AF30" s="44"/>
      <c r="AG30" s="44"/>
      <c r="AH30" s="44"/>
      <c r="AI30" s="44"/>
      <c r="AJ30" s="44"/>
      <c r="AK30" s="367">
        <f>ROUND(AW54,2)</f>
        <v>0</v>
      </c>
      <c r="AL30" s="368"/>
      <c r="AM30" s="368"/>
      <c r="AN30" s="368"/>
      <c r="AO30" s="368"/>
      <c r="AP30" s="44"/>
      <c r="AQ30" s="44"/>
      <c r="AR30" s="45"/>
      <c r="BE30" s="357"/>
    </row>
    <row r="31" spans="2:57" s="3" customFormat="1" ht="14.45" customHeight="1" hidden="1">
      <c r="B31" s="43"/>
      <c r="C31" s="44"/>
      <c r="D31" s="44"/>
      <c r="E31" s="44"/>
      <c r="F31" s="31" t="s">
        <v>52</v>
      </c>
      <c r="G31" s="44"/>
      <c r="H31" s="44"/>
      <c r="I31" s="44"/>
      <c r="J31" s="44"/>
      <c r="K31" s="44"/>
      <c r="L31" s="369">
        <v>0.21</v>
      </c>
      <c r="M31" s="368"/>
      <c r="N31" s="368"/>
      <c r="O31" s="368"/>
      <c r="P31" s="368"/>
      <c r="Q31" s="44"/>
      <c r="R31" s="44"/>
      <c r="S31" s="44"/>
      <c r="T31" s="44"/>
      <c r="U31" s="44"/>
      <c r="V31" s="44"/>
      <c r="W31" s="367">
        <f>ROUND(BB54,2)</f>
        <v>0</v>
      </c>
      <c r="X31" s="368"/>
      <c r="Y31" s="368"/>
      <c r="Z31" s="368"/>
      <c r="AA31" s="368"/>
      <c r="AB31" s="368"/>
      <c r="AC31" s="368"/>
      <c r="AD31" s="368"/>
      <c r="AE31" s="368"/>
      <c r="AF31" s="44"/>
      <c r="AG31" s="44"/>
      <c r="AH31" s="44"/>
      <c r="AI31" s="44"/>
      <c r="AJ31" s="44"/>
      <c r="AK31" s="367">
        <v>0</v>
      </c>
      <c r="AL31" s="368"/>
      <c r="AM31" s="368"/>
      <c r="AN31" s="368"/>
      <c r="AO31" s="368"/>
      <c r="AP31" s="44"/>
      <c r="AQ31" s="44"/>
      <c r="AR31" s="45"/>
      <c r="BE31" s="357"/>
    </row>
    <row r="32" spans="2:57" s="3" customFormat="1" ht="14.45" customHeight="1" hidden="1">
      <c r="B32" s="43"/>
      <c r="C32" s="44"/>
      <c r="D32" s="44"/>
      <c r="E32" s="44"/>
      <c r="F32" s="31" t="s">
        <v>53</v>
      </c>
      <c r="G32" s="44"/>
      <c r="H32" s="44"/>
      <c r="I32" s="44"/>
      <c r="J32" s="44"/>
      <c r="K32" s="44"/>
      <c r="L32" s="369">
        <v>0.15</v>
      </c>
      <c r="M32" s="368"/>
      <c r="N32" s="368"/>
      <c r="O32" s="368"/>
      <c r="P32" s="368"/>
      <c r="Q32" s="44"/>
      <c r="R32" s="44"/>
      <c r="S32" s="44"/>
      <c r="T32" s="44"/>
      <c r="U32" s="44"/>
      <c r="V32" s="44"/>
      <c r="W32" s="367">
        <f>ROUND(BC54,2)</f>
        <v>0</v>
      </c>
      <c r="X32" s="368"/>
      <c r="Y32" s="368"/>
      <c r="Z32" s="368"/>
      <c r="AA32" s="368"/>
      <c r="AB32" s="368"/>
      <c r="AC32" s="368"/>
      <c r="AD32" s="368"/>
      <c r="AE32" s="368"/>
      <c r="AF32" s="44"/>
      <c r="AG32" s="44"/>
      <c r="AH32" s="44"/>
      <c r="AI32" s="44"/>
      <c r="AJ32" s="44"/>
      <c r="AK32" s="367">
        <v>0</v>
      </c>
      <c r="AL32" s="368"/>
      <c r="AM32" s="368"/>
      <c r="AN32" s="368"/>
      <c r="AO32" s="368"/>
      <c r="AP32" s="44"/>
      <c r="AQ32" s="44"/>
      <c r="AR32" s="45"/>
      <c r="BE32" s="357"/>
    </row>
    <row r="33" spans="2:44" s="3" customFormat="1" ht="14.45" customHeight="1" hidden="1">
      <c r="B33" s="43"/>
      <c r="C33" s="44"/>
      <c r="D33" s="44"/>
      <c r="E33" s="44"/>
      <c r="F33" s="31" t="s">
        <v>54</v>
      </c>
      <c r="G33" s="44"/>
      <c r="H33" s="44"/>
      <c r="I33" s="44"/>
      <c r="J33" s="44"/>
      <c r="K33" s="44"/>
      <c r="L33" s="369">
        <v>0</v>
      </c>
      <c r="M33" s="368"/>
      <c r="N33" s="368"/>
      <c r="O33" s="368"/>
      <c r="P33" s="368"/>
      <c r="Q33" s="44"/>
      <c r="R33" s="44"/>
      <c r="S33" s="44"/>
      <c r="T33" s="44"/>
      <c r="U33" s="44"/>
      <c r="V33" s="44"/>
      <c r="W33" s="367">
        <f>ROUND(BD54,2)</f>
        <v>0</v>
      </c>
      <c r="X33" s="368"/>
      <c r="Y33" s="368"/>
      <c r="Z33" s="368"/>
      <c r="AA33" s="368"/>
      <c r="AB33" s="368"/>
      <c r="AC33" s="368"/>
      <c r="AD33" s="368"/>
      <c r="AE33" s="368"/>
      <c r="AF33" s="44"/>
      <c r="AG33" s="44"/>
      <c r="AH33" s="44"/>
      <c r="AI33" s="44"/>
      <c r="AJ33" s="44"/>
      <c r="AK33" s="367">
        <v>0</v>
      </c>
      <c r="AL33" s="368"/>
      <c r="AM33" s="368"/>
      <c r="AN33" s="368"/>
      <c r="AO33" s="368"/>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55</v>
      </c>
      <c r="E35" s="48"/>
      <c r="F35" s="48"/>
      <c r="G35" s="48"/>
      <c r="H35" s="48"/>
      <c r="I35" s="48"/>
      <c r="J35" s="48"/>
      <c r="K35" s="48"/>
      <c r="L35" s="48"/>
      <c r="M35" s="48"/>
      <c r="N35" s="48"/>
      <c r="O35" s="48"/>
      <c r="P35" s="48"/>
      <c r="Q35" s="48"/>
      <c r="R35" s="48"/>
      <c r="S35" s="48"/>
      <c r="T35" s="49" t="s">
        <v>56</v>
      </c>
      <c r="U35" s="48"/>
      <c r="V35" s="48"/>
      <c r="W35" s="48"/>
      <c r="X35" s="373" t="s">
        <v>57</v>
      </c>
      <c r="Y35" s="371"/>
      <c r="Z35" s="371"/>
      <c r="AA35" s="371"/>
      <c r="AB35" s="371"/>
      <c r="AC35" s="48"/>
      <c r="AD35" s="48"/>
      <c r="AE35" s="48"/>
      <c r="AF35" s="48"/>
      <c r="AG35" s="48"/>
      <c r="AH35" s="48"/>
      <c r="AI35" s="48"/>
      <c r="AJ35" s="48"/>
      <c r="AK35" s="370">
        <f>SUM(AK26:AK33)</f>
        <v>0</v>
      </c>
      <c r="AL35" s="371"/>
      <c r="AM35" s="371"/>
      <c r="AN35" s="371"/>
      <c r="AO35" s="372"/>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5" t="s">
        <v>58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08/2022</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52" t="str">
        <f>K6</f>
        <v>Nemocnice Sokolov, Slovenská 545 Pavilon D / 2.NP - ONP A</v>
      </c>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Sokolov</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78" t="str">
        <f>IF(AN8="","",AN8)</f>
        <v>29. 9. 2022</v>
      </c>
      <c r="AN47" s="378"/>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25.7" customHeight="1">
      <c r="A49" s="37"/>
      <c r="B49" s="38"/>
      <c r="C49" s="31" t="s">
        <v>30</v>
      </c>
      <c r="D49" s="39"/>
      <c r="E49" s="39"/>
      <c r="F49" s="39"/>
      <c r="G49" s="39"/>
      <c r="H49" s="39"/>
      <c r="I49" s="39"/>
      <c r="J49" s="39"/>
      <c r="K49" s="39"/>
      <c r="L49" s="55" t="str">
        <f>IF(E11="","",E11)</f>
        <v>Karlovarský kraj</v>
      </c>
      <c r="M49" s="39"/>
      <c r="N49" s="39"/>
      <c r="O49" s="39"/>
      <c r="P49" s="39"/>
      <c r="Q49" s="39"/>
      <c r="R49" s="39"/>
      <c r="S49" s="39"/>
      <c r="T49" s="39"/>
      <c r="U49" s="39"/>
      <c r="V49" s="39"/>
      <c r="W49" s="39"/>
      <c r="X49" s="39"/>
      <c r="Y49" s="39"/>
      <c r="Z49" s="39"/>
      <c r="AA49" s="39"/>
      <c r="AB49" s="39"/>
      <c r="AC49" s="39"/>
      <c r="AD49" s="39"/>
      <c r="AE49" s="39"/>
      <c r="AF49" s="39"/>
      <c r="AG49" s="39"/>
      <c r="AH49" s="39"/>
      <c r="AI49" s="31" t="s">
        <v>37</v>
      </c>
      <c r="AJ49" s="39"/>
      <c r="AK49" s="39"/>
      <c r="AL49" s="39"/>
      <c r="AM49" s="379" t="str">
        <f>IF(E17="","",E17)</f>
        <v>JURICA a.s. - Ateliér Sokolov</v>
      </c>
      <c r="AN49" s="380"/>
      <c r="AO49" s="380"/>
      <c r="AP49" s="380"/>
      <c r="AQ49" s="39"/>
      <c r="AR49" s="42"/>
      <c r="AS49" s="381" t="s">
        <v>59</v>
      </c>
      <c r="AT49" s="382"/>
      <c r="AU49" s="63"/>
      <c r="AV49" s="63"/>
      <c r="AW49" s="63"/>
      <c r="AX49" s="63"/>
      <c r="AY49" s="63"/>
      <c r="AZ49" s="63"/>
      <c r="BA49" s="63"/>
      <c r="BB49" s="63"/>
      <c r="BC49" s="63"/>
      <c r="BD49" s="64"/>
      <c r="BE49" s="37"/>
    </row>
    <row r="50" spans="1:57" s="2" customFormat="1" ht="15.2" customHeight="1">
      <c r="A50" s="37"/>
      <c r="B50" s="38"/>
      <c r="C50" s="31" t="s">
        <v>35</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41</v>
      </c>
      <c r="AJ50" s="39"/>
      <c r="AK50" s="39"/>
      <c r="AL50" s="39"/>
      <c r="AM50" s="379" t="str">
        <f>IF(E20="","",E20)</f>
        <v>Eva Marková</v>
      </c>
      <c r="AN50" s="380"/>
      <c r="AO50" s="380"/>
      <c r="AP50" s="380"/>
      <c r="AQ50" s="39"/>
      <c r="AR50" s="42"/>
      <c r="AS50" s="383"/>
      <c r="AT50" s="384"/>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85"/>
      <c r="AT51" s="386"/>
      <c r="AU51" s="67"/>
      <c r="AV51" s="67"/>
      <c r="AW51" s="67"/>
      <c r="AX51" s="67"/>
      <c r="AY51" s="67"/>
      <c r="AZ51" s="67"/>
      <c r="BA51" s="67"/>
      <c r="BB51" s="67"/>
      <c r="BC51" s="67"/>
      <c r="BD51" s="68"/>
      <c r="BE51" s="37"/>
    </row>
    <row r="52" spans="1:57" s="2" customFormat="1" ht="29.25" customHeight="1">
      <c r="A52" s="37"/>
      <c r="B52" s="38"/>
      <c r="C52" s="348" t="s">
        <v>60</v>
      </c>
      <c r="D52" s="349"/>
      <c r="E52" s="349"/>
      <c r="F52" s="349"/>
      <c r="G52" s="349"/>
      <c r="H52" s="69"/>
      <c r="I52" s="351" t="s">
        <v>61</v>
      </c>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77" t="s">
        <v>62</v>
      </c>
      <c r="AH52" s="349"/>
      <c r="AI52" s="349"/>
      <c r="AJ52" s="349"/>
      <c r="AK52" s="349"/>
      <c r="AL52" s="349"/>
      <c r="AM52" s="349"/>
      <c r="AN52" s="351" t="s">
        <v>63</v>
      </c>
      <c r="AO52" s="349"/>
      <c r="AP52" s="349"/>
      <c r="AQ52" s="70" t="s">
        <v>64</v>
      </c>
      <c r="AR52" s="42"/>
      <c r="AS52" s="71" t="s">
        <v>65</v>
      </c>
      <c r="AT52" s="72" t="s">
        <v>66</v>
      </c>
      <c r="AU52" s="72" t="s">
        <v>67</v>
      </c>
      <c r="AV52" s="72" t="s">
        <v>68</v>
      </c>
      <c r="AW52" s="72" t="s">
        <v>69</v>
      </c>
      <c r="AX52" s="72" t="s">
        <v>70</v>
      </c>
      <c r="AY52" s="72" t="s">
        <v>71</v>
      </c>
      <c r="AZ52" s="72" t="s">
        <v>72</v>
      </c>
      <c r="BA52" s="72" t="s">
        <v>73</v>
      </c>
      <c r="BB52" s="72" t="s">
        <v>74</v>
      </c>
      <c r="BC52" s="72" t="s">
        <v>75</v>
      </c>
      <c r="BD52" s="73" t="s">
        <v>76</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77</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54">
        <f>ROUND(SUM(AG55:AG65),2)</f>
        <v>0</v>
      </c>
      <c r="AH54" s="354"/>
      <c r="AI54" s="354"/>
      <c r="AJ54" s="354"/>
      <c r="AK54" s="354"/>
      <c r="AL54" s="354"/>
      <c r="AM54" s="354"/>
      <c r="AN54" s="387">
        <f aca="true" t="shared" si="0" ref="AN54:AN65">SUM(AG54,AT54)</f>
        <v>0</v>
      </c>
      <c r="AO54" s="387"/>
      <c r="AP54" s="387"/>
      <c r="AQ54" s="81" t="s">
        <v>32</v>
      </c>
      <c r="AR54" s="82"/>
      <c r="AS54" s="83">
        <f>ROUND(SUM(AS55:AS65),2)</f>
        <v>0</v>
      </c>
      <c r="AT54" s="84">
        <f aca="true" t="shared" si="1" ref="AT54:AT65">ROUND(SUM(AV54:AW54),2)</f>
        <v>0</v>
      </c>
      <c r="AU54" s="85">
        <f>ROUND(SUM(AU55:AU65),5)</f>
        <v>0</v>
      </c>
      <c r="AV54" s="84">
        <f>ROUND(AZ54*L29,2)</f>
        <v>0</v>
      </c>
      <c r="AW54" s="84">
        <f>ROUND(BA54*L30,2)</f>
        <v>0</v>
      </c>
      <c r="AX54" s="84">
        <f>ROUND(BB54*L29,2)</f>
        <v>0</v>
      </c>
      <c r="AY54" s="84">
        <f>ROUND(BC54*L30,2)</f>
        <v>0</v>
      </c>
      <c r="AZ54" s="84">
        <f>ROUND(SUM(AZ55:AZ65),2)</f>
        <v>0</v>
      </c>
      <c r="BA54" s="84">
        <f>ROUND(SUM(BA55:BA65),2)</f>
        <v>0</v>
      </c>
      <c r="BB54" s="84">
        <f>ROUND(SUM(BB55:BB65),2)</f>
        <v>0</v>
      </c>
      <c r="BC54" s="84">
        <f>ROUND(SUM(BC55:BC65),2)</f>
        <v>0</v>
      </c>
      <c r="BD54" s="86">
        <f>ROUND(SUM(BD55:BD65),2)</f>
        <v>0</v>
      </c>
      <c r="BS54" s="87" t="s">
        <v>78</v>
      </c>
      <c r="BT54" s="87" t="s">
        <v>79</v>
      </c>
      <c r="BU54" s="88" t="s">
        <v>80</v>
      </c>
      <c r="BV54" s="87" t="s">
        <v>81</v>
      </c>
      <c r="BW54" s="87" t="s">
        <v>5</v>
      </c>
      <c r="BX54" s="87" t="s">
        <v>82</v>
      </c>
      <c r="CL54" s="87" t="s">
        <v>19</v>
      </c>
    </row>
    <row r="55" spans="1:91" s="7" customFormat="1" ht="24.75" customHeight="1">
      <c r="A55" s="89" t="s">
        <v>83</v>
      </c>
      <c r="B55" s="90"/>
      <c r="C55" s="91"/>
      <c r="D55" s="350" t="s">
        <v>84</v>
      </c>
      <c r="E55" s="350"/>
      <c r="F55" s="350"/>
      <c r="G55" s="350"/>
      <c r="H55" s="350"/>
      <c r="I55" s="92"/>
      <c r="J55" s="350" t="s">
        <v>85</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75">
        <f>'D.1.1.-ST - Stavební část'!J30</f>
        <v>0</v>
      </c>
      <c r="AH55" s="376"/>
      <c r="AI55" s="376"/>
      <c r="AJ55" s="376"/>
      <c r="AK55" s="376"/>
      <c r="AL55" s="376"/>
      <c r="AM55" s="376"/>
      <c r="AN55" s="375">
        <f t="shared" si="0"/>
        <v>0</v>
      </c>
      <c r="AO55" s="376"/>
      <c r="AP55" s="376"/>
      <c r="AQ55" s="93" t="s">
        <v>86</v>
      </c>
      <c r="AR55" s="94"/>
      <c r="AS55" s="95">
        <v>0</v>
      </c>
      <c r="AT55" s="96">
        <f t="shared" si="1"/>
        <v>0</v>
      </c>
      <c r="AU55" s="97">
        <f>'D.1.1.-ST - Stavební část'!P97</f>
        <v>0</v>
      </c>
      <c r="AV55" s="96">
        <f>'D.1.1.-ST - Stavební část'!J33</f>
        <v>0</v>
      </c>
      <c r="AW55" s="96">
        <f>'D.1.1.-ST - Stavební část'!J34</f>
        <v>0</v>
      </c>
      <c r="AX55" s="96">
        <f>'D.1.1.-ST - Stavební část'!J35</f>
        <v>0</v>
      </c>
      <c r="AY55" s="96">
        <f>'D.1.1.-ST - Stavební část'!J36</f>
        <v>0</v>
      </c>
      <c r="AZ55" s="96">
        <f>'D.1.1.-ST - Stavební část'!F33</f>
        <v>0</v>
      </c>
      <c r="BA55" s="96">
        <f>'D.1.1.-ST - Stavební část'!F34</f>
        <v>0</v>
      </c>
      <c r="BB55" s="96">
        <f>'D.1.1.-ST - Stavební část'!F35</f>
        <v>0</v>
      </c>
      <c r="BC55" s="96">
        <f>'D.1.1.-ST - Stavební část'!F36</f>
        <v>0</v>
      </c>
      <c r="BD55" s="98">
        <f>'D.1.1.-ST - Stavební část'!F37</f>
        <v>0</v>
      </c>
      <c r="BT55" s="99" t="s">
        <v>87</v>
      </c>
      <c r="BV55" s="99" t="s">
        <v>81</v>
      </c>
      <c r="BW55" s="99" t="s">
        <v>88</v>
      </c>
      <c r="BX55" s="99" t="s">
        <v>5</v>
      </c>
      <c r="CL55" s="99" t="s">
        <v>19</v>
      </c>
      <c r="CM55" s="99" t="s">
        <v>89</v>
      </c>
    </row>
    <row r="56" spans="1:91" s="7" customFormat="1" ht="24.75" customHeight="1">
      <c r="A56" s="89" t="s">
        <v>83</v>
      </c>
      <c r="B56" s="90"/>
      <c r="C56" s="91"/>
      <c r="D56" s="350" t="s">
        <v>90</v>
      </c>
      <c r="E56" s="350"/>
      <c r="F56" s="350"/>
      <c r="G56" s="350"/>
      <c r="H56" s="350"/>
      <c r="I56" s="92"/>
      <c r="J56" s="350" t="s">
        <v>91</v>
      </c>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75">
        <f>'D.1.1.-MOB - Mobiliář'!J30</f>
        <v>0</v>
      </c>
      <c r="AH56" s="376"/>
      <c r="AI56" s="376"/>
      <c r="AJ56" s="376"/>
      <c r="AK56" s="376"/>
      <c r="AL56" s="376"/>
      <c r="AM56" s="376"/>
      <c r="AN56" s="375">
        <f t="shared" si="0"/>
        <v>0</v>
      </c>
      <c r="AO56" s="376"/>
      <c r="AP56" s="376"/>
      <c r="AQ56" s="93" t="s">
        <v>86</v>
      </c>
      <c r="AR56" s="94"/>
      <c r="AS56" s="95">
        <v>0</v>
      </c>
      <c r="AT56" s="96">
        <f t="shared" si="1"/>
        <v>0</v>
      </c>
      <c r="AU56" s="97">
        <f>'D.1.1.-MOB - Mobiliář'!P82</f>
        <v>0</v>
      </c>
      <c r="AV56" s="96">
        <f>'D.1.1.-MOB - Mobiliář'!J33</f>
        <v>0</v>
      </c>
      <c r="AW56" s="96">
        <f>'D.1.1.-MOB - Mobiliář'!J34</f>
        <v>0</v>
      </c>
      <c r="AX56" s="96">
        <f>'D.1.1.-MOB - Mobiliář'!J35</f>
        <v>0</v>
      </c>
      <c r="AY56" s="96">
        <f>'D.1.1.-MOB - Mobiliář'!J36</f>
        <v>0</v>
      </c>
      <c r="AZ56" s="96">
        <f>'D.1.1.-MOB - Mobiliář'!F33</f>
        <v>0</v>
      </c>
      <c r="BA56" s="96">
        <f>'D.1.1.-MOB - Mobiliář'!F34</f>
        <v>0</v>
      </c>
      <c r="BB56" s="96">
        <f>'D.1.1.-MOB - Mobiliář'!F35</f>
        <v>0</v>
      </c>
      <c r="BC56" s="96">
        <f>'D.1.1.-MOB - Mobiliář'!F36</f>
        <v>0</v>
      </c>
      <c r="BD56" s="98">
        <f>'D.1.1.-MOB - Mobiliář'!F37</f>
        <v>0</v>
      </c>
      <c r="BT56" s="99" t="s">
        <v>87</v>
      </c>
      <c r="BV56" s="99" t="s">
        <v>81</v>
      </c>
      <c r="BW56" s="99" t="s">
        <v>92</v>
      </c>
      <c r="BX56" s="99" t="s">
        <v>5</v>
      </c>
      <c r="CL56" s="99" t="s">
        <v>19</v>
      </c>
      <c r="CM56" s="99" t="s">
        <v>89</v>
      </c>
    </row>
    <row r="57" spans="1:91" s="7" customFormat="1" ht="24.75" customHeight="1">
      <c r="A57" s="89" t="s">
        <v>83</v>
      </c>
      <c r="B57" s="90"/>
      <c r="C57" s="91"/>
      <c r="D57" s="350" t="s">
        <v>93</v>
      </c>
      <c r="E57" s="350"/>
      <c r="F57" s="350"/>
      <c r="G57" s="350"/>
      <c r="H57" s="350"/>
      <c r="I57" s="92"/>
      <c r="J57" s="350" t="s">
        <v>94</v>
      </c>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75">
        <f>'D.1.4.-VZT - Vzduchotechnika'!J30</f>
        <v>0</v>
      </c>
      <c r="AH57" s="376"/>
      <c r="AI57" s="376"/>
      <c r="AJ57" s="376"/>
      <c r="AK57" s="376"/>
      <c r="AL57" s="376"/>
      <c r="AM57" s="376"/>
      <c r="AN57" s="375">
        <f t="shared" si="0"/>
        <v>0</v>
      </c>
      <c r="AO57" s="376"/>
      <c r="AP57" s="376"/>
      <c r="AQ57" s="93" t="s">
        <v>86</v>
      </c>
      <c r="AR57" s="94"/>
      <c r="AS57" s="95">
        <v>0</v>
      </c>
      <c r="AT57" s="96">
        <f t="shared" si="1"/>
        <v>0</v>
      </c>
      <c r="AU57" s="97">
        <f>'D.1.4.-VZT - Vzduchotechnika'!P83</f>
        <v>0</v>
      </c>
      <c r="AV57" s="96">
        <f>'D.1.4.-VZT - Vzduchotechnika'!J33</f>
        <v>0</v>
      </c>
      <c r="AW57" s="96">
        <f>'D.1.4.-VZT - Vzduchotechnika'!J34</f>
        <v>0</v>
      </c>
      <c r="AX57" s="96">
        <f>'D.1.4.-VZT - Vzduchotechnika'!J35</f>
        <v>0</v>
      </c>
      <c r="AY57" s="96">
        <f>'D.1.4.-VZT - Vzduchotechnika'!J36</f>
        <v>0</v>
      </c>
      <c r="AZ57" s="96">
        <f>'D.1.4.-VZT - Vzduchotechnika'!F33</f>
        <v>0</v>
      </c>
      <c r="BA57" s="96">
        <f>'D.1.4.-VZT - Vzduchotechnika'!F34</f>
        <v>0</v>
      </c>
      <c r="BB57" s="96">
        <f>'D.1.4.-VZT - Vzduchotechnika'!F35</f>
        <v>0</v>
      </c>
      <c r="BC57" s="96">
        <f>'D.1.4.-VZT - Vzduchotechnika'!F36</f>
        <v>0</v>
      </c>
      <c r="BD57" s="98">
        <f>'D.1.4.-VZT - Vzduchotechnika'!F37</f>
        <v>0</v>
      </c>
      <c r="BT57" s="99" t="s">
        <v>87</v>
      </c>
      <c r="BV57" s="99" t="s">
        <v>81</v>
      </c>
      <c r="BW57" s="99" t="s">
        <v>95</v>
      </c>
      <c r="BX57" s="99" t="s">
        <v>5</v>
      </c>
      <c r="CL57" s="99" t="s">
        <v>32</v>
      </c>
      <c r="CM57" s="99" t="s">
        <v>89</v>
      </c>
    </row>
    <row r="58" spans="1:91" s="7" customFormat="1" ht="24.75" customHeight="1">
      <c r="A58" s="89" t="s">
        <v>83</v>
      </c>
      <c r="B58" s="90"/>
      <c r="C58" s="91"/>
      <c r="D58" s="350" t="s">
        <v>96</v>
      </c>
      <c r="E58" s="350"/>
      <c r="F58" s="350"/>
      <c r="G58" s="350"/>
      <c r="H58" s="350"/>
      <c r="I58" s="92"/>
      <c r="J58" s="350" t="s">
        <v>97</v>
      </c>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75">
        <f>'D.1.4.-ZTI - Zdravotní in...'!J30</f>
        <v>0</v>
      </c>
      <c r="AH58" s="376"/>
      <c r="AI58" s="376"/>
      <c r="AJ58" s="376"/>
      <c r="AK58" s="376"/>
      <c r="AL58" s="376"/>
      <c r="AM58" s="376"/>
      <c r="AN58" s="375">
        <f t="shared" si="0"/>
        <v>0</v>
      </c>
      <c r="AO58" s="376"/>
      <c r="AP58" s="376"/>
      <c r="AQ58" s="93" t="s">
        <v>86</v>
      </c>
      <c r="AR58" s="94"/>
      <c r="AS58" s="95">
        <v>0</v>
      </c>
      <c r="AT58" s="96">
        <f t="shared" si="1"/>
        <v>0</v>
      </c>
      <c r="AU58" s="97">
        <f>'D.1.4.-ZTI - Zdravotní in...'!P90</f>
        <v>0</v>
      </c>
      <c r="AV58" s="96">
        <f>'D.1.4.-ZTI - Zdravotní in...'!J33</f>
        <v>0</v>
      </c>
      <c r="AW58" s="96">
        <f>'D.1.4.-ZTI - Zdravotní in...'!J34</f>
        <v>0</v>
      </c>
      <c r="AX58" s="96">
        <f>'D.1.4.-ZTI - Zdravotní in...'!J35</f>
        <v>0</v>
      </c>
      <c r="AY58" s="96">
        <f>'D.1.4.-ZTI - Zdravotní in...'!J36</f>
        <v>0</v>
      </c>
      <c r="AZ58" s="96">
        <f>'D.1.4.-ZTI - Zdravotní in...'!F33</f>
        <v>0</v>
      </c>
      <c r="BA58" s="96">
        <f>'D.1.4.-ZTI - Zdravotní in...'!F34</f>
        <v>0</v>
      </c>
      <c r="BB58" s="96">
        <f>'D.1.4.-ZTI - Zdravotní in...'!F35</f>
        <v>0</v>
      </c>
      <c r="BC58" s="96">
        <f>'D.1.4.-ZTI - Zdravotní in...'!F36</f>
        <v>0</v>
      </c>
      <c r="BD58" s="98">
        <f>'D.1.4.-ZTI - Zdravotní in...'!F37</f>
        <v>0</v>
      </c>
      <c r="BT58" s="99" t="s">
        <v>87</v>
      </c>
      <c r="BV58" s="99" t="s">
        <v>81</v>
      </c>
      <c r="BW58" s="99" t="s">
        <v>98</v>
      </c>
      <c r="BX58" s="99" t="s">
        <v>5</v>
      </c>
      <c r="CL58" s="99" t="s">
        <v>19</v>
      </c>
      <c r="CM58" s="99" t="s">
        <v>89</v>
      </c>
    </row>
    <row r="59" spans="1:91" s="7" customFormat="1" ht="24.75" customHeight="1">
      <c r="A59" s="89" t="s">
        <v>83</v>
      </c>
      <c r="B59" s="90"/>
      <c r="C59" s="91"/>
      <c r="D59" s="350" t="s">
        <v>99</v>
      </c>
      <c r="E59" s="350"/>
      <c r="F59" s="350"/>
      <c r="G59" s="350"/>
      <c r="H59" s="350"/>
      <c r="I59" s="92"/>
      <c r="J59" s="350" t="s">
        <v>100</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75">
        <f>'D.1.4.-ÚT - Vytápění'!J30</f>
        <v>0</v>
      </c>
      <c r="AH59" s="376"/>
      <c r="AI59" s="376"/>
      <c r="AJ59" s="376"/>
      <c r="AK59" s="376"/>
      <c r="AL59" s="376"/>
      <c r="AM59" s="376"/>
      <c r="AN59" s="375">
        <f t="shared" si="0"/>
        <v>0</v>
      </c>
      <c r="AO59" s="376"/>
      <c r="AP59" s="376"/>
      <c r="AQ59" s="93" t="s">
        <v>86</v>
      </c>
      <c r="AR59" s="94"/>
      <c r="AS59" s="95">
        <v>0</v>
      </c>
      <c r="AT59" s="96">
        <f t="shared" si="1"/>
        <v>0</v>
      </c>
      <c r="AU59" s="97">
        <f>'D.1.4.-ÚT - Vytápění'!P89</f>
        <v>0</v>
      </c>
      <c r="AV59" s="96">
        <f>'D.1.4.-ÚT - Vytápění'!J33</f>
        <v>0</v>
      </c>
      <c r="AW59" s="96">
        <f>'D.1.4.-ÚT - Vytápění'!J34</f>
        <v>0</v>
      </c>
      <c r="AX59" s="96">
        <f>'D.1.4.-ÚT - Vytápění'!J35</f>
        <v>0</v>
      </c>
      <c r="AY59" s="96">
        <f>'D.1.4.-ÚT - Vytápění'!J36</f>
        <v>0</v>
      </c>
      <c r="AZ59" s="96">
        <f>'D.1.4.-ÚT - Vytápění'!F33</f>
        <v>0</v>
      </c>
      <c r="BA59" s="96">
        <f>'D.1.4.-ÚT - Vytápění'!F34</f>
        <v>0</v>
      </c>
      <c r="BB59" s="96">
        <f>'D.1.4.-ÚT - Vytápění'!F35</f>
        <v>0</v>
      </c>
      <c r="BC59" s="96">
        <f>'D.1.4.-ÚT - Vytápění'!F36</f>
        <v>0</v>
      </c>
      <c r="BD59" s="98">
        <f>'D.1.4.-ÚT - Vytápění'!F37</f>
        <v>0</v>
      </c>
      <c r="BT59" s="99" t="s">
        <v>87</v>
      </c>
      <c r="BV59" s="99" t="s">
        <v>81</v>
      </c>
      <c r="BW59" s="99" t="s">
        <v>101</v>
      </c>
      <c r="BX59" s="99" t="s">
        <v>5</v>
      </c>
      <c r="CL59" s="99" t="s">
        <v>19</v>
      </c>
      <c r="CM59" s="99" t="s">
        <v>89</v>
      </c>
    </row>
    <row r="60" spans="1:91" s="7" customFormat="1" ht="24.75" customHeight="1">
      <c r="A60" s="89" t="s">
        <v>83</v>
      </c>
      <c r="B60" s="90"/>
      <c r="C60" s="91"/>
      <c r="D60" s="350" t="s">
        <v>102</v>
      </c>
      <c r="E60" s="350"/>
      <c r="F60" s="350"/>
      <c r="G60" s="350"/>
      <c r="H60" s="350"/>
      <c r="I60" s="92"/>
      <c r="J60" s="350" t="s">
        <v>103</v>
      </c>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75">
        <f>'D.1.4.-MP - Medicinální p...'!J30</f>
        <v>0</v>
      </c>
      <c r="AH60" s="376"/>
      <c r="AI60" s="376"/>
      <c r="AJ60" s="376"/>
      <c r="AK60" s="376"/>
      <c r="AL60" s="376"/>
      <c r="AM60" s="376"/>
      <c r="AN60" s="375">
        <f t="shared" si="0"/>
        <v>0</v>
      </c>
      <c r="AO60" s="376"/>
      <c r="AP60" s="376"/>
      <c r="AQ60" s="93" t="s">
        <v>86</v>
      </c>
      <c r="AR60" s="94"/>
      <c r="AS60" s="95">
        <v>0</v>
      </c>
      <c r="AT60" s="96">
        <f t="shared" si="1"/>
        <v>0</v>
      </c>
      <c r="AU60" s="97">
        <f>'D.1.4.-MP - Medicinální p...'!P82</f>
        <v>0</v>
      </c>
      <c r="AV60" s="96">
        <f>'D.1.4.-MP - Medicinální p...'!J33</f>
        <v>0</v>
      </c>
      <c r="AW60" s="96">
        <f>'D.1.4.-MP - Medicinální p...'!J34</f>
        <v>0</v>
      </c>
      <c r="AX60" s="96">
        <f>'D.1.4.-MP - Medicinální p...'!J35</f>
        <v>0</v>
      </c>
      <c r="AY60" s="96">
        <f>'D.1.4.-MP - Medicinální p...'!J36</f>
        <v>0</v>
      </c>
      <c r="AZ60" s="96">
        <f>'D.1.4.-MP - Medicinální p...'!F33</f>
        <v>0</v>
      </c>
      <c r="BA60" s="96">
        <f>'D.1.4.-MP - Medicinální p...'!F34</f>
        <v>0</v>
      </c>
      <c r="BB60" s="96">
        <f>'D.1.4.-MP - Medicinální p...'!F35</f>
        <v>0</v>
      </c>
      <c r="BC60" s="96">
        <f>'D.1.4.-MP - Medicinální p...'!F36</f>
        <v>0</v>
      </c>
      <c r="BD60" s="98">
        <f>'D.1.4.-MP - Medicinální p...'!F37</f>
        <v>0</v>
      </c>
      <c r="BT60" s="99" t="s">
        <v>87</v>
      </c>
      <c r="BV60" s="99" t="s">
        <v>81</v>
      </c>
      <c r="BW60" s="99" t="s">
        <v>104</v>
      </c>
      <c r="BX60" s="99" t="s">
        <v>5</v>
      </c>
      <c r="CL60" s="99" t="s">
        <v>32</v>
      </c>
      <c r="CM60" s="99" t="s">
        <v>89</v>
      </c>
    </row>
    <row r="61" spans="1:91" s="7" customFormat="1" ht="24.75" customHeight="1">
      <c r="A61" s="89" t="s">
        <v>83</v>
      </c>
      <c r="B61" s="90"/>
      <c r="C61" s="91"/>
      <c r="D61" s="350" t="s">
        <v>105</v>
      </c>
      <c r="E61" s="350"/>
      <c r="F61" s="350"/>
      <c r="G61" s="350"/>
      <c r="H61" s="350"/>
      <c r="I61" s="92"/>
      <c r="J61" s="350" t="s">
        <v>106</v>
      </c>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75">
        <f>'D.1.4.-EL - Silnoproudá e...'!J30</f>
        <v>0</v>
      </c>
      <c r="AH61" s="376"/>
      <c r="AI61" s="376"/>
      <c r="AJ61" s="376"/>
      <c r="AK61" s="376"/>
      <c r="AL61" s="376"/>
      <c r="AM61" s="376"/>
      <c r="AN61" s="375">
        <f t="shared" si="0"/>
        <v>0</v>
      </c>
      <c r="AO61" s="376"/>
      <c r="AP61" s="376"/>
      <c r="AQ61" s="93" t="s">
        <v>86</v>
      </c>
      <c r="AR61" s="94"/>
      <c r="AS61" s="95">
        <v>0</v>
      </c>
      <c r="AT61" s="96">
        <f t="shared" si="1"/>
        <v>0</v>
      </c>
      <c r="AU61" s="97">
        <f>'D.1.4.-EL - Silnoproudá e...'!P88</f>
        <v>0</v>
      </c>
      <c r="AV61" s="96">
        <f>'D.1.4.-EL - Silnoproudá e...'!J33</f>
        <v>0</v>
      </c>
      <c r="AW61" s="96">
        <f>'D.1.4.-EL - Silnoproudá e...'!J34</f>
        <v>0</v>
      </c>
      <c r="AX61" s="96">
        <f>'D.1.4.-EL - Silnoproudá e...'!J35</f>
        <v>0</v>
      </c>
      <c r="AY61" s="96">
        <f>'D.1.4.-EL - Silnoproudá e...'!J36</f>
        <v>0</v>
      </c>
      <c r="AZ61" s="96">
        <f>'D.1.4.-EL - Silnoproudá e...'!F33</f>
        <v>0</v>
      </c>
      <c r="BA61" s="96">
        <f>'D.1.4.-EL - Silnoproudá e...'!F34</f>
        <v>0</v>
      </c>
      <c r="BB61" s="96">
        <f>'D.1.4.-EL - Silnoproudá e...'!F35</f>
        <v>0</v>
      </c>
      <c r="BC61" s="96">
        <f>'D.1.4.-EL - Silnoproudá e...'!F36</f>
        <v>0</v>
      </c>
      <c r="BD61" s="98">
        <f>'D.1.4.-EL - Silnoproudá e...'!F37</f>
        <v>0</v>
      </c>
      <c r="BT61" s="99" t="s">
        <v>87</v>
      </c>
      <c r="BV61" s="99" t="s">
        <v>81</v>
      </c>
      <c r="BW61" s="99" t="s">
        <v>107</v>
      </c>
      <c r="BX61" s="99" t="s">
        <v>5</v>
      </c>
      <c r="CL61" s="99" t="s">
        <v>32</v>
      </c>
      <c r="CM61" s="99" t="s">
        <v>89</v>
      </c>
    </row>
    <row r="62" spans="1:91" s="7" customFormat="1" ht="24.75" customHeight="1">
      <c r="A62" s="89" t="s">
        <v>83</v>
      </c>
      <c r="B62" s="90"/>
      <c r="C62" s="91"/>
      <c r="D62" s="350" t="s">
        <v>108</v>
      </c>
      <c r="E62" s="350"/>
      <c r="F62" s="350"/>
      <c r="G62" s="350"/>
      <c r="H62" s="350"/>
      <c r="I62" s="92"/>
      <c r="J62" s="350" t="s">
        <v>109</v>
      </c>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75">
        <f>'D.1.4.-SLA - Slaboproudé ...'!J30</f>
        <v>0</v>
      </c>
      <c r="AH62" s="376"/>
      <c r="AI62" s="376"/>
      <c r="AJ62" s="376"/>
      <c r="AK62" s="376"/>
      <c r="AL62" s="376"/>
      <c r="AM62" s="376"/>
      <c r="AN62" s="375">
        <f t="shared" si="0"/>
        <v>0</v>
      </c>
      <c r="AO62" s="376"/>
      <c r="AP62" s="376"/>
      <c r="AQ62" s="93" t="s">
        <v>86</v>
      </c>
      <c r="AR62" s="94"/>
      <c r="AS62" s="95">
        <v>0</v>
      </c>
      <c r="AT62" s="96">
        <f t="shared" si="1"/>
        <v>0</v>
      </c>
      <c r="AU62" s="97">
        <f>'D.1.4.-SLA - Slaboproudé ...'!P84</f>
        <v>0</v>
      </c>
      <c r="AV62" s="96">
        <f>'D.1.4.-SLA - Slaboproudé ...'!J33</f>
        <v>0</v>
      </c>
      <c r="AW62" s="96">
        <f>'D.1.4.-SLA - Slaboproudé ...'!J34</f>
        <v>0</v>
      </c>
      <c r="AX62" s="96">
        <f>'D.1.4.-SLA - Slaboproudé ...'!J35</f>
        <v>0</v>
      </c>
      <c r="AY62" s="96">
        <f>'D.1.4.-SLA - Slaboproudé ...'!J36</f>
        <v>0</v>
      </c>
      <c r="AZ62" s="96">
        <f>'D.1.4.-SLA - Slaboproudé ...'!F33</f>
        <v>0</v>
      </c>
      <c r="BA62" s="96">
        <f>'D.1.4.-SLA - Slaboproudé ...'!F34</f>
        <v>0</v>
      </c>
      <c r="BB62" s="96">
        <f>'D.1.4.-SLA - Slaboproudé ...'!F35</f>
        <v>0</v>
      </c>
      <c r="BC62" s="96">
        <f>'D.1.4.-SLA - Slaboproudé ...'!F36</f>
        <v>0</v>
      </c>
      <c r="BD62" s="98">
        <f>'D.1.4.-SLA - Slaboproudé ...'!F37</f>
        <v>0</v>
      </c>
      <c r="BT62" s="99" t="s">
        <v>87</v>
      </c>
      <c r="BV62" s="99" t="s">
        <v>81</v>
      </c>
      <c r="BW62" s="99" t="s">
        <v>110</v>
      </c>
      <c r="BX62" s="99" t="s">
        <v>5</v>
      </c>
      <c r="CL62" s="99" t="s">
        <v>32</v>
      </c>
      <c r="CM62" s="99" t="s">
        <v>89</v>
      </c>
    </row>
    <row r="63" spans="1:91" s="7" customFormat="1" ht="24.75" customHeight="1">
      <c r="A63" s="89" t="s">
        <v>83</v>
      </c>
      <c r="B63" s="90"/>
      <c r="C63" s="91"/>
      <c r="D63" s="350" t="s">
        <v>111</v>
      </c>
      <c r="E63" s="350"/>
      <c r="F63" s="350"/>
      <c r="G63" s="350"/>
      <c r="H63" s="350"/>
      <c r="I63" s="92"/>
      <c r="J63" s="350" t="s">
        <v>112</v>
      </c>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75">
        <f>'D.1.4.-EPS - Elektrická p...'!J30</f>
        <v>0</v>
      </c>
      <c r="AH63" s="376"/>
      <c r="AI63" s="376"/>
      <c r="AJ63" s="376"/>
      <c r="AK63" s="376"/>
      <c r="AL63" s="376"/>
      <c r="AM63" s="376"/>
      <c r="AN63" s="375">
        <f t="shared" si="0"/>
        <v>0</v>
      </c>
      <c r="AO63" s="376"/>
      <c r="AP63" s="376"/>
      <c r="AQ63" s="93" t="s">
        <v>86</v>
      </c>
      <c r="AR63" s="94"/>
      <c r="AS63" s="95">
        <v>0</v>
      </c>
      <c r="AT63" s="96">
        <f t="shared" si="1"/>
        <v>0</v>
      </c>
      <c r="AU63" s="97">
        <f>'D.1.4.-EPS - Elektrická p...'!P86</f>
        <v>0</v>
      </c>
      <c r="AV63" s="96">
        <f>'D.1.4.-EPS - Elektrická p...'!J33</f>
        <v>0</v>
      </c>
      <c r="AW63" s="96">
        <f>'D.1.4.-EPS - Elektrická p...'!J34</f>
        <v>0</v>
      </c>
      <c r="AX63" s="96">
        <f>'D.1.4.-EPS - Elektrická p...'!J35</f>
        <v>0</v>
      </c>
      <c r="AY63" s="96">
        <f>'D.1.4.-EPS - Elektrická p...'!J36</f>
        <v>0</v>
      </c>
      <c r="AZ63" s="96">
        <f>'D.1.4.-EPS - Elektrická p...'!F33</f>
        <v>0</v>
      </c>
      <c r="BA63" s="96">
        <f>'D.1.4.-EPS - Elektrická p...'!F34</f>
        <v>0</v>
      </c>
      <c r="BB63" s="96">
        <f>'D.1.4.-EPS - Elektrická p...'!F35</f>
        <v>0</v>
      </c>
      <c r="BC63" s="96">
        <f>'D.1.4.-EPS - Elektrická p...'!F36</f>
        <v>0</v>
      </c>
      <c r="BD63" s="98">
        <f>'D.1.4.-EPS - Elektrická p...'!F37</f>
        <v>0</v>
      </c>
      <c r="BT63" s="99" t="s">
        <v>87</v>
      </c>
      <c r="BV63" s="99" t="s">
        <v>81</v>
      </c>
      <c r="BW63" s="99" t="s">
        <v>113</v>
      </c>
      <c r="BX63" s="99" t="s">
        <v>5</v>
      </c>
      <c r="CL63" s="99" t="s">
        <v>32</v>
      </c>
      <c r="CM63" s="99" t="s">
        <v>89</v>
      </c>
    </row>
    <row r="64" spans="1:91" s="7" customFormat="1" ht="24.75" customHeight="1">
      <c r="A64" s="89" t="s">
        <v>83</v>
      </c>
      <c r="B64" s="90"/>
      <c r="C64" s="91"/>
      <c r="D64" s="350" t="s">
        <v>114</v>
      </c>
      <c r="E64" s="350"/>
      <c r="F64" s="350"/>
      <c r="G64" s="350"/>
      <c r="H64" s="350"/>
      <c r="I64" s="92"/>
      <c r="J64" s="350" t="s">
        <v>115</v>
      </c>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75">
        <f>'D.1.4.-NZS - Nouzový zvuk...'!J30</f>
        <v>0</v>
      </c>
      <c r="AH64" s="376"/>
      <c r="AI64" s="376"/>
      <c r="AJ64" s="376"/>
      <c r="AK64" s="376"/>
      <c r="AL64" s="376"/>
      <c r="AM64" s="376"/>
      <c r="AN64" s="375">
        <f t="shared" si="0"/>
        <v>0</v>
      </c>
      <c r="AO64" s="376"/>
      <c r="AP64" s="376"/>
      <c r="AQ64" s="93" t="s">
        <v>86</v>
      </c>
      <c r="AR64" s="94"/>
      <c r="AS64" s="95">
        <v>0</v>
      </c>
      <c r="AT64" s="96">
        <f t="shared" si="1"/>
        <v>0</v>
      </c>
      <c r="AU64" s="97">
        <f>'D.1.4.-NZS - Nouzový zvuk...'!P86</f>
        <v>0</v>
      </c>
      <c r="AV64" s="96">
        <f>'D.1.4.-NZS - Nouzový zvuk...'!J33</f>
        <v>0</v>
      </c>
      <c r="AW64" s="96">
        <f>'D.1.4.-NZS - Nouzový zvuk...'!J34</f>
        <v>0</v>
      </c>
      <c r="AX64" s="96">
        <f>'D.1.4.-NZS - Nouzový zvuk...'!J35</f>
        <v>0</v>
      </c>
      <c r="AY64" s="96">
        <f>'D.1.4.-NZS - Nouzový zvuk...'!J36</f>
        <v>0</v>
      </c>
      <c r="AZ64" s="96">
        <f>'D.1.4.-NZS - Nouzový zvuk...'!F33</f>
        <v>0</v>
      </c>
      <c r="BA64" s="96">
        <f>'D.1.4.-NZS - Nouzový zvuk...'!F34</f>
        <v>0</v>
      </c>
      <c r="BB64" s="96">
        <f>'D.1.4.-NZS - Nouzový zvuk...'!F35</f>
        <v>0</v>
      </c>
      <c r="BC64" s="96">
        <f>'D.1.4.-NZS - Nouzový zvuk...'!F36</f>
        <v>0</v>
      </c>
      <c r="BD64" s="98">
        <f>'D.1.4.-NZS - Nouzový zvuk...'!F37</f>
        <v>0</v>
      </c>
      <c r="BT64" s="99" t="s">
        <v>87</v>
      </c>
      <c r="BV64" s="99" t="s">
        <v>81</v>
      </c>
      <c r="BW64" s="99" t="s">
        <v>116</v>
      </c>
      <c r="BX64" s="99" t="s">
        <v>5</v>
      </c>
      <c r="CL64" s="99" t="s">
        <v>32</v>
      </c>
      <c r="CM64" s="99" t="s">
        <v>89</v>
      </c>
    </row>
    <row r="65" spans="1:91" s="7" customFormat="1" ht="16.5" customHeight="1">
      <c r="A65" s="89" t="s">
        <v>83</v>
      </c>
      <c r="B65" s="90"/>
      <c r="C65" s="91"/>
      <c r="D65" s="350" t="s">
        <v>117</v>
      </c>
      <c r="E65" s="350"/>
      <c r="F65" s="350"/>
      <c r="G65" s="350"/>
      <c r="H65" s="350"/>
      <c r="I65" s="92"/>
      <c r="J65" s="350" t="s">
        <v>118</v>
      </c>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75">
        <f>'VRN - Vedlejší rozpočtové...'!J30</f>
        <v>0</v>
      </c>
      <c r="AH65" s="376"/>
      <c r="AI65" s="376"/>
      <c r="AJ65" s="376"/>
      <c r="AK65" s="376"/>
      <c r="AL65" s="376"/>
      <c r="AM65" s="376"/>
      <c r="AN65" s="375">
        <f t="shared" si="0"/>
        <v>0</v>
      </c>
      <c r="AO65" s="376"/>
      <c r="AP65" s="376"/>
      <c r="AQ65" s="93" t="s">
        <v>86</v>
      </c>
      <c r="AR65" s="94"/>
      <c r="AS65" s="100">
        <v>0</v>
      </c>
      <c r="AT65" s="101">
        <f t="shared" si="1"/>
        <v>0</v>
      </c>
      <c r="AU65" s="102">
        <f>'VRN - Vedlejší rozpočtové...'!P85</f>
        <v>0</v>
      </c>
      <c r="AV65" s="101">
        <f>'VRN - Vedlejší rozpočtové...'!J33</f>
        <v>0</v>
      </c>
      <c r="AW65" s="101">
        <f>'VRN - Vedlejší rozpočtové...'!J34</f>
        <v>0</v>
      </c>
      <c r="AX65" s="101">
        <f>'VRN - Vedlejší rozpočtové...'!J35</f>
        <v>0</v>
      </c>
      <c r="AY65" s="101">
        <f>'VRN - Vedlejší rozpočtové...'!J36</f>
        <v>0</v>
      </c>
      <c r="AZ65" s="101">
        <f>'VRN - Vedlejší rozpočtové...'!F33</f>
        <v>0</v>
      </c>
      <c r="BA65" s="101">
        <f>'VRN - Vedlejší rozpočtové...'!F34</f>
        <v>0</v>
      </c>
      <c r="BB65" s="101">
        <f>'VRN - Vedlejší rozpočtové...'!F35</f>
        <v>0</v>
      </c>
      <c r="BC65" s="101">
        <f>'VRN - Vedlejší rozpočtové...'!F36</f>
        <v>0</v>
      </c>
      <c r="BD65" s="103">
        <f>'VRN - Vedlejší rozpočtové...'!F37</f>
        <v>0</v>
      </c>
      <c r="BT65" s="99" t="s">
        <v>87</v>
      </c>
      <c r="BV65" s="99" t="s">
        <v>81</v>
      </c>
      <c r="BW65" s="99" t="s">
        <v>119</v>
      </c>
      <c r="BX65" s="99" t="s">
        <v>5</v>
      </c>
      <c r="CL65" s="99" t="s">
        <v>32</v>
      </c>
      <c r="CM65" s="99" t="s">
        <v>89</v>
      </c>
    </row>
    <row r="66" spans="1:57" s="2" customFormat="1" ht="30" customHeight="1">
      <c r="A66" s="37"/>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42"/>
      <c r="AS66" s="37"/>
      <c r="AT66" s="37"/>
      <c r="AU66" s="37"/>
      <c r="AV66" s="37"/>
      <c r="AW66" s="37"/>
      <c r="AX66" s="37"/>
      <c r="AY66" s="37"/>
      <c r="AZ66" s="37"/>
      <c r="BA66" s="37"/>
      <c r="BB66" s="37"/>
      <c r="BC66" s="37"/>
      <c r="BD66" s="37"/>
      <c r="BE66" s="37"/>
    </row>
    <row r="67" spans="1:57" s="2" customFormat="1" ht="6.95" customHeight="1">
      <c r="A67" s="37"/>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42"/>
      <c r="AS67" s="37"/>
      <c r="AT67" s="37"/>
      <c r="AU67" s="37"/>
      <c r="AV67" s="37"/>
      <c r="AW67" s="37"/>
      <c r="AX67" s="37"/>
      <c r="AY67" s="37"/>
      <c r="AZ67" s="37"/>
      <c r="BA67" s="37"/>
      <c r="BB67" s="37"/>
      <c r="BC67" s="37"/>
      <c r="BD67" s="37"/>
      <c r="BE67" s="37"/>
    </row>
  </sheetData>
  <sheetProtection algorithmName="SHA-512" hashValue="yU+EvvphmDDh0FHdSCCpQRdO3kS8w741Fasuem4Isl53GGI+wLtJ9XjlRaZD6R61vmP8y+dffpn26AaUIYbM/w==" saltValue="vKB04mIM04AmxTGxYGkOaYNadNjpcVJzvgOq0iNaEBWoHBxOmEzUhPKshLkh+crz6A5OVKNYJs1tDWL7yw64Fw==" spinCount="100000" sheet="1" objects="1" scenarios="1" formatColumns="0" formatRows="0"/>
  <mergeCells count="82">
    <mergeCell ref="AN65:AP65"/>
    <mergeCell ref="AG65:AM65"/>
    <mergeCell ref="AN54:AP54"/>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K35:AO35"/>
    <mergeCell ref="X35:AB35"/>
    <mergeCell ref="AR2:BE2"/>
    <mergeCell ref="AG63:AM63"/>
    <mergeCell ref="AG62:AM62"/>
    <mergeCell ref="AG52:AM52"/>
    <mergeCell ref="AG60:AM60"/>
    <mergeCell ref="AG55:AM55"/>
    <mergeCell ref="AG59:AM59"/>
    <mergeCell ref="AG61:AM61"/>
    <mergeCell ref="AG57:AM57"/>
    <mergeCell ref="AN55:AP55"/>
    <mergeCell ref="AS49:AT51"/>
    <mergeCell ref="AK32:AO32"/>
    <mergeCell ref="L32:P32"/>
    <mergeCell ref="W32:AE32"/>
    <mergeCell ref="AK33:AO33"/>
    <mergeCell ref="L33:P33"/>
    <mergeCell ref="W33:AE33"/>
    <mergeCell ref="AK30:AO30"/>
    <mergeCell ref="L30:P30"/>
    <mergeCell ref="W30:AE30"/>
    <mergeCell ref="L31:P31"/>
    <mergeCell ref="W31:AE31"/>
    <mergeCell ref="AK31:AO31"/>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s>
  <hyperlinks>
    <hyperlink ref="A55" location="'D.1.1.-ST - Stavební část'!C2" display="/"/>
    <hyperlink ref="A56" location="'D.1.1.-MOB - Mobiliář'!C2" display="/"/>
    <hyperlink ref="A57" location="'D.1.4.-VZT - Vzduchotechnika'!C2" display="/"/>
    <hyperlink ref="A58" location="'D.1.4.-ZTI - Zdravotní in...'!C2" display="/"/>
    <hyperlink ref="A59" location="'D.1.4.-ÚT - Vytápění'!C2" display="/"/>
    <hyperlink ref="A60" location="'D.1.4.-MP - Medicinální p...'!C2" display="/"/>
    <hyperlink ref="A61" location="'D.1.4.-EL - Silnoproudá e...'!C2" display="/"/>
    <hyperlink ref="A62" location="'D.1.4.-SLA - Slaboproudé ...'!C2" display="/"/>
    <hyperlink ref="A63" location="'D.1.4.-EPS - Elektrická p...'!C2" display="/"/>
    <hyperlink ref="A64" location="'D.1.4.-NZS - Nouzový zvuk...'!C2" display="/"/>
    <hyperlink ref="A65"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113</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3583</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ROUND(J86,2)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ROUND((SUM(BE86:BE134)),2)</f>
        <v>0</v>
      </c>
      <c r="G33" s="37"/>
      <c r="H33" s="37"/>
      <c r="I33" s="121">
        <v>0.21</v>
      </c>
      <c r="J33" s="120">
        <f>ROUND(((SUM(BE86:BE134))*I33),2)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ROUND((SUM(BF86:BF134)),2)</f>
        <v>0</v>
      </c>
      <c r="G34" s="37"/>
      <c r="H34" s="37"/>
      <c r="I34" s="121">
        <v>0.15</v>
      </c>
      <c r="J34" s="120">
        <f>ROUND(((SUM(BF86:BF134))*I34),2)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ROUND((SUM(BG86:BG134)),2)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ROUND((SUM(BH86:BH134)),2)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ROUND((SUM(BI86:BI134)),2)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D.1.4./EPS - Elektrická požární signalizace</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J86</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J87</f>
        <v>0</v>
      </c>
      <c r="K60" s="138"/>
      <c r="L60" s="142"/>
    </row>
    <row r="61" spans="2:12" s="10" customFormat="1" ht="19.9" customHeight="1">
      <c r="B61" s="143"/>
      <c r="C61" s="144"/>
      <c r="D61" s="145" t="s">
        <v>131</v>
      </c>
      <c r="E61" s="146"/>
      <c r="F61" s="146"/>
      <c r="G61" s="146"/>
      <c r="H61" s="146"/>
      <c r="I61" s="146"/>
      <c r="J61" s="147">
        <f>J88</f>
        <v>0</v>
      </c>
      <c r="K61" s="144"/>
      <c r="L61" s="148"/>
    </row>
    <row r="62" spans="2:12" s="10" customFormat="1" ht="19.9" customHeight="1">
      <c r="B62" s="143"/>
      <c r="C62" s="144"/>
      <c r="D62" s="145" t="s">
        <v>132</v>
      </c>
      <c r="E62" s="146"/>
      <c r="F62" s="146"/>
      <c r="G62" s="146"/>
      <c r="H62" s="146"/>
      <c r="I62" s="146"/>
      <c r="J62" s="147">
        <f>J95</f>
        <v>0</v>
      </c>
      <c r="K62" s="144"/>
      <c r="L62" s="148"/>
    </row>
    <row r="63" spans="2:12" s="9" customFormat="1" ht="24.95" customHeight="1">
      <c r="B63" s="137"/>
      <c r="C63" s="138"/>
      <c r="D63" s="139" t="s">
        <v>134</v>
      </c>
      <c r="E63" s="140"/>
      <c r="F63" s="140"/>
      <c r="G63" s="140"/>
      <c r="H63" s="140"/>
      <c r="I63" s="140"/>
      <c r="J63" s="141">
        <f>J105</f>
        <v>0</v>
      </c>
      <c r="K63" s="138"/>
      <c r="L63" s="142"/>
    </row>
    <row r="64" spans="2:12" s="10" customFormat="1" ht="19.9" customHeight="1">
      <c r="B64" s="143"/>
      <c r="C64" s="144"/>
      <c r="D64" s="145" t="s">
        <v>3584</v>
      </c>
      <c r="E64" s="146"/>
      <c r="F64" s="146"/>
      <c r="G64" s="146"/>
      <c r="H64" s="146"/>
      <c r="I64" s="146"/>
      <c r="J64" s="147">
        <f>J106</f>
        <v>0</v>
      </c>
      <c r="K64" s="144"/>
      <c r="L64" s="148"/>
    </row>
    <row r="65" spans="2:12" s="10" customFormat="1" ht="19.9" customHeight="1">
      <c r="B65" s="143"/>
      <c r="C65" s="144"/>
      <c r="D65" s="145" t="s">
        <v>3585</v>
      </c>
      <c r="E65" s="146"/>
      <c r="F65" s="146"/>
      <c r="G65" s="146"/>
      <c r="H65" s="146"/>
      <c r="I65" s="146"/>
      <c r="J65" s="147">
        <f>J109</f>
        <v>0</v>
      </c>
      <c r="K65" s="144"/>
      <c r="L65" s="148"/>
    </row>
    <row r="66" spans="2:12" s="10" customFormat="1" ht="19.9" customHeight="1">
      <c r="B66" s="143"/>
      <c r="C66" s="144"/>
      <c r="D66" s="145" t="s">
        <v>3586</v>
      </c>
      <c r="E66" s="146"/>
      <c r="F66" s="146"/>
      <c r="G66" s="146"/>
      <c r="H66" s="146"/>
      <c r="I66" s="146"/>
      <c r="J66" s="147">
        <f>J130</f>
        <v>0</v>
      </c>
      <c r="K66" s="144"/>
      <c r="L66" s="148"/>
    </row>
    <row r="67" spans="1:31" s="2" customFormat="1" ht="21.75" customHeight="1">
      <c r="A67" s="37"/>
      <c r="B67" s="38"/>
      <c r="C67" s="39"/>
      <c r="D67" s="39"/>
      <c r="E67" s="39"/>
      <c r="F67" s="39"/>
      <c r="G67" s="39"/>
      <c r="H67" s="39"/>
      <c r="I67" s="39"/>
      <c r="J67" s="39"/>
      <c r="K67" s="39"/>
      <c r="L67" s="109"/>
      <c r="S67" s="37"/>
      <c r="T67" s="37"/>
      <c r="U67" s="37"/>
      <c r="V67" s="37"/>
      <c r="W67" s="37"/>
      <c r="X67" s="37"/>
      <c r="Y67" s="37"/>
      <c r="Z67" s="37"/>
      <c r="AA67" s="37"/>
      <c r="AB67" s="37"/>
      <c r="AC67" s="37"/>
      <c r="AD67" s="37"/>
      <c r="AE67" s="37"/>
    </row>
    <row r="68" spans="1:31" s="2" customFormat="1" ht="6.95" customHeight="1">
      <c r="A68" s="37"/>
      <c r="B68" s="50"/>
      <c r="C68" s="51"/>
      <c r="D68" s="51"/>
      <c r="E68" s="51"/>
      <c r="F68" s="51"/>
      <c r="G68" s="51"/>
      <c r="H68" s="51"/>
      <c r="I68" s="51"/>
      <c r="J68" s="51"/>
      <c r="K68" s="51"/>
      <c r="L68" s="109"/>
      <c r="S68" s="37"/>
      <c r="T68" s="37"/>
      <c r="U68" s="37"/>
      <c r="V68" s="37"/>
      <c r="W68" s="37"/>
      <c r="X68" s="37"/>
      <c r="Y68" s="37"/>
      <c r="Z68" s="37"/>
      <c r="AA68" s="37"/>
      <c r="AB68" s="37"/>
      <c r="AC68" s="37"/>
      <c r="AD68" s="37"/>
      <c r="AE68" s="37"/>
    </row>
    <row r="72" spans="1:31" s="2" customFormat="1" ht="6.95" customHeight="1">
      <c r="A72" s="37"/>
      <c r="B72" s="52"/>
      <c r="C72" s="53"/>
      <c r="D72" s="53"/>
      <c r="E72" s="53"/>
      <c r="F72" s="53"/>
      <c r="G72" s="53"/>
      <c r="H72" s="53"/>
      <c r="I72" s="53"/>
      <c r="J72" s="53"/>
      <c r="K72" s="53"/>
      <c r="L72" s="109"/>
      <c r="S72" s="37"/>
      <c r="T72" s="37"/>
      <c r="U72" s="37"/>
      <c r="V72" s="37"/>
      <c r="W72" s="37"/>
      <c r="X72" s="37"/>
      <c r="Y72" s="37"/>
      <c r="Z72" s="37"/>
      <c r="AA72" s="37"/>
      <c r="AB72" s="37"/>
      <c r="AC72" s="37"/>
      <c r="AD72" s="37"/>
      <c r="AE72" s="37"/>
    </row>
    <row r="73" spans="1:31" s="2" customFormat="1" ht="24.95" customHeight="1">
      <c r="A73" s="37"/>
      <c r="B73" s="38"/>
      <c r="C73" s="25" t="s">
        <v>145</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6.5" customHeight="1">
      <c r="A76" s="37"/>
      <c r="B76" s="38"/>
      <c r="C76" s="39"/>
      <c r="D76" s="39"/>
      <c r="E76" s="395" t="str">
        <f>E7</f>
        <v>Nemocnice Sokolov, Slovenská 545 Pavilon D / 2.NP - ONP A</v>
      </c>
      <c r="F76" s="396"/>
      <c r="G76" s="396"/>
      <c r="H76" s="396"/>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121</v>
      </c>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6.5" customHeight="1">
      <c r="A78" s="37"/>
      <c r="B78" s="38"/>
      <c r="C78" s="39"/>
      <c r="D78" s="39"/>
      <c r="E78" s="352" t="str">
        <f>E9</f>
        <v>D.1.4./EPS - Elektrická požární signalizace</v>
      </c>
      <c r="F78" s="397"/>
      <c r="G78" s="397"/>
      <c r="H78" s="397"/>
      <c r="I78" s="39"/>
      <c r="J78" s="39"/>
      <c r="K78" s="39"/>
      <c r="L78" s="109"/>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12" customHeight="1">
      <c r="A80" s="37"/>
      <c r="B80" s="38"/>
      <c r="C80" s="31" t="s">
        <v>22</v>
      </c>
      <c r="D80" s="39"/>
      <c r="E80" s="39"/>
      <c r="F80" s="29" t="str">
        <f>F12</f>
        <v>Sokolov</v>
      </c>
      <c r="G80" s="39"/>
      <c r="H80" s="39"/>
      <c r="I80" s="31" t="s">
        <v>24</v>
      </c>
      <c r="J80" s="62" t="str">
        <f>IF(J12="","",J12)</f>
        <v>29. 9. 2022</v>
      </c>
      <c r="K80" s="39"/>
      <c r="L80" s="109"/>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2" customFormat="1" ht="25.7" customHeight="1">
      <c r="A82" s="37"/>
      <c r="B82" s="38"/>
      <c r="C82" s="31" t="s">
        <v>30</v>
      </c>
      <c r="D82" s="39"/>
      <c r="E82" s="39"/>
      <c r="F82" s="29" t="str">
        <f>E15</f>
        <v>Karlovarský kraj</v>
      </c>
      <c r="G82" s="39"/>
      <c r="H82" s="39"/>
      <c r="I82" s="31" t="s">
        <v>37</v>
      </c>
      <c r="J82" s="35" t="str">
        <f>E21</f>
        <v>JURICA a.s. - Ateliér Sokolov</v>
      </c>
      <c r="K82" s="39"/>
      <c r="L82" s="109"/>
      <c r="S82" s="37"/>
      <c r="T82" s="37"/>
      <c r="U82" s="37"/>
      <c r="V82" s="37"/>
      <c r="W82" s="37"/>
      <c r="X82" s="37"/>
      <c r="Y82" s="37"/>
      <c r="Z82" s="37"/>
      <c r="AA82" s="37"/>
      <c r="AB82" s="37"/>
      <c r="AC82" s="37"/>
      <c r="AD82" s="37"/>
      <c r="AE82" s="37"/>
    </row>
    <row r="83" spans="1:31" s="2" customFormat="1" ht="15.2" customHeight="1">
      <c r="A83" s="37"/>
      <c r="B83" s="38"/>
      <c r="C83" s="31" t="s">
        <v>35</v>
      </c>
      <c r="D83" s="39"/>
      <c r="E83" s="39"/>
      <c r="F83" s="29" t="str">
        <f>IF(E18="","",E18)</f>
        <v>Vyplň údaj</v>
      </c>
      <c r="G83" s="39"/>
      <c r="H83" s="39"/>
      <c r="I83" s="31" t="s">
        <v>41</v>
      </c>
      <c r="J83" s="35" t="str">
        <f>E24</f>
        <v>Eva Marková</v>
      </c>
      <c r="K83" s="39"/>
      <c r="L83" s="109"/>
      <c r="S83" s="37"/>
      <c r="T83" s="37"/>
      <c r="U83" s="37"/>
      <c r="V83" s="37"/>
      <c r="W83" s="37"/>
      <c r="X83" s="37"/>
      <c r="Y83" s="37"/>
      <c r="Z83" s="37"/>
      <c r="AA83" s="37"/>
      <c r="AB83" s="37"/>
      <c r="AC83" s="37"/>
      <c r="AD83" s="37"/>
      <c r="AE83" s="37"/>
    </row>
    <row r="84" spans="1:31" s="2" customFormat="1" ht="10.35" customHeight="1">
      <c r="A84" s="37"/>
      <c r="B84" s="38"/>
      <c r="C84" s="39"/>
      <c r="D84" s="39"/>
      <c r="E84" s="39"/>
      <c r="F84" s="39"/>
      <c r="G84" s="39"/>
      <c r="H84" s="39"/>
      <c r="I84" s="39"/>
      <c r="J84" s="39"/>
      <c r="K84" s="39"/>
      <c r="L84" s="109"/>
      <c r="S84" s="37"/>
      <c r="T84" s="37"/>
      <c r="U84" s="37"/>
      <c r="V84" s="37"/>
      <c r="W84" s="37"/>
      <c r="X84" s="37"/>
      <c r="Y84" s="37"/>
      <c r="Z84" s="37"/>
      <c r="AA84" s="37"/>
      <c r="AB84" s="37"/>
      <c r="AC84" s="37"/>
      <c r="AD84" s="37"/>
      <c r="AE84" s="37"/>
    </row>
    <row r="85" spans="1:31" s="11" customFormat="1" ht="29.25" customHeight="1">
      <c r="A85" s="149"/>
      <c r="B85" s="150"/>
      <c r="C85" s="151" t="s">
        <v>146</v>
      </c>
      <c r="D85" s="152" t="s">
        <v>64</v>
      </c>
      <c r="E85" s="152" t="s">
        <v>60</v>
      </c>
      <c r="F85" s="152" t="s">
        <v>61</v>
      </c>
      <c r="G85" s="152" t="s">
        <v>147</v>
      </c>
      <c r="H85" s="152" t="s">
        <v>148</v>
      </c>
      <c r="I85" s="152" t="s">
        <v>149</v>
      </c>
      <c r="J85" s="152" t="s">
        <v>125</v>
      </c>
      <c r="K85" s="153" t="s">
        <v>150</v>
      </c>
      <c r="L85" s="154"/>
      <c r="M85" s="71" t="s">
        <v>32</v>
      </c>
      <c r="N85" s="72" t="s">
        <v>49</v>
      </c>
      <c r="O85" s="72" t="s">
        <v>151</v>
      </c>
      <c r="P85" s="72" t="s">
        <v>152</v>
      </c>
      <c r="Q85" s="72" t="s">
        <v>153</v>
      </c>
      <c r="R85" s="72" t="s">
        <v>154</v>
      </c>
      <c r="S85" s="72" t="s">
        <v>155</v>
      </c>
      <c r="T85" s="73" t="s">
        <v>156</v>
      </c>
      <c r="U85" s="149"/>
      <c r="V85" s="149"/>
      <c r="W85" s="149"/>
      <c r="X85" s="149"/>
      <c r="Y85" s="149"/>
      <c r="Z85" s="149"/>
      <c r="AA85" s="149"/>
      <c r="AB85" s="149"/>
      <c r="AC85" s="149"/>
      <c r="AD85" s="149"/>
      <c r="AE85" s="149"/>
    </row>
    <row r="86" spans="1:63" s="2" customFormat="1" ht="22.9" customHeight="1">
      <c r="A86" s="37"/>
      <c r="B86" s="38"/>
      <c r="C86" s="78" t="s">
        <v>157</v>
      </c>
      <c r="D86" s="39"/>
      <c r="E86" s="39"/>
      <c r="F86" s="39"/>
      <c r="G86" s="39"/>
      <c r="H86" s="39"/>
      <c r="I86" s="39"/>
      <c r="J86" s="155">
        <f>BK86</f>
        <v>0</v>
      </c>
      <c r="K86" s="39"/>
      <c r="L86" s="42"/>
      <c r="M86" s="74"/>
      <c r="N86" s="156"/>
      <c r="O86" s="75"/>
      <c r="P86" s="157">
        <f>P87+P105</f>
        <v>0</v>
      </c>
      <c r="Q86" s="75"/>
      <c r="R86" s="157">
        <f>R87+R105</f>
        <v>0</v>
      </c>
      <c r="S86" s="75"/>
      <c r="T86" s="158">
        <f>T87+T105</f>
        <v>0.038</v>
      </c>
      <c r="U86" s="37"/>
      <c r="V86" s="37"/>
      <c r="W86" s="37"/>
      <c r="X86" s="37"/>
      <c r="Y86" s="37"/>
      <c r="Z86" s="37"/>
      <c r="AA86" s="37"/>
      <c r="AB86" s="37"/>
      <c r="AC86" s="37"/>
      <c r="AD86" s="37"/>
      <c r="AE86" s="37"/>
      <c r="AT86" s="19" t="s">
        <v>78</v>
      </c>
      <c r="AU86" s="19" t="s">
        <v>126</v>
      </c>
      <c r="BK86" s="159">
        <f>BK87+BK105</f>
        <v>0</v>
      </c>
    </row>
    <row r="87" spans="2:63" s="12" customFormat="1" ht="25.9" customHeight="1">
      <c r="B87" s="160"/>
      <c r="C87" s="161"/>
      <c r="D87" s="162" t="s">
        <v>78</v>
      </c>
      <c r="E87" s="163" t="s">
        <v>158</v>
      </c>
      <c r="F87" s="163" t="s">
        <v>159</v>
      </c>
      <c r="G87" s="161"/>
      <c r="H87" s="161"/>
      <c r="I87" s="164"/>
      <c r="J87" s="165">
        <f>BK87</f>
        <v>0</v>
      </c>
      <c r="K87" s="161"/>
      <c r="L87" s="166"/>
      <c r="M87" s="167"/>
      <c r="N87" s="168"/>
      <c r="O87" s="168"/>
      <c r="P87" s="169">
        <f>P88+P95</f>
        <v>0</v>
      </c>
      <c r="Q87" s="168"/>
      <c r="R87" s="169">
        <f>R88+R95</f>
        <v>0</v>
      </c>
      <c r="S87" s="168"/>
      <c r="T87" s="170">
        <f>T88+T95</f>
        <v>0.038</v>
      </c>
      <c r="AR87" s="171" t="s">
        <v>87</v>
      </c>
      <c r="AT87" s="172" t="s">
        <v>78</v>
      </c>
      <c r="AU87" s="172" t="s">
        <v>79</v>
      </c>
      <c r="AY87" s="171" t="s">
        <v>160</v>
      </c>
      <c r="BK87" s="173">
        <f>BK88+BK95</f>
        <v>0</v>
      </c>
    </row>
    <row r="88" spans="2:63" s="12" customFormat="1" ht="22.9" customHeight="1">
      <c r="B88" s="160"/>
      <c r="C88" s="161"/>
      <c r="D88" s="162" t="s">
        <v>78</v>
      </c>
      <c r="E88" s="174" t="s">
        <v>249</v>
      </c>
      <c r="F88" s="174" t="s">
        <v>519</v>
      </c>
      <c r="G88" s="161"/>
      <c r="H88" s="161"/>
      <c r="I88" s="164"/>
      <c r="J88" s="175">
        <f>BK88</f>
        <v>0</v>
      </c>
      <c r="K88" s="161"/>
      <c r="L88" s="166"/>
      <c r="M88" s="167"/>
      <c r="N88" s="168"/>
      <c r="O88" s="168"/>
      <c r="P88" s="169">
        <f>SUM(P89:P94)</f>
        <v>0</v>
      </c>
      <c r="Q88" s="168"/>
      <c r="R88" s="169">
        <f>SUM(R89:R94)</f>
        <v>0</v>
      </c>
      <c r="S88" s="168"/>
      <c r="T88" s="170">
        <f>SUM(T89:T94)</f>
        <v>0.038</v>
      </c>
      <c r="AR88" s="171" t="s">
        <v>87</v>
      </c>
      <c r="AT88" s="172" t="s">
        <v>78</v>
      </c>
      <c r="AU88" s="172" t="s">
        <v>87</v>
      </c>
      <c r="AY88" s="171" t="s">
        <v>160</v>
      </c>
      <c r="BK88" s="173">
        <f>SUM(BK89:BK94)</f>
        <v>0</v>
      </c>
    </row>
    <row r="89" spans="1:65" s="2" customFormat="1" ht="33" customHeight="1">
      <c r="A89" s="37"/>
      <c r="B89" s="38"/>
      <c r="C89" s="176" t="s">
        <v>87</v>
      </c>
      <c r="D89" s="249" t="s">
        <v>163</v>
      </c>
      <c r="E89" s="177" t="s">
        <v>3263</v>
      </c>
      <c r="F89" s="178" t="s">
        <v>3264</v>
      </c>
      <c r="G89" s="179" t="s">
        <v>477</v>
      </c>
      <c r="H89" s="180">
        <v>30</v>
      </c>
      <c r="I89" s="181"/>
      <c r="J89" s="182">
        <f>ROUND(I89*H89,2)</f>
        <v>0</v>
      </c>
      <c r="K89" s="178" t="s">
        <v>167</v>
      </c>
      <c r="L89" s="42"/>
      <c r="M89" s="183" t="s">
        <v>32</v>
      </c>
      <c r="N89" s="184" t="s">
        <v>50</v>
      </c>
      <c r="O89" s="67"/>
      <c r="P89" s="185">
        <f>O89*H89</f>
        <v>0</v>
      </c>
      <c r="Q89" s="185">
        <v>0</v>
      </c>
      <c r="R89" s="185">
        <f>Q89*H89</f>
        <v>0</v>
      </c>
      <c r="S89" s="185">
        <v>0.001</v>
      </c>
      <c r="T89" s="186">
        <f>S89*H89</f>
        <v>0.03</v>
      </c>
      <c r="U89" s="37"/>
      <c r="V89" s="37"/>
      <c r="W89" s="37"/>
      <c r="X89" s="37"/>
      <c r="Y89" s="37"/>
      <c r="Z89" s="37"/>
      <c r="AA89" s="37"/>
      <c r="AB89" s="37"/>
      <c r="AC89" s="37"/>
      <c r="AD89" s="37"/>
      <c r="AE89" s="37"/>
      <c r="AR89" s="187" t="s">
        <v>168</v>
      </c>
      <c r="AT89" s="187" t="s">
        <v>163</v>
      </c>
      <c r="AU89" s="187" t="s">
        <v>89</v>
      </c>
      <c r="AY89" s="19" t="s">
        <v>160</v>
      </c>
      <c r="BE89" s="188">
        <f>IF(N89="základní",J89,0)</f>
        <v>0</v>
      </c>
      <c r="BF89" s="188">
        <f>IF(N89="snížená",J89,0)</f>
        <v>0</v>
      </c>
      <c r="BG89" s="188">
        <f>IF(N89="zákl. přenesená",J89,0)</f>
        <v>0</v>
      </c>
      <c r="BH89" s="188">
        <f>IF(N89="sníž. přenesená",J89,0)</f>
        <v>0</v>
      </c>
      <c r="BI89" s="188">
        <f>IF(N89="nulová",J89,0)</f>
        <v>0</v>
      </c>
      <c r="BJ89" s="19" t="s">
        <v>87</v>
      </c>
      <c r="BK89" s="188">
        <f>ROUND(I89*H89,2)</f>
        <v>0</v>
      </c>
      <c r="BL89" s="19" t="s">
        <v>168</v>
      </c>
      <c r="BM89" s="187" t="s">
        <v>3587</v>
      </c>
    </row>
    <row r="90" spans="1:47" s="2" customFormat="1" ht="11.25">
      <c r="A90" s="37"/>
      <c r="B90" s="38"/>
      <c r="C90" s="39"/>
      <c r="D90" s="189" t="s">
        <v>170</v>
      </c>
      <c r="E90" s="39"/>
      <c r="F90" s="190" t="s">
        <v>3266</v>
      </c>
      <c r="G90" s="39"/>
      <c r="H90" s="39"/>
      <c r="I90" s="191"/>
      <c r="J90" s="39"/>
      <c r="K90" s="39"/>
      <c r="L90" s="42"/>
      <c r="M90" s="192"/>
      <c r="N90" s="193"/>
      <c r="O90" s="67"/>
      <c r="P90" s="67"/>
      <c r="Q90" s="67"/>
      <c r="R90" s="67"/>
      <c r="S90" s="67"/>
      <c r="T90" s="68"/>
      <c r="U90" s="37"/>
      <c r="V90" s="37"/>
      <c r="W90" s="37"/>
      <c r="X90" s="37"/>
      <c r="Y90" s="37"/>
      <c r="Z90" s="37"/>
      <c r="AA90" s="37"/>
      <c r="AB90" s="37"/>
      <c r="AC90" s="37"/>
      <c r="AD90" s="37"/>
      <c r="AE90" s="37"/>
      <c r="AT90" s="19" t="s">
        <v>170</v>
      </c>
      <c r="AU90" s="19" t="s">
        <v>89</v>
      </c>
    </row>
    <row r="91" spans="1:65" s="2" customFormat="1" ht="16.5" customHeight="1">
      <c r="A91" s="37"/>
      <c r="B91" s="38"/>
      <c r="C91" s="176" t="s">
        <v>89</v>
      </c>
      <c r="D91" s="249" t="s">
        <v>163</v>
      </c>
      <c r="E91" s="177" t="s">
        <v>3267</v>
      </c>
      <c r="F91" s="178" t="s">
        <v>3268</v>
      </c>
      <c r="G91" s="179" t="s">
        <v>259</v>
      </c>
      <c r="H91" s="180">
        <v>8</v>
      </c>
      <c r="I91" s="181"/>
      <c r="J91" s="182">
        <f>ROUND(I91*H91,2)</f>
        <v>0</v>
      </c>
      <c r="K91" s="178" t="s">
        <v>167</v>
      </c>
      <c r="L91" s="42"/>
      <c r="M91" s="183" t="s">
        <v>32</v>
      </c>
      <c r="N91" s="184" t="s">
        <v>50</v>
      </c>
      <c r="O91" s="67"/>
      <c r="P91" s="185">
        <f>O91*H91</f>
        <v>0</v>
      </c>
      <c r="Q91" s="185">
        <v>0</v>
      </c>
      <c r="R91" s="185">
        <f>Q91*H91</f>
        <v>0</v>
      </c>
      <c r="S91" s="185">
        <v>0.001</v>
      </c>
      <c r="T91" s="186">
        <f>S91*H91</f>
        <v>0.008</v>
      </c>
      <c r="U91" s="37"/>
      <c r="V91" s="37"/>
      <c r="W91" s="37"/>
      <c r="X91" s="37"/>
      <c r="Y91" s="37"/>
      <c r="Z91" s="37"/>
      <c r="AA91" s="37"/>
      <c r="AB91" s="37"/>
      <c r="AC91" s="37"/>
      <c r="AD91" s="37"/>
      <c r="AE91" s="37"/>
      <c r="AR91" s="187" t="s">
        <v>168</v>
      </c>
      <c r="AT91" s="187" t="s">
        <v>163</v>
      </c>
      <c r="AU91" s="187" t="s">
        <v>89</v>
      </c>
      <c r="AY91" s="19" t="s">
        <v>160</v>
      </c>
      <c r="BE91" s="188">
        <f>IF(N91="základní",J91,0)</f>
        <v>0</v>
      </c>
      <c r="BF91" s="188">
        <f>IF(N91="snížená",J91,0)</f>
        <v>0</v>
      </c>
      <c r="BG91" s="188">
        <f>IF(N91="zákl. přenesená",J91,0)</f>
        <v>0</v>
      </c>
      <c r="BH91" s="188">
        <f>IF(N91="sníž. přenesená",J91,0)</f>
        <v>0</v>
      </c>
      <c r="BI91" s="188">
        <f>IF(N91="nulová",J91,0)</f>
        <v>0</v>
      </c>
      <c r="BJ91" s="19" t="s">
        <v>87</v>
      </c>
      <c r="BK91" s="188">
        <f>ROUND(I91*H91,2)</f>
        <v>0</v>
      </c>
      <c r="BL91" s="19" t="s">
        <v>168</v>
      </c>
      <c r="BM91" s="187" t="s">
        <v>3588</v>
      </c>
    </row>
    <row r="92" spans="1:47" s="2" customFormat="1" ht="11.25">
      <c r="A92" s="37"/>
      <c r="B92" s="38"/>
      <c r="C92" s="39"/>
      <c r="D92" s="189" t="s">
        <v>170</v>
      </c>
      <c r="E92" s="39"/>
      <c r="F92" s="190" t="s">
        <v>3270</v>
      </c>
      <c r="G92" s="39"/>
      <c r="H92" s="39"/>
      <c r="I92" s="191"/>
      <c r="J92" s="39"/>
      <c r="K92" s="39"/>
      <c r="L92" s="42"/>
      <c r="M92" s="192"/>
      <c r="N92" s="193"/>
      <c r="O92" s="67"/>
      <c r="P92" s="67"/>
      <c r="Q92" s="67"/>
      <c r="R92" s="67"/>
      <c r="S92" s="67"/>
      <c r="T92" s="68"/>
      <c r="U92" s="37"/>
      <c r="V92" s="37"/>
      <c r="W92" s="37"/>
      <c r="X92" s="37"/>
      <c r="Y92" s="37"/>
      <c r="Z92" s="37"/>
      <c r="AA92" s="37"/>
      <c r="AB92" s="37"/>
      <c r="AC92" s="37"/>
      <c r="AD92" s="37"/>
      <c r="AE92" s="37"/>
      <c r="AT92" s="19" t="s">
        <v>170</v>
      </c>
      <c r="AU92" s="19" t="s">
        <v>89</v>
      </c>
    </row>
    <row r="93" spans="1:47" s="2" customFormat="1" ht="39">
      <c r="A93" s="37"/>
      <c r="B93" s="38"/>
      <c r="C93" s="39"/>
      <c r="D93" s="196" t="s">
        <v>1829</v>
      </c>
      <c r="E93" s="39"/>
      <c r="F93" s="254" t="s">
        <v>3589</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1829</v>
      </c>
      <c r="AU93" s="19" t="s">
        <v>89</v>
      </c>
    </row>
    <row r="94" spans="2:51" s="14" customFormat="1" ht="11.25">
      <c r="B94" s="205"/>
      <c r="C94" s="206"/>
      <c r="D94" s="196" t="s">
        <v>172</v>
      </c>
      <c r="E94" s="207" t="s">
        <v>32</v>
      </c>
      <c r="F94" s="208" t="s">
        <v>3590</v>
      </c>
      <c r="G94" s="206"/>
      <c r="H94" s="209">
        <v>8</v>
      </c>
      <c r="I94" s="210"/>
      <c r="J94" s="206"/>
      <c r="K94" s="206"/>
      <c r="L94" s="211"/>
      <c r="M94" s="212"/>
      <c r="N94" s="213"/>
      <c r="O94" s="213"/>
      <c r="P94" s="213"/>
      <c r="Q94" s="213"/>
      <c r="R94" s="213"/>
      <c r="S94" s="213"/>
      <c r="T94" s="214"/>
      <c r="AT94" s="215" t="s">
        <v>172</v>
      </c>
      <c r="AU94" s="215" t="s">
        <v>89</v>
      </c>
      <c r="AV94" s="14" t="s">
        <v>89</v>
      </c>
      <c r="AW94" s="14" t="s">
        <v>40</v>
      </c>
      <c r="AX94" s="14" t="s">
        <v>87</v>
      </c>
      <c r="AY94" s="215" t="s">
        <v>160</v>
      </c>
    </row>
    <row r="95" spans="2:63" s="12" customFormat="1" ht="22.9" customHeight="1">
      <c r="B95" s="160"/>
      <c r="C95" s="161"/>
      <c r="D95" s="162" t="s">
        <v>78</v>
      </c>
      <c r="E95" s="174" t="s">
        <v>713</v>
      </c>
      <c r="F95" s="174" t="s">
        <v>714</v>
      </c>
      <c r="G95" s="161"/>
      <c r="H95" s="161"/>
      <c r="I95" s="164"/>
      <c r="J95" s="175">
        <f>BK95</f>
        <v>0</v>
      </c>
      <c r="K95" s="161"/>
      <c r="L95" s="166"/>
      <c r="M95" s="167"/>
      <c r="N95" s="168"/>
      <c r="O95" s="168"/>
      <c r="P95" s="169">
        <f>SUM(P96:P104)</f>
        <v>0</v>
      </c>
      <c r="Q95" s="168"/>
      <c r="R95" s="169">
        <f>SUM(R96:R104)</f>
        <v>0</v>
      </c>
      <c r="S95" s="168"/>
      <c r="T95" s="170">
        <f>SUM(T96:T104)</f>
        <v>0</v>
      </c>
      <c r="AR95" s="171" t="s">
        <v>87</v>
      </c>
      <c r="AT95" s="172" t="s">
        <v>78</v>
      </c>
      <c r="AU95" s="172" t="s">
        <v>87</v>
      </c>
      <c r="AY95" s="171" t="s">
        <v>160</v>
      </c>
      <c r="BK95" s="173">
        <f>SUM(BK96:BK104)</f>
        <v>0</v>
      </c>
    </row>
    <row r="96" spans="1:65" s="2" customFormat="1" ht="24.2" customHeight="1">
      <c r="A96" s="37"/>
      <c r="B96" s="38"/>
      <c r="C96" s="176" t="s">
        <v>161</v>
      </c>
      <c r="D96" s="249" t="s">
        <v>163</v>
      </c>
      <c r="E96" s="177" t="s">
        <v>716</v>
      </c>
      <c r="F96" s="178" t="s">
        <v>717</v>
      </c>
      <c r="G96" s="179" t="s">
        <v>166</v>
      </c>
      <c r="H96" s="180">
        <v>0.038</v>
      </c>
      <c r="I96" s="181"/>
      <c r="J96" s="182">
        <f>ROUND(I96*H96,2)</f>
        <v>0</v>
      </c>
      <c r="K96" s="178" t="s">
        <v>167</v>
      </c>
      <c r="L96" s="42"/>
      <c r="M96" s="183" t="s">
        <v>32</v>
      </c>
      <c r="N96" s="184" t="s">
        <v>50</v>
      </c>
      <c r="O96" s="67"/>
      <c r="P96" s="185">
        <f>O96*H96</f>
        <v>0</v>
      </c>
      <c r="Q96" s="185">
        <v>0</v>
      </c>
      <c r="R96" s="185">
        <f>Q96*H96</f>
        <v>0</v>
      </c>
      <c r="S96" s="185">
        <v>0</v>
      </c>
      <c r="T96" s="186">
        <f>S96*H96</f>
        <v>0</v>
      </c>
      <c r="U96" s="37"/>
      <c r="V96" s="37"/>
      <c r="W96" s="37"/>
      <c r="X96" s="37"/>
      <c r="Y96" s="37"/>
      <c r="Z96" s="37"/>
      <c r="AA96" s="37"/>
      <c r="AB96" s="37"/>
      <c r="AC96" s="37"/>
      <c r="AD96" s="37"/>
      <c r="AE96" s="37"/>
      <c r="AR96" s="187" t="s">
        <v>168</v>
      </c>
      <c r="AT96" s="187" t="s">
        <v>163</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3591</v>
      </c>
    </row>
    <row r="97" spans="1:47" s="2" customFormat="1" ht="11.25">
      <c r="A97" s="37"/>
      <c r="B97" s="38"/>
      <c r="C97" s="39"/>
      <c r="D97" s="189" t="s">
        <v>170</v>
      </c>
      <c r="E97" s="39"/>
      <c r="F97" s="190" t="s">
        <v>719</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170</v>
      </c>
      <c r="AU97" s="19" t="s">
        <v>89</v>
      </c>
    </row>
    <row r="98" spans="1:65" s="2" customFormat="1" ht="21.75" customHeight="1">
      <c r="A98" s="37"/>
      <c r="B98" s="38"/>
      <c r="C98" s="176" t="s">
        <v>168</v>
      </c>
      <c r="D98" s="249" t="s">
        <v>163</v>
      </c>
      <c r="E98" s="177" t="s">
        <v>732</v>
      </c>
      <c r="F98" s="178" t="s">
        <v>733</v>
      </c>
      <c r="G98" s="179" t="s">
        <v>166</v>
      </c>
      <c r="H98" s="180">
        <v>0.038</v>
      </c>
      <c r="I98" s="181"/>
      <c r="J98" s="182">
        <f>ROUND(I98*H98,2)</f>
        <v>0</v>
      </c>
      <c r="K98" s="178" t="s">
        <v>167</v>
      </c>
      <c r="L98" s="42"/>
      <c r="M98" s="183" t="s">
        <v>32</v>
      </c>
      <c r="N98" s="184" t="s">
        <v>50</v>
      </c>
      <c r="O98" s="67"/>
      <c r="P98" s="185">
        <f>O98*H98</f>
        <v>0</v>
      </c>
      <c r="Q98" s="185">
        <v>0</v>
      </c>
      <c r="R98" s="185">
        <f>Q98*H98</f>
        <v>0</v>
      </c>
      <c r="S98" s="185">
        <v>0</v>
      </c>
      <c r="T98" s="186">
        <f>S98*H98</f>
        <v>0</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3592</v>
      </c>
    </row>
    <row r="99" spans="1:47" s="2" customFormat="1" ht="11.25">
      <c r="A99" s="37"/>
      <c r="B99" s="38"/>
      <c r="C99" s="39"/>
      <c r="D99" s="189" t="s">
        <v>170</v>
      </c>
      <c r="E99" s="39"/>
      <c r="F99" s="190" t="s">
        <v>735</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1:65" s="2" customFormat="1" ht="24.2" customHeight="1">
      <c r="A100" s="37"/>
      <c r="B100" s="38"/>
      <c r="C100" s="176" t="s">
        <v>216</v>
      </c>
      <c r="D100" s="249" t="s">
        <v>163</v>
      </c>
      <c r="E100" s="177" t="s">
        <v>737</v>
      </c>
      <c r="F100" s="178" t="s">
        <v>738</v>
      </c>
      <c r="G100" s="179" t="s">
        <v>166</v>
      </c>
      <c r="H100" s="180">
        <v>0.266</v>
      </c>
      <c r="I100" s="181"/>
      <c r="J100" s="182">
        <f>ROUND(I100*H100,2)</f>
        <v>0</v>
      </c>
      <c r="K100" s="178" t="s">
        <v>167</v>
      </c>
      <c r="L100" s="42"/>
      <c r="M100" s="183" t="s">
        <v>32</v>
      </c>
      <c r="N100" s="184" t="s">
        <v>50</v>
      </c>
      <c r="O100" s="67"/>
      <c r="P100" s="185">
        <f>O100*H100</f>
        <v>0</v>
      </c>
      <c r="Q100" s="185">
        <v>0</v>
      </c>
      <c r="R100" s="185">
        <f>Q100*H100</f>
        <v>0</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3593</v>
      </c>
    </row>
    <row r="101" spans="1:47" s="2" customFormat="1" ht="11.25">
      <c r="A101" s="37"/>
      <c r="B101" s="38"/>
      <c r="C101" s="39"/>
      <c r="D101" s="189" t="s">
        <v>170</v>
      </c>
      <c r="E101" s="39"/>
      <c r="F101" s="190" t="s">
        <v>740</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6"/>
      <c r="F102" s="208" t="s">
        <v>3594</v>
      </c>
      <c r="G102" s="206"/>
      <c r="H102" s="209">
        <v>0.266</v>
      </c>
      <c r="I102" s="210"/>
      <c r="J102" s="206"/>
      <c r="K102" s="206"/>
      <c r="L102" s="211"/>
      <c r="M102" s="212"/>
      <c r="N102" s="213"/>
      <c r="O102" s="213"/>
      <c r="P102" s="213"/>
      <c r="Q102" s="213"/>
      <c r="R102" s="213"/>
      <c r="S102" s="213"/>
      <c r="T102" s="214"/>
      <c r="AT102" s="215" t="s">
        <v>172</v>
      </c>
      <c r="AU102" s="215" t="s">
        <v>89</v>
      </c>
      <c r="AV102" s="14" t="s">
        <v>89</v>
      </c>
      <c r="AW102" s="14" t="s">
        <v>4</v>
      </c>
      <c r="AX102" s="14" t="s">
        <v>87</v>
      </c>
      <c r="AY102" s="215" t="s">
        <v>160</v>
      </c>
    </row>
    <row r="103" spans="1:65" s="2" customFormat="1" ht="24.2" customHeight="1">
      <c r="A103" s="37"/>
      <c r="B103" s="38"/>
      <c r="C103" s="176" t="s">
        <v>225</v>
      </c>
      <c r="D103" s="249" t="s">
        <v>163</v>
      </c>
      <c r="E103" s="177" t="s">
        <v>750</v>
      </c>
      <c r="F103" s="178" t="s">
        <v>751</v>
      </c>
      <c r="G103" s="179" t="s">
        <v>166</v>
      </c>
      <c r="H103" s="180">
        <v>0.038</v>
      </c>
      <c r="I103" s="181"/>
      <c r="J103" s="182">
        <f>ROUND(I103*H103,2)</f>
        <v>0</v>
      </c>
      <c r="K103" s="178" t="s">
        <v>167</v>
      </c>
      <c r="L103" s="42"/>
      <c r="M103" s="183" t="s">
        <v>32</v>
      </c>
      <c r="N103" s="184"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3595</v>
      </c>
    </row>
    <row r="104" spans="1:47" s="2" customFormat="1" ht="11.25">
      <c r="A104" s="37"/>
      <c r="B104" s="38"/>
      <c r="C104" s="39"/>
      <c r="D104" s="189" t="s">
        <v>170</v>
      </c>
      <c r="E104" s="39"/>
      <c r="F104" s="190" t="s">
        <v>753</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63" s="12" customFormat="1" ht="25.9" customHeight="1">
      <c r="B105" s="160"/>
      <c r="C105" s="161"/>
      <c r="D105" s="162" t="s">
        <v>78</v>
      </c>
      <c r="E105" s="163" t="s">
        <v>761</v>
      </c>
      <c r="F105" s="163" t="s">
        <v>762</v>
      </c>
      <c r="G105" s="161"/>
      <c r="H105" s="161"/>
      <c r="I105" s="164"/>
      <c r="J105" s="165">
        <f>BK105</f>
        <v>0</v>
      </c>
      <c r="K105" s="161"/>
      <c r="L105" s="166"/>
      <c r="M105" s="167"/>
      <c r="N105" s="168"/>
      <c r="O105" s="168"/>
      <c r="P105" s="169">
        <f>P106+P109+P130</f>
        <v>0</v>
      </c>
      <c r="Q105" s="168"/>
      <c r="R105" s="169">
        <f>R106+R109+R130</f>
        <v>0</v>
      </c>
      <c r="S105" s="168"/>
      <c r="T105" s="170">
        <f>T106+T109+T130</f>
        <v>0</v>
      </c>
      <c r="AR105" s="171" t="s">
        <v>89</v>
      </c>
      <c r="AT105" s="172" t="s">
        <v>78</v>
      </c>
      <c r="AU105" s="172" t="s">
        <v>79</v>
      </c>
      <c r="AY105" s="171" t="s">
        <v>160</v>
      </c>
      <c r="BK105" s="173">
        <f>BK106+BK109+BK130</f>
        <v>0</v>
      </c>
    </row>
    <row r="106" spans="2:63" s="12" customFormat="1" ht="22.9" customHeight="1">
      <c r="B106" s="160"/>
      <c r="C106" s="161"/>
      <c r="D106" s="162" t="s">
        <v>78</v>
      </c>
      <c r="E106" s="174" t="s">
        <v>87</v>
      </c>
      <c r="F106" s="174" t="s">
        <v>3596</v>
      </c>
      <c r="G106" s="161"/>
      <c r="H106" s="161"/>
      <c r="I106" s="164"/>
      <c r="J106" s="175">
        <f>BK106</f>
        <v>0</v>
      </c>
      <c r="K106" s="161"/>
      <c r="L106" s="166"/>
      <c r="M106" s="167"/>
      <c r="N106" s="168"/>
      <c r="O106" s="168"/>
      <c r="P106" s="169">
        <f>SUM(P107:P108)</f>
        <v>0</v>
      </c>
      <c r="Q106" s="168"/>
      <c r="R106" s="169">
        <f>SUM(R107:R108)</f>
        <v>0</v>
      </c>
      <c r="S106" s="168"/>
      <c r="T106" s="170">
        <f>SUM(T107:T108)</f>
        <v>0</v>
      </c>
      <c r="AR106" s="171" t="s">
        <v>87</v>
      </c>
      <c r="AT106" s="172" t="s">
        <v>78</v>
      </c>
      <c r="AU106" s="172" t="s">
        <v>87</v>
      </c>
      <c r="AY106" s="171" t="s">
        <v>160</v>
      </c>
      <c r="BK106" s="173">
        <f>SUM(BK107:BK108)</f>
        <v>0</v>
      </c>
    </row>
    <row r="107" spans="1:65" s="2" customFormat="1" ht="21.75" customHeight="1">
      <c r="A107" s="37"/>
      <c r="B107" s="38"/>
      <c r="C107" s="176" t="s">
        <v>231</v>
      </c>
      <c r="D107" s="176" t="s">
        <v>163</v>
      </c>
      <c r="E107" s="177" t="s">
        <v>161</v>
      </c>
      <c r="F107" s="178" t="s">
        <v>3597</v>
      </c>
      <c r="G107" s="179" t="s">
        <v>477</v>
      </c>
      <c r="H107" s="180">
        <v>1</v>
      </c>
      <c r="I107" s="181"/>
      <c r="J107" s="182">
        <f>ROUND(I107*H107,2)</f>
        <v>0</v>
      </c>
      <c r="K107" s="178" t="s">
        <v>484</v>
      </c>
      <c r="L107" s="42"/>
      <c r="M107" s="183" t="s">
        <v>32</v>
      </c>
      <c r="N107" s="184" t="s">
        <v>50</v>
      </c>
      <c r="O107" s="67"/>
      <c r="P107" s="185">
        <f>O107*H107</f>
        <v>0</v>
      </c>
      <c r="Q107" s="185">
        <v>0</v>
      </c>
      <c r="R107" s="185">
        <f>Q107*H107</f>
        <v>0</v>
      </c>
      <c r="S107" s="185">
        <v>0</v>
      </c>
      <c r="T107" s="186">
        <f>S107*H107</f>
        <v>0</v>
      </c>
      <c r="U107" s="37"/>
      <c r="V107" s="37"/>
      <c r="W107" s="37"/>
      <c r="X107" s="37"/>
      <c r="Y107" s="37"/>
      <c r="Z107" s="37"/>
      <c r="AA107" s="37"/>
      <c r="AB107" s="37"/>
      <c r="AC107" s="37"/>
      <c r="AD107" s="37"/>
      <c r="AE107" s="37"/>
      <c r="AR107" s="187" t="s">
        <v>168</v>
      </c>
      <c r="AT107" s="187" t="s">
        <v>163</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89</v>
      </c>
    </row>
    <row r="108" spans="1:65" s="2" customFormat="1" ht="16.5" customHeight="1">
      <c r="A108" s="37"/>
      <c r="B108" s="38"/>
      <c r="C108" s="176" t="s">
        <v>181</v>
      </c>
      <c r="D108" s="176" t="s">
        <v>163</v>
      </c>
      <c r="E108" s="177" t="s">
        <v>168</v>
      </c>
      <c r="F108" s="178" t="s">
        <v>3598</v>
      </c>
      <c r="G108" s="179" t="s">
        <v>477</v>
      </c>
      <c r="H108" s="180">
        <v>1</v>
      </c>
      <c r="I108" s="181"/>
      <c r="J108" s="182">
        <f>ROUND(I108*H108,2)</f>
        <v>0</v>
      </c>
      <c r="K108" s="178" t="s">
        <v>484</v>
      </c>
      <c r="L108" s="42"/>
      <c r="M108" s="183" t="s">
        <v>32</v>
      </c>
      <c r="N108" s="184" t="s">
        <v>50</v>
      </c>
      <c r="O108" s="67"/>
      <c r="P108" s="185">
        <f>O108*H108</f>
        <v>0</v>
      </c>
      <c r="Q108" s="185">
        <v>0</v>
      </c>
      <c r="R108" s="185">
        <f>Q108*H108</f>
        <v>0</v>
      </c>
      <c r="S108" s="185">
        <v>0</v>
      </c>
      <c r="T108" s="186">
        <f>S108*H108</f>
        <v>0</v>
      </c>
      <c r="U108" s="37"/>
      <c r="V108" s="37"/>
      <c r="W108" s="37"/>
      <c r="X108" s="37"/>
      <c r="Y108" s="37"/>
      <c r="Z108" s="37"/>
      <c r="AA108" s="37"/>
      <c r="AB108" s="37"/>
      <c r="AC108" s="37"/>
      <c r="AD108" s="37"/>
      <c r="AE108" s="37"/>
      <c r="AR108" s="187" t="s">
        <v>168</v>
      </c>
      <c r="AT108" s="187" t="s">
        <v>163</v>
      </c>
      <c r="AU108" s="187" t="s">
        <v>89</v>
      </c>
      <c r="AY108" s="19" t="s">
        <v>160</v>
      </c>
      <c r="BE108" s="188">
        <f>IF(N108="základní",J108,0)</f>
        <v>0</v>
      </c>
      <c r="BF108" s="188">
        <f>IF(N108="snížená",J108,0)</f>
        <v>0</v>
      </c>
      <c r="BG108" s="188">
        <f>IF(N108="zákl. přenesená",J108,0)</f>
        <v>0</v>
      </c>
      <c r="BH108" s="188">
        <f>IF(N108="sníž. přenesená",J108,0)</f>
        <v>0</v>
      </c>
      <c r="BI108" s="188">
        <f>IF(N108="nulová",J108,0)</f>
        <v>0</v>
      </c>
      <c r="BJ108" s="19" t="s">
        <v>87</v>
      </c>
      <c r="BK108" s="188">
        <f>ROUND(I108*H108,2)</f>
        <v>0</v>
      </c>
      <c r="BL108" s="19" t="s">
        <v>168</v>
      </c>
      <c r="BM108" s="187" t="s">
        <v>168</v>
      </c>
    </row>
    <row r="109" spans="2:63" s="12" customFormat="1" ht="22.9" customHeight="1">
      <c r="B109" s="160"/>
      <c r="C109" s="161"/>
      <c r="D109" s="162" t="s">
        <v>78</v>
      </c>
      <c r="E109" s="174" t="s">
        <v>216</v>
      </c>
      <c r="F109" s="174" t="s">
        <v>3599</v>
      </c>
      <c r="G109" s="161"/>
      <c r="H109" s="161"/>
      <c r="I109" s="164"/>
      <c r="J109" s="175">
        <f>BK109</f>
        <v>0</v>
      </c>
      <c r="K109" s="161"/>
      <c r="L109" s="166"/>
      <c r="M109" s="167"/>
      <c r="N109" s="168"/>
      <c r="O109" s="168"/>
      <c r="P109" s="169">
        <f>SUM(P110:P129)</f>
        <v>0</v>
      </c>
      <c r="Q109" s="168"/>
      <c r="R109" s="169">
        <f>SUM(R110:R129)</f>
        <v>0</v>
      </c>
      <c r="S109" s="168"/>
      <c r="T109" s="170">
        <f>SUM(T110:T129)</f>
        <v>0</v>
      </c>
      <c r="AR109" s="171" t="s">
        <v>87</v>
      </c>
      <c r="AT109" s="172" t="s">
        <v>78</v>
      </c>
      <c r="AU109" s="172" t="s">
        <v>87</v>
      </c>
      <c r="AY109" s="171" t="s">
        <v>160</v>
      </c>
      <c r="BK109" s="173">
        <f>SUM(BK110:BK129)</f>
        <v>0</v>
      </c>
    </row>
    <row r="110" spans="1:65" s="2" customFormat="1" ht="24.2" customHeight="1">
      <c r="A110" s="37"/>
      <c r="B110" s="38"/>
      <c r="C110" s="176" t="s">
        <v>249</v>
      </c>
      <c r="D110" s="176" t="s">
        <v>163</v>
      </c>
      <c r="E110" s="177" t="s">
        <v>225</v>
      </c>
      <c r="F110" s="178" t="s">
        <v>3600</v>
      </c>
      <c r="G110" s="179" t="s">
        <v>477</v>
      </c>
      <c r="H110" s="180">
        <v>1</v>
      </c>
      <c r="I110" s="181"/>
      <c r="J110" s="182">
        <f aca="true" t="shared" si="0" ref="J110:J122">ROUND(I110*H110,2)</f>
        <v>0</v>
      </c>
      <c r="K110" s="178" t="s">
        <v>484</v>
      </c>
      <c r="L110" s="42"/>
      <c r="M110" s="183" t="s">
        <v>32</v>
      </c>
      <c r="N110" s="184" t="s">
        <v>50</v>
      </c>
      <c r="O110" s="67"/>
      <c r="P110" s="185">
        <f aca="true" t="shared" si="1" ref="P110:P122">O110*H110</f>
        <v>0</v>
      </c>
      <c r="Q110" s="185">
        <v>0</v>
      </c>
      <c r="R110" s="185">
        <f aca="true" t="shared" si="2" ref="R110:R122">Q110*H110</f>
        <v>0</v>
      </c>
      <c r="S110" s="185">
        <v>0</v>
      </c>
      <c r="T110" s="186">
        <f aca="true" t="shared" si="3" ref="T110:T122">S110*H110</f>
        <v>0</v>
      </c>
      <c r="U110" s="37"/>
      <c r="V110" s="37"/>
      <c r="W110" s="37"/>
      <c r="X110" s="37"/>
      <c r="Y110" s="37"/>
      <c r="Z110" s="37"/>
      <c r="AA110" s="37"/>
      <c r="AB110" s="37"/>
      <c r="AC110" s="37"/>
      <c r="AD110" s="37"/>
      <c r="AE110" s="37"/>
      <c r="AR110" s="187" t="s">
        <v>168</v>
      </c>
      <c r="AT110" s="187" t="s">
        <v>163</v>
      </c>
      <c r="AU110" s="187" t="s">
        <v>89</v>
      </c>
      <c r="AY110" s="19" t="s">
        <v>160</v>
      </c>
      <c r="BE110" s="188">
        <f aca="true" t="shared" si="4" ref="BE110:BE122">IF(N110="základní",J110,0)</f>
        <v>0</v>
      </c>
      <c r="BF110" s="188">
        <f aca="true" t="shared" si="5" ref="BF110:BF122">IF(N110="snížená",J110,0)</f>
        <v>0</v>
      </c>
      <c r="BG110" s="188">
        <f aca="true" t="shared" si="6" ref="BG110:BG122">IF(N110="zákl. přenesená",J110,0)</f>
        <v>0</v>
      </c>
      <c r="BH110" s="188">
        <f aca="true" t="shared" si="7" ref="BH110:BH122">IF(N110="sníž. přenesená",J110,0)</f>
        <v>0</v>
      </c>
      <c r="BI110" s="188">
        <f aca="true" t="shared" si="8" ref="BI110:BI122">IF(N110="nulová",J110,0)</f>
        <v>0</v>
      </c>
      <c r="BJ110" s="19" t="s">
        <v>87</v>
      </c>
      <c r="BK110" s="188">
        <f aca="true" t="shared" si="9" ref="BK110:BK122">ROUND(I110*H110,2)</f>
        <v>0</v>
      </c>
      <c r="BL110" s="19" t="s">
        <v>168</v>
      </c>
      <c r="BM110" s="187" t="s">
        <v>225</v>
      </c>
    </row>
    <row r="111" spans="1:65" s="2" customFormat="1" ht="21.75" customHeight="1">
      <c r="A111" s="37"/>
      <c r="B111" s="38"/>
      <c r="C111" s="176" t="s">
        <v>256</v>
      </c>
      <c r="D111" s="176" t="s">
        <v>163</v>
      </c>
      <c r="E111" s="177" t="s">
        <v>231</v>
      </c>
      <c r="F111" s="178" t="s">
        <v>3601</v>
      </c>
      <c r="G111" s="179" t="s">
        <v>477</v>
      </c>
      <c r="H111" s="180">
        <v>34</v>
      </c>
      <c r="I111" s="181"/>
      <c r="J111" s="182">
        <f t="shared" si="0"/>
        <v>0</v>
      </c>
      <c r="K111" s="178" t="s">
        <v>484</v>
      </c>
      <c r="L111" s="42"/>
      <c r="M111" s="183" t="s">
        <v>32</v>
      </c>
      <c r="N111" s="184" t="s">
        <v>50</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168</v>
      </c>
      <c r="AT111" s="187" t="s">
        <v>163</v>
      </c>
      <c r="AU111" s="187" t="s">
        <v>89</v>
      </c>
      <c r="AY111" s="19" t="s">
        <v>160</v>
      </c>
      <c r="BE111" s="188">
        <f t="shared" si="4"/>
        <v>0</v>
      </c>
      <c r="BF111" s="188">
        <f t="shared" si="5"/>
        <v>0</v>
      </c>
      <c r="BG111" s="188">
        <f t="shared" si="6"/>
        <v>0</v>
      </c>
      <c r="BH111" s="188">
        <f t="shared" si="7"/>
        <v>0</v>
      </c>
      <c r="BI111" s="188">
        <f t="shared" si="8"/>
        <v>0</v>
      </c>
      <c r="BJ111" s="19" t="s">
        <v>87</v>
      </c>
      <c r="BK111" s="188">
        <f t="shared" si="9"/>
        <v>0</v>
      </c>
      <c r="BL111" s="19" t="s">
        <v>168</v>
      </c>
      <c r="BM111" s="187" t="s">
        <v>181</v>
      </c>
    </row>
    <row r="112" spans="1:65" s="2" customFormat="1" ht="16.5" customHeight="1">
      <c r="A112" s="37"/>
      <c r="B112" s="38"/>
      <c r="C112" s="176" t="s">
        <v>267</v>
      </c>
      <c r="D112" s="176" t="s">
        <v>163</v>
      </c>
      <c r="E112" s="177" t="s">
        <v>181</v>
      </c>
      <c r="F112" s="178" t="s">
        <v>3602</v>
      </c>
      <c r="G112" s="179" t="s">
        <v>477</v>
      </c>
      <c r="H112" s="180">
        <v>34</v>
      </c>
      <c r="I112" s="181"/>
      <c r="J112" s="182">
        <f t="shared" si="0"/>
        <v>0</v>
      </c>
      <c r="K112" s="178" t="s">
        <v>484</v>
      </c>
      <c r="L112" s="42"/>
      <c r="M112" s="183" t="s">
        <v>32</v>
      </c>
      <c r="N112" s="184"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168</v>
      </c>
      <c r="AT112" s="187" t="s">
        <v>163</v>
      </c>
      <c r="AU112" s="187" t="s">
        <v>89</v>
      </c>
      <c r="AY112" s="19" t="s">
        <v>160</v>
      </c>
      <c r="BE112" s="188">
        <f t="shared" si="4"/>
        <v>0</v>
      </c>
      <c r="BF112" s="188">
        <f t="shared" si="5"/>
        <v>0</v>
      </c>
      <c r="BG112" s="188">
        <f t="shared" si="6"/>
        <v>0</v>
      </c>
      <c r="BH112" s="188">
        <f t="shared" si="7"/>
        <v>0</v>
      </c>
      <c r="BI112" s="188">
        <f t="shared" si="8"/>
        <v>0</v>
      </c>
      <c r="BJ112" s="19" t="s">
        <v>87</v>
      </c>
      <c r="BK112" s="188">
        <f t="shared" si="9"/>
        <v>0</v>
      </c>
      <c r="BL112" s="19" t="s">
        <v>168</v>
      </c>
      <c r="BM112" s="187" t="s">
        <v>256</v>
      </c>
    </row>
    <row r="113" spans="1:65" s="2" customFormat="1" ht="16.5" customHeight="1">
      <c r="A113" s="37"/>
      <c r="B113" s="38"/>
      <c r="C113" s="176" t="s">
        <v>281</v>
      </c>
      <c r="D113" s="176" t="s">
        <v>163</v>
      </c>
      <c r="E113" s="177" t="s">
        <v>249</v>
      </c>
      <c r="F113" s="178" t="s">
        <v>3603</v>
      </c>
      <c r="G113" s="179" t="s">
        <v>477</v>
      </c>
      <c r="H113" s="180">
        <v>26</v>
      </c>
      <c r="I113" s="181"/>
      <c r="J113" s="182">
        <f t="shared" si="0"/>
        <v>0</v>
      </c>
      <c r="K113" s="178" t="s">
        <v>484</v>
      </c>
      <c r="L113" s="42"/>
      <c r="M113" s="183" t="s">
        <v>32</v>
      </c>
      <c r="N113" s="184" t="s">
        <v>50</v>
      </c>
      <c r="O113" s="67"/>
      <c r="P113" s="185">
        <f t="shared" si="1"/>
        <v>0</v>
      </c>
      <c r="Q113" s="185">
        <v>0</v>
      </c>
      <c r="R113" s="185">
        <f t="shared" si="2"/>
        <v>0</v>
      </c>
      <c r="S113" s="185">
        <v>0</v>
      </c>
      <c r="T113" s="186">
        <f t="shared" si="3"/>
        <v>0</v>
      </c>
      <c r="U113" s="37"/>
      <c r="V113" s="37"/>
      <c r="W113" s="37"/>
      <c r="X113" s="37"/>
      <c r="Y113" s="37"/>
      <c r="Z113" s="37"/>
      <c r="AA113" s="37"/>
      <c r="AB113" s="37"/>
      <c r="AC113" s="37"/>
      <c r="AD113" s="37"/>
      <c r="AE113" s="37"/>
      <c r="AR113" s="187" t="s">
        <v>168</v>
      </c>
      <c r="AT113" s="187" t="s">
        <v>163</v>
      </c>
      <c r="AU113" s="187" t="s">
        <v>89</v>
      </c>
      <c r="AY113" s="19" t="s">
        <v>160</v>
      </c>
      <c r="BE113" s="188">
        <f t="shared" si="4"/>
        <v>0</v>
      </c>
      <c r="BF113" s="188">
        <f t="shared" si="5"/>
        <v>0</v>
      </c>
      <c r="BG113" s="188">
        <f t="shared" si="6"/>
        <v>0</v>
      </c>
      <c r="BH113" s="188">
        <f t="shared" si="7"/>
        <v>0</v>
      </c>
      <c r="BI113" s="188">
        <f t="shared" si="8"/>
        <v>0</v>
      </c>
      <c r="BJ113" s="19" t="s">
        <v>87</v>
      </c>
      <c r="BK113" s="188">
        <f t="shared" si="9"/>
        <v>0</v>
      </c>
      <c r="BL113" s="19" t="s">
        <v>168</v>
      </c>
      <c r="BM113" s="187" t="s">
        <v>281</v>
      </c>
    </row>
    <row r="114" spans="1:65" s="2" customFormat="1" ht="16.5" customHeight="1">
      <c r="A114" s="37"/>
      <c r="B114" s="38"/>
      <c r="C114" s="176" t="s">
        <v>289</v>
      </c>
      <c r="D114" s="176" t="s">
        <v>163</v>
      </c>
      <c r="E114" s="177" t="s">
        <v>256</v>
      </c>
      <c r="F114" s="178" t="s">
        <v>3604</v>
      </c>
      <c r="G114" s="179" t="s">
        <v>477</v>
      </c>
      <c r="H114" s="180">
        <v>4</v>
      </c>
      <c r="I114" s="181"/>
      <c r="J114" s="182">
        <f t="shared" si="0"/>
        <v>0</v>
      </c>
      <c r="K114" s="178" t="s">
        <v>484</v>
      </c>
      <c r="L114" s="42"/>
      <c r="M114" s="183" t="s">
        <v>32</v>
      </c>
      <c r="N114" s="184" t="s">
        <v>50</v>
      </c>
      <c r="O114" s="67"/>
      <c r="P114" s="185">
        <f t="shared" si="1"/>
        <v>0</v>
      </c>
      <c r="Q114" s="185">
        <v>0</v>
      </c>
      <c r="R114" s="185">
        <f t="shared" si="2"/>
        <v>0</v>
      </c>
      <c r="S114" s="185">
        <v>0</v>
      </c>
      <c r="T114" s="186">
        <f t="shared" si="3"/>
        <v>0</v>
      </c>
      <c r="U114" s="37"/>
      <c r="V114" s="37"/>
      <c r="W114" s="37"/>
      <c r="X114" s="37"/>
      <c r="Y114" s="37"/>
      <c r="Z114" s="37"/>
      <c r="AA114" s="37"/>
      <c r="AB114" s="37"/>
      <c r="AC114" s="37"/>
      <c r="AD114" s="37"/>
      <c r="AE114" s="37"/>
      <c r="AR114" s="187" t="s">
        <v>168</v>
      </c>
      <c r="AT114" s="187" t="s">
        <v>163</v>
      </c>
      <c r="AU114" s="187" t="s">
        <v>89</v>
      </c>
      <c r="AY114" s="19" t="s">
        <v>160</v>
      </c>
      <c r="BE114" s="188">
        <f t="shared" si="4"/>
        <v>0</v>
      </c>
      <c r="BF114" s="188">
        <f t="shared" si="5"/>
        <v>0</v>
      </c>
      <c r="BG114" s="188">
        <f t="shared" si="6"/>
        <v>0</v>
      </c>
      <c r="BH114" s="188">
        <f t="shared" si="7"/>
        <v>0</v>
      </c>
      <c r="BI114" s="188">
        <f t="shared" si="8"/>
        <v>0</v>
      </c>
      <c r="BJ114" s="19" t="s">
        <v>87</v>
      </c>
      <c r="BK114" s="188">
        <f t="shared" si="9"/>
        <v>0</v>
      </c>
      <c r="BL114" s="19" t="s">
        <v>168</v>
      </c>
      <c r="BM114" s="187" t="s">
        <v>297</v>
      </c>
    </row>
    <row r="115" spans="1:65" s="2" customFormat="1" ht="16.5" customHeight="1">
      <c r="A115" s="37"/>
      <c r="B115" s="38"/>
      <c r="C115" s="176" t="s">
        <v>297</v>
      </c>
      <c r="D115" s="176" t="s">
        <v>163</v>
      </c>
      <c r="E115" s="177" t="s">
        <v>267</v>
      </c>
      <c r="F115" s="178" t="s">
        <v>3605</v>
      </c>
      <c r="G115" s="179" t="s">
        <v>477</v>
      </c>
      <c r="H115" s="180">
        <v>4</v>
      </c>
      <c r="I115" s="181"/>
      <c r="J115" s="182">
        <f t="shared" si="0"/>
        <v>0</v>
      </c>
      <c r="K115" s="178" t="s">
        <v>484</v>
      </c>
      <c r="L115" s="42"/>
      <c r="M115" s="183" t="s">
        <v>32</v>
      </c>
      <c r="N115" s="184" t="s">
        <v>50</v>
      </c>
      <c r="O115" s="67"/>
      <c r="P115" s="185">
        <f t="shared" si="1"/>
        <v>0</v>
      </c>
      <c r="Q115" s="185">
        <v>0</v>
      </c>
      <c r="R115" s="185">
        <f t="shared" si="2"/>
        <v>0</v>
      </c>
      <c r="S115" s="185">
        <v>0</v>
      </c>
      <c r="T115" s="186">
        <f t="shared" si="3"/>
        <v>0</v>
      </c>
      <c r="U115" s="37"/>
      <c r="V115" s="37"/>
      <c r="W115" s="37"/>
      <c r="X115" s="37"/>
      <c r="Y115" s="37"/>
      <c r="Z115" s="37"/>
      <c r="AA115" s="37"/>
      <c r="AB115" s="37"/>
      <c r="AC115" s="37"/>
      <c r="AD115" s="37"/>
      <c r="AE115" s="37"/>
      <c r="AR115" s="187" t="s">
        <v>168</v>
      </c>
      <c r="AT115" s="187" t="s">
        <v>163</v>
      </c>
      <c r="AU115" s="187" t="s">
        <v>89</v>
      </c>
      <c r="AY115" s="19" t="s">
        <v>160</v>
      </c>
      <c r="BE115" s="188">
        <f t="shared" si="4"/>
        <v>0</v>
      </c>
      <c r="BF115" s="188">
        <f t="shared" si="5"/>
        <v>0</v>
      </c>
      <c r="BG115" s="188">
        <f t="shared" si="6"/>
        <v>0</v>
      </c>
      <c r="BH115" s="188">
        <f t="shared" si="7"/>
        <v>0</v>
      </c>
      <c r="BI115" s="188">
        <f t="shared" si="8"/>
        <v>0</v>
      </c>
      <c r="BJ115" s="19" t="s">
        <v>87</v>
      </c>
      <c r="BK115" s="188">
        <f t="shared" si="9"/>
        <v>0</v>
      </c>
      <c r="BL115" s="19" t="s">
        <v>168</v>
      </c>
      <c r="BM115" s="187" t="s">
        <v>308</v>
      </c>
    </row>
    <row r="116" spans="1:65" s="2" customFormat="1" ht="24.2" customHeight="1">
      <c r="A116" s="37"/>
      <c r="B116" s="38"/>
      <c r="C116" s="176" t="s">
        <v>8</v>
      </c>
      <c r="D116" s="176" t="s">
        <v>163</v>
      </c>
      <c r="E116" s="177" t="s">
        <v>281</v>
      </c>
      <c r="F116" s="178" t="s">
        <v>3606</v>
      </c>
      <c r="G116" s="179" t="s">
        <v>477</v>
      </c>
      <c r="H116" s="180">
        <v>4</v>
      </c>
      <c r="I116" s="181"/>
      <c r="J116" s="182">
        <f t="shared" si="0"/>
        <v>0</v>
      </c>
      <c r="K116" s="178" t="s">
        <v>484</v>
      </c>
      <c r="L116" s="42"/>
      <c r="M116" s="183" t="s">
        <v>32</v>
      </c>
      <c r="N116" s="184" t="s">
        <v>50</v>
      </c>
      <c r="O116" s="67"/>
      <c r="P116" s="185">
        <f t="shared" si="1"/>
        <v>0</v>
      </c>
      <c r="Q116" s="185">
        <v>0</v>
      </c>
      <c r="R116" s="185">
        <f t="shared" si="2"/>
        <v>0</v>
      </c>
      <c r="S116" s="185">
        <v>0</v>
      </c>
      <c r="T116" s="186">
        <f t="shared" si="3"/>
        <v>0</v>
      </c>
      <c r="U116" s="37"/>
      <c r="V116" s="37"/>
      <c r="W116" s="37"/>
      <c r="X116" s="37"/>
      <c r="Y116" s="37"/>
      <c r="Z116" s="37"/>
      <c r="AA116" s="37"/>
      <c r="AB116" s="37"/>
      <c r="AC116" s="37"/>
      <c r="AD116" s="37"/>
      <c r="AE116" s="37"/>
      <c r="AR116" s="187" t="s">
        <v>168</v>
      </c>
      <c r="AT116" s="187" t="s">
        <v>163</v>
      </c>
      <c r="AU116" s="187" t="s">
        <v>89</v>
      </c>
      <c r="AY116" s="19" t="s">
        <v>160</v>
      </c>
      <c r="BE116" s="188">
        <f t="shared" si="4"/>
        <v>0</v>
      </c>
      <c r="BF116" s="188">
        <f t="shared" si="5"/>
        <v>0</v>
      </c>
      <c r="BG116" s="188">
        <f t="shared" si="6"/>
        <v>0</v>
      </c>
      <c r="BH116" s="188">
        <f t="shared" si="7"/>
        <v>0</v>
      </c>
      <c r="BI116" s="188">
        <f t="shared" si="8"/>
        <v>0</v>
      </c>
      <c r="BJ116" s="19" t="s">
        <v>87</v>
      </c>
      <c r="BK116" s="188">
        <f t="shared" si="9"/>
        <v>0</v>
      </c>
      <c r="BL116" s="19" t="s">
        <v>168</v>
      </c>
      <c r="BM116" s="187" t="s">
        <v>323</v>
      </c>
    </row>
    <row r="117" spans="1:65" s="2" customFormat="1" ht="16.5" customHeight="1">
      <c r="A117" s="37"/>
      <c r="B117" s="38"/>
      <c r="C117" s="176" t="s">
        <v>308</v>
      </c>
      <c r="D117" s="176" t="s">
        <v>163</v>
      </c>
      <c r="E117" s="177" t="s">
        <v>289</v>
      </c>
      <c r="F117" s="178" t="s">
        <v>3607</v>
      </c>
      <c r="G117" s="179" t="s">
        <v>477</v>
      </c>
      <c r="H117" s="180">
        <v>26</v>
      </c>
      <c r="I117" s="181"/>
      <c r="J117" s="182">
        <f t="shared" si="0"/>
        <v>0</v>
      </c>
      <c r="K117" s="178" t="s">
        <v>484</v>
      </c>
      <c r="L117" s="42"/>
      <c r="M117" s="183" t="s">
        <v>32</v>
      </c>
      <c r="N117" s="184" t="s">
        <v>50</v>
      </c>
      <c r="O117" s="67"/>
      <c r="P117" s="185">
        <f t="shared" si="1"/>
        <v>0</v>
      </c>
      <c r="Q117" s="185">
        <v>0</v>
      </c>
      <c r="R117" s="185">
        <f t="shared" si="2"/>
        <v>0</v>
      </c>
      <c r="S117" s="185">
        <v>0</v>
      </c>
      <c r="T117" s="186">
        <f t="shared" si="3"/>
        <v>0</v>
      </c>
      <c r="U117" s="37"/>
      <c r="V117" s="37"/>
      <c r="W117" s="37"/>
      <c r="X117" s="37"/>
      <c r="Y117" s="37"/>
      <c r="Z117" s="37"/>
      <c r="AA117" s="37"/>
      <c r="AB117" s="37"/>
      <c r="AC117" s="37"/>
      <c r="AD117" s="37"/>
      <c r="AE117" s="37"/>
      <c r="AR117" s="187" t="s">
        <v>168</v>
      </c>
      <c r="AT117" s="187" t="s">
        <v>163</v>
      </c>
      <c r="AU117" s="187" t="s">
        <v>89</v>
      </c>
      <c r="AY117" s="19" t="s">
        <v>160</v>
      </c>
      <c r="BE117" s="188">
        <f t="shared" si="4"/>
        <v>0</v>
      </c>
      <c r="BF117" s="188">
        <f t="shared" si="5"/>
        <v>0</v>
      </c>
      <c r="BG117" s="188">
        <f t="shared" si="6"/>
        <v>0</v>
      </c>
      <c r="BH117" s="188">
        <f t="shared" si="7"/>
        <v>0</v>
      </c>
      <c r="BI117" s="188">
        <f t="shared" si="8"/>
        <v>0</v>
      </c>
      <c r="BJ117" s="19" t="s">
        <v>87</v>
      </c>
      <c r="BK117" s="188">
        <f t="shared" si="9"/>
        <v>0</v>
      </c>
      <c r="BL117" s="19" t="s">
        <v>168</v>
      </c>
      <c r="BM117" s="187" t="s">
        <v>382</v>
      </c>
    </row>
    <row r="118" spans="1:65" s="2" customFormat="1" ht="16.5" customHeight="1">
      <c r="A118" s="37"/>
      <c r="B118" s="38"/>
      <c r="C118" s="176" t="s">
        <v>317</v>
      </c>
      <c r="D118" s="176" t="s">
        <v>163</v>
      </c>
      <c r="E118" s="177" t="s">
        <v>297</v>
      </c>
      <c r="F118" s="178" t="s">
        <v>3608</v>
      </c>
      <c r="G118" s="179" t="s">
        <v>477</v>
      </c>
      <c r="H118" s="180">
        <v>70</v>
      </c>
      <c r="I118" s="181"/>
      <c r="J118" s="182">
        <f t="shared" si="0"/>
        <v>0</v>
      </c>
      <c r="K118" s="178" t="s">
        <v>484</v>
      </c>
      <c r="L118" s="42"/>
      <c r="M118" s="183" t="s">
        <v>32</v>
      </c>
      <c r="N118" s="184" t="s">
        <v>50</v>
      </c>
      <c r="O118" s="67"/>
      <c r="P118" s="185">
        <f t="shared" si="1"/>
        <v>0</v>
      </c>
      <c r="Q118" s="185">
        <v>0</v>
      </c>
      <c r="R118" s="185">
        <f t="shared" si="2"/>
        <v>0</v>
      </c>
      <c r="S118" s="185">
        <v>0</v>
      </c>
      <c r="T118" s="186">
        <f t="shared" si="3"/>
        <v>0</v>
      </c>
      <c r="U118" s="37"/>
      <c r="V118" s="37"/>
      <c r="W118" s="37"/>
      <c r="X118" s="37"/>
      <c r="Y118" s="37"/>
      <c r="Z118" s="37"/>
      <c r="AA118" s="37"/>
      <c r="AB118" s="37"/>
      <c r="AC118" s="37"/>
      <c r="AD118" s="37"/>
      <c r="AE118" s="37"/>
      <c r="AR118" s="187" t="s">
        <v>168</v>
      </c>
      <c r="AT118" s="187" t="s">
        <v>163</v>
      </c>
      <c r="AU118" s="187" t="s">
        <v>89</v>
      </c>
      <c r="AY118" s="19" t="s">
        <v>160</v>
      </c>
      <c r="BE118" s="188">
        <f t="shared" si="4"/>
        <v>0</v>
      </c>
      <c r="BF118" s="188">
        <f t="shared" si="5"/>
        <v>0</v>
      </c>
      <c r="BG118" s="188">
        <f t="shared" si="6"/>
        <v>0</v>
      </c>
      <c r="BH118" s="188">
        <f t="shared" si="7"/>
        <v>0</v>
      </c>
      <c r="BI118" s="188">
        <f t="shared" si="8"/>
        <v>0</v>
      </c>
      <c r="BJ118" s="19" t="s">
        <v>87</v>
      </c>
      <c r="BK118" s="188">
        <f t="shared" si="9"/>
        <v>0</v>
      </c>
      <c r="BL118" s="19" t="s">
        <v>168</v>
      </c>
      <c r="BM118" s="187" t="s">
        <v>391</v>
      </c>
    </row>
    <row r="119" spans="1:65" s="2" customFormat="1" ht="16.5" customHeight="1">
      <c r="A119" s="37"/>
      <c r="B119" s="38"/>
      <c r="C119" s="176" t="s">
        <v>323</v>
      </c>
      <c r="D119" s="176" t="s">
        <v>163</v>
      </c>
      <c r="E119" s="177" t="s">
        <v>8</v>
      </c>
      <c r="F119" s="178" t="s">
        <v>3609</v>
      </c>
      <c r="G119" s="179" t="s">
        <v>477</v>
      </c>
      <c r="H119" s="180">
        <v>26</v>
      </c>
      <c r="I119" s="181"/>
      <c r="J119" s="182">
        <f t="shared" si="0"/>
        <v>0</v>
      </c>
      <c r="K119" s="178" t="s">
        <v>484</v>
      </c>
      <c r="L119" s="42"/>
      <c r="M119" s="183" t="s">
        <v>32</v>
      </c>
      <c r="N119" s="184" t="s">
        <v>50</v>
      </c>
      <c r="O119" s="67"/>
      <c r="P119" s="185">
        <f t="shared" si="1"/>
        <v>0</v>
      </c>
      <c r="Q119" s="185">
        <v>0</v>
      </c>
      <c r="R119" s="185">
        <f t="shared" si="2"/>
        <v>0</v>
      </c>
      <c r="S119" s="185">
        <v>0</v>
      </c>
      <c r="T119" s="186">
        <f t="shared" si="3"/>
        <v>0</v>
      </c>
      <c r="U119" s="37"/>
      <c r="V119" s="37"/>
      <c r="W119" s="37"/>
      <c r="X119" s="37"/>
      <c r="Y119" s="37"/>
      <c r="Z119" s="37"/>
      <c r="AA119" s="37"/>
      <c r="AB119" s="37"/>
      <c r="AC119" s="37"/>
      <c r="AD119" s="37"/>
      <c r="AE119" s="37"/>
      <c r="AR119" s="187" t="s">
        <v>168</v>
      </c>
      <c r="AT119" s="187" t="s">
        <v>163</v>
      </c>
      <c r="AU119" s="187" t="s">
        <v>89</v>
      </c>
      <c r="AY119" s="19" t="s">
        <v>160</v>
      </c>
      <c r="BE119" s="188">
        <f t="shared" si="4"/>
        <v>0</v>
      </c>
      <c r="BF119" s="188">
        <f t="shared" si="5"/>
        <v>0</v>
      </c>
      <c r="BG119" s="188">
        <f t="shared" si="6"/>
        <v>0</v>
      </c>
      <c r="BH119" s="188">
        <f t="shared" si="7"/>
        <v>0</v>
      </c>
      <c r="BI119" s="188">
        <f t="shared" si="8"/>
        <v>0</v>
      </c>
      <c r="BJ119" s="19" t="s">
        <v>87</v>
      </c>
      <c r="BK119" s="188">
        <f t="shared" si="9"/>
        <v>0</v>
      </c>
      <c r="BL119" s="19" t="s">
        <v>168</v>
      </c>
      <c r="BM119" s="187" t="s">
        <v>410</v>
      </c>
    </row>
    <row r="120" spans="1:65" s="2" customFormat="1" ht="16.5" customHeight="1">
      <c r="A120" s="37"/>
      <c r="B120" s="38"/>
      <c r="C120" s="176" t="s">
        <v>332</v>
      </c>
      <c r="D120" s="176" t="s">
        <v>163</v>
      </c>
      <c r="E120" s="177" t="s">
        <v>308</v>
      </c>
      <c r="F120" s="178" t="s">
        <v>3610</v>
      </c>
      <c r="G120" s="179" t="s">
        <v>259</v>
      </c>
      <c r="H120" s="180">
        <v>20</v>
      </c>
      <c r="I120" s="181"/>
      <c r="J120" s="182">
        <f t="shared" si="0"/>
        <v>0</v>
      </c>
      <c r="K120" s="178" t="s">
        <v>484</v>
      </c>
      <c r="L120" s="42"/>
      <c r="M120" s="183" t="s">
        <v>32</v>
      </c>
      <c r="N120" s="184" t="s">
        <v>50</v>
      </c>
      <c r="O120" s="67"/>
      <c r="P120" s="185">
        <f t="shared" si="1"/>
        <v>0</v>
      </c>
      <c r="Q120" s="185">
        <v>0</v>
      </c>
      <c r="R120" s="185">
        <f t="shared" si="2"/>
        <v>0</v>
      </c>
      <c r="S120" s="185">
        <v>0</v>
      </c>
      <c r="T120" s="186">
        <f t="shared" si="3"/>
        <v>0</v>
      </c>
      <c r="U120" s="37"/>
      <c r="V120" s="37"/>
      <c r="W120" s="37"/>
      <c r="X120" s="37"/>
      <c r="Y120" s="37"/>
      <c r="Z120" s="37"/>
      <c r="AA120" s="37"/>
      <c r="AB120" s="37"/>
      <c r="AC120" s="37"/>
      <c r="AD120" s="37"/>
      <c r="AE120" s="37"/>
      <c r="AR120" s="187" t="s">
        <v>168</v>
      </c>
      <c r="AT120" s="187" t="s">
        <v>163</v>
      </c>
      <c r="AU120" s="187" t="s">
        <v>89</v>
      </c>
      <c r="AY120" s="19" t="s">
        <v>160</v>
      </c>
      <c r="BE120" s="188">
        <f t="shared" si="4"/>
        <v>0</v>
      </c>
      <c r="BF120" s="188">
        <f t="shared" si="5"/>
        <v>0</v>
      </c>
      <c r="BG120" s="188">
        <f t="shared" si="6"/>
        <v>0</v>
      </c>
      <c r="BH120" s="188">
        <f t="shared" si="7"/>
        <v>0</v>
      </c>
      <c r="BI120" s="188">
        <f t="shared" si="8"/>
        <v>0</v>
      </c>
      <c r="BJ120" s="19" t="s">
        <v>87</v>
      </c>
      <c r="BK120" s="188">
        <f t="shared" si="9"/>
        <v>0</v>
      </c>
      <c r="BL120" s="19" t="s">
        <v>168</v>
      </c>
      <c r="BM120" s="187" t="s">
        <v>423</v>
      </c>
    </row>
    <row r="121" spans="1:65" s="2" customFormat="1" ht="16.5" customHeight="1">
      <c r="A121" s="37"/>
      <c r="B121" s="38"/>
      <c r="C121" s="176" t="s">
        <v>382</v>
      </c>
      <c r="D121" s="176" t="s">
        <v>163</v>
      </c>
      <c r="E121" s="177" t="s">
        <v>317</v>
      </c>
      <c r="F121" s="178" t="s">
        <v>3611</v>
      </c>
      <c r="G121" s="179" t="s">
        <v>1247</v>
      </c>
      <c r="H121" s="180">
        <v>1</v>
      </c>
      <c r="I121" s="181"/>
      <c r="J121" s="182">
        <f t="shared" si="0"/>
        <v>0</v>
      </c>
      <c r="K121" s="178" t="s">
        <v>484</v>
      </c>
      <c r="L121" s="42"/>
      <c r="M121" s="183" t="s">
        <v>32</v>
      </c>
      <c r="N121" s="184" t="s">
        <v>50</v>
      </c>
      <c r="O121" s="67"/>
      <c r="P121" s="185">
        <f t="shared" si="1"/>
        <v>0</v>
      </c>
      <c r="Q121" s="185">
        <v>0</v>
      </c>
      <c r="R121" s="185">
        <f t="shared" si="2"/>
        <v>0</v>
      </c>
      <c r="S121" s="185">
        <v>0</v>
      </c>
      <c r="T121" s="186">
        <f t="shared" si="3"/>
        <v>0</v>
      </c>
      <c r="U121" s="37"/>
      <c r="V121" s="37"/>
      <c r="W121" s="37"/>
      <c r="X121" s="37"/>
      <c r="Y121" s="37"/>
      <c r="Z121" s="37"/>
      <c r="AA121" s="37"/>
      <c r="AB121" s="37"/>
      <c r="AC121" s="37"/>
      <c r="AD121" s="37"/>
      <c r="AE121" s="37"/>
      <c r="AR121" s="187" t="s">
        <v>168</v>
      </c>
      <c r="AT121" s="187" t="s">
        <v>163</v>
      </c>
      <c r="AU121" s="187" t="s">
        <v>89</v>
      </c>
      <c r="AY121" s="19" t="s">
        <v>160</v>
      </c>
      <c r="BE121" s="188">
        <f t="shared" si="4"/>
        <v>0</v>
      </c>
      <c r="BF121" s="188">
        <f t="shared" si="5"/>
        <v>0</v>
      </c>
      <c r="BG121" s="188">
        <f t="shared" si="6"/>
        <v>0</v>
      </c>
      <c r="BH121" s="188">
        <f t="shared" si="7"/>
        <v>0</v>
      </c>
      <c r="BI121" s="188">
        <f t="shared" si="8"/>
        <v>0</v>
      </c>
      <c r="BJ121" s="19" t="s">
        <v>87</v>
      </c>
      <c r="BK121" s="188">
        <f t="shared" si="9"/>
        <v>0</v>
      </c>
      <c r="BL121" s="19" t="s">
        <v>168</v>
      </c>
      <c r="BM121" s="187" t="s">
        <v>434</v>
      </c>
    </row>
    <row r="122" spans="1:65" s="2" customFormat="1" ht="16.5" customHeight="1">
      <c r="A122" s="37"/>
      <c r="B122" s="38"/>
      <c r="C122" s="176" t="s">
        <v>7</v>
      </c>
      <c r="D122" s="176" t="s">
        <v>163</v>
      </c>
      <c r="E122" s="177" t="s">
        <v>3520</v>
      </c>
      <c r="F122" s="178" t="s">
        <v>3521</v>
      </c>
      <c r="G122" s="179" t="s">
        <v>259</v>
      </c>
      <c r="H122" s="180">
        <v>1600</v>
      </c>
      <c r="I122" s="181"/>
      <c r="J122" s="182">
        <f t="shared" si="0"/>
        <v>0</v>
      </c>
      <c r="K122" s="178" t="s">
        <v>167</v>
      </c>
      <c r="L122" s="42"/>
      <c r="M122" s="183" t="s">
        <v>32</v>
      </c>
      <c r="N122" s="184" t="s">
        <v>50</v>
      </c>
      <c r="O122" s="67"/>
      <c r="P122" s="185">
        <f t="shared" si="1"/>
        <v>0</v>
      </c>
      <c r="Q122" s="185">
        <v>0</v>
      </c>
      <c r="R122" s="185">
        <f t="shared" si="2"/>
        <v>0</v>
      </c>
      <c r="S122" s="185">
        <v>0</v>
      </c>
      <c r="T122" s="186">
        <f t="shared" si="3"/>
        <v>0</v>
      </c>
      <c r="U122" s="37"/>
      <c r="V122" s="37"/>
      <c r="W122" s="37"/>
      <c r="X122" s="37"/>
      <c r="Y122" s="37"/>
      <c r="Z122" s="37"/>
      <c r="AA122" s="37"/>
      <c r="AB122" s="37"/>
      <c r="AC122" s="37"/>
      <c r="AD122" s="37"/>
      <c r="AE122" s="37"/>
      <c r="AR122" s="187" t="s">
        <v>308</v>
      </c>
      <c r="AT122" s="187" t="s">
        <v>163</v>
      </c>
      <c r="AU122" s="187" t="s">
        <v>89</v>
      </c>
      <c r="AY122" s="19" t="s">
        <v>160</v>
      </c>
      <c r="BE122" s="188">
        <f t="shared" si="4"/>
        <v>0</v>
      </c>
      <c r="BF122" s="188">
        <f t="shared" si="5"/>
        <v>0</v>
      </c>
      <c r="BG122" s="188">
        <f t="shared" si="6"/>
        <v>0</v>
      </c>
      <c r="BH122" s="188">
        <f t="shared" si="7"/>
        <v>0</v>
      </c>
      <c r="BI122" s="188">
        <f t="shared" si="8"/>
        <v>0</v>
      </c>
      <c r="BJ122" s="19" t="s">
        <v>87</v>
      </c>
      <c r="BK122" s="188">
        <f t="shared" si="9"/>
        <v>0</v>
      </c>
      <c r="BL122" s="19" t="s">
        <v>308</v>
      </c>
      <c r="BM122" s="187" t="s">
        <v>3612</v>
      </c>
    </row>
    <row r="123" spans="1:47" s="2" customFormat="1" ht="11.25">
      <c r="A123" s="37"/>
      <c r="B123" s="38"/>
      <c r="C123" s="39"/>
      <c r="D123" s="189" t="s">
        <v>170</v>
      </c>
      <c r="E123" s="39"/>
      <c r="F123" s="190" t="s">
        <v>3523</v>
      </c>
      <c r="G123" s="39"/>
      <c r="H123" s="39"/>
      <c r="I123" s="191"/>
      <c r="J123" s="39"/>
      <c r="K123" s="39"/>
      <c r="L123" s="42"/>
      <c r="M123" s="192"/>
      <c r="N123" s="193"/>
      <c r="O123" s="67"/>
      <c r="P123" s="67"/>
      <c r="Q123" s="67"/>
      <c r="R123" s="67"/>
      <c r="S123" s="67"/>
      <c r="T123" s="68"/>
      <c r="U123" s="37"/>
      <c r="V123" s="37"/>
      <c r="W123" s="37"/>
      <c r="X123" s="37"/>
      <c r="Y123" s="37"/>
      <c r="Z123" s="37"/>
      <c r="AA123" s="37"/>
      <c r="AB123" s="37"/>
      <c r="AC123" s="37"/>
      <c r="AD123" s="37"/>
      <c r="AE123" s="37"/>
      <c r="AT123" s="19" t="s">
        <v>170</v>
      </c>
      <c r="AU123" s="19" t="s">
        <v>89</v>
      </c>
    </row>
    <row r="124" spans="2:51" s="14" customFormat="1" ht="11.25">
      <c r="B124" s="205"/>
      <c r="C124" s="206"/>
      <c r="D124" s="196" t="s">
        <v>172</v>
      </c>
      <c r="E124" s="207" t="s">
        <v>32</v>
      </c>
      <c r="F124" s="208" t="s">
        <v>3613</v>
      </c>
      <c r="G124" s="206"/>
      <c r="H124" s="209">
        <v>1600</v>
      </c>
      <c r="I124" s="210"/>
      <c r="J124" s="206"/>
      <c r="K124" s="206"/>
      <c r="L124" s="211"/>
      <c r="M124" s="212"/>
      <c r="N124" s="213"/>
      <c r="O124" s="213"/>
      <c r="P124" s="213"/>
      <c r="Q124" s="213"/>
      <c r="R124" s="213"/>
      <c r="S124" s="213"/>
      <c r="T124" s="214"/>
      <c r="AT124" s="215" t="s">
        <v>172</v>
      </c>
      <c r="AU124" s="215" t="s">
        <v>89</v>
      </c>
      <c r="AV124" s="14" t="s">
        <v>89</v>
      </c>
      <c r="AW124" s="14" t="s">
        <v>40</v>
      </c>
      <c r="AX124" s="14" t="s">
        <v>87</v>
      </c>
      <c r="AY124" s="215" t="s">
        <v>160</v>
      </c>
    </row>
    <row r="125" spans="1:65" s="2" customFormat="1" ht="16.5" customHeight="1">
      <c r="A125" s="37"/>
      <c r="B125" s="38"/>
      <c r="C125" s="227" t="s">
        <v>391</v>
      </c>
      <c r="D125" s="227" t="s">
        <v>178</v>
      </c>
      <c r="E125" s="228" t="s">
        <v>323</v>
      </c>
      <c r="F125" s="229" t="s">
        <v>3614</v>
      </c>
      <c r="G125" s="230" t="s">
        <v>259</v>
      </c>
      <c r="H125" s="231">
        <v>1500</v>
      </c>
      <c r="I125" s="232"/>
      <c r="J125" s="233">
        <f>ROUND(I125*H125,2)</f>
        <v>0</v>
      </c>
      <c r="K125" s="229" t="s">
        <v>484</v>
      </c>
      <c r="L125" s="234"/>
      <c r="M125" s="235" t="s">
        <v>32</v>
      </c>
      <c r="N125" s="236"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181</v>
      </c>
      <c r="AT125" s="187" t="s">
        <v>178</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168</v>
      </c>
      <c r="BM125" s="187" t="s">
        <v>3615</v>
      </c>
    </row>
    <row r="126" spans="1:65" s="2" customFormat="1" ht="16.5" customHeight="1">
      <c r="A126" s="37"/>
      <c r="B126" s="38"/>
      <c r="C126" s="227" t="s">
        <v>401</v>
      </c>
      <c r="D126" s="227" t="s">
        <v>178</v>
      </c>
      <c r="E126" s="228" t="s">
        <v>332</v>
      </c>
      <c r="F126" s="229" t="s">
        <v>3616</v>
      </c>
      <c r="G126" s="230" t="s">
        <v>259</v>
      </c>
      <c r="H126" s="231">
        <v>100</v>
      </c>
      <c r="I126" s="232"/>
      <c r="J126" s="233">
        <f>ROUND(I126*H126,2)</f>
        <v>0</v>
      </c>
      <c r="K126" s="229" t="s">
        <v>484</v>
      </c>
      <c r="L126" s="234"/>
      <c r="M126" s="235" t="s">
        <v>32</v>
      </c>
      <c r="N126" s="236" t="s">
        <v>50</v>
      </c>
      <c r="O126" s="67"/>
      <c r="P126" s="185">
        <f>O126*H126</f>
        <v>0</v>
      </c>
      <c r="Q126" s="185">
        <v>0</v>
      </c>
      <c r="R126" s="185">
        <f>Q126*H126</f>
        <v>0</v>
      </c>
      <c r="S126" s="185">
        <v>0</v>
      </c>
      <c r="T126" s="186">
        <f>S126*H126</f>
        <v>0</v>
      </c>
      <c r="U126" s="37"/>
      <c r="V126" s="37"/>
      <c r="W126" s="37"/>
      <c r="X126" s="37"/>
      <c r="Y126" s="37"/>
      <c r="Z126" s="37"/>
      <c r="AA126" s="37"/>
      <c r="AB126" s="37"/>
      <c r="AC126" s="37"/>
      <c r="AD126" s="37"/>
      <c r="AE126" s="37"/>
      <c r="AR126" s="187" t="s">
        <v>181</v>
      </c>
      <c r="AT126" s="187" t="s">
        <v>178</v>
      </c>
      <c r="AU126" s="187" t="s">
        <v>89</v>
      </c>
      <c r="AY126" s="19" t="s">
        <v>160</v>
      </c>
      <c r="BE126" s="188">
        <f>IF(N126="základní",J126,0)</f>
        <v>0</v>
      </c>
      <c r="BF126" s="188">
        <f>IF(N126="snížená",J126,0)</f>
        <v>0</v>
      </c>
      <c r="BG126" s="188">
        <f>IF(N126="zákl. přenesená",J126,0)</f>
        <v>0</v>
      </c>
      <c r="BH126" s="188">
        <f>IF(N126="sníž. přenesená",J126,0)</f>
        <v>0</v>
      </c>
      <c r="BI126" s="188">
        <f>IF(N126="nulová",J126,0)</f>
        <v>0</v>
      </c>
      <c r="BJ126" s="19" t="s">
        <v>87</v>
      </c>
      <c r="BK126" s="188">
        <f>ROUND(I126*H126,2)</f>
        <v>0</v>
      </c>
      <c r="BL126" s="19" t="s">
        <v>168</v>
      </c>
      <c r="BM126" s="187" t="s">
        <v>3617</v>
      </c>
    </row>
    <row r="127" spans="1:65" s="2" customFormat="1" ht="16.5" customHeight="1">
      <c r="A127" s="37"/>
      <c r="B127" s="38"/>
      <c r="C127" s="176" t="s">
        <v>410</v>
      </c>
      <c r="D127" s="249" t="s">
        <v>163</v>
      </c>
      <c r="E127" s="177" t="s">
        <v>382</v>
      </c>
      <c r="F127" s="178" t="s">
        <v>3618</v>
      </c>
      <c r="G127" s="179" t="s">
        <v>199</v>
      </c>
      <c r="H127" s="180">
        <v>15</v>
      </c>
      <c r="I127" s="181"/>
      <c r="J127" s="182">
        <f>ROUND(I127*H127,2)</f>
        <v>0</v>
      </c>
      <c r="K127" s="178" t="s">
        <v>484</v>
      </c>
      <c r="L127" s="42"/>
      <c r="M127" s="183" t="s">
        <v>32</v>
      </c>
      <c r="N127" s="184" t="s">
        <v>50</v>
      </c>
      <c r="O127" s="67"/>
      <c r="P127" s="185">
        <f>O127*H127</f>
        <v>0</v>
      </c>
      <c r="Q127" s="185">
        <v>0</v>
      </c>
      <c r="R127" s="185">
        <f>Q127*H127</f>
        <v>0</v>
      </c>
      <c r="S127" s="185">
        <v>0</v>
      </c>
      <c r="T127" s="186">
        <f>S127*H127</f>
        <v>0</v>
      </c>
      <c r="U127" s="37"/>
      <c r="V127" s="37"/>
      <c r="W127" s="37"/>
      <c r="X127" s="37"/>
      <c r="Y127" s="37"/>
      <c r="Z127" s="37"/>
      <c r="AA127" s="37"/>
      <c r="AB127" s="37"/>
      <c r="AC127" s="37"/>
      <c r="AD127" s="37"/>
      <c r="AE127" s="37"/>
      <c r="AR127" s="187" t="s">
        <v>168</v>
      </c>
      <c r="AT127" s="187" t="s">
        <v>163</v>
      </c>
      <c r="AU127" s="187" t="s">
        <v>89</v>
      </c>
      <c r="AY127" s="19" t="s">
        <v>160</v>
      </c>
      <c r="BE127" s="188">
        <f>IF(N127="základní",J127,0)</f>
        <v>0</v>
      </c>
      <c r="BF127" s="188">
        <f>IF(N127="snížená",J127,0)</f>
        <v>0</v>
      </c>
      <c r="BG127" s="188">
        <f>IF(N127="zákl. přenesená",J127,0)</f>
        <v>0</v>
      </c>
      <c r="BH127" s="188">
        <f>IF(N127="sníž. přenesená",J127,0)</f>
        <v>0</v>
      </c>
      <c r="BI127" s="188">
        <f>IF(N127="nulová",J127,0)</f>
        <v>0</v>
      </c>
      <c r="BJ127" s="19" t="s">
        <v>87</v>
      </c>
      <c r="BK127" s="188">
        <f>ROUND(I127*H127,2)</f>
        <v>0</v>
      </c>
      <c r="BL127" s="19" t="s">
        <v>168</v>
      </c>
      <c r="BM127" s="187" t="s">
        <v>481</v>
      </c>
    </row>
    <row r="128" spans="1:65" s="2" customFormat="1" ht="16.5" customHeight="1">
      <c r="A128" s="37"/>
      <c r="B128" s="38"/>
      <c r="C128" s="176" t="s">
        <v>415</v>
      </c>
      <c r="D128" s="176" t="s">
        <v>163</v>
      </c>
      <c r="E128" s="177" t="s">
        <v>391</v>
      </c>
      <c r="F128" s="178" t="s">
        <v>3619</v>
      </c>
      <c r="G128" s="179" t="s">
        <v>477</v>
      </c>
      <c r="H128" s="180">
        <v>2</v>
      </c>
      <c r="I128" s="181"/>
      <c r="J128" s="182">
        <f>ROUND(I128*H128,2)</f>
        <v>0</v>
      </c>
      <c r="K128" s="178" t="s">
        <v>484</v>
      </c>
      <c r="L128" s="42"/>
      <c r="M128" s="183" t="s">
        <v>32</v>
      </c>
      <c r="N128" s="184" t="s">
        <v>50</v>
      </c>
      <c r="O128" s="67"/>
      <c r="P128" s="185">
        <f>O128*H128</f>
        <v>0</v>
      </c>
      <c r="Q128" s="185">
        <v>0</v>
      </c>
      <c r="R128" s="185">
        <f>Q128*H128</f>
        <v>0</v>
      </c>
      <c r="S128" s="185">
        <v>0</v>
      </c>
      <c r="T128" s="186">
        <f>S128*H128</f>
        <v>0</v>
      </c>
      <c r="U128" s="37"/>
      <c r="V128" s="37"/>
      <c r="W128" s="37"/>
      <c r="X128" s="37"/>
      <c r="Y128" s="37"/>
      <c r="Z128" s="37"/>
      <c r="AA128" s="37"/>
      <c r="AB128" s="37"/>
      <c r="AC128" s="37"/>
      <c r="AD128" s="37"/>
      <c r="AE128" s="37"/>
      <c r="AR128" s="187" t="s">
        <v>168</v>
      </c>
      <c r="AT128" s="187" t="s">
        <v>163</v>
      </c>
      <c r="AU128" s="187" t="s">
        <v>89</v>
      </c>
      <c r="AY128" s="19" t="s">
        <v>160</v>
      </c>
      <c r="BE128" s="188">
        <f>IF(N128="základní",J128,0)</f>
        <v>0</v>
      </c>
      <c r="BF128" s="188">
        <f>IF(N128="snížená",J128,0)</f>
        <v>0</v>
      </c>
      <c r="BG128" s="188">
        <f>IF(N128="zákl. přenesená",J128,0)</f>
        <v>0</v>
      </c>
      <c r="BH128" s="188">
        <f>IF(N128="sníž. přenesená",J128,0)</f>
        <v>0</v>
      </c>
      <c r="BI128" s="188">
        <f>IF(N128="nulová",J128,0)</f>
        <v>0</v>
      </c>
      <c r="BJ128" s="19" t="s">
        <v>87</v>
      </c>
      <c r="BK128" s="188">
        <f>ROUND(I128*H128,2)</f>
        <v>0</v>
      </c>
      <c r="BL128" s="19" t="s">
        <v>168</v>
      </c>
      <c r="BM128" s="187" t="s">
        <v>498</v>
      </c>
    </row>
    <row r="129" spans="1:65" s="2" customFormat="1" ht="16.5" customHeight="1">
      <c r="A129" s="37"/>
      <c r="B129" s="38"/>
      <c r="C129" s="176" t="s">
        <v>423</v>
      </c>
      <c r="D129" s="176" t="s">
        <v>163</v>
      </c>
      <c r="E129" s="177" t="s">
        <v>410</v>
      </c>
      <c r="F129" s="178" t="s">
        <v>3620</v>
      </c>
      <c r="G129" s="179" t="s">
        <v>1247</v>
      </c>
      <c r="H129" s="180">
        <v>1</v>
      </c>
      <c r="I129" s="181"/>
      <c r="J129" s="182">
        <f>ROUND(I129*H129,2)</f>
        <v>0</v>
      </c>
      <c r="K129" s="178" t="s">
        <v>484</v>
      </c>
      <c r="L129" s="42"/>
      <c r="M129" s="183" t="s">
        <v>32</v>
      </c>
      <c r="N129" s="184" t="s">
        <v>50</v>
      </c>
      <c r="O129" s="67"/>
      <c r="P129" s="185">
        <f>O129*H129</f>
        <v>0</v>
      </c>
      <c r="Q129" s="185">
        <v>0</v>
      </c>
      <c r="R129" s="185">
        <f>Q129*H129</f>
        <v>0</v>
      </c>
      <c r="S129" s="185">
        <v>0</v>
      </c>
      <c r="T129" s="186">
        <f>S129*H129</f>
        <v>0</v>
      </c>
      <c r="U129" s="37"/>
      <c r="V129" s="37"/>
      <c r="W129" s="37"/>
      <c r="X129" s="37"/>
      <c r="Y129" s="37"/>
      <c r="Z129" s="37"/>
      <c r="AA129" s="37"/>
      <c r="AB129" s="37"/>
      <c r="AC129" s="37"/>
      <c r="AD129" s="37"/>
      <c r="AE129" s="37"/>
      <c r="AR129" s="187" t="s">
        <v>168</v>
      </c>
      <c r="AT129" s="187" t="s">
        <v>163</v>
      </c>
      <c r="AU129" s="187" t="s">
        <v>89</v>
      </c>
      <c r="AY129" s="19" t="s">
        <v>160</v>
      </c>
      <c r="BE129" s="188">
        <f>IF(N129="základní",J129,0)</f>
        <v>0</v>
      </c>
      <c r="BF129" s="188">
        <f>IF(N129="snížená",J129,0)</f>
        <v>0</v>
      </c>
      <c r="BG129" s="188">
        <f>IF(N129="zákl. přenesená",J129,0)</f>
        <v>0</v>
      </c>
      <c r="BH129" s="188">
        <f>IF(N129="sníž. přenesená",J129,0)</f>
        <v>0</v>
      </c>
      <c r="BI129" s="188">
        <f>IF(N129="nulová",J129,0)</f>
        <v>0</v>
      </c>
      <c r="BJ129" s="19" t="s">
        <v>87</v>
      </c>
      <c r="BK129" s="188">
        <f>ROUND(I129*H129,2)</f>
        <v>0</v>
      </c>
      <c r="BL129" s="19" t="s">
        <v>168</v>
      </c>
      <c r="BM129" s="187" t="s">
        <v>515</v>
      </c>
    </row>
    <row r="130" spans="2:63" s="12" customFormat="1" ht="22.9" customHeight="1">
      <c r="B130" s="160"/>
      <c r="C130" s="161"/>
      <c r="D130" s="162" t="s">
        <v>78</v>
      </c>
      <c r="E130" s="174" t="s">
        <v>415</v>
      </c>
      <c r="F130" s="174" t="s">
        <v>2153</v>
      </c>
      <c r="G130" s="161"/>
      <c r="H130" s="161"/>
      <c r="I130" s="164"/>
      <c r="J130" s="175">
        <f>BK130</f>
        <v>0</v>
      </c>
      <c r="K130" s="161"/>
      <c r="L130" s="166"/>
      <c r="M130" s="167"/>
      <c r="N130" s="168"/>
      <c r="O130" s="168"/>
      <c r="P130" s="169">
        <f>SUM(P131:P134)</f>
        <v>0</v>
      </c>
      <c r="Q130" s="168"/>
      <c r="R130" s="169">
        <f>SUM(R131:R134)</f>
        <v>0</v>
      </c>
      <c r="S130" s="168"/>
      <c r="T130" s="170">
        <f>SUM(T131:T134)</f>
        <v>0</v>
      </c>
      <c r="AR130" s="171" t="s">
        <v>87</v>
      </c>
      <c r="AT130" s="172" t="s">
        <v>78</v>
      </c>
      <c r="AU130" s="172" t="s">
        <v>87</v>
      </c>
      <c r="AY130" s="171" t="s">
        <v>160</v>
      </c>
      <c r="BK130" s="173">
        <f>SUM(BK131:BK134)</f>
        <v>0</v>
      </c>
    </row>
    <row r="131" spans="1:65" s="2" customFormat="1" ht="16.5" customHeight="1">
      <c r="A131" s="37"/>
      <c r="B131" s="38"/>
      <c r="C131" s="176" t="s">
        <v>427</v>
      </c>
      <c r="D131" s="176" t="s">
        <v>163</v>
      </c>
      <c r="E131" s="177" t="s">
        <v>423</v>
      </c>
      <c r="F131" s="178" t="s">
        <v>3621</v>
      </c>
      <c r="G131" s="179" t="s">
        <v>1247</v>
      </c>
      <c r="H131" s="180">
        <v>1</v>
      </c>
      <c r="I131" s="181"/>
      <c r="J131" s="182">
        <f>ROUND(I131*H131,2)</f>
        <v>0</v>
      </c>
      <c r="K131" s="178" t="s">
        <v>484</v>
      </c>
      <c r="L131" s="42"/>
      <c r="M131" s="183" t="s">
        <v>32</v>
      </c>
      <c r="N131" s="184" t="s">
        <v>50</v>
      </c>
      <c r="O131" s="67"/>
      <c r="P131" s="185">
        <f>O131*H131</f>
        <v>0</v>
      </c>
      <c r="Q131" s="185">
        <v>0</v>
      </c>
      <c r="R131" s="185">
        <f>Q131*H131</f>
        <v>0</v>
      </c>
      <c r="S131" s="185">
        <v>0</v>
      </c>
      <c r="T131" s="186">
        <f>S131*H131</f>
        <v>0</v>
      </c>
      <c r="U131" s="37"/>
      <c r="V131" s="37"/>
      <c r="W131" s="37"/>
      <c r="X131" s="37"/>
      <c r="Y131" s="37"/>
      <c r="Z131" s="37"/>
      <c r="AA131" s="37"/>
      <c r="AB131" s="37"/>
      <c r="AC131" s="37"/>
      <c r="AD131" s="37"/>
      <c r="AE131" s="37"/>
      <c r="AR131" s="187" t="s">
        <v>168</v>
      </c>
      <c r="AT131" s="187" t="s">
        <v>163</v>
      </c>
      <c r="AU131" s="187" t="s">
        <v>89</v>
      </c>
      <c r="AY131" s="19" t="s">
        <v>160</v>
      </c>
      <c r="BE131" s="188">
        <f>IF(N131="základní",J131,0)</f>
        <v>0</v>
      </c>
      <c r="BF131" s="188">
        <f>IF(N131="snížená",J131,0)</f>
        <v>0</v>
      </c>
      <c r="BG131" s="188">
        <f>IF(N131="zákl. přenesená",J131,0)</f>
        <v>0</v>
      </c>
      <c r="BH131" s="188">
        <f>IF(N131="sníž. přenesená",J131,0)</f>
        <v>0</v>
      </c>
      <c r="BI131" s="188">
        <f>IF(N131="nulová",J131,0)</f>
        <v>0</v>
      </c>
      <c r="BJ131" s="19" t="s">
        <v>87</v>
      </c>
      <c r="BK131" s="188">
        <f>ROUND(I131*H131,2)</f>
        <v>0</v>
      </c>
      <c r="BL131" s="19" t="s">
        <v>168</v>
      </c>
      <c r="BM131" s="187" t="s">
        <v>526</v>
      </c>
    </row>
    <row r="132" spans="1:65" s="2" customFormat="1" ht="16.5" customHeight="1">
      <c r="A132" s="37"/>
      <c r="B132" s="38"/>
      <c r="C132" s="176" t="s">
        <v>434</v>
      </c>
      <c r="D132" s="176" t="s">
        <v>163</v>
      </c>
      <c r="E132" s="177" t="s">
        <v>427</v>
      </c>
      <c r="F132" s="178" t="s">
        <v>3622</v>
      </c>
      <c r="G132" s="179" t="s">
        <v>1247</v>
      </c>
      <c r="H132" s="180">
        <v>1</v>
      </c>
      <c r="I132" s="181"/>
      <c r="J132" s="182">
        <f>ROUND(I132*H132,2)</f>
        <v>0</v>
      </c>
      <c r="K132" s="178" t="s">
        <v>484</v>
      </c>
      <c r="L132" s="42"/>
      <c r="M132" s="183" t="s">
        <v>32</v>
      </c>
      <c r="N132" s="184" t="s">
        <v>50</v>
      </c>
      <c r="O132" s="67"/>
      <c r="P132" s="185">
        <f>O132*H132</f>
        <v>0</v>
      </c>
      <c r="Q132" s="185">
        <v>0</v>
      </c>
      <c r="R132" s="185">
        <f>Q132*H132</f>
        <v>0</v>
      </c>
      <c r="S132" s="185">
        <v>0</v>
      </c>
      <c r="T132" s="186">
        <f>S132*H132</f>
        <v>0</v>
      </c>
      <c r="U132" s="37"/>
      <c r="V132" s="37"/>
      <c r="W132" s="37"/>
      <c r="X132" s="37"/>
      <c r="Y132" s="37"/>
      <c r="Z132" s="37"/>
      <c r="AA132" s="37"/>
      <c r="AB132" s="37"/>
      <c r="AC132" s="37"/>
      <c r="AD132" s="37"/>
      <c r="AE132" s="37"/>
      <c r="AR132" s="187" t="s">
        <v>168</v>
      </c>
      <c r="AT132" s="187" t="s">
        <v>163</v>
      </c>
      <c r="AU132" s="187" t="s">
        <v>89</v>
      </c>
      <c r="AY132" s="19" t="s">
        <v>160</v>
      </c>
      <c r="BE132" s="188">
        <f>IF(N132="základní",J132,0)</f>
        <v>0</v>
      </c>
      <c r="BF132" s="188">
        <f>IF(N132="snížená",J132,0)</f>
        <v>0</v>
      </c>
      <c r="BG132" s="188">
        <f>IF(N132="zákl. přenesená",J132,0)</f>
        <v>0</v>
      </c>
      <c r="BH132" s="188">
        <f>IF(N132="sníž. přenesená",J132,0)</f>
        <v>0</v>
      </c>
      <c r="BI132" s="188">
        <f>IF(N132="nulová",J132,0)</f>
        <v>0</v>
      </c>
      <c r="BJ132" s="19" t="s">
        <v>87</v>
      </c>
      <c r="BK132" s="188">
        <f>ROUND(I132*H132,2)</f>
        <v>0</v>
      </c>
      <c r="BL132" s="19" t="s">
        <v>168</v>
      </c>
      <c r="BM132" s="187" t="s">
        <v>538</v>
      </c>
    </row>
    <row r="133" spans="1:65" s="2" customFormat="1" ht="16.5" customHeight="1">
      <c r="A133" s="37"/>
      <c r="B133" s="38"/>
      <c r="C133" s="176" t="s">
        <v>444</v>
      </c>
      <c r="D133" s="176" t="s">
        <v>163</v>
      </c>
      <c r="E133" s="177" t="s">
        <v>434</v>
      </c>
      <c r="F133" s="178" t="s">
        <v>3438</v>
      </c>
      <c r="G133" s="179" t="s">
        <v>1247</v>
      </c>
      <c r="H133" s="180">
        <v>1</v>
      </c>
      <c r="I133" s="181"/>
      <c r="J133" s="182">
        <f>ROUND(I133*H133,2)</f>
        <v>0</v>
      </c>
      <c r="K133" s="178" t="s">
        <v>484</v>
      </c>
      <c r="L133" s="42"/>
      <c r="M133" s="183" t="s">
        <v>32</v>
      </c>
      <c r="N133" s="184"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168</v>
      </c>
      <c r="AT133" s="187" t="s">
        <v>163</v>
      </c>
      <c r="AU133" s="187" t="s">
        <v>89</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168</v>
      </c>
      <c r="BM133" s="187" t="s">
        <v>547</v>
      </c>
    </row>
    <row r="134" spans="1:65" s="2" customFormat="1" ht="16.5" customHeight="1">
      <c r="A134" s="37"/>
      <c r="B134" s="38"/>
      <c r="C134" s="176" t="s">
        <v>454</v>
      </c>
      <c r="D134" s="176" t="s">
        <v>163</v>
      </c>
      <c r="E134" s="177" t="s">
        <v>444</v>
      </c>
      <c r="F134" s="178" t="s">
        <v>3366</v>
      </c>
      <c r="G134" s="179" t="s">
        <v>1247</v>
      </c>
      <c r="H134" s="180">
        <v>1</v>
      </c>
      <c r="I134" s="181"/>
      <c r="J134" s="182">
        <f>ROUND(I134*H134,2)</f>
        <v>0</v>
      </c>
      <c r="K134" s="178" t="s">
        <v>484</v>
      </c>
      <c r="L134" s="42"/>
      <c r="M134" s="255" t="s">
        <v>32</v>
      </c>
      <c r="N134" s="256" t="s">
        <v>50</v>
      </c>
      <c r="O134" s="252"/>
      <c r="P134" s="257">
        <f>O134*H134</f>
        <v>0</v>
      </c>
      <c r="Q134" s="257">
        <v>0</v>
      </c>
      <c r="R134" s="257">
        <f>Q134*H134</f>
        <v>0</v>
      </c>
      <c r="S134" s="257">
        <v>0</v>
      </c>
      <c r="T134" s="258">
        <f>S134*H134</f>
        <v>0</v>
      </c>
      <c r="U134" s="37"/>
      <c r="V134" s="37"/>
      <c r="W134" s="37"/>
      <c r="X134" s="37"/>
      <c r="Y134" s="37"/>
      <c r="Z134" s="37"/>
      <c r="AA134" s="37"/>
      <c r="AB134" s="37"/>
      <c r="AC134" s="37"/>
      <c r="AD134" s="37"/>
      <c r="AE134" s="37"/>
      <c r="AR134" s="187" t="s">
        <v>168</v>
      </c>
      <c r="AT134" s="187" t="s">
        <v>163</v>
      </c>
      <c r="AU134" s="187" t="s">
        <v>89</v>
      </c>
      <c r="AY134" s="19" t="s">
        <v>160</v>
      </c>
      <c r="BE134" s="188">
        <f>IF(N134="základní",J134,0)</f>
        <v>0</v>
      </c>
      <c r="BF134" s="188">
        <f>IF(N134="snížená",J134,0)</f>
        <v>0</v>
      </c>
      <c r="BG134" s="188">
        <f>IF(N134="zákl. přenesená",J134,0)</f>
        <v>0</v>
      </c>
      <c r="BH134" s="188">
        <f>IF(N134="sníž. přenesená",J134,0)</f>
        <v>0</v>
      </c>
      <c r="BI134" s="188">
        <f>IF(N134="nulová",J134,0)</f>
        <v>0</v>
      </c>
      <c r="BJ134" s="19" t="s">
        <v>87</v>
      </c>
      <c r="BK134" s="188">
        <f>ROUND(I134*H134,2)</f>
        <v>0</v>
      </c>
      <c r="BL134" s="19" t="s">
        <v>168</v>
      </c>
      <c r="BM134" s="187" t="s">
        <v>564</v>
      </c>
    </row>
    <row r="135" spans="1:31" s="2" customFormat="1" ht="6.95" customHeight="1">
      <c r="A135" s="37"/>
      <c r="B135" s="50"/>
      <c r="C135" s="51"/>
      <c r="D135" s="51"/>
      <c r="E135" s="51"/>
      <c r="F135" s="51"/>
      <c r="G135" s="51"/>
      <c r="H135" s="51"/>
      <c r="I135" s="51"/>
      <c r="J135" s="51"/>
      <c r="K135" s="51"/>
      <c r="L135" s="42"/>
      <c r="M135" s="37"/>
      <c r="O135" s="37"/>
      <c r="P135" s="37"/>
      <c r="Q135" s="37"/>
      <c r="R135" s="37"/>
      <c r="S135" s="37"/>
      <c r="T135" s="37"/>
      <c r="U135" s="37"/>
      <c r="V135" s="37"/>
      <c r="W135" s="37"/>
      <c r="X135" s="37"/>
      <c r="Y135" s="37"/>
      <c r="Z135" s="37"/>
      <c r="AA135" s="37"/>
      <c r="AB135" s="37"/>
      <c r="AC135" s="37"/>
      <c r="AD135" s="37"/>
      <c r="AE135" s="37"/>
    </row>
  </sheetData>
  <sheetProtection algorithmName="SHA-512" hashValue="YkPZBP/oF9YUaOU0BDP0WK2yeqv+zagLsnwbccsnSLotkuo9081amE9H9dV9uhykmv1evZvjukFX/gILyZfY0A==" saltValue="u3K8DkyhL3EoytLM2QUo0h1HywjrYwwQHmxDL7Ntj2IsIBIYwu3GQdDyh0fIh77FnAkkflJuRNawEONwcsNmKQ==" spinCount="100000" sheet="1" objects="1" scenarios="1" formatColumns="0" formatRows="0" autoFilter="0"/>
  <autoFilter ref="C85:K134"/>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2/971033131"/>
    <hyperlink ref="F92" r:id="rId2" display="https://podminky.urs.cz/item/CS_URS_2022_02/974082212"/>
    <hyperlink ref="F97" r:id="rId3" display="https://podminky.urs.cz/item/CS_URS_2022_02/997013151"/>
    <hyperlink ref="F99" r:id="rId4" display="https://podminky.urs.cz/item/CS_URS_2022_02/997013501"/>
    <hyperlink ref="F101" r:id="rId5" display="https://podminky.urs.cz/item/CS_URS_2022_02/997013509"/>
    <hyperlink ref="F104" r:id="rId6" display="https://podminky.urs.cz/item/CS_URS_2022_02/997013871"/>
    <hyperlink ref="F123" r:id="rId7" display="https://podminky.urs.cz/item/CS_URS_2022_02/742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116</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3623</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ROUND(J86,2)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ROUND((SUM(BE86:BE139)),2)</f>
        <v>0</v>
      </c>
      <c r="G33" s="37"/>
      <c r="H33" s="37"/>
      <c r="I33" s="121">
        <v>0.21</v>
      </c>
      <c r="J33" s="120">
        <f>ROUND(((SUM(BE86:BE139))*I33),2)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ROUND((SUM(BF86:BF139)),2)</f>
        <v>0</v>
      </c>
      <c r="G34" s="37"/>
      <c r="H34" s="37"/>
      <c r="I34" s="121">
        <v>0.15</v>
      </c>
      <c r="J34" s="120">
        <f>ROUND(((SUM(BF86:BF139))*I34),2)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ROUND((SUM(BG86:BG139)),2)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ROUND((SUM(BH86:BH139)),2)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ROUND((SUM(BI86:BI139)),2)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D.1.4./NZS - Nouzový zvukový systém</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J86</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J87</f>
        <v>0</v>
      </c>
      <c r="K60" s="138"/>
      <c r="L60" s="142"/>
    </row>
    <row r="61" spans="2:12" s="10" customFormat="1" ht="19.9" customHeight="1">
      <c r="B61" s="143"/>
      <c r="C61" s="144"/>
      <c r="D61" s="145" t="s">
        <v>131</v>
      </c>
      <c r="E61" s="146"/>
      <c r="F61" s="146"/>
      <c r="G61" s="146"/>
      <c r="H61" s="146"/>
      <c r="I61" s="146"/>
      <c r="J61" s="147">
        <f>J88</f>
        <v>0</v>
      </c>
      <c r="K61" s="144"/>
      <c r="L61" s="148"/>
    </row>
    <row r="62" spans="2:12" s="10" customFormat="1" ht="19.9" customHeight="1">
      <c r="B62" s="143"/>
      <c r="C62" s="144"/>
      <c r="D62" s="145" t="s">
        <v>132</v>
      </c>
      <c r="E62" s="146"/>
      <c r="F62" s="146"/>
      <c r="G62" s="146"/>
      <c r="H62" s="146"/>
      <c r="I62" s="146"/>
      <c r="J62" s="147">
        <f>J95</f>
        <v>0</v>
      </c>
      <c r="K62" s="144"/>
      <c r="L62" s="148"/>
    </row>
    <row r="63" spans="2:12" s="9" customFormat="1" ht="24.95" customHeight="1">
      <c r="B63" s="137"/>
      <c r="C63" s="138"/>
      <c r="D63" s="139" t="s">
        <v>134</v>
      </c>
      <c r="E63" s="140"/>
      <c r="F63" s="140"/>
      <c r="G63" s="140"/>
      <c r="H63" s="140"/>
      <c r="I63" s="140"/>
      <c r="J63" s="141">
        <f>J105</f>
        <v>0</v>
      </c>
      <c r="K63" s="138"/>
      <c r="L63" s="142"/>
    </row>
    <row r="64" spans="2:12" s="10" customFormat="1" ht="19.9" customHeight="1">
      <c r="B64" s="143"/>
      <c r="C64" s="144"/>
      <c r="D64" s="145" t="s">
        <v>3624</v>
      </c>
      <c r="E64" s="146"/>
      <c r="F64" s="146"/>
      <c r="G64" s="146"/>
      <c r="H64" s="146"/>
      <c r="I64" s="146"/>
      <c r="J64" s="147">
        <f>J106</f>
        <v>0</v>
      </c>
      <c r="K64" s="144"/>
      <c r="L64" s="148"/>
    </row>
    <row r="65" spans="2:12" s="10" customFormat="1" ht="19.9" customHeight="1">
      <c r="B65" s="143"/>
      <c r="C65" s="144"/>
      <c r="D65" s="145" t="s">
        <v>3625</v>
      </c>
      <c r="E65" s="146"/>
      <c r="F65" s="146"/>
      <c r="G65" s="146"/>
      <c r="H65" s="146"/>
      <c r="I65" s="146"/>
      <c r="J65" s="147">
        <f>J111</f>
        <v>0</v>
      </c>
      <c r="K65" s="144"/>
      <c r="L65" s="148"/>
    </row>
    <row r="66" spans="2:12" s="10" customFormat="1" ht="19.9" customHeight="1">
      <c r="B66" s="143"/>
      <c r="C66" s="144"/>
      <c r="D66" s="145" t="s">
        <v>3626</v>
      </c>
      <c r="E66" s="146"/>
      <c r="F66" s="146"/>
      <c r="G66" s="146"/>
      <c r="H66" s="146"/>
      <c r="I66" s="146"/>
      <c r="J66" s="147">
        <f>J122</f>
        <v>0</v>
      </c>
      <c r="K66" s="144"/>
      <c r="L66" s="148"/>
    </row>
    <row r="67" spans="1:31" s="2" customFormat="1" ht="21.75" customHeight="1">
      <c r="A67" s="37"/>
      <c r="B67" s="38"/>
      <c r="C67" s="39"/>
      <c r="D67" s="39"/>
      <c r="E67" s="39"/>
      <c r="F67" s="39"/>
      <c r="G67" s="39"/>
      <c r="H67" s="39"/>
      <c r="I67" s="39"/>
      <c r="J67" s="39"/>
      <c r="K67" s="39"/>
      <c r="L67" s="109"/>
      <c r="S67" s="37"/>
      <c r="T67" s="37"/>
      <c r="U67" s="37"/>
      <c r="V67" s="37"/>
      <c r="W67" s="37"/>
      <c r="X67" s="37"/>
      <c r="Y67" s="37"/>
      <c r="Z67" s="37"/>
      <c r="AA67" s="37"/>
      <c r="AB67" s="37"/>
      <c r="AC67" s="37"/>
      <c r="AD67" s="37"/>
      <c r="AE67" s="37"/>
    </row>
    <row r="68" spans="1:31" s="2" customFormat="1" ht="6.95" customHeight="1">
      <c r="A68" s="37"/>
      <c r="B68" s="50"/>
      <c r="C68" s="51"/>
      <c r="D68" s="51"/>
      <c r="E68" s="51"/>
      <c r="F68" s="51"/>
      <c r="G68" s="51"/>
      <c r="H68" s="51"/>
      <c r="I68" s="51"/>
      <c r="J68" s="51"/>
      <c r="K68" s="51"/>
      <c r="L68" s="109"/>
      <c r="S68" s="37"/>
      <c r="T68" s="37"/>
      <c r="U68" s="37"/>
      <c r="V68" s="37"/>
      <c r="W68" s="37"/>
      <c r="X68" s="37"/>
      <c r="Y68" s="37"/>
      <c r="Z68" s="37"/>
      <c r="AA68" s="37"/>
      <c r="AB68" s="37"/>
      <c r="AC68" s="37"/>
      <c r="AD68" s="37"/>
      <c r="AE68" s="37"/>
    </row>
    <row r="72" spans="1:31" s="2" customFormat="1" ht="6.95" customHeight="1">
      <c r="A72" s="37"/>
      <c r="B72" s="52"/>
      <c r="C72" s="53"/>
      <c r="D72" s="53"/>
      <c r="E72" s="53"/>
      <c r="F72" s="53"/>
      <c r="G72" s="53"/>
      <c r="H72" s="53"/>
      <c r="I72" s="53"/>
      <c r="J72" s="53"/>
      <c r="K72" s="53"/>
      <c r="L72" s="109"/>
      <c r="S72" s="37"/>
      <c r="T72" s="37"/>
      <c r="U72" s="37"/>
      <c r="V72" s="37"/>
      <c r="W72" s="37"/>
      <c r="X72" s="37"/>
      <c r="Y72" s="37"/>
      <c r="Z72" s="37"/>
      <c r="AA72" s="37"/>
      <c r="AB72" s="37"/>
      <c r="AC72" s="37"/>
      <c r="AD72" s="37"/>
      <c r="AE72" s="37"/>
    </row>
    <row r="73" spans="1:31" s="2" customFormat="1" ht="24.95" customHeight="1">
      <c r="A73" s="37"/>
      <c r="B73" s="38"/>
      <c r="C73" s="25" t="s">
        <v>145</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6.5" customHeight="1">
      <c r="A76" s="37"/>
      <c r="B76" s="38"/>
      <c r="C76" s="39"/>
      <c r="D76" s="39"/>
      <c r="E76" s="395" t="str">
        <f>E7</f>
        <v>Nemocnice Sokolov, Slovenská 545 Pavilon D / 2.NP - ONP A</v>
      </c>
      <c r="F76" s="396"/>
      <c r="G76" s="396"/>
      <c r="H76" s="396"/>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121</v>
      </c>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6.5" customHeight="1">
      <c r="A78" s="37"/>
      <c r="B78" s="38"/>
      <c r="C78" s="39"/>
      <c r="D78" s="39"/>
      <c r="E78" s="352" t="str">
        <f>E9</f>
        <v>D.1.4./NZS - Nouzový zvukový systém</v>
      </c>
      <c r="F78" s="397"/>
      <c r="G78" s="397"/>
      <c r="H78" s="397"/>
      <c r="I78" s="39"/>
      <c r="J78" s="39"/>
      <c r="K78" s="39"/>
      <c r="L78" s="109"/>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12" customHeight="1">
      <c r="A80" s="37"/>
      <c r="B80" s="38"/>
      <c r="C80" s="31" t="s">
        <v>22</v>
      </c>
      <c r="D80" s="39"/>
      <c r="E80" s="39"/>
      <c r="F80" s="29" t="str">
        <f>F12</f>
        <v>Sokolov</v>
      </c>
      <c r="G80" s="39"/>
      <c r="H80" s="39"/>
      <c r="I80" s="31" t="s">
        <v>24</v>
      </c>
      <c r="J80" s="62" t="str">
        <f>IF(J12="","",J12)</f>
        <v>29. 9. 2022</v>
      </c>
      <c r="K80" s="39"/>
      <c r="L80" s="109"/>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2" customFormat="1" ht="25.7" customHeight="1">
      <c r="A82" s="37"/>
      <c r="B82" s="38"/>
      <c r="C82" s="31" t="s">
        <v>30</v>
      </c>
      <c r="D82" s="39"/>
      <c r="E82" s="39"/>
      <c r="F82" s="29" t="str">
        <f>E15</f>
        <v>Karlovarský kraj</v>
      </c>
      <c r="G82" s="39"/>
      <c r="H82" s="39"/>
      <c r="I82" s="31" t="s">
        <v>37</v>
      </c>
      <c r="J82" s="35" t="str">
        <f>E21</f>
        <v>JURICA a.s. - Ateliér Sokolov</v>
      </c>
      <c r="K82" s="39"/>
      <c r="L82" s="109"/>
      <c r="S82" s="37"/>
      <c r="T82" s="37"/>
      <c r="U82" s="37"/>
      <c r="V82" s="37"/>
      <c r="W82" s="37"/>
      <c r="X82" s="37"/>
      <c r="Y82" s="37"/>
      <c r="Z82" s="37"/>
      <c r="AA82" s="37"/>
      <c r="AB82" s="37"/>
      <c r="AC82" s="37"/>
      <c r="AD82" s="37"/>
      <c r="AE82" s="37"/>
    </row>
    <row r="83" spans="1:31" s="2" customFormat="1" ht="15.2" customHeight="1">
      <c r="A83" s="37"/>
      <c r="B83" s="38"/>
      <c r="C83" s="31" t="s">
        <v>35</v>
      </c>
      <c r="D83" s="39"/>
      <c r="E83" s="39"/>
      <c r="F83" s="29" t="str">
        <f>IF(E18="","",E18)</f>
        <v>Vyplň údaj</v>
      </c>
      <c r="G83" s="39"/>
      <c r="H83" s="39"/>
      <c r="I83" s="31" t="s">
        <v>41</v>
      </c>
      <c r="J83" s="35" t="str">
        <f>E24</f>
        <v>Eva Marková</v>
      </c>
      <c r="K83" s="39"/>
      <c r="L83" s="109"/>
      <c r="S83" s="37"/>
      <c r="T83" s="37"/>
      <c r="U83" s="37"/>
      <c r="V83" s="37"/>
      <c r="W83" s="37"/>
      <c r="X83" s="37"/>
      <c r="Y83" s="37"/>
      <c r="Z83" s="37"/>
      <c r="AA83" s="37"/>
      <c r="AB83" s="37"/>
      <c r="AC83" s="37"/>
      <c r="AD83" s="37"/>
      <c r="AE83" s="37"/>
    </row>
    <row r="84" spans="1:31" s="2" customFormat="1" ht="10.35" customHeight="1">
      <c r="A84" s="37"/>
      <c r="B84" s="38"/>
      <c r="C84" s="39"/>
      <c r="D84" s="39"/>
      <c r="E84" s="39"/>
      <c r="F84" s="39"/>
      <c r="G84" s="39"/>
      <c r="H84" s="39"/>
      <c r="I84" s="39"/>
      <c r="J84" s="39"/>
      <c r="K84" s="39"/>
      <c r="L84" s="109"/>
      <c r="S84" s="37"/>
      <c r="T84" s="37"/>
      <c r="U84" s="37"/>
      <c r="V84" s="37"/>
      <c r="W84" s="37"/>
      <c r="X84" s="37"/>
      <c r="Y84" s="37"/>
      <c r="Z84" s="37"/>
      <c r="AA84" s="37"/>
      <c r="AB84" s="37"/>
      <c r="AC84" s="37"/>
      <c r="AD84" s="37"/>
      <c r="AE84" s="37"/>
    </row>
    <row r="85" spans="1:31" s="11" customFormat="1" ht="29.25" customHeight="1">
      <c r="A85" s="149"/>
      <c r="B85" s="150"/>
      <c r="C85" s="151" t="s">
        <v>146</v>
      </c>
      <c r="D85" s="152" t="s">
        <v>64</v>
      </c>
      <c r="E85" s="152" t="s">
        <v>60</v>
      </c>
      <c r="F85" s="152" t="s">
        <v>61</v>
      </c>
      <c r="G85" s="152" t="s">
        <v>147</v>
      </c>
      <c r="H85" s="152" t="s">
        <v>148</v>
      </c>
      <c r="I85" s="152" t="s">
        <v>149</v>
      </c>
      <c r="J85" s="152" t="s">
        <v>125</v>
      </c>
      <c r="K85" s="153" t="s">
        <v>150</v>
      </c>
      <c r="L85" s="154"/>
      <c r="M85" s="71" t="s">
        <v>32</v>
      </c>
      <c r="N85" s="72" t="s">
        <v>49</v>
      </c>
      <c r="O85" s="72" t="s">
        <v>151</v>
      </c>
      <c r="P85" s="72" t="s">
        <v>152</v>
      </c>
      <c r="Q85" s="72" t="s">
        <v>153</v>
      </c>
      <c r="R85" s="72" t="s">
        <v>154</v>
      </c>
      <c r="S85" s="72" t="s">
        <v>155</v>
      </c>
      <c r="T85" s="73" t="s">
        <v>156</v>
      </c>
      <c r="U85" s="149"/>
      <c r="V85" s="149"/>
      <c r="W85" s="149"/>
      <c r="X85" s="149"/>
      <c r="Y85" s="149"/>
      <c r="Z85" s="149"/>
      <c r="AA85" s="149"/>
      <c r="AB85" s="149"/>
      <c r="AC85" s="149"/>
      <c r="AD85" s="149"/>
      <c r="AE85" s="149"/>
    </row>
    <row r="86" spans="1:63" s="2" customFormat="1" ht="22.9" customHeight="1">
      <c r="A86" s="37"/>
      <c r="B86" s="38"/>
      <c r="C86" s="78" t="s">
        <v>157</v>
      </c>
      <c r="D86" s="39"/>
      <c r="E86" s="39"/>
      <c r="F86" s="39"/>
      <c r="G86" s="39"/>
      <c r="H86" s="39"/>
      <c r="I86" s="39"/>
      <c r="J86" s="155">
        <f>BK86</f>
        <v>0</v>
      </c>
      <c r="K86" s="39"/>
      <c r="L86" s="42"/>
      <c r="M86" s="74"/>
      <c r="N86" s="156"/>
      <c r="O86" s="75"/>
      <c r="P86" s="157">
        <f>P87+P105</f>
        <v>0</v>
      </c>
      <c r="Q86" s="75"/>
      <c r="R86" s="157">
        <f>R87+R105</f>
        <v>0.000315</v>
      </c>
      <c r="S86" s="75"/>
      <c r="T86" s="158">
        <f>T87+T105</f>
        <v>0.0295</v>
      </c>
      <c r="U86" s="37"/>
      <c r="V86" s="37"/>
      <c r="W86" s="37"/>
      <c r="X86" s="37"/>
      <c r="Y86" s="37"/>
      <c r="Z86" s="37"/>
      <c r="AA86" s="37"/>
      <c r="AB86" s="37"/>
      <c r="AC86" s="37"/>
      <c r="AD86" s="37"/>
      <c r="AE86" s="37"/>
      <c r="AT86" s="19" t="s">
        <v>78</v>
      </c>
      <c r="AU86" s="19" t="s">
        <v>126</v>
      </c>
      <c r="BK86" s="159">
        <f>BK87+BK105</f>
        <v>0</v>
      </c>
    </row>
    <row r="87" spans="2:63" s="12" customFormat="1" ht="25.9" customHeight="1">
      <c r="B87" s="160"/>
      <c r="C87" s="161"/>
      <c r="D87" s="162" t="s">
        <v>78</v>
      </c>
      <c r="E87" s="163" t="s">
        <v>158</v>
      </c>
      <c r="F87" s="163" t="s">
        <v>159</v>
      </c>
      <c r="G87" s="161"/>
      <c r="H87" s="161"/>
      <c r="I87" s="164"/>
      <c r="J87" s="165">
        <f>BK87</f>
        <v>0</v>
      </c>
      <c r="K87" s="161"/>
      <c r="L87" s="166"/>
      <c r="M87" s="167"/>
      <c r="N87" s="168"/>
      <c r="O87" s="168"/>
      <c r="P87" s="169">
        <f>P88+P95</f>
        <v>0</v>
      </c>
      <c r="Q87" s="168"/>
      <c r="R87" s="169">
        <f>R88+R95</f>
        <v>0</v>
      </c>
      <c r="S87" s="168"/>
      <c r="T87" s="170">
        <f>T88+T95</f>
        <v>0.0295</v>
      </c>
      <c r="AR87" s="171" t="s">
        <v>87</v>
      </c>
      <c r="AT87" s="172" t="s">
        <v>78</v>
      </c>
      <c r="AU87" s="172" t="s">
        <v>79</v>
      </c>
      <c r="AY87" s="171" t="s">
        <v>160</v>
      </c>
      <c r="BK87" s="173">
        <f>BK88+BK95</f>
        <v>0</v>
      </c>
    </row>
    <row r="88" spans="2:63" s="12" customFormat="1" ht="22.9" customHeight="1">
      <c r="B88" s="160"/>
      <c r="C88" s="161"/>
      <c r="D88" s="162" t="s">
        <v>78</v>
      </c>
      <c r="E88" s="174" t="s">
        <v>249</v>
      </c>
      <c r="F88" s="174" t="s">
        <v>519</v>
      </c>
      <c r="G88" s="161"/>
      <c r="H88" s="161"/>
      <c r="I88" s="164"/>
      <c r="J88" s="175">
        <f>BK88</f>
        <v>0</v>
      </c>
      <c r="K88" s="161"/>
      <c r="L88" s="166"/>
      <c r="M88" s="167"/>
      <c r="N88" s="168"/>
      <c r="O88" s="168"/>
      <c r="P88" s="169">
        <f>SUM(P89:P94)</f>
        <v>0</v>
      </c>
      <c r="Q88" s="168"/>
      <c r="R88" s="169">
        <f>SUM(R89:R94)</f>
        <v>0</v>
      </c>
      <c r="S88" s="168"/>
      <c r="T88" s="170">
        <f>SUM(T89:T94)</f>
        <v>0.0295</v>
      </c>
      <c r="AR88" s="171" t="s">
        <v>87</v>
      </c>
      <c r="AT88" s="172" t="s">
        <v>78</v>
      </c>
      <c r="AU88" s="172" t="s">
        <v>87</v>
      </c>
      <c r="AY88" s="171" t="s">
        <v>160</v>
      </c>
      <c r="BK88" s="173">
        <f>SUM(BK89:BK94)</f>
        <v>0</v>
      </c>
    </row>
    <row r="89" spans="1:65" s="2" customFormat="1" ht="33" customHeight="1">
      <c r="A89" s="37"/>
      <c r="B89" s="38"/>
      <c r="C89" s="176" t="s">
        <v>87</v>
      </c>
      <c r="D89" s="249" t="s">
        <v>163</v>
      </c>
      <c r="E89" s="177" t="s">
        <v>3263</v>
      </c>
      <c r="F89" s="178" t="s">
        <v>3264</v>
      </c>
      <c r="G89" s="179" t="s">
        <v>477</v>
      </c>
      <c r="H89" s="180">
        <v>27</v>
      </c>
      <c r="I89" s="181"/>
      <c r="J89" s="182">
        <f>ROUND(I89*H89,2)</f>
        <v>0</v>
      </c>
      <c r="K89" s="178" t="s">
        <v>167</v>
      </c>
      <c r="L89" s="42"/>
      <c r="M89" s="183" t="s">
        <v>32</v>
      </c>
      <c r="N89" s="184" t="s">
        <v>50</v>
      </c>
      <c r="O89" s="67"/>
      <c r="P89" s="185">
        <f>O89*H89</f>
        <v>0</v>
      </c>
      <c r="Q89" s="185">
        <v>0</v>
      </c>
      <c r="R89" s="185">
        <f>Q89*H89</f>
        <v>0</v>
      </c>
      <c r="S89" s="185">
        <v>0.001</v>
      </c>
      <c r="T89" s="186">
        <f>S89*H89</f>
        <v>0.027</v>
      </c>
      <c r="U89" s="37"/>
      <c r="V89" s="37"/>
      <c r="W89" s="37"/>
      <c r="X89" s="37"/>
      <c r="Y89" s="37"/>
      <c r="Z89" s="37"/>
      <c r="AA89" s="37"/>
      <c r="AB89" s="37"/>
      <c r="AC89" s="37"/>
      <c r="AD89" s="37"/>
      <c r="AE89" s="37"/>
      <c r="AR89" s="187" t="s">
        <v>168</v>
      </c>
      <c r="AT89" s="187" t="s">
        <v>163</v>
      </c>
      <c r="AU89" s="187" t="s">
        <v>89</v>
      </c>
      <c r="AY89" s="19" t="s">
        <v>160</v>
      </c>
      <c r="BE89" s="188">
        <f>IF(N89="základní",J89,0)</f>
        <v>0</v>
      </c>
      <c r="BF89" s="188">
        <f>IF(N89="snížená",J89,0)</f>
        <v>0</v>
      </c>
      <c r="BG89" s="188">
        <f>IF(N89="zákl. přenesená",J89,0)</f>
        <v>0</v>
      </c>
      <c r="BH89" s="188">
        <f>IF(N89="sníž. přenesená",J89,0)</f>
        <v>0</v>
      </c>
      <c r="BI89" s="188">
        <f>IF(N89="nulová",J89,0)</f>
        <v>0</v>
      </c>
      <c r="BJ89" s="19" t="s">
        <v>87</v>
      </c>
      <c r="BK89" s="188">
        <f>ROUND(I89*H89,2)</f>
        <v>0</v>
      </c>
      <c r="BL89" s="19" t="s">
        <v>168</v>
      </c>
      <c r="BM89" s="187" t="s">
        <v>3627</v>
      </c>
    </row>
    <row r="90" spans="1:47" s="2" customFormat="1" ht="11.25">
      <c r="A90" s="37"/>
      <c r="B90" s="38"/>
      <c r="C90" s="39"/>
      <c r="D90" s="189" t="s">
        <v>170</v>
      </c>
      <c r="E90" s="39"/>
      <c r="F90" s="190" t="s">
        <v>3266</v>
      </c>
      <c r="G90" s="39"/>
      <c r="H90" s="39"/>
      <c r="I90" s="191"/>
      <c r="J90" s="39"/>
      <c r="K90" s="39"/>
      <c r="L90" s="42"/>
      <c r="M90" s="192"/>
      <c r="N90" s="193"/>
      <c r="O90" s="67"/>
      <c r="P90" s="67"/>
      <c r="Q90" s="67"/>
      <c r="R90" s="67"/>
      <c r="S90" s="67"/>
      <c r="T90" s="68"/>
      <c r="U90" s="37"/>
      <c r="V90" s="37"/>
      <c r="W90" s="37"/>
      <c r="X90" s="37"/>
      <c r="Y90" s="37"/>
      <c r="Z90" s="37"/>
      <c r="AA90" s="37"/>
      <c r="AB90" s="37"/>
      <c r="AC90" s="37"/>
      <c r="AD90" s="37"/>
      <c r="AE90" s="37"/>
      <c r="AT90" s="19" t="s">
        <v>170</v>
      </c>
      <c r="AU90" s="19" t="s">
        <v>89</v>
      </c>
    </row>
    <row r="91" spans="1:65" s="2" customFormat="1" ht="16.5" customHeight="1">
      <c r="A91" s="37"/>
      <c r="B91" s="38"/>
      <c r="C91" s="176" t="s">
        <v>89</v>
      </c>
      <c r="D91" s="249" t="s">
        <v>163</v>
      </c>
      <c r="E91" s="177" t="s">
        <v>3267</v>
      </c>
      <c r="F91" s="178" t="s">
        <v>3268</v>
      </c>
      <c r="G91" s="179" t="s">
        <v>259</v>
      </c>
      <c r="H91" s="180">
        <v>2.5</v>
      </c>
      <c r="I91" s="181"/>
      <c r="J91" s="182">
        <f>ROUND(I91*H91,2)</f>
        <v>0</v>
      </c>
      <c r="K91" s="178" t="s">
        <v>167</v>
      </c>
      <c r="L91" s="42"/>
      <c r="M91" s="183" t="s">
        <v>32</v>
      </c>
      <c r="N91" s="184" t="s">
        <v>50</v>
      </c>
      <c r="O91" s="67"/>
      <c r="P91" s="185">
        <f>O91*H91</f>
        <v>0</v>
      </c>
      <c r="Q91" s="185">
        <v>0</v>
      </c>
      <c r="R91" s="185">
        <f>Q91*H91</f>
        <v>0</v>
      </c>
      <c r="S91" s="185">
        <v>0.001</v>
      </c>
      <c r="T91" s="186">
        <f>S91*H91</f>
        <v>0.0025</v>
      </c>
      <c r="U91" s="37"/>
      <c r="V91" s="37"/>
      <c r="W91" s="37"/>
      <c r="X91" s="37"/>
      <c r="Y91" s="37"/>
      <c r="Z91" s="37"/>
      <c r="AA91" s="37"/>
      <c r="AB91" s="37"/>
      <c r="AC91" s="37"/>
      <c r="AD91" s="37"/>
      <c r="AE91" s="37"/>
      <c r="AR91" s="187" t="s">
        <v>168</v>
      </c>
      <c r="AT91" s="187" t="s">
        <v>163</v>
      </c>
      <c r="AU91" s="187" t="s">
        <v>89</v>
      </c>
      <c r="AY91" s="19" t="s">
        <v>160</v>
      </c>
      <c r="BE91" s="188">
        <f>IF(N91="základní",J91,0)</f>
        <v>0</v>
      </c>
      <c r="BF91" s="188">
        <f>IF(N91="snížená",J91,0)</f>
        <v>0</v>
      </c>
      <c r="BG91" s="188">
        <f>IF(N91="zákl. přenesená",J91,0)</f>
        <v>0</v>
      </c>
      <c r="BH91" s="188">
        <f>IF(N91="sníž. přenesená",J91,0)</f>
        <v>0</v>
      </c>
      <c r="BI91" s="188">
        <f>IF(N91="nulová",J91,0)</f>
        <v>0</v>
      </c>
      <c r="BJ91" s="19" t="s">
        <v>87</v>
      </c>
      <c r="BK91" s="188">
        <f>ROUND(I91*H91,2)</f>
        <v>0</v>
      </c>
      <c r="BL91" s="19" t="s">
        <v>168</v>
      </c>
      <c r="BM91" s="187" t="s">
        <v>3628</v>
      </c>
    </row>
    <row r="92" spans="1:47" s="2" customFormat="1" ht="11.25">
      <c r="A92" s="37"/>
      <c r="B92" s="38"/>
      <c r="C92" s="39"/>
      <c r="D92" s="189" t="s">
        <v>170</v>
      </c>
      <c r="E92" s="39"/>
      <c r="F92" s="190" t="s">
        <v>3270</v>
      </c>
      <c r="G92" s="39"/>
      <c r="H92" s="39"/>
      <c r="I92" s="191"/>
      <c r="J92" s="39"/>
      <c r="K92" s="39"/>
      <c r="L92" s="42"/>
      <c r="M92" s="192"/>
      <c r="N92" s="193"/>
      <c r="O92" s="67"/>
      <c r="P92" s="67"/>
      <c r="Q92" s="67"/>
      <c r="R92" s="67"/>
      <c r="S92" s="67"/>
      <c r="T92" s="68"/>
      <c r="U92" s="37"/>
      <c r="V92" s="37"/>
      <c r="W92" s="37"/>
      <c r="X92" s="37"/>
      <c r="Y92" s="37"/>
      <c r="Z92" s="37"/>
      <c r="AA92" s="37"/>
      <c r="AB92" s="37"/>
      <c r="AC92" s="37"/>
      <c r="AD92" s="37"/>
      <c r="AE92" s="37"/>
      <c r="AT92" s="19" t="s">
        <v>170</v>
      </c>
      <c r="AU92" s="19" t="s">
        <v>89</v>
      </c>
    </row>
    <row r="93" spans="1:47" s="2" customFormat="1" ht="39">
      <c r="A93" s="37"/>
      <c r="B93" s="38"/>
      <c r="C93" s="39"/>
      <c r="D93" s="196" t="s">
        <v>1829</v>
      </c>
      <c r="E93" s="39"/>
      <c r="F93" s="254" t="s">
        <v>3629</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1829</v>
      </c>
      <c r="AU93" s="19" t="s">
        <v>89</v>
      </c>
    </row>
    <row r="94" spans="2:51" s="14" customFormat="1" ht="11.25">
      <c r="B94" s="205"/>
      <c r="C94" s="206"/>
      <c r="D94" s="196" t="s">
        <v>172</v>
      </c>
      <c r="E94" s="207" t="s">
        <v>32</v>
      </c>
      <c r="F94" s="208" t="s">
        <v>3630</v>
      </c>
      <c r="G94" s="206"/>
      <c r="H94" s="209">
        <v>2.5</v>
      </c>
      <c r="I94" s="210"/>
      <c r="J94" s="206"/>
      <c r="K94" s="206"/>
      <c r="L94" s="211"/>
      <c r="M94" s="212"/>
      <c r="N94" s="213"/>
      <c r="O94" s="213"/>
      <c r="P94" s="213"/>
      <c r="Q94" s="213"/>
      <c r="R94" s="213"/>
      <c r="S94" s="213"/>
      <c r="T94" s="214"/>
      <c r="AT94" s="215" t="s">
        <v>172</v>
      </c>
      <c r="AU94" s="215" t="s">
        <v>89</v>
      </c>
      <c r="AV94" s="14" t="s">
        <v>89</v>
      </c>
      <c r="AW94" s="14" t="s">
        <v>40</v>
      </c>
      <c r="AX94" s="14" t="s">
        <v>87</v>
      </c>
      <c r="AY94" s="215" t="s">
        <v>160</v>
      </c>
    </row>
    <row r="95" spans="2:63" s="12" customFormat="1" ht="22.9" customHeight="1">
      <c r="B95" s="160"/>
      <c r="C95" s="161"/>
      <c r="D95" s="162" t="s">
        <v>78</v>
      </c>
      <c r="E95" s="174" t="s">
        <v>713</v>
      </c>
      <c r="F95" s="174" t="s">
        <v>714</v>
      </c>
      <c r="G95" s="161"/>
      <c r="H95" s="161"/>
      <c r="I95" s="164"/>
      <c r="J95" s="175">
        <f>BK95</f>
        <v>0</v>
      </c>
      <c r="K95" s="161"/>
      <c r="L95" s="166"/>
      <c r="M95" s="167"/>
      <c r="N95" s="168"/>
      <c r="O95" s="168"/>
      <c r="P95" s="169">
        <f>SUM(P96:P104)</f>
        <v>0</v>
      </c>
      <c r="Q95" s="168"/>
      <c r="R95" s="169">
        <f>SUM(R96:R104)</f>
        <v>0</v>
      </c>
      <c r="S95" s="168"/>
      <c r="T95" s="170">
        <f>SUM(T96:T104)</f>
        <v>0</v>
      </c>
      <c r="AR95" s="171" t="s">
        <v>87</v>
      </c>
      <c r="AT95" s="172" t="s">
        <v>78</v>
      </c>
      <c r="AU95" s="172" t="s">
        <v>87</v>
      </c>
      <c r="AY95" s="171" t="s">
        <v>160</v>
      </c>
      <c r="BK95" s="173">
        <f>SUM(BK96:BK104)</f>
        <v>0</v>
      </c>
    </row>
    <row r="96" spans="1:65" s="2" customFormat="1" ht="24.2" customHeight="1">
      <c r="A96" s="37"/>
      <c r="B96" s="38"/>
      <c r="C96" s="176" t="s">
        <v>161</v>
      </c>
      <c r="D96" s="249" t="s">
        <v>163</v>
      </c>
      <c r="E96" s="177" t="s">
        <v>716</v>
      </c>
      <c r="F96" s="178" t="s">
        <v>717</v>
      </c>
      <c r="G96" s="179" t="s">
        <v>166</v>
      </c>
      <c r="H96" s="180">
        <v>0.03</v>
      </c>
      <c r="I96" s="181"/>
      <c r="J96" s="182">
        <f>ROUND(I96*H96,2)</f>
        <v>0</v>
      </c>
      <c r="K96" s="178" t="s">
        <v>167</v>
      </c>
      <c r="L96" s="42"/>
      <c r="M96" s="183" t="s">
        <v>32</v>
      </c>
      <c r="N96" s="184" t="s">
        <v>50</v>
      </c>
      <c r="O96" s="67"/>
      <c r="P96" s="185">
        <f>O96*H96</f>
        <v>0</v>
      </c>
      <c r="Q96" s="185">
        <v>0</v>
      </c>
      <c r="R96" s="185">
        <f>Q96*H96</f>
        <v>0</v>
      </c>
      <c r="S96" s="185">
        <v>0</v>
      </c>
      <c r="T96" s="186">
        <f>S96*H96</f>
        <v>0</v>
      </c>
      <c r="U96" s="37"/>
      <c r="V96" s="37"/>
      <c r="W96" s="37"/>
      <c r="X96" s="37"/>
      <c r="Y96" s="37"/>
      <c r="Z96" s="37"/>
      <c r="AA96" s="37"/>
      <c r="AB96" s="37"/>
      <c r="AC96" s="37"/>
      <c r="AD96" s="37"/>
      <c r="AE96" s="37"/>
      <c r="AR96" s="187" t="s">
        <v>168</v>
      </c>
      <c r="AT96" s="187" t="s">
        <v>163</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3631</v>
      </c>
    </row>
    <row r="97" spans="1:47" s="2" customFormat="1" ht="11.25">
      <c r="A97" s="37"/>
      <c r="B97" s="38"/>
      <c r="C97" s="39"/>
      <c r="D97" s="189" t="s">
        <v>170</v>
      </c>
      <c r="E97" s="39"/>
      <c r="F97" s="190" t="s">
        <v>719</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170</v>
      </c>
      <c r="AU97" s="19" t="s">
        <v>89</v>
      </c>
    </row>
    <row r="98" spans="1:65" s="2" customFormat="1" ht="21.75" customHeight="1">
      <c r="A98" s="37"/>
      <c r="B98" s="38"/>
      <c r="C98" s="176" t="s">
        <v>168</v>
      </c>
      <c r="D98" s="249" t="s">
        <v>163</v>
      </c>
      <c r="E98" s="177" t="s">
        <v>732</v>
      </c>
      <c r="F98" s="178" t="s">
        <v>733</v>
      </c>
      <c r="G98" s="179" t="s">
        <v>166</v>
      </c>
      <c r="H98" s="180">
        <v>0.03</v>
      </c>
      <c r="I98" s="181"/>
      <c r="J98" s="182">
        <f>ROUND(I98*H98,2)</f>
        <v>0</v>
      </c>
      <c r="K98" s="178" t="s">
        <v>167</v>
      </c>
      <c r="L98" s="42"/>
      <c r="M98" s="183" t="s">
        <v>32</v>
      </c>
      <c r="N98" s="184" t="s">
        <v>50</v>
      </c>
      <c r="O98" s="67"/>
      <c r="P98" s="185">
        <f>O98*H98</f>
        <v>0</v>
      </c>
      <c r="Q98" s="185">
        <v>0</v>
      </c>
      <c r="R98" s="185">
        <f>Q98*H98</f>
        <v>0</v>
      </c>
      <c r="S98" s="185">
        <v>0</v>
      </c>
      <c r="T98" s="186">
        <f>S98*H98</f>
        <v>0</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3632</v>
      </c>
    </row>
    <row r="99" spans="1:47" s="2" customFormat="1" ht="11.25">
      <c r="A99" s="37"/>
      <c r="B99" s="38"/>
      <c r="C99" s="39"/>
      <c r="D99" s="189" t="s">
        <v>170</v>
      </c>
      <c r="E99" s="39"/>
      <c r="F99" s="190" t="s">
        <v>735</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1:65" s="2" customFormat="1" ht="24.2" customHeight="1">
      <c r="A100" s="37"/>
      <c r="B100" s="38"/>
      <c r="C100" s="176" t="s">
        <v>216</v>
      </c>
      <c r="D100" s="249" t="s">
        <v>163</v>
      </c>
      <c r="E100" s="177" t="s">
        <v>737</v>
      </c>
      <c r="F100" s="178" t="s">
        <v>738</v>
      </c>
      <c r="G100" s="179" t="s">
        <v>166</v>
      </c>
      <c r="H100" s="180">
        <v>0.21</v>
      </c>
      <c r="I100" s="181"/>
      <c r="J100" s="182">
        <f>ROUND(I100*H100,2)</f>
        <v>0</v>
      </c>
      <c r="K100" s="178" t="s">
        <v>167</v>
      </c>
      <c r="L100" s="42"/>
      <c r="M100" s="183" t="s">
        <v>32</v>
      </c>
      <c r="N100" s="184" t="s">
        <v>50</v>
      </c>
      <c r="O100" s="67"/>
      <c r="P100" s="185">
        <f>O100*H100</f>
        <v>0</v>
      </c>
      <c r="Q100" s="185">
        <v>0</v>
      </c>
      <c r="R100" s="185">
        <f>Q100*H100</f>
        <v>0</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3633</v>
      </c>
    </row>
    <row r="101" spans="1:47" s="2" customFormat="1" ht="11.25">
      <c r="A101" s="37"/>
      <c r="B101" s="38"/>
      <c r="C101" s="39"/>
      <c r="D101" s="189" t="s">
        <v>170</v>
      </c>
      <c r="E101" s="39"/>
      <c r="F101" s="190" t="s">
        <v>740</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6"/>
      <c r="F102" s="208" t="s">
        <v>3634</v>
      </c>
      <c r="G102" s="206"/>
      <c r="H102" s="209">
        <v>0.21</v>
      </c>
      <c r="I102" s="210"/>
      <c r="J102" s="206"/>
      <c r="K102" s="206"/>
      <c r="L102" s="211"/>
      <c r="M102" s="212"/>
      <c r="N102" s="213"/>
      <c r="O102" s="213"/>
      <c r="P102" s="213"/>
      <c r="Q102" s="213"/>
      <c r="R102" s="213"/>
      <c r="S102" s="213"/>
      <c r="T102" s="214"/>
      <c r="AT102" s="215" t="s">
        <v>172</v>
      </c>
      <c r="AU102" s="215" t="s">
        <v>89</v>
      </c>
      <c r="AV102" s="14" t="s">
        <v>89</v>
      </c>
      <c r="AW102" s="14" t="s">
        <v>4</v>
      </c>
      <c r="AX102" s="14" t="s">
        <v>87</v>
      </c>
      <c r="AY102" s="215" t="s">
        <v>160</v>
      </c>
    </row>
    <row r="103" spans="1:65" s="2" customFormat="1" ht="24.2" customHeight="1">
      <c r="A103" s="37"/>
      <c r="B103" s="38"/>
      <c r="C103" s="176" t="s">
        <v>225</v>
      </c>
      <c r="D103" s="249" t="s">
        <v>163</v>
      </c>
      <c r="E103" s="177" t="s">
        <v>750</v>
      </c>
      <c r="F103" s="178" t="s">
        <v>751</v>
      </c>
      <c r="G103" s="179" t="s">
        <v>166</v>
      </c>
      <c r="H103" s="180">
        <v>0.03</v>
      </c>
      <c r="I103" s="181"/>
      <c r="J103" s="182">
        <f>ROUND(I103*H103,2)</f>
        <v>0</v>
      </c>
      <c r="K103" s="178" t="s">
        <v>167</v>
      </c>
      <c r="L103" s="42"/>
      <c r="M103" s="183" t="s">
        <v>32</v>
      </c>
      <c r="N103" s="184"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3635</v>
      </c>
    </row>
    <row r="104" spans="1:47" s="2" customFormat="1" ht="11.25">
      <c r="A104" s="37"/>
      <c r="B104" s="38"/>
      <c r="C104" s="39"/>
      <c r="D104" s="189" t="s">
        <v>170</v>
      </c>
      <c r="E104" s="39"/>
      <c r="F104" s="190" t="s">
        <v>753</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63" s="12" customFormat="1" ht="25.9" customHeight="1">
      <c r="B105" s="160"/>
      <c r="C105" s="161"/>
      <c r="D105" s="162" t="s">
        <v>78</v>
      </c>
      <c r="E105" s="163" t="s">
        <v>761</v>
      </c>
      <c r="F105" s="163" t="s">
        <v>762</v>
      </c>
      <c r="G105" s="161"/>
      <c r="H105" s="161"/>
      <c r="I105" s="164"/>
      <c r="J105" s="165">
        <f>BK105</f>
        <v>0</v>
      </c>
      <c r="K105" s="161"/>
      <c r="L105" s="166"/>
      <c r="M105" s="167"/>
      <c r="N105" s="168"/>
      <c r="O105" s="168"/>
      <c r="P105" s="169">
        <f>P106+P111+P122</f>
        <v>0</v>
      </c>
      <c r="Q105" s="168"/>
      <c r="R105" s="169">
        <f>R106+R111+R122</f>
        <v>0.000315</v>
      </c>
      <c r="S105" s="168"/>
      <c r="T105" s="170">
        <f>T106+T111+T122</f>
        <v>0</v>
      </c>
      <c r="AR105" s="171" t="s">
        <v>89</v>
      </c>
      <c r="AT105" s="172" t="s">
        <v>78</v>
      </c>
      <c r="AU105" s="172" t="s">
        <v>79</v>
      </c>
      <c r="AY105" s="171" t="s">
        <v>160</v>
      </c>
      <c r="BK105" s="173">
        <f>BK106+BK111+BK122</f>
        <v>0</v>
      </c>
    </row>
    <row r="106" spans="2:63" s="12" customFormat="1" ht="22.9" customHeight="1">
      <c r="B106" s="160"/>
      <c r="C106" s="161"/>
      <c r="D106" s="162" t="s">
        <v>78</v>
      </c>
      <c r="E106" s="174" t="s">
        <v>1915</v>
      </c>
      <c r="F106" s="174" t="s">
        <v>3636</v>
      </c>
      <c r="G106" s="161"/>
      <c r="H106" s="161"/>
      <c r="I106" s="164"/>
      <c r="J106" s="175">
        <f>BK106</f>
        <v>0</v>
      </c>
      <c r="K106" s="161"/>
      <c r="L106" s="166"/>
      <c r="M106" s="167"/>
      <c r="N106" s="168"/>
      <c r="O106" s="168"/>
      <c r="P106" s="169">
        <f>SUM(P107:P110)</f>
        <v>0</v>
      </c>
      <c r="Q106" s="168"/>
      <c r="R106" s="169">
        <f>SUM(R107:R110)</f>
        <v>0</v>
      </c>
      <c r="S106" s="168"/>
      <c r="T106" s="170">
        <f>SUM(T107:T110)</f>
        <v>0</v>
      </c>
      <c r="AR106" s="171" t="s">
        <v>87</v>
      </c>
      <c r="AT106" s="172" t="s">
        <v>78</v>
      </c>
      <c r="AU106" s="172" t="s">
        <v>87</v>
      </c>
      <c r="AY106" s="171" t="s">
        <v>160</v>
      </c>
      <c r="BK106" s="173">
        <f>SUM(BK107:BK110)</f>
        <v>0</v>
      </c>
    </row>
    <row r="107" spans="1:65" s="2" customFormat="1" ht="16.5" customHeight="1">
      <c r="A107" s="37"/>
      <c r="B107" s="38"/>
      <c r="C107" s="176" t="s">
        <v>231</v>
      </c>
      <c r="D107" s="176" t="s">
        <v>163</v>
      </c>
      <c r="E107" s="177" t="s">
        <v>87</v>
      </c>
      <c r="F107" s="178" t="s">
        <v>3637</v>
      </c>
      <c r="G107" s="179" t="s">
        <v>477</v>
      </c>
      <c r="H107" s="180">
        <v>2</v>
      </c>
      <c r="I107" s="181"/>
      <c r="J107" s="182">
        <f>ROUND(I107*H107,2)</f>
        <v>0</v>
      </c>
      <c r="K107" s="178" t="s">
        <v>484</v>
      </c>
      <c r="L107" s="42"/>
      <c r="M107" s="183" t="s">
        <v>32</v>
      </c>
      <c r="N107" s="184" t="s">
        <v>50</v>
      </c>
      <c r="O107" s="67"/>
      <c r="P107" s="185">
        <f>O107*H107</f>
        <v>0</v>
      </c>
      <c r="Q107" s="185">
        <v>0</v>
      </c>
      <c r="R107" s="185">
        <f>Q107*H107</f>
        <v>0</v>
      </c>
      <c r="S107" s="185">
        <v>0</v>
      </c>
      <c r="T107" s="186">
        <f>S107*H107</f>
        <v>0</v>
      </c>
      <c r="U107" s="37"/>
      <c r="V107" s="37"/>
      <c r="W107" s="37"/>
      <c r="X107" s="37"/>
      <c r="Y107" s="37"/>
      <c r="Z107" s="37"/>
      <c r="AA107" s="37"/>
      <c r="AB107" s="37"/>
      <c r="AC107" s="37"/>
      <c r="AD107" s="37"/>
      <c r="AE107" s="37"/>
      <c r="AR107" s="187" t="s">
        <v>168</v>
      </c>
      <c r="AT107" s="187" t="s">
        <v>163</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89</v>
      </c>
    </row>
    <row r="108" spans="1:65" s="2" customFormat="1" ht="37.9" customHeight="1">
      <c r="A108" s="37"/>
      <c r="B108" s="38"/>
      <c r="C108" s="176" t="s">
        <v>181</v>
      </c>
      <c r="D108" s="176" t="s">
        <v>163</v>
      </c>
      <c r="E108" s="177" t="s">
        <v>89</v>
      </c>
      <c r="F108" s="178" t="s">
        <v>3638</v>
      </c>
      <c r="G108" s="179" t="s">
        <v>477</v>
      </c>
      <c r="H108" s="180">
        <v>1</v>
      </c>
      <c r="I108" s="181"/>
      <c r="J108" s="182">
        <f>ROUND(I108*H108,2)</f>
        <v>0</v>
      </c>
      <c r="K108" s="178" t="s">
        <v>484</v>
      </c>
      <c r="L108" s="42"/>
      <c r="M108" s="183" t="s">
        <v>32</v>
      </c>
      <c r="N108" s="184" t="s">
        <v>50</v>
      </c>
      <c r="O108" s="67"/>
      <c r="P108" s="185">
        <f>O108*H108</f>
        <v>0</v>
      </c>
      <c r="Q108" s="185">
        <v>0</v>
      </c>
      <c r="R108" s="185">
        <f>Q108*H108</f>
        <v>0</v>
      </c>
      <c r="S108" s="185">
        <v>0</v>
      </c>
      <c r="T108" s="186">
        <f>S108*H108</f>
        <v>0</v>
      </c>
      <c r="U108" s="37"/>
      <c r="V108" s="37"/>
      <c r="W108" s="37"/>
      <c r="X108" s="37"/>
      <c r="Y108" s="37"/>
      <c r="Z108" s="37"/>
      <c r="AA108" s="37"/>
      <c r="AB108" s="37"/>
      <c r="AC108" s="37"/>
      <c r="AD108" s="37"/>
      <c r="AE108" s="37"/>
      <c r="AR108" s="187" t="s">
        <v>168</v>
      </c>
      <c r="AT108" s="187" t="s">
        <v>163</v>
      </c>
      <c r="AU108" s="187" t="s">
        <v>89</v>
      </c>
      <c r="AY108" s="19" t="s">
        <v>160</v>
      </c>
      <c r="BE108" s="188">
        <f>IF(N108="základní",J108,0)</f>
        <v>0</v>
      </c>
      <c r="BF108" s="188">
        <f>IF(N108="snížená",J108,0)</f>
        <v>0</v>
      </c>
      <c r="BG108" s="188">
        <f>IF(N108="zákl. přenesená",J108,0)</f>
        <v>0</v>
      </c>
      <c r="BH108" s="188">
        <f>IF(N108="sníž. přenesená",J108,0)</f>
        <v>0</v>
      </c>
      <c r="BI108" s="188">
        <f>IF(N108="nulová",J108,0)</f>
        <v>0</v>
      </c>
      <c r="BJ108" s="19" t="s">
        <v>87</v>
      </c>
      <c r="BK108" s="188">
        <f>ROUND(I108*H108,2)</f>
        <v>0</v>
      </c>
      <c r="BL108" s="19" t="s">
        <v>168</v>
      </c>
      <c r="BM108" s="187" t="s">
        <v>168</v>
      </c>
    </row>
    <row r="109" spans="1:65" s="2" customFormat="1" ht="16.5" customHeight="1">
      <c r="A109" s="37"/>
      <c r="B109" s="38"/>
      <c r="C109" s="176" t="s">
        <v>249</v>
      </c>
      <c r="D109" s="176" t="s">
        <v>163</v>
      </c>
      <c r="E109" s="177" t="s">
        <v>161</v>
      </c>
      <c r="F109" s="178" t="s">
        <v>3639</v>
      </c>
      <c r="G109" s="179" t="s">
        <v>477</v>
      </c>
      <c r="H109" s="180">
        <v>1</v>
      </c>
      <c r="I109" s="181"/>
      <c r="J109" s="182">
        <f>ROUND(I109*H109,2)</f>
        <v>0</v>
      </c>
      <c r="K109" s="178" t="s">
        <v>484</v>
      </c>
      <c r="L109" s="42"/>
      <c r="M109" s="183" t="s">
        <v>32</v>
      </c>
      <c r="N109" s="184" t="s">
        <v>50</v>
      </c>
      <c r="O109" s="67"/>
      <c r="P109" s="185">
        <f>O109*H109</f>
        <v>0</v>
      </c>
      <c r="Q109" s="185">
        <v>0</v>
      </c>
      <c r="R109" s="185">
        <f>Q109*H109</f>
        <v>0</v>
      </c>
      <c r="S109" s="185">
        <v>0</v>
      </c>
      <c r="T109" s="186">
        <f>S109*H109</f>
        <v>0</v>
      </c>
      <c r="U109" s="37"/>
      <c r="V109" s="37"/>
      <c r="W109" s="37"/>
      <c r="X109" s="37"/>
      <c r="Y109" s="37"/>
      <c r="Z109" s="37"/>
      <c r="AA109" s="37"/>
      <c r="AB109" s="37"/>
      <c r="AC109" s="37"/>
      <c r="AD109" s="37"/>
      <c r="AE109" s="37"/>
      <c r="AR109" s="187" t="s">
        <v>168</v>
      </c>
      <c r="AT109" s="187" t="s">
        <v>163</v>
      </c>
      <c r="AU109" s="187" t="s">
        <v>89</v>
      </c>
      <c r="AY109" s="19" t="s">
        <v>160</v>
      </c>
      <c r="BE109" s="188">
        <f>IF(N109="základní",J109,0)</f>
        <v>0</v>
      </c>
      <c r="BF109" s="188">
        <f>IF(N109="snížená",J109,0)</f>
        <v>0</v>
      </c>
      <c r="BG109" s="188">
        <f>IF(N109="zákl. přenesená",J109,0)</f>
        <v>0</v>
      </c>
      <c r="BH109" s="188">
        <f>IF(N109="sníž. přenesená",J109,0)</f>
        <v>0</v>
      </c>
      <c r="BI109" s="188">
        <f>IF(N109="nulová",J109,0)</f>
        <v>0</v>
      </c>
      <c r="BJ109" s="19" t="s">
        <v>87</v>
      </c>
      <c r="BK109" s="188">
        <f>ROUND(I109*H109,2)</f>
        <v>0</v>
      </c>
      <c r="BL109" s="19" t="s">
        <v>168</v>
      </c>
      <c r="BM109" s="187" t="s">
        <v>225</v>
      </c>
    </row>
    <row r="110" spans="1:65" s="2" customFormat="1" ht="24.2" customHeight="1">
      <c r="A110" s="37"/>
      <c r="B110" s="38"/>
      <c r="C110" s="176" t="s">
        <v>256</v>
      </c>
      <c r="D110" s="176" t="s">
        <v>163</v>
      </c>
      <c r="E110" s="177" t="s">
        <v>168</v>
      </c>
      <c r="F110" s="178" t="s">
        <v>3640</v>
      </c>
      <c r="G110" s="179" t="s">
        <v>477</v>
      </c>
      <c r="H110" s="180">
        <v>1</v>
      </c>
      <c r="I110" s="181"/>
      <c r="J110" s="182">
        <f>ROUND(I110*H110,2)</f>
        <v>0</v>
      </c>
      <c r="K110" s="178" t="s">
        <v>484</v>
      </c>
      <c r="L110" s="42"/>
      <c r="M110" s="183" t="s">
        <v>32</v>
      </c>
      <c r="N110" s="184" t="s">
        <v>50</v>
      </c>
      <c r="O110" s="67"/>
      <c r="P110" s="185">
        <f>O110*H110</f>
        <v>0</v>
      </c>
      <c r="Q110" s="185">
        <v>0</v>
      </c>
      <c r="R110" s="185">
        <f>Q110*H110</f>
        <v>0</v>
      </c>
      <c r="S110" s="185">
        <v>0</v>
      </c>
      <c r="T110" s="186">
        <f>S110*H110</f>
        <v>0</v>
      </c>
      <c r="U110" s="37"/>
      <c r="V110" s="37"/>
      <c r="W110" s="37"/>
      <c r="X110" s="37"/>
      <c r="Y110" s="37"/>
      <c r="Z110" s="37"/>
      <c r="AA110" s="37"/>
      <c r="AB110" s="37"/>
      <c r="AC110" s="37"/>
      <c r="AD110" s="37"/>
      <c r="AE110" s="37"/>
      <c r="AR110" s="187" t="s">
        <v>168</v>
      </c>
      <c r="AT110" s="187" t="s">
        <v>163</v>
      </c>
      <c r="AU110" s="187" t="s">
        <v>89</v>
      </c>
      <c r="AY110" s="19" t="s">
        <v>160</v>
      </c>
      <c r="BE110" s="188">
        <f>IF(N110="základní",J110,0)</f>
        <v>0</v>
      </c>
      <c r="BF110" s="188">
        <f>IF(N110="snížená",J110,0)</f>
        <v>0</v>
      </c>
      <c r="BG110" s="188">
        <f>IF(N110="zákl. přenesená",J110,0)</f>
        <v>0</v>
      </c>
      <c r="BH110" s="188">
        <f>IF(N110="sníž. přenesená",J110,0)</f>
        <v>0</v>
      </c>
      <c r="BI110" s="188">
        <f>IF(N110="nulová",J110,0)</f>
        <v>0</v>
      </c>
      <c r="BJ110" s="19" t="s">
        <v>87</v>
      </c>
      <c r="BK110" s="188">
        <f>ROUND(I110*H110,2)</f>
        <v>0</v>
      </c>
      <c r="BL110" s="19" t="s">
        <v>168</v>
      </c>
      <c r="BM110" s="187" t="s">
        <v>181</v>
      </c>
    </row>
    <row r="111" spans="2:63" s="12" customFormat="1" ht="22.9" customHeight="1">
      <c r="B111" s="160"/>
      <c r="C111" s="161"/>
      <c r="D111" s="162" t="s">
        <v>78</v>
      </c>
      <c r="E111" s="174" t="s">
        <v>2077</v>
      </c>
      <c r="F111" s="174" t="s">
        <v>3641</v>
      </c>
      <c r="G111" s="161"/>
      <c r="H111" s="161"/>
      <c r="I111" s="164"/>
      <c r="J111" s="175">
        <f>BK111</f>
        <v>0</v>
      </c>
      <c r="K111" s="161"/>
      <c r="L111" s="166"/>
      <c r="M111" s="167"/>
      <c r="N111" s="168"/>
      <c r="O111" s="168"/>
      <c r="P111" s="169">
        <f>SUM(P112:P121)</f>
        <v>0</v>
      </c>
      <c r="Q111" s="168"/>
      <c r="R111" s="169">
        <f>SUM(R112:R121)</f>
        <v>0.000315</v>
      </c>
      <c r="S111" s="168"/>
      <c r="T111" s="170">
        <f>SUM(T112:T121)</f>
        <v>0</v>
      </c>
      <c r="AR111" s="171" t="s">
        <v>87</v>
      </c>
      <c r="AT111" s="172" t="s">
        <v>78</v>
      </c>
      <c r="AU111" s="172" t="s">
        <v>87</v>
      </c>
      <c r="AY111" s="171" t="s">
        <v>160</v>
      </c>
      <c r="BK111" s="173">
        <f>SUM(BK112:BK121)</f>
        <v>0</v>
      </c>
    </row>
    <row r="112" spans="1:65" s="2" customFormat="1" ht="16.5" customHeight="1">
      <c r="A112" s="37"/>
      <c r="B112" s="38"/>
      <c r="C112" s="176" t="s">
        <v>267</v>
      </c>
      <c r="D112" s="176" t="s">
        <v>163</v>
      </c>
      <c r="E112" s="177" t="s">
        <v>3520</v>
      </c>
      <c r="F112" s="178" t="s">
        <v>3521</v>
      </c>
      <c r="G112" s="179" t="s">
        <v>259</v>
      </c>
      <c r="H112" s="180">
        <v>150</v>
      </c>
      <c r="I112" s="181"/>
      <c r="J112" s="182">
        <f>ROUND(I112*H112,2)</f>
        <v>0</v>
      </c>
      <c r="K112" s="178" t="s">
        <v>167</v>
      </c>
      <c r="L112" s="42"/>
      <c r="M112" s="183" t="s">
        <v>32</v>
      </c>
      <c r="N112" s="184" t="s">
        <v>50</v>
      </c>
      <c r="O112" s="67"/>
      <c r="P112" s="185">
        <f>O112*H112</f>
        <v>0</v>
      </c>
      <c r="Q112" s="185">
        <v>0</v>
      </c>
      <c r="R112" s="185">
        <f>Q112*H112</f>
        <v>0</v>
      </c>
      <c r="S112" s="185">
        <v>0</v>
      </c>
      <c r="T112" s="186">
        <f>S112*H112</f>
        <v>0</v>
      </c>
      <c r="U112" s="37"/>
      <c r="V112" s="37"/>
      <c r="W112" s="37"/>
      <c r="X112" s="37"/>
      <c r="Y112" s="37"/>
      <c r="Z112" s="37"/>
      <c r="AA112" s="37"/>
      <c r="AB112" s="37"/>
      <c r="AC112" s="37"/>
      <c r="AD112" s="37"/>
      <c r="AE112" s="37"/>
      <c r="AR112" s="187" t="s">
        <v>308</v>
      </c>
      <c r="AT112" s="187" t="s">
        <v>163</v>
      </c>
      <c r="AU112" s="187" t="s">
        <v>89</v>
      </c>
      <c r="AY112" s="19" t="s">
        <v>160</v>
      </c>
      <c r="BE112" s="188">
        <f>IF(N112="základní",J112,0)</f>
        <v>0</v>
      </c>
      <c r="BF112" s="188">
        <f>IF(N112="snížená",J112,0)</f>
        <v>0</v>
      </c>
      <c r="BG112" s="188">
        <f>IF(N112="zákl. přenesená",J112,0)</f>
        <v>0</v>
      </c>
      <c r="BH112" s="188">
        <f>IF(N112="sníž. přenesená",J112,0)</f>
        <v>0</v>
      </c>
      <c r="BI112" s="188">
        <f>IF(N112="nulová",J112,0)</f>
        <v>0</v>
      </c>
      <c r="BJ112" s="19" t="s">
        <v>87</v>
      </c>
      <c r="BK112" s="188">
        <f>ROUND(I112*H112,2)</f>
        <v>0</v>
      </c>
      <c r="BL112" s="19" t="s">
        <v>308</v>
      </c>
      <c r="BM112" s="187" t="s">
        <v>3642</v>
      </c>
    </row>
    <row r="113" spans="1:47" s="2" customFormat="1" ht="11.25">
      <c r="A113" s="37"/>
      <c r="B113" s="38"/>
      <c r="C113" s="39"/>
      <c r="D113" s="189" t="s">
        <v>170</v>
      </c>
      <c r="E113" s="39"/>
      <c r="F113" s="190" t="s">
        <v>3523</v>
      </c>
      <c r="G113" s="39"/>
      <c r="H113" s="39"/>
      <c r="I113" s="191"/>
      <c r="J113" s="39"/>
      <c r="K113" s="39"/>
      <c r="L113" s="42"/>
      <c r="M113" s="192"/>
      <c r="N113" s="193"/>
      <c r="O113" s="67"/>
      <c r="P113" s="67"/>
      <c r="Q113" s="67"/>
      <c r="R113" s="67"/>
      <c r="S113" s="67"/>
      <c r="T113" s="68"/>
      <c r="U113" s="37"/>
      <c r="V113" s="37"/>
      <c r="W113" s="37"/>
      <c r="X113" s="37"/>
      <c r="Y113" s="37"/>
      <c r="Z113" s="37"/>
      <c r="AA113" s="37"/>
      <c r="AB113" s="37"/>
      <c r="AC113" s="37"/>
      <c r="AD113" s="37"/>
      <c r="AE113" s="37"/>
      <c r="AT113" s="19" t="s">
        <v>170</v>
      </c>
      <c r="AU113" s="19" t="s">
        <v>89</v>
      </c>
    </row>
    <row r="114" spans="1:65" s="2" customFormat="1" ht="24.2" customHeight="1">
      <c r="A114" s="37"/>
      <c r="B114" s="38"/>
      <c r="C114" s="227" t="s">
        <v>281</v>
      </c>
      <c r="D114" s="227" t="s">
        <v>178</v>
      </c>
      <c r="E114" s="228" t="s">
        <v>216</v>
      </c>
      <c r="F114" s="229" t="s">
        <v>3643</v>
      </c>
      <c r="G114" s="230" t="s">
        <v>259</v>
      </c>
      <c r="H114" s="231">
        <v>150</v>
      </c>
      <c r="I114" s="232"/>
      <c r="J114" s="233">
        <f>ROUND(I114*H114,2)</f>
        <v>0</v>
      </c>
      <c r="K114" s="229" t="s">
        <v>484</v>
      </c>
      <c r="L114" s="234"/>
      <c r="M114" s="235" t="s">
        <v>32</v>
      </c>
      <c r="N114" s="236" t="s">
        <v>50</v>
      </c>
      <c r="O114" s="67"/>
      <c r="P114" s="185">
        <f>O114*H114</f>
        <v>0</v>
      </c>
      <c r="Q114" s="185">
        <v>0</v>
      </c>
      <c r="R114" s="185">
        <f>Q114*H114</f>
        <v>0</v>
      </c>
      <c r="S114" s="185">
        <v>0</v>
      </c>
      <c r="T114" s="186">
        <f>S114*H114</f>
        <v>0</v>
      </c>
      <c r="U114" s="37"/>
      <c r="V114" s="37"/>
      <c r="W114" s="37"/>
      <c r="X114" s="37"/>
      <c r="Y114" s="37"/>
      <c r="Z114" s="37"/>
      <c r="AA114" s="37"/>
      <c r="AB114" s="37"/>
      <c r="AC114" s="37"/>
      <c r="AD114" s="37"/>
      <c r="AE114" s="37"/>
      <c r="AR114" s="187" t="s">
        <v>181</v>
      </c>
      <c r="AT114" s="187" t="s">
        <v>178</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168</v>
      </c>
      <c r="BM114" s="187" t="s">
        <v>3644</v>
      </c>
    </row>
    <row r="115" spans="1:65" s="2" customFormat="1" ht="16.5" customHeight="1">
      <c r="A115" s="37"/>
      <c r="B115" s="38"/>
      <c r="C115" s="176" t="s">
        <v>289</v>
      </c>
      <c r="D115" s="176" t="s">
        <v>163</v>
      </c>
      <c r="E115" s="177" t="s">
        <v>225</v>
      </c>
      <c r="F115" s="178" t="s">
        <v>3645</v>
      </c>
      <c r="G115" s="179" t="s">
        <v>477</v>
      </c>
      <c r="H115" s="180">
        <v>1</v>
      </c>
      <c r="I115" s="181"/>
      <c r="J115" s="182">
        <f>ROUND(I115*H115,2)</f>
        <v>0</v>
      </c>
      <c r="K115" s="178" t="s">
        <v>484</v>
      </c>
      <c r="L115" s="42"/>
      <c r="M115" s="183" t="s">
        <v>32</v>
      </c>
      <c r="N115" s="184" t="s">
        <v>50</v>
      </c>
      <c r="O115" s="67"/>
      <c r="P115" s="185">
        <f>O115*H115</f>
        <v>0</v>
      </c>
      <c r="Q115" s="185">
        <v>0</v>
      </c>
      <c r="R115" s="185">
        <f>Q115*H115</f>
        <v>0</v>
      </c>
      <c r="S115" s="185">
        <v>0</v>
      </c>
      <c r="T115" s="186">
        <f>S115*H115</f>
        <v>0</v>
      </c>
      <c r="U115" s="37"/>
      <c r="V115" s="37"/>
      <c r="W115" s="37"/>
      <c r="X115" s="37"/>
      <c r="Y115" s="37"/>
      <c r="Z115" s="37"/>
      <c r="AA115" s="37"/>
      <c r="AB115" s="37"/>
      <c r="AC115" s="37"/>
      <c r="AD115" s="37"/>
      <c r="AE115" s="37"/>
      <c r="AR115" s="187" t="s">
        <v>168</v>
      </c>
      <c r="AT115" s="187" t="s">
        <v>163</v>
      </c>
      <c r="AU115" s="187" t="s">
        <v>89</v>
      </c>
      <c r="AY115" s="19" t="s">
        <v>160</v>
      </c>
      <c r="BE115" s="188">
        <f>IF(N115="základní",J115,0)</f>
        <v>0</v>
      </c>
      <c r="BF115" s="188">
        <f>IF(N115="snížená",J115,0)</f>
        <v>0</v>
      </c>
      <c r="BG115" s="188">
        <f>IF(N115="zákl. přenesená",J115,0)</f>
        <v>0</v>
      </c>
      <c r="BH115" s="188">
        <f>IF(N115="sníž. přenesená",J115,0)</f>
        <v>0</v>
      </c>
      <c r="BI115" s="188">
        <f>IF(N115="nulová",J115,0)</f>
        <v>0</v>
      </c>
      <c r="BJ115" s="19" t="s">
        <v>87</v>
      </c>
      <c r="BK115" s="188">
        <f>ROUND(I115*H115,2)</f>
        <v>0</v>
      </c>
      <c r="BL115" s="19" t="s">
        <v>168</v>
      </c>
      <c r="BM115" s="187" t="s">
        <v>281</v>
      </c>
    </row>
    <row r="116" spans="1:65" s="2" customFormat="1" ht="16.5" customHeight="1">
      <c r="A116" s="37"/>
      <c r="B116" s="38"/>
      <c r="C116" s="176" t="s">
        <v>297</v>
      </c>
      <c r="D116" s="176" t="s">
        <v>163</v>
      </c>
      <c r="E116" s="177" t="s">
        <v>3481</v>
      </c>
      <c r="F116" s="178" t="s">
        <v>3482</v>
      </c>
      <c r="G116" s="179" t="s">
        <v>259</v>
      </c>
      <c r="H116" s="180">
        <v>10</v>
      </c>
      <c r="I116" s="181"/>
      <c r="J116" s="182">
        <f>ROUND(I116*H116,2)</f>
        <v>0</v>
      </c>
      <c r="K116" s="178" t="s">
        <v>167</v>
      </c>
      <c r="L116" s="42"/>
      <c r="M116" s="183" t="s">
        <v>32</v>
      </c>
      <c r="N116" s="184" t="s">
        <v>50</v>
      </c>
      <c r="O116" s="67"/>
      <c r="P116" s="185">
        <f>O116*H116</f>
        <v>0</v>
      </c>
      <c r="Q116" s="185">
        <v>0</v>
      </c>
      <c r="R116" s="185">
        <f>Q116*H116</f>
        <v>0</v>
      </c>
      <c r="S116" s="185">
        <v>0</v>
      </c>
      <c r="T116" s="186">
        <f>S116*H116</f>
        <v>0</v>
      </c>
      <c r="U116" s="37"/>
      <c r="V116" s="37"/>
      <c r="W116" s="37"/>
      <c r="X116" s="37"/>
      <c r="Y116" s="37"/>
      <c r="Z116" s="37"/>
      <c r="AA116" s="37"/>
      <c r="AB116" s="37"/>
      <c r="AC116" s="37"/>
      <c r="AD116" s="37"/>
      <c r="AE116" s="37"/>
      <c r="AR116" s="187" t="s">
        <v>308</v>
      </c>
      <c r="AT116" s="187" t="s">
        <v>163</v>
      </c>
      <c r="AU116" s="187" t="s">
        <v>89</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308</v>
      </c>
      <c r="BM116" s="187" t="s">
        <v>3646</v>
      </c>
    </row>
    <row r="117" spans="1:47" s="2" customFormat="1" ht="11.25">
      <c r="A117" s="37"/>
      <c r="B117" s="38"/>
      <c r="C117" s="39"/>
      <c r="D117" s="189" t="s">
        <v>170</v>
      </c>
      <c r="E117" s="39"/>
      <c r="F117" s="190" t="s">
        <v>3484</v>
      </c>
      <c r="G117" s="39"/>
      <c r="H117" s="39"/>
      <c r="I117" s="191"/>
      <c r="J117" s="39"/>
      <c r="K117" s="39"/>
      <c r="L117" s="42"/>
      <c r="M117" s="192"/>
      <c r="N117" s="193"/>
      <c r="O117" s="67"/>
      <c r="P117" s="67"/>
      <c r="Q117" s="67"/>
      <c r="R117" s="67"/>
      <c r="S117" s="67"/>
      <c r="T117" s="68"/>
      <c r="U117" s="37"/>
      <c r="V117" s="37"/>
      <c r="W117" s="37"/>
      <c r="X117" s="37"/>
      <c r="Y117" s="37"/>
      <c r="Z117" s="37"/>
      <c r="AA117" s="37"/>
      <c r="AB117" s="37"/>
      <c r="AC117" s="37"/>
      <c r="AD117" s="37"/>
      <c r="AE117" s="37"/>
      <c r="AT117" s="19" t="s">
        <v>170</v>
      </c>
      <c r="AU117" s="19" t="s">
        <v>89</v>
      </c>
    </row>
    <row r="118" spans="1:65" s="2" customFormat="1" ht="16.5" customHeight="1">
      <c r="A118" s="37"/>
      <c r="B118" s="38"/>
      <c r="C118" s="227" t="s">
        <v>8</v>
      </c>
      <c r="D118" s="227" t="s">
        <v>178</v>
      </c>
      <c r="E118" s="228" t="s">
        <v>3647</v>
      </c>
      <c r="F118" s="229" t="s">
        <v>3648</v>
      </c>
      <c r="G118" s="230" t="s">
        <v>259</v>
      </c>
      <c r="H118" s="231">
        <v>10.5</v>
      </c>
      <c r="I118" s="232"/>
      <c r="J118" s="233">
        <f>ROUND(I118*H118,2)</f>
        <v>0</v>
      </c>
      <c r="K118" s="229" t="s">
        <v>167</v>
      </c>
      <c r="L118" s="234"/>
      <c r="M118" s="235" t="s">
        <v>32</v>
      </c>
      <c r="N118" s="236" t="s">
        <v>50</v>
      </c>
      <c r="O118" s="67"/>
      <c r="P118" s="185">
        <f>O118*H118</f>
        <v>0</v>
      </c>
      <c r="Q118" s="185">
        <v>3E-05</v>
      </c>
      <c r="R118" s="185">
        <f>Q118*H118</f>
        <v>0.000315</v>
      </c>
      <c r="S118" s="185">
        <v>0</v>
      </c>
      <c r="T118" s="186">
        <f>S118*H118</f>
        <v>0</v>
      </c>
      <c r="U118" s="37"/>
      <c r="V118" s="37"/>
      <c r="W118" s="37"/>
      <c r="X118" s="37"/>
      <c r="Y118" s="37"/>
      <c r="Z118" s="37"/>
      <c r="AA118" s="37"/>
      <c r="AB118" s="37"/>
      <c r="AC118" s="37"/>
      <c r="AD118" s="37"/>
      <c r="AE118" s="37"/>
      <c r="AR118" s="187" t="s">
        <v>467</v>
      </c>
      <c r="AT118" s="187" t="s">
        <v>178</v>
      </c>
      <c r="AU118" s="187" t="s">
        <v>89</v>
      </c>
      <c r="AY118" s="19" t="s">
        <v>160</v>
      </c>
      <c r="BE118" s="188">
        <f>IF(N118="základní",J118,0)</f>
        <v>0</v>
      </c>
      <c r="BF118" s="188">
        <f>IF(N118="snížená",J118,0)</f>
        <v>0</v>
      </c>
      <c r="BG118" s="188">
        <f>IF(N118="zákl. přenesená",J118,0)</f>
        <v>0</v>
      </c>
      <c r="BH118" s="188">
        <f>IF(N118="sníž. přenesená",J118,0)</f>
        <v>0</v>
      </c>
      <c r="BI118" s="188">
        <f>IF(N118="nulová",J118,0)</f>
        <v>0</v>
      </c>
      <c r="BJ118" s="19" t="s">
        <v>87</v>
      </c>
      <c r="BK118" s="188">
        <f>ROUND(I118*H118,2)</f>
        <v>0</v>
      </c>
      <c r="BL118" s="19" t="s">
        <v>308</v>
      </c>
      <c r="BM118" s="187" t="s">
        <v>3649</v>
      </c>
    </row>
    <row r="119" spans="2:51" s="14" customFormat="1" ht="11.25">
      <c r="B119" s="205"/>
      <c r="C119" s="206"/>
      <c r="D119" s="196" t="s">
        <v>172</v>
      </c>
      <c r="E119" s="206"/>
      <c r="F119" s="208" t="s">
        <v>3650</v>
      </c>
      <c r="G119" s="206"/>
      <c r="H119" s="209">
        <v>10.5</v>
      </c>
      <c r="I119" s="210"/>
      <c r="J119" s="206"/>
      <c r="K119" s="206"/>
      <c r="L119" s="211"/>
      <c r="M119" s="212"/>
      <c r="N119" s="213"/>
      <c r="O119" s="213"/>
      <c r="P119" s="213"/>
      <c r="Q119" s="213"/>
      <c r="R119" s="213"/>
      <c r="S119" s="213"/>
      <c r="T119" s="214"/>
      <c r="AT119" s="215" t="s">
        <v>172</v>
      </c>
      <c r="AU119" s="215" t="s">
        <v>89</v>
      </c>
      <c r="AV119" s="14" t="s">
        <v>89</v>
      </c>
      <c r="AW119" s="14" t="s">
        <v>4</v>
      </c>
      <c r="AX119" s="14" t="s">
        <v>87</v>
      </c>
      <c r="AY119" s="215" t="s">
        <v>160</v>
      </c>
    </row>
    <row r="120" spans="1:65" s="2" customFormat="1" ht="16.5" customHeight="1">
      <c r="A120" s="37"/>
      <c r="B120" s="38"/>
      <c r="C120" s="176" t="s">
        <v>308</v>
      </c>
      <c r="D120" s="176" t="s">
        <v>163</v>
      </c>
      <c r="E120" s="177" t="s">
        <v>231</v>
      </c>
      <c r="F120" s="178" t="s">
        <v>3651</v>
      </c>
      <c r="G120" s="179" t="s">
        <v>477</v>
      </c>
      <c r="H120" s="180">
        <v>1</v>
      </c>
      <c r="I120" s="181"/>
      <c r="J120" s="182">
        <f>ROUND(I120*H120,2)</f>
        <v>0</v>
      </c>
      <c r="K120" s="178" t="s">
        <v>484</v>
      </c>
      <c r="L120" s="42"/>
      <c r="M120" s="183" t="s">
        <v>32</v>
      </c>
      <c r="N120" s="184" t="s">
        <v>50</v>
      </c>
      <c r="O120" s="67"/>
      <c r="P120" s="185">
        <f>O120*H120</f>
        <v>0</v>
      </c>
      <c r="Q120" s="185">
        <v>0</v>
      </c>
      <c r="R120" s="185">
        <f>Q120*H120</f>
        <v>0</v>
      </c>
      <c r="S120" s="185">
        <v>0</v>
      </c>
      <c r="T120" s="186">
        <f>S120*H120</f>
        <v>0</v>
      </c>
      <c r="U120" s="37"/>
      <c r="V120" s="37"/>
      <c r="W120" s="37"/>
      <c r="X120" s="37"/>
      <c r="Y120" s="37"/>
      <c r="Z120" s="37"/>
      <c r="AA120" s="37"/>
      <c r="AB120" s="37"/>
      <c r="AC120" s="37"/>
      <c r="AD120" s="37"/>
      <c r="AE120" s="37"/>
      <c r="AR120" s="187" t="s">
        <v>168</v>
      </c>
      <c r="AT120" s="187" t="s">
        <v>163</v>
      </c>
      <c r="AU120" s="187" t="s">
        <v>89</v>
      </c>
      <c r="AY120" s="19" t="s">
        <v>160</v>
      </c>
      <c r="BE120" s="188">
        <f>IF(N120="základní",J120,0)</f>
        <v>0</v>
      </c>
      <c r="BF120" s="188">
        <f>IF(N120="snížená",J120,0)</f>
        <v>0</v>
      </c>
      <c r="BG120" s="188">
        <f>IF(N120="zákl. přenesená",J120,0)</f>
        <v>0</v>
      </c>
      <c r="BH120" s="188">
        <f>IF(N120="sníž. přenesená",J120,0)</f>
        <v>0</v>
      </c>
      <c r="BI120" s="188">
        <f>IF(N120="nulová",J120,0)</f>
        <v>0</v>
      </c>
      <c r="BJ120" s="19" t="s">
        <v>87</v>
      </c>
      <c r="BK120" s="188">
        <f>ROUND(I120*H120,2)</f>
        <v>0</v>
      </c>
      <c r="BL120" s="19" t="s">
        <v>168</v>
      </c>
      <c r="BM120" s="187" t="s">
        <v>297</v>
      </c>
    </row>
    <row r="121" spans="1:65" s="2" customFormat="1" ht="16.5" customHeight="1">
      <c r="A121" s="37"/>
      <c r="B121" s="38"/>
      <c r="C121" s="176" t="s">
        <v>317</v>
      </c>
      <c r="D121" s="176" t="s">
        <v>163</v>
      </c>
      <c r="E121" s="177" t="s">
        <v>249</v>
      </c>
      <c r="F121" s="178" t="s">
        <v>3652</v>
      </c>
      <c r="G121" s="179" t="s">
        <v>477</v>
      </c>
      <c r="H121" s="180">
        <v>1</v>
      </c>
      <c r="I121" s="181"/>
      <c r="J121" s="182">
        <f>ROUND(I121*H121,2)</f>
        <v>0</v>
      </c>
      <c r="K121" s="178" t="s">
        <v>484</v>
      </c>
      <c r="L121" s="42"/>
      <c r="M121" s="183" t="s">
        <v>32</v>
      </c>
      <c r="N121" s="184" t="s">
        <v>50</v>
      </c>
      <c r="O121" s="67"/>
      <c r="P121" s="185">
        <f>O121*H121</f>
        <v>0</v>
      </c>
      <c r="Q121" s="185">
        <v>0</v>
      </c>
      <c r="R121" s="185">
        <f>Q121*H121</f>
        <v>0</v>
      </c>
      <c r="S121" s="185">
        <v>0</v>
      </c>
      <c r="T121" s="186">
        <f>S121*H121</f>
        <v>0</v>
      </c>
      <c r="U121" s="37"/>
      <c r="V121" s="37"/>
      <c r="W121" s="37"/>
      <c r="X121" s="37"/>
      <c r="Y121" s="37"/>
      <c r="Z121" s="37"/>
      <c r="AA121" s="37"/>
      <c r="AB121" s="37"/>
      <c r="AC121" s="37"/>
      <c r="AD121" s="37"/>
      <c r="AE121" s="37"/>
      <c r="AR121" s="187" t="s">
        <v>168</v>
      </c>
      <c r="AT121" s="187" t="s">
        <v>163</v>
      </c>
      <c r="AU121" s="187" t="s">
        <v>89</v>
      </c>
      <c r="AY121" s="19" t="s">
        <v>160</v>
      </c>
      <c r="BE121" s="188">
        <f>IF(N121="základní",J121,0)</f>
        <v>0</v>
      </c>
      <c r="BF121" s="188">
        <f>IF(N121="snížená",J121,0)</f>
        <v>0</v>
      </c>
      <c r="BG121" s="188">
        <f>IF(N121="zákl. přenesená",J121,0)</f>
        <v>0</v>
      </c>
      <c r="BH121" s="188">
        <f>IF(N121="sníž. přenesená",J121,0)</f>
        <v>0</v>
      </c>
      <c r="BI121" s="188">
        <f>IF(N121="nulová",J121,0)</f>
        <v>0</v>
      </c>
      <c r="BJ121" s="19" t="s">
        <v>87</v>
      </c>
      <c r="BK121" s="188">
        <f>ROUND(I121*H121,2)</f>
        <v>0</v>
      </c>
      <c r="BL121" s="19" t="s">
        <v>168</v>
      </c>
      <c r="BM121" s="187" t="s">
        <v>323</v>
      </c>
    </row>
    <row r="122" spans="2:63" s="12" customFormat="1" ht="22.9" customHeight="1">
      <c r="B122" s="160"/>
      <c r="C122" s="161"/>
      <c r="D122" s="162" t="s">
        <v>78</v>
      </c>
      <c r="E122" s="174" t="s">
        <v>2866</v>
      </c>
      <c r="F122" s="174" t="s">
        <v>3653</v>
      </c>
      <c r="G122" s="161"/>
      <c r="H122" s="161"/>
      <c r="I122" s="164"/>
      <c r="J122" s="175">
        <f>BK122</f>
        <v>0</v>
      </c>
      <c r="K122" s="161"/>
      <c r="L122" s="166"/>
      <c r="M122" s="167"/>
      <c r="N122" s="168"/>
      <c r="O122" s="168"/>
      <c r="P122" s="169">
        <f>SUM(P123:P139)</f>
        <v>0</v>
      </c>
      <c r="Q122" s="168"/>
      <c r="R122" s="169">
        <f>SUM(R123:R139)</f>
        <v>0</v>
      </c>
      <c r="S122" s="168"/>
      <c r="T122" s="170">
        <f>SUM(T123:T139)</f>
        <v>0</v>
      </c>
      <c r="AR122" s="171" t="s">
        <v>87</v>
      </c>
      <c r="AT122" s="172" t="s">
        <v>78</v>
      </c>
      <c r="AU122" s="172" t="s">
        <v>87</v>
      </c>
      <c r="AY122" s="171" t="s">
        <v>160</v>
      </c>
      <c r="BK122" s="173">
        <f>SUM(BK123:BK139)</f>
        <v>0</v>
      </c>
    </row>
    <row r="123" spans="1:65" s="2" customFormat="1" ht="16.5" customHeight="1">
      <c r="A123" s="37"/>
      <c r="B123" s="38"/>
      <c r="C123" s="176" t="s">
        <v>323</v>
      </c>
      <c r="D123" s="176" t="s">
        <v>163</v>
      </c>
      <c r="E123" s="177" t="s">
        <v>256</v>
      </c>
      <c r="F123" s="178" t="s">
        <v>3654</v>
      </c>
      <c r="G123" s="179" t="s">
        <v>477</v>
      </c>
      <c r="H123" s="180">
        <v>27</v>
      </c>
      <c r="I123" s="181"/>
      <c r="J123" s="182">
        <f>ROUND(I123*H123,2)</f>
        <v>0</v>
      </c>
      <c r="K123" s="178" t="s">
        <v>484</v>
      </c>
      <c r="L123" s="42"/>
      <c r="M123" s="183" t="s">
        <v>32</v>
      </c>
      <c r="N123" s="184" t="s">
        <v>50</v>
      </c>
      <c r="O123" s="67"/>
      <c r="P123" s="185">
        <f>O123*H123</f>
        <v>0</v>
      </c>
      <c r="Q123" s="185">
        <v>0</v>
      </c>
      <c r="R123" s="185">
        <f>Q123*H123</f>
        <v>0</v>
      </c>
      <c r="S123" s="185">
        <v>0</v>
      </c>
      <c r="T123" s="186">
        <f>S123*H123</f>
        <v>0</v>
      </c>
      <c r="U123" s="37"/>
      <c r="V123" s="37"/>
      <c r="W123" s="37"/>
      <c r="X123" s="37"/>
      <c r="Y123" s="37"/>
      <c r="Z123" s="37"/>
      <c r="AA123" s="37"/>
      <c r="AB123" s="37"/>
      <c r="AC123" s="37"/>
      <c r="AD123" s="37"/>
      <c r="AE123" s="37"/>
      <c r="AR123" s="187" t="s">
        <v>168</v>
      </c>
      <c r="AT123" s="187" t="s">
        <v>163</v>
      </c>
      <c r="AU123" s="187" t="s">
        <v>89</v>
      </c>
      <c r="AY123" s="19" t="s">
        <v>160</v>
      </c>
      <c r="BE123" s="188">
        <f>IF(N123="základní",J123,0)</f>
        <v>0</v>
      </c>
      <c r="BF123" s="188">
        <f>IF(N123="snížená",J123,0)</f>
        <v>0</v>
      </c>
      <c r="BG123" s="188">
        <f>IF(N123="zákl. přenesená",J123,0)</f>
        <v>0</v>
      </c>
      <c r="BH123" s="188">
        <f>IF(N123="sníž. přenesená",J123,0)</f>
        <v>0</v>
      </c>
      <c r="BI123" s="188">
        <f>IF(N123="nulová",J123,0)</f>
        <v>0</v>
      </c>
      <c r="BJ123" s="19" t="s">
        <v>87</v>
      </c>
      <c r="BK123" s="188">
        <f>ROUND(I123*H123,2)</f>
        <v>0</v>
      </c>
      <c r="BL123" s="19" t="s">
        <v>168</v>
      </c>
      <c r="BM123" s="187" t="s">
        <v>382</v>
      </c>
    </row>
    <row r="124" spans="1:65" s="2" customFormat="1" ht="16.5" customHeight="1">
      <c r="A124" s="37"/>
      <c r="B124" s="38"/>
      <c r="C124" s="176" t="s">
        <v>332</v>
      </c>
      <c r="D124" s="176" t="s">
        <v>163</v>
      </c>
      <c r="E124" s="177" t="s">
        <v>267</v>
      </c>
      <c r="F124" s="178" t="s">
        <v>3655</v>
      </c>
      <c r="G124" s="179" t="s">
        <v>477</v>
      </c>
      <c r="H124" s="180">
        <v>27</v>
      </c>
      <c r="I124" s="181"/>
      <c r="J124" s="182">
        <f>ROUND(I124*H124,2)</f>
        <v>0</v>
      </c>
      <c r="K124" s="178" t="s">
        <v>484</v>
      </c>
      <c r="L124" s="42"/>
      <c r="M124" s="183" t="s">
        <v>32</v>
      </c>
      <c r="N124" s="184" t="s">
        <v>50</v>
      </c>
      <c r="O124" s="67"/>
      <c r="P124" s="185">
        <f>O124*H124</f>
        <v>0</v>
      </c>
      <c r="Q124" s="185">
        <v>0</v>
      </c>
      <c r="R124" s="185">
        <f>Q124*H124</f>
        <v>0</v>
      </c>
      <c r="S124" s="185">
        <v>0</v>
      </c>
      <c r="T124" s="186">
        <f>S124*H124</f>
        <v>0</v>
      </c>
      <c r="U124" s="37"/>
      <c r="V124" s="37"/>
      <c r="W124" s="37"/>
      <c r="X124" s="37"/>
      <c r="Y124" s="37"/>
      <c r="Z124" s="37"/>
      <c r="AA124" s="37"/>
      <c r="AB124" s="37"/>
      <c r="AC124" s="37"/>
      <c r="AD124" s="37"/>
      <c r="AE124" s="37"/>
      <c r="AR124" s="187" t="s">
        <v>168</v>
      </c>
      <c r="AT124" s="187" t="s">
        <v>163</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168</v>
      </c>
      <c r="BM124" s="187" t="s">
        <v>391</v>
      </c>
    </row>
    <row r="125" spans="1:65" s="2" customFormat="1" ht="16.5" customHeight="1">
      <c r="A125" s="37"/>
      <c r="B125" s="38"/>
      <c r="C125" s="176" t="s">
        <v>382</v>
      </c>
      <c r="D125" s="176" t="s">
        <v>163</v>
      </c>
      <c r="E125" s="177" t="s">
        <v>281</v>
      </c>
      <c r="F125" s="178" t="s">
        <v>3656</v>
      </c>
      <c r="G125" s="179" t="s">
        <v>477</v>
      </c>
      <c r="H125" s="180">
        <v>4</v>
      </c>
      <c r="I125" s="181"/>
      <c r="J125" s="182">
        <f>ROUND(I125*H125,2)</f>
        <v>0</v>
      </c>
      <c r="K125" s="178" t="s">
        <v>484</v>
      </c>
      <c r="L125" s="42"/>
      <c r="M125" s="183" t="s">
        <v>32</v>
      </c>
      <c r="N125" s="184"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168</v>
      </c>
      <c r="AT125" s="187" t="s">
        <v>163</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168</v>
      </c>
      <c r="BM125" s="187" t="s">
        <v>410</v>
      </c>
    </row>
    <row r="126" spans="1:65" s="2" customFormat="1" ht="16.5" customHeight="1">
      <c r="A126" s="37"/>
      <c r="B126" s="38"/>
      <c r="C126" s="176" t="s">
        <v>7</v>
      </c>
      <c r="D126" s="176" t="s">
        <v>163</v>
      </c>
      <c r="E126" s="177" t="s">
        <v>3520</v>
      </c>
      <c r="F126" s="178" t="s">
        <v>3521</v>
      </c>
      <c r="G126" s="179" t="s">
        <v>259</v>
      </c>
      <c r="H126" s="180">
        <v>2000</v>
      </c>
      <c r="I126" s="181"/>
      <c r="J126" s="182">
        <f>ROUND(I126*H126,2)</f>
        <v>0</v>
      </c>
      <c r="K126" s="178" t="s">
        <v>167</v>
      </c>
      <c r="L126" s="42"/>
      <c r="M126" s="183" t="s">
        <v>32</v>
      </c>
      <c r="N126" s="184" t="s">
        <v>50</v>
      </c>
      <c r="O126" s="67"/>
      <c r="P126" s="185">
        <f>O126*H126</f>
        <v>0</v>
      </c>
      <c r="Q126" s="185">
        <v>0</v>
      </c>
      <c r="R126" s="185">
        <f>Q126*H126</f>
        <v>0</v>
      </c>
      <c r="S126" s="185">
        <v>0</v>
      </c>
      <c r="T126" s="186">
        <f>S126*H126</f>
        <v>0</v>
      </c>
      <c r="U126" s="37"/>
      <c r="V126" s="37"/>
      <c r="W126" s="37"/>
      <c r="X126" s="37"/>
      <c r="Y126" s="37"/>
      <c r="Z126" s="37"/>
      <c r="AA126" s="37"/>
      <c r="AB126" s="37"/>
      <c r="AC126" s="37"/>
      <c r="AD126" s="37"/>
      <c r="AE126" s="37"/>
      <c r="AR126" s="187" t="s">
        <v>308</v>
      </c>
      <c r="AT126" s="187" t="s">
        <v>163</v>
      </c>
      <c r="AU126" s="187" t="s">
        <v>89</v>
      </c>
      <c r="AY126" s="19" t="s">
        <v>160</v>
      </c>
      <c r="BE126" s="188">
        <f>IF(N126="základní",J126,0)</f>
        <v>0</v>
      </c>
      <c r="BF126" s="188">
        <f>IF(N126="snížená",J126,0)</f>
        <v>0</v>
      </c>
      <c r="BG126" s="188">
        <f>IF(N126="zákl. přenesená",J126,0)</f>
        <v>0</v>
      </c>
      <c r="BH126" s="188">
        <f>IF(N126="sníž. přenesená",J126,0)</f>
        <v>0</v>
      </c>
      <c r="BI126" s="188">
        <f>IF(N126="nulová",J126,0)</f>
        <v>0</v>
      </c>
      <c r="BJ126" s="19" t="s">
        <v>87</v>
      </c>
      <c r="BK126" s="188">
        <f>ROUND(I126*H126,2)</f>
        <v>0</v>
      </c>
      <c r="BL126" s="19" t="s">
        <v>308</v>
      </c>
      <c r="BM126" s="187" t="s">
        <v>3657</v>
      </c>
    </row>
    <row r="127" spans="1:47" s="2" customFormat="1" ht="11.25">
      <c r="A127" s="37"/>
      <c r="B127" s="38"/>
      <c r="C127" s="39"/>
      <c r="D127" s="189" t="s">
        <v>170</v>
      </c>
      <c r="E127" s="39"/>
      <c r="F127" s="190" t="s">
        <v>3523</v>
      </c>
      <c r="G127" s="39"/>
      <c r="H127" s="39"/>
      <c r="I127" s="191"/>
      <c r="J127" s="39"/>
      <c r="K127" s="39"/>
      <c r="L127" s="42"/>
      <c r="M127" s="192"/>
      <c r="N127" s="193"/>
      <c r="O127" s="67"/>
      <c r="P127" s="67"/>
      <c r="Q127" s="67"/>
      <c r="R127" s="67"/>
      <c r="S127" s="67"/>
      <c r="T127" s="68"/>
      <c r="U127" s="37"/>
      <c r="V127" s="37"/>
      <c r="W127" s="37"/>
      <c r="X127" s="37"/>
      <c r="Y127" s="37"/>
      <c r="Z127" s="37"/>
      <c r="AA127" s="37"/>
      <c r="AB127" s="37"/>
      <c r="AC127" s="37"/>
      <c r="AD127" s="37"/>
      <c r="AE127" s="37"/>
      <c r="AT127" s="19" t="s">
        <v>170</v>
      </c>
      <c r="AU127" s="19" t="s">
        <v>89</v>
      </c>
    </row>
    <row r="128" spans="1:65" s="2" customFormat="1" ht="16.5" customHeight="1">
      <c r="A128" s="37"/>
      <c r="B128" s="38"/>
      <c r="C128" s="227" t="s">
        <v>391</v>
      </c>
      <c r="D128" s="227" t="s">
        <v>178</v>
      </c>
      <c r="E128" s="228" t="s">
        <v>289</v>
      </c>
      <c r="F128" s="229" t="s">
        <v>3658</v>
      </c>
      <c r="G128" s="230" t="s">
        <v>259</v>
      </c>
      <c r="H128" s="231">
        <v>2000</v>
      </c>
      <c r="I128" s="232"/>
      <c r="J128" s="233">
        <f aca="true" t="shared" si="0" ref="J128:J139">ROUND(I128*H128,2)</f>
        <v>0</v>
      </c>
      <c r="K128" s="229" t="s">
        <v>484</v>
      </c>
      <c r="L128" s="234"/>
      <c r="M128" s="235" t="s">
        <v>32</v>
      </c>
      <c r="N128" s="236" t="s">
        <v>50</v>
      </c>
      <c r="O128" s="67"/>
      <c r="P128" s="185">
        <f aca="true" t="shared" si="1" ref="P128:P139">O128*H128</f>
        <v>0</v>
      </c>
      <c r="Q128" s="185">
        <v>0</v>
      </c>
      <c r="R128" s="185">
        <f aca="true" t="shared" si="2" ref="R128:R139">Q128*H128</f>
        <v>0</v>
      </c>
      <c r="S128" s="185">
        <v>0</v>
      </c>
      <c r="T128" s="186">
        <f aca="true" t="shared" si="3" ref="T128:T139">S128*H128</f>
        <v>0</v>
      </c>
      <c r="U128" s="37"/>
      <c r="V128" s="37"/>
      <c r="W128" s="37"/>
      <c r="X128" s="37"/>
      <c r="Y128" s="37"/>
      <c r="Z128" s="37"/>
      <c r="AA128" s="37"/>
      <c r="AB128" s="37"/>
      <c r="AC128" s="37"/>
      <c r="AD128" s="37"/>
      <c r="AE128" s="37"/>
      <c r="AR128" s="187" t="s">
        <v>181</v>
      </c>
      <c r="AT128" s="187" t="s">
        <v>178</v>
      </c>
      <c r="AU128" s="187" t="s">
        <v>89</v>
      </c>
      <c r="AY128" s="19" t="s">
        <v>160</v>
      </c>
      <c r="BE128" s="188">
        <f aca="true" t="shared" si="4" ref="BE128:BE139">IF(N128="základní",J128,0)</f>
        <v>0</v>
      </c>
      <c r="BF128" s="188">
        <f aca="true" t="shared" si="5" ref="BF128:BF139">IF(N128="snížená",J128,0)</f>
        <v>0</v>
      </c>
      <c r="BG128" s="188">
        <f aca="true" t="shared" si="6" ref="BG128:BG139">IF(N128="zákl. přenesená",J128,0)</f>
        <v>0</v>
      </c>
      <c r="BH128" s="188">
        <f aca="true" t="shared" si="7" ref="BH128:BH139">IF(N128="sníž. přenesená",J128,0)</f>
        <v>0</v>
      </c>
      <c r="BI128" s="188">
        <f aca="true" t="shared" si="8" ref="BI128:BI139">IF(N128="nulová",J128,0)</f>
        <v>0</v>
      </c>
      <c r="BJ128" s="19" t="s">
        <v>87</v>
      </c>
      <c r="BK128" s="188">
        <f aca="true" t="shared" si="9" ref="BK128:BK139">ROUND(I128*H128,2)</f>
        <v>0</v>
      </c>
      <c r="BL128" s="19" t="s">
        <v>168</v>
      </c>
      <c r="BM128" s="187" t="s">
        <v>3659</v>
      </c>
    </row>
    <row r="129" spans="1:65" s="2" customFormat="1" ht="24.2" customHeight="1">
      <c r="A129" s="37"/>
      <c r="B129" s="38"/>
      <c r="C129" s="176" t="s">
        <v>401</v>
      </c>
      <c r="D129" s="176" t="s">
        <v>163</v>
      </c>
      <c r="E129" s="177" t="s">
        <v>297</v>
      </c>
      <c r="F129" s="178" t="s">
        <v>3660</v>
      </c>
      <c r="G129" s="179" t="s">
        <v>199</v>
      </c>
      <c r="H129" s="180">
        <v>50</v>
      </c>
      <c r="I129" s="181"/>
      <c r="J129" s="182">
        <f t="shared" si="0"/>
        <v>0</v>
      </c>
      <c r="K129" s="178" t="s">
        <v>484</v>
      </c>
      <c r="L129" s="42"/>
      <c r="M129" s="183" t="s">
        <v>32</v>
      </c>
      <c r="N129" s="184" t="s">
        <v>50</v>
      </c>
      <c r="O129" s="67"/>
      <c r="P129" s="185">
        <f t="shared" si="1"/>
        <v>0</v>
      </c>
      <c r="Q129" s="185">
        <v>0</v>
      </c>
      <c r="R129" s="185">
        <f t="shared" si="2"/>
        <v>0</v>
      </c>
      <c r="S129" s="185">
        <v>0</v>
      </c>
      <c r="T129" s="186">
        <f t="shared" si="3"/>
        <v>0</v>
      </c>
      <c r="U129" s="37"/>
      <c r="V129" s="37"/>
      <c r="W129" s="37"/>
      <c r="X129" s="37"/>
      <c r="Y129" s="37"/>
      <c r="Z129" s="37"/>
      <c r="AA129" s="37"/>
      <c r="AB129" s="37"/>
      <c r="AC129" s="37"/>
      <c r="AD129" s="37"/>
      <c r="AE129" s="37"/>
      <c r="AR129" s="187" t="s">
        <v>168</v>
      </c>
      <c r="AT129" s="187" t="s">
        <v>163</v>
      </c>
      <c r="AU129" s="187" t="s">
        <v>89</v>
      </c>
      <c r="AY129" s="19" t="s">
        <v>160</v>
      </c>
      <c r="BE129" s="188">
        <f t="shared" si="4"/>
        <v>0</v>
      </c>
      <c r="BF129" s="188">
        <f t="shared" si="5"/>
        <v>0</v>
      </c>
      <c r="BG129" s="188">
        <f t="shared" si="6"/>
        <v>0</v>
      </c>
      <c r="BH129" s="188">
        <f t="shared" si="7"/>
        <v>0</v>
      </c>
      <c r="BI129" s="188">
        <f t="shared" si="8"/>
        <v>0</v>
      </c>
      <c r="BJ129" s="19" t="s">
        <v>87</v>
      </c>
      <c r="BK129" s="188">
        <f t="shared" si="9"/>
        <v>0</v>
      </c>
      <c r="BL129" s="19" t="s">
        <v>168</v>
      </c>
      <c r="BM129" s="187" t="s">
        <v>434</v>
      </c>
    </row>
    <row r="130" spans="1:65" s="2" customFormat="1" ht="21.75" customHeight="1">
      <c r="A130" s="37"/>
      <c r="B130" s="38"/>
      <c r="C130" s="176" t="s">
        <v>410</v>
      </c>
      <c r="D130" s="176" t="s">
        <v>163</v>
      </c>
      <c r="E130" s="177" t="s">
        <v>8</v>
      </c>
      <c r="F130" s="178" t="s">
        <v>3661</v>
      </c>
      <c r="G130" s="179" t="s">
        <v>477</v>
      </c>
      <c r="H130" s="180">
        <v>30</v>
      </c>
      <c r="I130" s="181"/>
      <c r="J130" s="182">
        <f t="shared" si="0"/>
        <v>0</v>
      </c>
      <c r="K130" s="178" t="s">
        <v>484</v>
      </c>
      <c r="L130" s="42"/>
      <c r="M130" s="183" t="s">
        <v>32</v>
      </c>
      <c r="N130" s="184" t="s">
        <v>50</v>
      </c>
      <c r="O130" s="67"/>
      <c r="P130" s="185">
        <f t="shared" si="1"/>
        <v>0</v>
      </c>
      <c r="Q130" s="185">
        <v>0</v>
      </c>
      <c r="R130" s="185">
        <f t="shared" si="2"/>
        <v>0</v>
      </c>
      <c r="S130" s="185">
        <v>0</v>
      </c>
      <c r="T130" s="186">
        <f t="shared" si="3"/>
        <v>0</v>
      </c>
      <c r="U130" s="37"/>
      <c r="V130" s="37"/>
      <c r="W130" s="37"/>
      <c r="X130" s="37"/>
      <c r="Y130" s="37"/>
      <c r="Z130" s="37"/>
      <c r="AA130" s="37"/>
      <c r="AB130" s="37"/>
      <c r="AC130" s="37"/>
      <c r="AD130" s="37"/>
      <c r="AE130" s="37"/>
      <c r="AR130" s="187" t="s">
        <v>168</v>
      </c>
      <c r="AT130" s="187" t="s">
        <v>163</v>
      </c>
      <c r="AU130" s="187" t="s">
        <v>89</v>
      </c>
      <c r="AY130" s="19" t="s">
        <v>160</v>
      </c>
      <c r="BE130" s="188">
        <f t="shared" si="4"/>
        <v>0</v>
      </c>
      <c r="BF130" s="188">
        <f t="shared" si="5"/>
        <v>0</v>
      </c>
      <c r="BG130" s="188">
        <f t="shared" si="6"/>
        <v>0</v>
      </c>
      <c r="BH130" s="188">
        <f t="shared" si="7"/>
        <v>0</v>
      </c>
      <c r="BI130" s="188">
        <f t="shared" si="8"/>
        <v>0</v>
      </c>
      <c r="BJ130" s="19" t="s">
        <v>87</v>
      </c>
      <c r="BK130" s="188">
        <f t="shared" si="9"/>
        <v>0</v>
      </c>
      <c r="BL130" s="19" t="s">
        <v>168</v>
      </c>
      <c r="BM130" s="187" t="s">
        <v>454</v>
      </c>
    </row>
    <row r="131" spans="1:65" s="2" customFormat="1" ht="16.5" customHeight="1">
      <c r="A131" s="37"/>
      <c r="B131" s="38"/>
      <c r="C131" s="176" t="s">
        <v>415</v>
      </c>
      <c r="D131" s="176" t="s">
        <v>163</v>
      </c>
      <c r="E131" s="177" t="s">
        <v>308</v>
      </c>
      <c r="F131" s="178" t="s">
        <v>3662</v>
      </c>
      <c r="G131" s="179" t="s">
        <v>1247</v>
      </c>
      <c r="H131" s="180">
        <v>1</v>
      </c>
      <c r="I131" s="181"/>
      <c r="J131" s="182">
        <f t="shared" si="0"/>
        <v>0</v>
      </c>
      <c r="K131" s="178" t="s">
        <v>484</v>
      </c>
      <c r="L131" s="42"/>
      <c r="M131" s="183" t="s">
        <v>32</v>
      </c>
      <c r="N131" s="184" t="s">
        <v>50</v>
      </c>
      <c r="O131" s="67"/>
      <c r="P131" s="185">
        <f t="shared" si="1"/>
        <v>0</v>
      </c>
      <c r="Q131" s="185">
        <v>0</v>
      </c>
      <c r="R131" s="185">
        <f t="shared" si="2"/>
        <v>0</v>
      </c>
      <c r="S131" s="185">
        <v>0</v>
      </c>
      <c r="T131" s="186">
        <f t="shared" si="3"/>
        <v>0</v>
      </c>
      <c r="U131" s="37"/>
      <c r="V131" s="37"/>
      <c r="W131" s="37"/>
      <c r="X131" s="37"/>
      <c r="Y131" s="37"/>
      <c r="Z131" s="37"/>
      <c r="AA131" s="37"/>
      <c r="AB131" s="37"/>
      <c r="AC131" s="37"/>
      <c r="AD131" s="37"/>
      <c r="AE131" s="37"/>
      <c r="AR131" s="187" t="s">
        <v>168</v>
      </c>
      <c r="AT131" s="187" t="s">
        <v>163</v>
      </c>
      <c r="AU131" s="187" t="s">
        <v>89</v>
      </c>
      <c r="AY131" s="19" t="s">
        <v>160</v>
      </c>
      <c r="BE131" s="188">
        <f t="shared" si="4"/>
        <v>0</v>
      </c>
      <c r="BF131" s="188">
        <f t="shared" si="5"/>
        <v>0</v>
      </c>
      <c r="BG131" s="188">
        <f t="shared" si="6"/>
        <v>0</v>
      </c>
      <c r="BH131" s="188">
        <f t="shared" si="7"/>
        <v>0</v>
      </c>
      <c r="BI131" s="188">
        <f t="shared" si="8"/>
        <v>0</v>
      </c>
      <c r="BJ131" s="19" t="s">
        <v>87</v>
      </c>
      <c r="BK131" s="188">
        <f t="shared" si="9"/>
        <v>0</v>
      </c>
      <c r="BL131" s="19" t="s">
        <v>168</v>
      </c>
      <c r="BM131" s="187" t="s">
        <v>467</v>
      </c>
    </row>
    <row r="132" spans="1:65" s="2" customFormat="1" ht="16.5" customHeight="1">
      <c r="A132" s="37"/>
      <c r="B132" s="38"/>
      <c r="C132" s="176" t="s">
        <v>423</v>
      </c>
      <c r="D132" s="176" t="s">
        <v>163</v>
      </c>
      <c r="E132" s="177" t="s">
        <v>317</v>
      </c>
      <c r="F132" s="178" t="s">
        <v>3611</v>
      </c>
      <c r="G132" s="179" t="s">
        <v>1247</v>
      </c>
      <c r="H132" s="180">
        <v>1</v>
      </c>
      <c r="I132" s="181"/>
      <c r="J132" s="182">
        <f t="shared" si="0"/>
        <v>0</v>
      </c>
      <c r="K132" s="178" t="s">
        <v>484</v>
      </c>
      <c r="L132" s="42"/>
      <c r="M132" s="183" t="s">
        <v>32</v>
      </c>
      <c r="N132" s="184" t="s">
        <v>50</v>
      </c>
      <c r="O132" s="67"/>
      <c r="P132" s="185">
        <f t="shared" si="1"/>
        <v>0</v>
      </c>
      <c r="Q132" s="185">
        <v>0</v>
      </c>
      <c r="R132" s="185">
        <f t="shared" si="2"/>
        <v>0</v>
      </c>
      <c r="S132" s="185">
        <v>0</v>
      </c>
      <c r="T132" s="186">
        <f t="shared" si="3"/>
        <v>0</v>
      </c>
      <c r="U132" s="37"/>
      <c r="V132" s="37"/>
      <c r="W132" s="37"/>
      <c r="X132" s="37"/>
      <c r="Y132" s="37"/>
      <c r="Z132" s="37"/>
      <c r="AA132" s="37"/>
      <c r="AB132" s="37"/>
      <c r="AC132" s="37"/>
      <c r="AD132" s="37"/>
      <c r="AE132" s="37"/>
      <c r="AR132" s="187" t="s">
        <v>168</v>
      </c>
      <c r="AT132" s="187" t="s">
        <v>163</v>
      </c>
      <c r="AU132" s="187" t="s">
        <v>89</v>
      </c>
      <c r="AY132" s="19" t="s">
        <v>160</v>
      </c>
      <c r="BE132" s="188">
        <f t="shared" si="4"/>
        <v>0</v>
      </c>
      <c r="BF132" s="188">
        <f t="shared" si="5"/>
        <v>0</v>
      </c>
      <c r="BG132" s="188">
        <f t="shared" si="6"/>
        <v>0</v>
      </c>
      <c r="BH132" s="188">
        <f t="shared" si="7"/>
        <v>0</v>
      </c>
      <c r="BI132" s="188">
        <f t="shared" si="8"/>
        <v>0</v>
      </c>
      <c r="BJ132" s="19" t="s">
        <v>87</v>
      </c>
      <c r="BK132" s="188">
        <f t="shared" si="9"/>
        <v>0</v>
      </c>
      <c r="BL132" s="19" t="s">
        <v>168</v>
      </c>
      <c r="BM132" s="187" t="s">
        <v>481</v>
      </c>
    </row>
    <row r="133" spans="1:65" s="2" customFormat="1" ht="16.5" customHeight="1">
      <c r="A133" s="37"/>
      <c r="B133" s="38"/>
      <c r="C133" s="176" t="s">
        <v>427</v>
      </c>
      <c r="D133" s="176" t="s">
        <v>163</v>
      </c>
      <c r="E133" s="177" t="s">
        <v>323</v>
      </c>
      <c r="F133" s="178" t="s">
        <v>3663</v>
      </c>
      <c r="G133" s="179" t="s">
        <v>1247</v>
      </c>
      <c r="H133" s="180">
        <v>1</v>
      </c>
      <c r="I133" s="181"/>
      <c r="J133" s="182">
        <f t="shared" si="0"/>
        <v>0</v>
      </c>
      <c r="K133" s="178" t="s">
        <v>484</v>
      </c>
      <c r="L133" s="42"/>
      <c r="M133" s="183" t="s">
        <v>32</v>
      </c>
      <c r="N133" s="184" t="s">
        <v>50</v>
      </c>
      <c r="O133" s="67"/>
      <c r="P133" s="185">
        <f t="shared" si="1"/>
        <v>0</v>
      </c>
      <c r="Q133" s="185">
        <v>0</v>
      </c>
      <c r="R133" s="185">
        <f t="shared" si="2"/>
        <v>0</v>
      </c>
      <c r="S133" s="185">
        <v>0</v>
      </c>
      <c r="T133" s="186">
        <f t="shared" si="3"/>
        <v>0</v>
      </c>
      <c r="U133" s="37"/>
      <c r="V133" s="37"/>
      <c r="W133" s="37"/>
      <c r="X133" s="37"/>
      <c r="Y133" s="37"/>
      <c r="Z133" s="37"/>
      <c r="AA133" s="37"/>
      <c r="AB133" s="37"/>
      <c r="AC133" s="37"/>
      <c r="AD133" s="37"/>
      <c r="AE133" s="37"/>
      <c r="AR133" s="187" t="s">
        <v>168</v>
      </c>
      <c r="AT133" s="187" t="s">
        <v>163</v>
      </c>
      <c r="AU133" s="187" t="s">
        <v>89</v>
      </c>
      <c r="AY133" s="19" t="s">
        <v>160</v>
      </c>
      <c r="BE133" s="188">
        <f t="shared" si="4"/>
        <v>0</v>
      </c>
      <c r="BF133" s="188">
        <f t="shared" si="5"/>
        <v>0</v>
      </c>
      <c r="BG133" s="188">
        <f t="shared" si="6"/>
        <v>0</v>
      </c>
      <c r="BH133" s="188">
        <f t="shared" si="7"/>
        <v>0</v>
      </c>
      <c r="BI133" s="188">
        <f t="shared" si="8"/>
        <v>0</v>
      </c>
      <c r="BJ133" s="19" t="s">
        <v>87</v>
      </c>
      <c r="BK133" s="188">
        <f t="shared" si="9"/>
        <v>0</v>
      </c>
      <c r="BL133" s="19" t="s">
        <v>168</v>
      </c>
      <c r="BM133" s="187" t="s">
        <v>490</v>
      </c>
    </row>
    <row r="134" spans="1:65" s="2" customFormat="1" ht="16.5" customHeight="1">
      <c r="A134" s="37"/>
      <c r="B134" s="38"/>
      <c r="C134" s="176" t="s">
        <v>434</v>
      </c>
      <c r="D134" s="176" t="s">
        <v>163</v>
      </c>
      <c r="E134" s="177" t="s">
        <v>332</v>
      </c>
      <c r="F134" s="178" t="s">
        <v>3664</v>
      </c>
      <c r="G134" s="179" t="s">
        <v>477</v>
      </c>
      <c r="H134" s="180">
        <v>3</v>
      </c>
      <c r="I134" s="181"/>
      <c r="J134" s="182">
        <f t="shared" si="0"/>
        <v>0</v>
      </c>
      <c r="K134" s="178" t="s">
        <v>484</v>
      </c>
      <c r="L134" s="42"/>
      <c r="M134" s="183" t="s">
        <v>32</v>
      </c>
      <c r="N134" s="184" t="s">
        <v>50</v>
      </c>
      <c r="O134" s="67"/>
      <c r="P134" s="185">
        <f t="shared" si="1"/>
        <v>0</v>
      </c>
      <c r="Q134" s="185">
        <v>0</v>
      </c>
      <c r="R134" s="185">
        <f t="shared" si="2"/>
        <v>0</v>
      </c>
      <c r="S134" s="185">
        <v>0</v>
      </c>
      <c r="T134" s="186">
        <f t="shared" si="3"/>
        <v>0</v>
      </c>
      <c r="U134" s="37"/>
      <c r="V134" s="37"/>
      <c r="W134" s="37"/>
      <c r="X134" s="37"/>
      <c r="Y134" s="37"/>
      <c r="Z134" s="37"/>
      <c r="AA134" s="37"/>
      <c r="AB134" s="37"/>
      <c r="AC134" s="37"/>
      <c r="AD134" s="37"/>
      <c r="AE134" s="37"/>
      <c r="AR134" s="187" t="s">
        <v>168</v>
      </c>
      <c r="AT134" s="187" t="s">
        <v>163</v>
      </c>
      <c r="AU134" s="187" t="s">
        <v>89</v>
      </c>
      <c r="AY134" s="19" t="s">
        <v>160</v>
      </c>
      <c r="BE134" s="188">
        <f t="shared" si="4"/>
        <v>0</v>
      </c>
      <c r="BF134" s="188">
        <f t="shared" si="5"/>
        <v>0</v>
      </c>
      <c r="BG134" s="188">
        <f t="shared" si="6"/>
        <v>0</v>
      </c>
      <c r="BH134" s="188">
        <f t="shared" si="7"/>
        <v>0</v>
      </c>
      <c r="BI134" s="188">
        <f t="shared" si="8"/>
        <v>0</v>
      </c>
      <c r="BJ134" s="19" t="s">
        <v>87</v>
      </c>
      <c r="BK134" s="188">
        <f t="shared" si="9"/>
        <v>0</v>
      </c>
      <c r="BL134" s="19" t="s">
        <v>168</v>
      </c>
      <c r="BM134" s="187" t="s">
        <v>498</v>
      </c>
    </row>
    <row r="135" spans="1:65" s="2" customFormat="1" ht="24.2" customHeight="1">
      <c r="A135" s="37"/>
      <c r="B135" s="38"/>
      <c r="C135" s="176" t="s">
        <v>444</v>
      </c>
      <c r="D135" s="176" t="s">
        <v>163</v>
      </c>
      <c r="E135" s="177" t="s">
        <v>7</v>
      </c>
      <c r="F135" s="178" t="s">
        <v>3665</v>
      </c>
      <c r="G135" s="179" t="s">
        <v>1247</v>
      </c>
      <c r="H135" s="180">
        <v>1</v>
      </c>
      <c r="I135" s="181"/>
      <c r="J135" s="182">
        <f t="shared" si="0"/>
        <v>0</v>
      </c>
      <c r="K135" s="178" t="s">
        <v>484</v>
      </c>
      <c r="L135" s="42"/>
      <c r="M135" s="183" t="s">
        <v>32</v>
      </c>
      <c r="N135" s="184" t="s">
        <v>50</v>
      </c>
      <c r="O135" s="67"/>
      <c r="P135" s="185">
        <f t="shared" si="1"/>
        <v>0</v>
      </c>
      <c r="Q135" s="185">
        <v>0</v>
      </c>
      <c r="R135" s="185">
        <f t="shared" si="2"/>
        <v>0</v>
      </c>
      <c r="S135" s="185">
        <v>0</v>
      </c>
      <c r="T135" s="186">
        <f t="shared" si="3"/>
        <v>0</v>
      </c>
      <c r="U135" s="37"/>
      <c r="V135" s="37"/>
      <c r="W135" s="37"/>
      <c r="X135" s="37"/>
      <c r="Y135" s="37"/>
      <c r="Z135" s="37"/>
      <c r="AA135" s="37"/>
      <c r="AB135" s="37"/>
      <c r="AC135" s="37"/>
      <c r="AD135" s="37"/>
      <c r="AE135" s="37"/>
      <c r="AR135" s="187" t="s">
        <v>168</v>
      </c>
      <c r="AT135" s="187" t="s">
        <v>163</v>
      </c>
      <c r="AU135" s="187" t="s">
        <v>89</v>
      </c>
      <c r="AY135" s="19" t="s">
        <v>160</v>
      </c>
      <c r="BE135" s="188">
        <f t="shared" si="4"/>
        <v>0</v>
      </c>
      <c r="BF135" s="188">
        <f t="shared" si="5"/>
        <v>0</v>
      </c>
      <c r="BG135" s="188">
        <f t="shared" si="6"/>
        <v>0</v>
      </c>
      <c r="BH135" s="188">
        <f t="shared" si="7"/>
        <v>0</v>
      </c>
      <c r="BI135" s="188">
        <f t="shared" si="8"/>
        <v>0</v>
      </c>
      <c r="BJ135" s="19" t="s">
        <v>87</v>
      </c>
      <c r="BK135" s="188">
        <f t="shared" si="9"/>
        <v>0</v>
      </c>
      <c r="BL135" s="19" t="s">
        <v>168</v>
      </c>
      <c r="BM135" s="187" t="s">
        <v>515</v>
      </c>
    </row>
    <row r="136" spans="1:65" s="2" customFormat="1" ht="16.5" customHeight="1">
      <c r="A136" s="37"/>
      <c r="B136" s="38"/>
      <c r="C136" s="176" t="s">
        <v>454</v>
      </c>
      <c r="D136" s="176" t="s">
        <v>163</v>
      </c>
      <c r="E136" s="177" t="s">
        <v>391</v>
      </c>
      <c r="F136" s="178" t="s">
        <v>3666</v>
      </c>
      <c r="G136" s="179" t="s">
        <v>1247</v>
      </c>
      <c r="H136" s="180">
        <v>1</v>
      </c>
      <c r="I136" s="181"/>
      <c r="J136" s="182">
        <f t="shared" si="0"/>
        <v>0</v>
      </c>
      <c r="K136" s="178" t="s">
        <v>484</v>
      </c>
      <c r="L136" s="42"/>
      <c r="M136" s="183" t="s">
        <v>32</v>
      </c>
      <c r="N136" s="184" t="s">
        <v>50</v>
      </c>
      <c r="O136" s="67"/>
      <c r="P136" s="185">
        <f t="shared" si="1"/>
        <v>0</v>
      </c>
      <c r="Q136" s="185">
        <v>0</v>
      </c>
      <c r="R136" s="185">
        <f t="shared" si="2"/>
        <v>0</v>
      </c>
      <c r="S136" s="185">
        <v>0</v>
      </c>
      <c r="T136" s="186">
        <f t="shared" si="3"/>
        <v>0</v>
      </c>
      <c r="U136" s="37"/>
      <c r="V136" s="37"/>
      <c r="W136" s="37"/>
      <c r="X136" s="37"/>
      <c r="Y136" s="37"/>
      <c r="Z136" s="37"/>
      <c r="AA136" s="37"/>
      <c r="AB136" s="37"/>
      <c r="AC136" s="37"/>
      <c r="AD136" s="37"/>
      <c r="AE136" s="37"/>
      <c r="AR136" s="187" t="s">
        <v>168</v>
      </c>
      <c r="AT136" s="187" t="s">
        <v>163</v>
      </c>
      <c r="AU136" s="187" t="s">
        <v>89</v>
      </c>
      <c r="AY136" s="19" t="s">
        <v>160</v>
      </c>
      <c r="BE136" s="188">
        <f t="shared" si="4"/>
        <v>0</v>
      </c>
      <c r="BF136" s="188">
        <f t="shared" si="5"/>
        <v>0</v>
      </c>
      <c r="BG136" s="188">
        <f t="shared" si="6"/>
        <v>0</v>
      </c>
      <c r="BH136" s="188">
        <f t="shared" si="7"/>
        <v>0</v>
      </c>
      <c r="BI136" s="188">
        <f t="shared" si="8"/>
        <v>0</v>
      </c>
      <c r="BJ136" s="19" t="s">
        <v>87</v>
      </c>
      <c r="BK136" s="188">
        <f t="shared" si="9"/>
        <v>0</v>
      </c>
      <c r="BL136" s="19" t="s">
        <v>168</v>
      </c>
      <c r="BM136" s="187" t="s">
        <v>526</v>
      </c>
    </row>
    <row r="137" spans="1:65" s="2" customFormat="1" ht="24.2" customHeight="1">
      <c r="A137" s="37"/>
      <c r="B137" s="38"/>
      <c r="C137" s="176" t="s">
        <v>461</v>
      </c>
      <c r="D137" s="176" t="s">
        <v>163</v>
      </c>
      <c r="E137" s="177" t="s">
        <v>401</v>
      </c>
      <c r="F137" s="178" t="s">
        <v>3667</v>
      </c>
      <c r="G137" s="179" t="s">
        <v>1247</v>
      </c>
      <c r="H137" s="180">
        <v>1</v>
      </c>
      <c r="I137" s="181"/>
      <c r="J137" s="182">
        <f t="shared" si="0"/>
        <v>0</v>
      </c>
      <c r="K137" s="178" t="s">
        <v>484</v>
      </c>
      <c r="L137" s="42"/>
      <c r="M137" s="183" t="s">
        <v>32</v>
      </c>
      <c r="N137" s="184" t="s">
        <v>50</v>
      </c>
      <c r="O137" s="67"/>
      <c r="P137" s="185">
        <f t="shared" si="1"/>
        <v>0</v>
      </c>
      <c r="Q137" s="185">
        <v>0</v>
      </c>
      <c r="R137" s="185">
        <f t="shared" si="2"/>
        <v>0</v>
      </c>
      <c r="S137" s="185">
        <v>0</v>
      </c>
      <c r="T137" s="186">
        <f t="shared" si="3"/>
        <v>0</v>
      </c>
      <c r="U137" s="37"/>
      <c r="V137" s="37"/>
      <c r="W137" s="37"/>
      <c r="X137" s="37"/>
      <c r="Y137" s="37"/>
      <c r="Z137" s="37"/>
      <c r="AA137" s="37"/>
      <c r="AB137" s="37"/>
      <c r="AC137" s="37"/>
      <c r="AD137" s="37"/>
      <c r="AE137" s="37"/>
      <c r="AR137" s="187" t="s">
        <v>168</v>
      </c>
      <c r="AT137" s="187" t="s">
        <v>163</v>
      </c>
      <c r="AU137" s="187" t="s">
        <v>89</v>
      </c>
      <c r="AY137" s="19" t="s">
        <v>160</v>
      </c>
      <c r="BE137" s="188">
        <f t="shared" si="4"/>
        <v>0</v>
      </c>
      <c r="BF137" s="188">
        <f t="shared" si="5"/>
        <v>0</v>
      </c>
      <c r="BG137" s="188">
        <f t="shared" si="6"/>
        <v>0</v>
      </c>
      <c r="BH137" s="188">
        <f t="shared" si="7"/>
        <v>0</v>
      </c>
      <c r="BI137" s="188">
        <f t="shared" si="8"/>
        <v>0</v>
      </c>
      <c r="BJ137" s="19" t="s">
        <v>87</v>
      </c>
      <c r="BK137" s="188">
        <f t="shared" si="9"/>
        <v>0</v>
      </c>
      <c r="BL137" s="19" t="s">
        <v>168</v>
      </c>
      <c r="BM137" s="187" t="s">
        <v>538</v>
      </c>
    </row>
    <row r="138" spans="1:65" s="2" customFormat="1" ht="16.5" customHeight="1">
      <c r="A138" s="37"/>
      <c r="B138" s="38"/>
      <c r="C138" s="176" t="s">
        <v>467</v>
      </c>
      <c r="D138" s="176" t="s">
        <v>163</v>
      </c>
      <c r="E138" s="177" t="s">
        <v>410</v>
      </c>
      <c r="F138" s="178" t="s">
        <v>3438</v>
      </c>
      <c r="G138" s="179" t="s">
        <v>1247</v>
      </c>
      <c r="H138" s="180">
        <v>1</v>
      </c>
      <c r="I138" s="181"/>
      <c r="J138" s="182">
        <f t="shared" si="0"/>
        <v>0</v>
      </c>
      <c r="K138" s="178" t="s">
        <v>484</v>
      </c>
      <c r="L138" s="42"/>
      <c r="M138" s="183" t="s">
        <v>32</v>
      </c>
      <c r="N138" s="184" t="s">
        <v>50</v>
      </c>
      <c r="O138" s="67"/>
      <c r="P138" s="185">
        <f t="shared" si="1"/>
        <v>0</v>
      </c>
      <c r="Q138" s="185">
        <v>0</v>
      </c>
      <c r="R138" s="185">
        <f t="shared" si="2"/>
        <v>0</v>
      </c>
      <c r="S138" s="185">
        <v>0</v>
      </c>
      <c r="T138" s="186">
        <f t="shared" si="3"/>
        <v>0</v>
      </c>
      <c r="U138" s="37"/>
      <c r="V138" s="37"/>
      <c r="W138" s="37"/>
      <c r="X138" s="37"/>
      <c r="Y138" s="37"/>
      <c r="Z138" s="37"/>
      <c r="AA138" s="37"/>
      <c r="AB138" s="37"/>
      <c r="AC138" s="37"/>
      <c r="AD138" s="37"/>
      <c r="AE138" s="37"/>
      <c r="AR138" s="187" t="s">
        <v>168</v>
      </c>
      <c r="AT138" s="187" t="s">
        <v>163</v>
      </c>
      <c r="AU138" s="187" t="s">
        <v>89</v>
      </c>
      <c r="AY138" s="19" t="s">
        <v>160</v>
      </c>
      <c r="BE138" s="188">
        <f t="shared" si="4"/>
        <v>0</v>
      </c>
      <c r="BF138" s="188">
        <f t="shared" si="5"/>
        <v>0</v>
      </c>
      <c r="BG138" s="188">
        <f t="shared" si="6"/>
        <v>0</v>
      </c>
      <c r="BH138" s="188">
        <f t="shared" si="7"/>
        <v>0</v>
      </c>
      <c r="BI138" s="188">
        <f t="shared" si="8"/>
        <v>0</v>
      </c>
      <c r="BJ138" s="19" t="s">
        <v>87</v>
      </c>
      <c r="BK138" s="188">
        <f t="shared" si="9"/>
        <v>0</v>
      </c>
      <c r="BL138" s="19" t="s">
        <v>168</v>
      </c>
      <c r="BM138" s="187" t="s">
        <v>547</v>
      </c>
    </row>
    <row r="139" spans="1:65" s="2" customFormat="1" ht="16.5" customHeight="1">
      <c r="A139" s="37"/>
      <c r="B139" s="38"/>
      <c r="C139" s="176" t="s">
        <v>474</v>
      </c>
      <c r="D139" s="176" t="s">
        <v>163</v>
      </c>
      <c r="E139" s="177" t="s">
        <v>415</v>
      </c>
      <c r="F139" s="178" t="s">
        <v>3366</v>
      </c>
      <c r="G139" s="179" t="s">
        <v>1247</v>
      </c>
      <c r="H139" s="180">
        <v>1</v>
      </c>
      <c r="I139" s="181"/>
      <c r="J139" s="182">
        <f t="shared" si="0"/>
        <v>0</v>
      </c>
      <c r="K139" s="178" t="s">
        <v>484</v>
      </c>
      <c r="L139" s="42"/>
      <c r="M139" s="255" t="s">
        <v>32</v>
      </c>
      <c r="N139" s="256" t="s">
        <v>50</v>
      </c>
      <c r="O139" s="252"/>
      <c r="P139" s="257">
        <f t="shared" si="1"/>
        <v>0</v>
      </c>
      <c r="Q139" s="257">
        <v>0</v>
      </c>
      <c r="R139" s="257">
        <f t="shared" si="2"/>
        <v>0</v>
      </c>
      <c r="S139" s="257">
        <v>0</v>
      </c>
      <c r="T139" s="258">
        <f t="shared" si="3"/>
        <v>0</v>
      </c>
      <c r="U139" s="37"/>
      <c r="V139" s="37"/>
      <c r="W139" s="37"/>
      <c r="X139" s="37"/>
      <c r="Y139" s="37"/>
      <c r="Z139" s="37"/>
      <c r="AA139" s="37"/>
      <c r="AB139" s="37"/>
      <c r="AC139" s="37"/>
      <c r="AD139" s="37"/>
      <c r="AE139" s="37"/>
      <c r="AR139" s="187" t="s">
        <v>168</v>
      </c>
      <c r="AT139" s="187" t="s">
        <v>163</v>
      </c>
      <c r="AU139" s="187" t="s">
        <v>89</v>
      </c>
      <c r="AY139" s="19" t="s">
        <v>160</v>
      </c>
      <c r="BE139" s="188">
        <f t="shared" si="4"/>
        <v>0</v>
      </c>
      <c r="BF139" s="188">
        <f t="shared" si="5"/>
        <v>0</v>
      </c>
      <c r="BG139" s="188">
        <f t="shared" si="6"/>
        <v>0</v>
      </c>
      <c r="BH139" s="188">
        <f t="shared" si="7"/>
        <v>0</v>
      </c>
      <c r="BI139" s="188">
        <f t="shared" si="8"/>
        <v>0</v>
      </c>
      <c r="BJ139" s="19" t="s">
        <v>87</v>
      </c>
      <c r="BK139" s="188">
        <f t="shared" si="9"/>
        <v>0</v>
      </c>
      <c r="BL139" s="19" t="s">
        <v>168</v>
      </c>
      <c r="BM139" s="187" t="s">
        <v>564</v>
      </c>
    </row>
    <row r="140" spans="1:31" s="2" customFormat="1" ht="6.95" customHeight="1">
      <c r="A140" s="37"/>
      <c r="B140" s="50"/>
      <c r="C140" s="51"/>
      <c r="D140" s="51"/>
      <c r="E140" s="51"/>
      <c r="F140" s="51"/>
      <c r="G140" s="51"/>
      <c r="H140" s="51"/>
      <c r="I140" s="51"/>
      <c r="J140" s="51"/>
      <c r="K140" s="51"/>
      <c r="L140" s="42"/>
      <c r="M140" s="37"/>
      <c r="O140" s="37"/>
      <c r="P140" s="37"/>
      <c r="Q140" s="37"/>
      <c r="R140" s="37"/>
      <c r="S140" s="37"/>
      <c r="T140" s="37"/>
      <c r="U140" s="37"/>
      <c r="V140" s="37"/>
      <c r="W140" s="37"/>
      <c r="X140" s="37"/>
      <c r="Y140" s="37"/>
      <c r="Z140" s="37"/>
      <c r="AA140" s="37"/>
      <c r="AB140" s="37"/>
      <c r="AC140" s="37"/>
      <c r="AD140" s="37"/>
      <c r="AE140" s="37"/>
    </row>
  </sheetData>
  <sheetProtection algorithmName="SHA-512" hashValue="oIi7OcJNAxPXKH1JUjp4JIoOfBq2N4sgH0OZfuL91HJqpA1mDL4UnpLPu/TAtG++RRxiyfv738myQ9TtGVDCDg==" saltValue="+kw5hXpl5X2PTqKdBgY4GL9LXDtqp0+NNwT8gyPWKJN+fOq7uA2BetUikwqQZayi6FC0iiMt8OkCou4H/H0Hew==" spinCount="100000" sheet="1" objects="1" scenarios="1" formatColumns="0" formatRows="0" autoFilter="0"/>
  <autoFilter ref="C85:K139"/>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2/971033131"/>
    <hyperlink ref="F92" r:id="rId2" display="https://podminky.urs.cz/item/CS_URS_2022_02/974082212"/>
    <hyperlink ref="F97" r:id="rId3" display="https://podminky.urs.cz/item/CS_URS_2022_02/997013151"/>
    <hyperlink ref="F99" r:id="rId4" display="https://podminky.urs.cz/item/CS_URS_2022_02/997013501"/>
    <hyperlink ref="F101" r:id="rId5" display="https://podminky.urs.cz/item/CS_URS_2022_02/997013509"/>
    <hyperlink ref="F104" r:id="rId6" display="https://podminky.urs.cz/item/CS_URS_2022_02/997013871"/>
    <hyperlink ref="F113" r:id="rId7" display="https://podminky.urs.cz/item/CS_URS_2022_02/742121001"/>
    <hyperlink ref="F117" r:id="rId8" display="https://podminky.urs.cz/item/CS_URS_2022_02/742110002"/>
    <hyperlink ref="F127" r:id="rId9" display="https://podminky.urs.cz/item/CS_URS_2022_02/742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119</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2882</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ROUND(J85,2)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ROUND((SUM(BE85:BE145)),2)</f>
        <v>0</v>
      </c>
      <c r="G33" s="37"/>
      <c r="H33" s="37"/>
      <c r="I33" s="121">
        <v>0.21</v>
      </c>
      <c r="J33" s="120">
        <f>ROUND(((SUM(BE85:BE145))*I33),2)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ROUND((SUM(BF85:BF145)),2)</f>
        <v>0</v>
      </c>
      <c r="G34" s="37"/>
      <c r="H34" s="37"/>
      <c r="I34" s="121">
        <v>0.15</v>
      </c>
      <c r="J34" s="120">
        <f>ROUND(((SUM(BF85:BF145))*I34),2)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ROUND((SUM(BG85:BG145)),2)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ROUND((SUM(BH85:BH145)),2)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ROUND((SUM(BI85:BI145)),2)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VRN - Vedlejší rozpočtové náklady</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J85</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2882</v>
      </c>
      <c r="E60" s="140"/>
      <c r="F60" s="140"/>
      <c r="G60" s="140"/>
      <c r="H60" s="140"/>
      <c r="I60" s="140"/>
      <c r="J60" s="141">
        <f>J86</f>
        <v>0</v>
      </c>
      <c r="K60" s="138"/>
      <c r="L60" s="142"/>
    </row>
    <row r="61" spans="2:12" s="10" customFormat="1" ht="19.9" customHeight="1">
      <c r="B61" s="143"/>
      <c r="C61" s="144"/>
      <c r="D61" s="145" t="s">
        <v>3668</v>
      </c>
      <c r="E61" s="146"/>
      <c r="F61" s="146"/>
      <c r="G61" s="146"/>
      <c r="H61" s="146"/>
      <c r="I61" s="146"/>
      <c r="J61" s="147">
        <f>J87</f>
        <v>0</v>
      </c>
      <c r="K61" s="144"/>
      <c r="L61" s="148"/>
    </row>
    <row r="62" spans="2:12" s="10" customFormat="1" ht="19.9" customHeight="1">
      <c r="B62" s="143"/>
      <c r="C62" s="144"/>
      <c r="D62" s="145" t="s">
        <v>3669</v>
      </c>
      <c r="E62" s="146"/>
      <c r="F62" s="146"/>
      <c r="G62" s="146"/>
      <c r="H62" s="146"/>
      <c r="I62" s="146"/>
      <c r="J62" s="147">
        <f>J94</f>
        <v>0</v>
      </c>
      <c r="K62" s="144"/>
      <c r="L62" s="148"/>
    </row>
    <row r="63" spans="2:12" s="10" customFormat="1" ht="19.9" customHeight="1">
      <c r="B63" s="143"/>
      <c r="C63" s="144"/>
      <c r="D63" s="145" t="s">
        <v>2883</v>
      </c>
      <c r="E63" s="146"/>
      <c r="F63" s="146"/>
      <c r="G63" s="146"/>
      <c r="H63" s="146"/>
      <c r="I63" s="146"/>
      <c r="J63" s="147">
        <f>J129</f>
        <v>0</v>
      </c>
      <c r="K63" s="144"/>
      <c r="L63" s="148"/>
    </row>
    <row r="64" spans="2:12" s="10" customFormat="1" ht="19.9" customHeight="1">
      <c r="B64" s="143"/>
      <c r="C64" s="144"/>
      <c r="D64" s="145" t="s">
        <v>3670</v>
      </c>
      <c r="E64" s="146"/>
      <c r="F64" s="146"/>
      <c r="G64" s="146"/>
      <c r="H64" s="146"/>
      <c r="I64" s="146"/>
      <c r="J64" s="147">
        <f>J136</f>
        <v>0</v>
      </c>
      <c r="K64" s="144"/>
      <c r="L64" s="148"/>
    </row>
    <row r="65" spans="2:12" s="10" customFormat="1" ht="19.9" customHeight="1">
      <c r="B65" s="143"/>
      <c r="C65" s="144"/>
      <c r="D65" s="145" t="s">
        <v>3671</v>
      </c>
      <c r="E65" s="146"/>
      <c r="F65" s="146"/>
      <c r="G65" s="146"/>
      <c r="H65" s="146"/>
      <c r="I65" s="146"/>
      <c r="J65" s="147">
        <f>J139</f>
        <v>0</v>
      </c>
      <c r="K65" s="144"/>
      <c r="L65" s="148"/>
    </row>
    <row r="66" spans="1:31" s="2" customFormat="1" ht="21.75" customHeight="1">
      <c r="A66" s="37"/>
      <c r="B66" s="38"/>
      <c r="C66" s="39"/>
      <c r="D66" s="39"/>
      <c r="E66" s="39"/>
      <c r="F66" s="39"/>
      <c r="G66" s="39"/>
      <c r="H66" s="39"/>
      <c r="I66" s="39"/>
      <c r="J66" s="39"/>
      <c r="K66" s="39"/>
      <c r="L66" s="109"/>
      <c r="S66" s="37"/>
      <c r="T66" s="37"/>
      <c r="U66" s="37"/>
      <c r="V66" s="37"/>
      <c r="W66" s="37"/>
      <c r="X66" s="37"/>
      <c r="Y66" s="37"/>
      <c r="Z66" s="37"/>
      <c r="AA66" s="37"/>
      <c r="AB66" s="37"/>
      <c r="AC66" s="37"/>
      <c r="AD66" s="37"/>
      <c r="AE66" s="37"/>
    </row>
    <row r="67" spans="1:31" s="2" customFormat="1" ht="6.95" customHeight="1">
      <c r="A67" s="37"/>
      <c r="B67" s="50"/>
      <c r="C67" s="51"/>
      <c r="D67" s="51"/>
      <c r="E67" s="51"/>
      <c r="F67" s="51"/>
      <c r="G67" s="51"/>
      <c r="H67" s="51"/>
      <c r="I67" s="51"/>
      <c r="J67" s="51"/>
      <c r="K67" s="51"/>
      <c r="L67" s="109"/>
      <c r="S67" s="37"/>
      <c r="T67" s="37"/>
      <c r="U67" s="37"/>
      <c r="V67" s="37"/>
      <c r="W67" s="37"/>
      <c r="X67" s="37"/>
      <c r="Y67" s="37"/>
      <c r="Z67" s="37"/>
      <c r="AA67" s="37"/>
      <c r="AB67" s="37"/>
      <c r="AC67" s="37"/>
      <c r="AD67" s="37"/>
      <c r="AE67" s="37"/>
    </row>
    <row r="71" spans="1:31" s="2" customFormat="1" ht="6.95" customHeight="1">
      <c r="A71" s="37"/>
      <c r="B71" s="52"/>
      <c r="C71" s="53"/>
      <c r="D71" s="53"/>
      <c r="E71" s="53"/>
      <c r="F71" s="53"/>
      <c r="G71" s="53"/>
      <c r="H71" s="53"/>
      <c r="I71" s="53"/>
      <c r="J71" s="53"/>
      <c r="K71" s="53"/>
      <c r="L71" s="109"/>
      <c r="S71" s="37"/>
      <c r="T71" s="37"/>
      <c r="U71" s="37"/>
      <c r="V71" s="37"/>
      <c r="W71" s="37"/>
      <c r="X71" s="37"/>
      <c r="Y71" s="37"/>
      <c r="Z71" s="37"/>
      <c r="AA71" s="37"/>
      <c r="AB71" s="37"/>
      <c r="AC71" s="37"/>
      <c r="AD71" s="37"/>
      <c r="AE71" s="37"/>
    </row>
    <row r="72" spans="1:31" s="2" customFormat="1" ht="24.95" customHeight="1">
      <c r="A72" s="37"/>
      <c r="B72" s="38"/>
      <c r="C72" s="25" t="s">
        <v>145</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2" customHeight="1">
      <c r="A74" s="37"/>
      <c r="B74" s="38"/>
      <c r="C74" s="31" t="s">
        <v>16</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c r="A75" s="37"/>
      <c r="B75" s="38"/>
      <c r="C75" s="39"/>
      <c r="D75" s="39"/>
      <c r="E75" s="395" t="str">
        <f>E7</f>
        <v>Nemocnice Sokolov, Slovenská 545 Pavilon D / 2.NP - ONP A</v>
      </c>
      <c r="F75" s="396"/>
      <c r="G75" s="396"/>
      <c r="H75" s="396"/>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1" t="s">
        <v>121</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6.5" customHeight="1">
      <c r="A77" s="37"/>
      <c r="B77" s="38"/>
      <c r="C77" s="39"/>
      <c r="D77" s="39"/>
      <c r="E77" s="352" t="str">
        <f>E9</f>
        <v>VRN - Vedlejší rozpočtové náklady</v>
      </c>
      <c r="F77" s="397"/>
      <c r="G77" s="397"/>
      <c r="H77" s="397"/>
      <c r="I77" s="39"/>
      <c r="J77" s="39"/>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2" customHeight="1">
      <c r="A79" s="37"/>
      <c r="B79" s="38"/>
      <c r="C79" s="31" t="s">
        <v>22</v>
      </c>
      <c r="D79" s="39"/>
      <c r="E79" s="39"/>
      <c r="F79" s="29" t="str">
        <f>F12</f>
        <v>Sokolov</v>
      </c>
      <c r="G79" s="39"/>
      <c r="H79" s="39"/>
      <c r="I79" s="31" t="s">
        <v>24</v>
      </c>
      <c r="J79" s="62" t="str">
        <f>IF(J12="","",J12)</f>
        <v>29. 9. 2022</v>
      </c>
      <c r="K79" s="39"/>
      <c r="L79" s="109"/>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2" customFormat="1" ht="25.7" customHeight="1">
      <c r="A81" s="37"/>
      <c r="B81" s="38"/>
      <c r="C81" s="31" t="s">
        <v>30</v>
      </c>
      <c r="D81" s="39"/>
      <c r="E81" s="39"/>
      <c r="F81" s="29" t="str">
        <f>E15</f>
        <v>Karlovarský kraj</v>
      </c>
      <c r="G81" s="39"/>
      <c r="H81" s="39"/>
      <c r="I81" s="31" t="s">
        <v>37</v>
      </c>
      <c r="J81" s="35" t="str">
        <f>E21</f>
        <v>JURICA a.s. - Ateliér Sokolov</v>
      </c>
      <c r="K81" s="39"/>
      <c r="L81" s="109"/>
      <c r="S81" s="37"/>
      <c r="T81" s="37"/>
      <c r="U81" s="37"/>
      <c r="V81" s="37"/>
      <c r="W81" s="37"/>
      <c r="X81" s="37"/>
      <c r="Y81" s="37"/>
      <c r="Z81" s="37"/>
      <c r="AA81" s="37"/>
      <c r="AB81" s="37"/>
      <c r="AC81" s="37"/>
      <c r="AD81" s="37"/>
      <c r="AE81" s="37"/>
    </row>
    <row r="82" spans="1:31" s="2" customFormat="1" ht="15.2" customHeight="1">
      <c r="A82" s="37"/>
      <c r="B82" s="38"/>
      <c r="C82" s="31" t="s">
        <v>35</v>
      </c>
      <c r="D82" s="39"/>
      <c r="E82" s="39"/>
      <c r="F82" s="29" t="str">
        <f>IF(E18="","",E18)</f>
        <v>Vyplň údaj</v>
      </c>
      <c r="G82" s="39"/>
      <c r="H82" s="39"/>
      <c r="I82" s="31" t="s">
        <v>41</v>
      </c>
      <c r="J82" s="35" t="str">
        <f>E24</f>
        <v>Eva Marková</v>
      </c>
      <c r="K82" s="39"/>
      <c r="L82" s="109"/>
      <c r="S82" s="37"/>
      <c r="T82" s="37"/>
      <c r="U82" s="37"/>
      <c r="V82" s="37"/>
      <c r="W82" s="37"/>
      <c r="X82" s="37"/>
      <c r="Y82" s="37"/>
      <c r="Z82" s="37"/>
      <c r="AA82" s="37"/>
      <c r="AB82" s="37"/>
      <c r="AC82" s="37"/>
      <c r="AD82" s="37"/>
      <c r="AE82" s="37"/>
    </row>
    <row r="83" spans="1:31" s="2" customFormat="1" ht="10.35" customHeight="1">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31" s="11" customFormat="1" ht="29.25" customHeight="1">
      <c r="A84" s="149"/>
      <c r="B84" s="150"/>
      <c r="C84" s="151" t="s">
        <v>146</v>
      </c>
      <c r="D84" s="152" t="s">
        <v>64</v>
      </c>
      <c r="E84" s="152" t="s">
        <v>60</v>
      </c>
      <c r="F84" s="152" t="s">
        <v>61</v>
      </c>
      <c r="G84" s="152" t="s">
        <v>147</v>
      </c>
      <c r="H84" s="152" t="s">
        <v>148</v>
      </c>
      <c r="I84" s="152" t="s">
        <v>149</v>
      </c>
      <c r="J84" s="152" t="s">
        <v>125</v>
      </c>
      <c r="K84" s="153" t="s">
        <v>150</v>
      </c>
      <c r="L84" s="154"/>
      <c r="M84" s="71" t="s">
        <v>32</v>
      </c>
      <c r="N84" s="72" t="s">
        <v>49</v>
      </c>
      <c r="O84" s="72" t="s">
        <v>151</v>
      </c>
      <c r="P84" s="72" t="s">
        <v>152</v>
      </c>
      <c r="Q84" s="72" t="s">
        <v>153</v>
      </c>
      <c r="R84" s="72" t="s">
        <v>154</v>
      </c>
      <c r="S84" s="72" t="s">
        <v>155</v>
      </c>
      <c r="T84" s="73" t="s">
        <v>156</v>
      </c>
      <c r="U84" s="149"/>
      <c r="V84" s="149"/>
      <c r="W84" s="149"/>
      <c r="X84" s="149"/>
      <c r="Y84" s="149"/>
      <c r="Z84" s="149"/>
      <c r="AA84" s="149"/>
      <c r="AB84" s="149"/>
      <c r="AC84" s="149"/>
      <c r="AD84" s="149"/>
      <c r="AE84" s="149"/>
    </row>
    <row r="85" spans="1:63" s="2" customFormat="1" ht="22.9" customHeight="1">
      <c r="A85" s="37"/>
      <c r="B85" s="38"/>
      <c r="C85" s="78" t="s">
        <v>157</v>
      </c>
      <c r="D85" s="39"/>
      <c r="E85" s="39"/>
      <c r="F85" s="39"/>
      <c r="G85" s="39"/>
      <c r="H85" s="39"/>
      <c r="I85" s="39"/>
      <c r="J85" s="155">
        <f>BK85</f>
        <v>0</v>
      </c>
      <c r="K85" s="39"/>
      <c r="L85" s="42"/>
      <c r="M85" s="74"/>
      <c r="N85" s="156"/>
      <c r="O85" s="75"/>
      <c r="P85" s="157">
        <f>P86</f>
        <v>0</v>
      </c>
      <c r="Q85" s="75"/>
      <c r="R85" s="157">
        <f>R86</f>
        <v>0</v>
      </c>
      <c r="S85" s="75"/>
      <c r="T85" s="158">
        <f>T86</f>
        <v>0</v>
      </c>
      <c r="U85" s="37"/>
      <c r="V85" s="37"/>
      <c r="W85" s="37"/>
      <c r="X85" s="37"/>
      <c r="Y85" s="37"/>
      <c r="Z85" s="37"/>
      <c r="AA85" s="37"/>
      <c r="AB85" s="37"/>
      <c r="AC85" s="37"/>
      <c r="AD85" s="37"/>
      <c r="AE85" s="37"/>
      <c r="AT85" s="19" t="s">
        <v>78</v>
      </c>
      <c r="AU85" s="19" t="s">
        <v>126</v>
      </c>
      <c r="BK85" s="159">
        <f>BK86</f>
        <v>0</v>
      </c>
    </row>
    <row r="86" spans="2:63" s="12" customFormat="1" ht="25.9" customHeight="1">
      <c r="B86" s="160"/>
      <c r="C86" s="161"/>
      <c r="D86" s="162" t="s">
        <v>78</v>
      </c>
      <c r="E86" s="163" t="s">
        <v>117</v>
      </c>
      <c r="F86" s="163" t="s">
        <v>118</v>
      </c>
      <c r="G86" s="161"/>
      <c r="H86" s="161"/>
      <c r="I86" s="164"/>
      <c r="J86" s="165">
        <f>BK86</f>
        <v>0</v>
      </c>
      <c r="K86" s="161"/>
      <c r="L86" s="166"/>
      <c r="M86" s="167"/>
      <c r="N86" s="168"/>
      <c r="O86" s="168"/>
      <c r="P86" s="169">
        <f>P87+P94+P129+P136+P139</f>
        <v>0</v>
      </c>
      <c r="Q86" s="168"/>
      <c r="R86" s="169">
        <f>R87+R94+R129+R136+R139</f>
        <v>0</v>
      </c>
      <c r="S86" s="168"/>
      <c r="T86" s="170">
        <f>T87+T94+T129+T136+T139</f>
        <v>0</v>
      </c>
      <c r="AR86" s="171" t="s">
        <v>216</v>
      </c>
      <c r="AT86" s="172" t="s">
        <v>78</v>
      </c>
      <c r="AU86" s="172" t="s">
        <v>79</v>
      </c>
      <c r="AY86" s="171" t="s">
        <v>160</v>
      </c>
      <c r="BK86" s="173">
        <f>BK87+BK94+BK129+BK136+BK139</f>
        <v>0</v>
      </c>
    </row>
    <row r="87" spans="2:63" s="12" customFormat="1" ht="22.9" customHeight="1">
      <c r="B87" s="160"/>
      <c r="C87" s="161"/>
      <c r="D87" s="162" t="s">
        <v>78</v>
      </c>
      <c r="E87" s="174" t="s">
        <v>3672</v>
      </c>
      <c r="F87" s="174" t="s">
        <v>3673</v>
      </c>
      <c r="G87" s="161"/>
      <c r="H87" s="161"/>
      <c r="I87" s="164"/>
      <c r="J87" s="175">
        <f>BK87</f>
        <v>0</v>
      </c>
      <c r="K87" s="161"/>
      <c r="L87" s="166"/>
      <c r="M87" s="167"/>
      <c r="N87" s="168"/>
      <c r="O87" s="168"/>
      <c r="P87" s="169">
        <f>SUM(P88:P93)</f>
        <v>0</v>
      </c>
      <c r="Q87" s="168"/>
      <c r="R87" s="169">
        <f>SUM(R88:R93)</f>
        <v>0</v>
      </c>
      <c r="S87" s="168"/>
      <c r="T87" s="170">
        <f>SUM(T88:T93)</f>
        <v>0</v>
      </c>
      <c r="AR87" s="171" t="s">
        <v>216</v>
      </c>
      <c r="AT87" s="172" t="s">
        <v>78</v>
      </c>
      <c r="AU87" s="172" t="s">
        <v>87</v>
      </c>
      <c r="AY87" s="171" t="s">
        <v>160</v>
      </c>
      <c r="BK87" s="173">
        <f>SUM(BK88:BK93)</f>
        <v>0</v>
      </c>
    </row>
    <row r="88" spans="1:65" s="2" customFormat="1" ht="16.5" customHeight="1">
      <c r="A88" s="37"/>
      <c r="B88" s="38"/>
      <c r="C88" s="176" t="s">
        <v>87</v>
      </c>
      <c r="D88" s="176" t="s">
        <v>163</v>
      </c>
      <c r="E88" s="177" t="s">
        <v>3674</v>
      </c>
      <c r="F88" s="178" t="s">
        <v>3675</v>
      </c>
      <c r="G88" s="179" t="s">
        <v>3259</v>
      </c>
      <c r="H88" s="180">
        <v>10</v>
      </c>
      <c r="I88" s="181"/>
      <c r="J88" s="182">
        <f>ROUND(I88*H88,2)</f>
        <v>0</v>
      </c>
      <c r="K88" s="178" t="s">
        <v>167</v>
      </c>
      <c r="L88" s="42"/>
      <c r="M88" s="183" t="s">
        <v>32</v>
      </c>
      <c r="N88" s="184" t="s">
        <v>50</v>
      </c>
      <c r="O88" s="67"/>
      <c r="P88" s="185">
        <f>O88*H88</f>
        <v>0</v>
      </c>
      <c r="Q88" s="185">
        <v>0</v>
      </c>
      <c r="R88" s="185">
        <f>Q88*H88</f>
        <v>0</v>
      </c>
      <c r="S88" s="185">
        <v>0</v>
      </c>
      <c r="T88" s="186">
        <f>S88*H88</f>
        <v>0</v>
      </c>
      <c r="U88" s="37"/>
      <c r="V88" s="37"/>
      <c r="W88" s="37"/>
      <c r="X88" s="37"/>
      <c r="Y88" s="37"/>
      <c r="Z88" s="37"/>
      <c r="AA88" s="37"/>
      <c r="AB88" s="37"/>
      <c r="AC88" s="37"/>
      <c r="AD88" s="37"/>
      <c r="AE88" s="37"/>
      <c r="AR88" s="187" t="s">
        <v>3254</v>
      </c>
      <c r="AT88" s="187" t="s">
        <v>163</v>
      </c>
      <c r="AU88" s="187" t="s">
        <v>89</v>
      </c>
      <c r="AY88" s="19" t="s">
        <v>160</v>
      </c>
      <c r="BE88" s="188">
        <f>IF(N88="základní",J88,0)</f>
        <v>0</v>
      </c>
      <c r="BF88" s="188">
        <f>IF(N88="snížená",J88,0)</f>
        <v>0</v>
      </c>
      <c r="BG88" s="188">
        <f>IF(N88="zákl. přenesená",J88,0)</f>
        <v>0</v>
      </c>
      <c r="BH88" s="188">
        <f>IF(N88="sníž. přenesená",J88,0)</f>
        <v>0</v>
      </c>
      <c r="BI88" s="188">
        <f>IF(N88="nulová",J88,0)</f>
        <v>0</v>
      </c>
      <c r="BJ88" s="19" t="s">
        <v>87</v>
      </c>
      <c r="BK88" s="188">
        <f>ROUND(I88*H88,2)</f>
        <v>0</v>
      </c>
      <c r="BL88" s="19" t="s">
        <v>3254</v>
      </c>
      <c r="BM88" s="187" t="s">
        <v>3676</v>
      </c>
    </row>
    <row r="89" spans="1:47" s="2" customFormat="1" ht="11.25">
      <c r="A89" s="37"/>
      <c r="B89" s="38"/>
      <c r="C89" s="39"/>
      <c r="D89" s="189" t="s">
        <v>170</v>
      </c>
      <c r="E89" s="39"/>
      <c r="F89" s="190" t="s">
        <v>3677</v>
      </c>
      <c r="G89" s="39"/>
      <c r="H89" s="39"/>
      <c r="I89" s="191"/>
      <c r="J89" s="39"/>
      <c r="K89" s="39"/>
      <c r="L89" s="42"/>
      <c r="M89" s="192"/>
      <c r="N89" s="193"/>
      <c r="O89" s="67"/>
      <c r="P89" s="67"/>
      <c r="Q89" s="67"/>
      <c r="R89" s="67"/>
      <c r="S89" s="67"/>
      <c r="T89" s="68"/>
      <c r="U89" s="37"/>
      <c r="V89" s="37"/>
      <c r="W89" s="37"/>
      <c r="X89" s="37"/>
      <c r="Y89" s="37"/>
      <c r="Z89" s="37"/>
      <c r="AA89" s="37"/>
      <c r="AB89" s="37"/>
      <c r="AC89" s="37"/>
      <c r="AD89" s="37"/>
      <c r="AE89" s="37"/>
      <c r="AT89" s="19" t="s">
        <v>170</v>
      </c>
      <c r="AU89" s="19" t="s">
        <v>89</v>
      </c>
    </row>
    <row r="90" spans="1:65" s="2" customFormat="1" ht="16.5" customHeight="1">
      <c r="A90" s="37"/>
      <c r="B90" s="38"/>
      <c r="C90" s="176" t="s">
        <v>89</v>
      </c>
      <c r="D90" s="176" t="s">
        <v>163</v>
      </c>
      <c r="E90" s="177" t="s">
        <v>3678</v>
      </c>
      <c r="F90" s="178" t="s">
        <v>3679</v>
      </c>
      <c r="G90" s="179" t="s">
        <v>1247</v>
      </c>
      <c r="H90" s="180">
        <v>1</v>
      </c>
      <c r="I90" s="181"/>
      <c r="J90" s="182">
        <f>ROUND(I90*H90,2)</f>
        <v>0</v>
      </c>
      <c r="K90" s="178" t="s">
        <v>167</v>
      </c>
      <c r="L90" s="42"/>
      <c r="M90" s="183" t="s">
        <v>32</v>
      </c>
      <c r="N90" s="184" t="s">
        <v>50</v>
      </c>
      <c r="O90" s="67"/>
      <c r="P90" s="185">
        <f>O90*H90</f>
        <v>0</v>
      </c>
      <c r="Q90" s="185">
        <v>0</v>
      </c>
      <c r="R90" s="185">
        <f>Q90*H90</f>
        <v>0</v>
      </c>
      <c r="S90" s="185">
        <v>0</v>
      </c>
      <c r="T90" s="186">
        <f>S90*H90</f>
        <v>0</v>
      </c>
      <c r="U90" s="37"/>
      <c r="V90" s="37"/>
      <c r="W90" s="37"/>
      <c r="X90" s="37"/>
      <c r="Y90" s="37"/>
      <c r="Z90" s="37"/>
      <c r="AA90" s="37"/>
      <c r="AB90" s="37"/>
      <c r="AC90" s="37"/>
      <c r="AD90" s="37"/>
      <c r="AE90" s="37"/>
      <c r="AR90" s="187" t="s">
        <v>3254</v>
      </c>
      <c r="AT90" s="187" t="s">
        <v>163</v>
      </c>
      <c r="AU90" s="187" t="s">
        <v>89</v>
      </c>
      <c r="AY90" s="19" t="s">
        <v>160</v>
      </c>
      <c r="BE90" s="188">
        <f>IF(N90="základní",J90,0)</f>
        <v>0</v>
      </c>
      <c r="BF90" s="188">
        <f>IF(N90="snížená",J90,0)</f>
        <v>0</v>
      </c>
      <c r="BG90" s="188">
        <f>IF(N90="zákl. přenesená",J90,0)</f>
        <v>0</v>
      </c>
      <c r="BH90" s="188">
        <f>IF(N90="sníž. přenesená",J90,0)</f>
        <v>0</v>
      </c>
      <c r="BI90" s="188">
        <f>IF(N90="nulová",J90,0)</f>
        <v>0</v>
      </c>
      <c r="BJ90" s="19" t="s">
        <v>87</v>
      </c>
      <c r="BK90" s="188">
        <f>ROUND(I90*H90,2)</f>
        <v>0</v>
      </c>
      <c r="BL90" s="19" t="s">
        <v>3254</v>
      </c>
      <c r="BM90" s="187" t="s">
        <v>3680</v>
      </c>
    </row>
    <row r="91" spans="1:47" s="2" customFormat="1" ht="11.25">
      <c r="A91" s="37"/>
      <c r="B91" s="38"/>
      <c r="C91" s="39"/>
      <c r="D91" s="189" t="s">
        <v>170</v>
      </c>
      <c r="E91" s="39"/>
      <c r="F91" s="190" t="s">
        <v>3681</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170</v>
      </c>
      <c r="AU91" s="19" t="s">
        <v>89</v>
      </c>
    </row>
    <row r="92" spans="1:65" s="2" customFormat="1" ht="16.5" customHeight="1">
      <c r="A92" s="37"/>
      <c r="B92" s="38"/>
      <c r="C92" s="176" t="s">
        <v>161</v>
      </c>
      <c r="D92" s="176" t="s">
        <v>163</v>
      </c>
      <c r="E92" s="177" t="s">
        <v>3682</v>
      </c>
      <c r="F92" s="178" t="s">
        <v>3683</v>
      </c>
      <c r="G92" s="179" t="s">
        <v>1247</v>
      </c>
      <c r="H92" s="180">
        <v>1</v>
      </c>
      <c r="I92" s="181"/>
      <c r="J92" s="182">
        <f>ROUND(I92*H92,2)</f>
        <v>0</v>
      </c>
      <c r="K92" s="178" t="s">
        <v>167</v>
      </c>
      <c r="L92" s="42"/>
      <c r="M92" s="183" t="s">
        <v>32</v>
      </c>
      <c r="N92" s="184" t="s">
        <v>50</v>
      </c>
      <c r="O92" s="67"/>
      <c r="P92" s="185">
        <f>O92*H92</f>
        <v>0</v>
      </c>
      <c r="Q92" s="185">
        <v>0</v>
      </c>
      <c r="R92" s="185">
        <f>Q92*H92</f>
        <v>0</v>
      </c>
      <c r="S92" s="185">
        <v>0</v>
      </c>
      <c r="T92" s="186">
        <f>S92*H92</f>
        <v>0</v>
      </c>
      <c r="U92" s="37"/>
      <c r="V92" s="37"/>
      <c r="W92" s="37"/>
      <c r="X92" s="37"/>
      <c r="Y92" s="37"/>
      <c r="Z92" s="37"/>
      <c r="AA92" s="37"/>
      <c r="AB92" s="37"/>
      <c r="AC92" s="37"/>
      <c r="AD92" s="37"/>
      <c r="AE92" s="37"/>
      <c r="AR92" s="187" t="s">
        <v>3254</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3254</v>
      </c>
      <c r="BM92" s="187" t="s">
        <v>3684</v>
      </c>
    </row>
    <row r="93" spans="1:47" s="2" customFormat="1" ht="11.25">
      <c r="A93" s="37"/>
      <c r="B93" s="38"/>
      <c r="C93" s="39"/>
      <c r="D93" s="189" t="s">
        <v>170</v>
      </c>
      <c r="E93" s="39"/>
      <c r="F93" s="190" t="s">
        <v>3685</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63" s="12" customFormat="1" ht="22.9" customHeight="1">
      <c r="B94" s="160"/>
      <c r="C94" s="161"/>
      <c r="D94" s="162" t="s">
        <v>78</v>
      </c>
      <c r="E94" s="174" t="s">
        <v>3686</v>
      </c>
      <c r="F94" s="174" t="s">
        <v>3687</v>
      </c>
      <c r="G94" s="161"/>
      <c r="H94" s="161"/>
      <c r="I94" s="164"/>
      <c r="J94" s="175">
        <f>BK94</f>
        <v>0</v>
      </c>
      <c r="K94" s="161"/>
      <c r="L94" s="166"/>
      <c r="M94" s="167"/>
      <c r="N94" s="168"/>
      <c r="O94" s="168"/>
      <c r="P94" s="169">
        <f>SUM(P95:P128)</f>
        <v>0</v>
      </c>
      <c r="Q94" s="168"/>
      <c r="R94" s="169">
        <f>SUM(R95:R128)</f>
        <v>0</v>
      </c>
      <c r="S94" s="168"/>
      <c r="T94" s="170">
        <f>SUM(T95:T128)</f>
        <v>0</v>
      </c>
      <c r="AR94" s="171" t="s">
        <v>216</v>
      </c>
      <c r="AT94" s="172" t="s">
        <v>78</v>
      </c>
      <c r="AU94" s="172" t="s">
        <v>87</v>
      </c>
      <c r="AY94" s="171" t="s">
        <v>160</v>
      </c>
      <c r="BK94" s="173">
        <f>SUM(BK95:BK128)</f>
        <v>0</v>
      </c>
    </row>
    <row r="95" spans="1:65" s="2" customFormat="1" ht="16.5" customHeight="1">
      <c r="A95" s="37"/>
      <c r="B95" s="38"/>
      <c r="C95" s="176" t="s">
        <v>168</v>
      </c>
      <c r="D95" s="176" t="s">
        <v>163</v>
      </c>
      <c r="E95" s="177" t="s">
        <v>3688</v>
      </c>
      <c r="F95" s="178" t="s">
        <v>3689</v>
      </c>
      <c r="G95" s="179" t="s">
        <v>1247</v>
      </c>
      <c r="H95" s="180">
        <v>1</v>
      </c>
      <c r="I95" s="181"/>
      <c r="J95" s="182">
        <f>ROUND(I95*H95,2)</f>
        <v>0</v>
      </c>
      <c r="K95" s="178" t="s">
        <v>167</v>
      </c>
      <c r="L95" s="42"/>
      <c r="M95" s="183" t="s">
        <v>32</v>
      </c>
      <c r="N95" s="184" t="s">
        <v>50</v>
      </c>
      <c r="O95" s="67"/>
      <c r="P95" s="185">
        <f>O95*H95</f>
        <v>0</v>
      </c>
      <c r="Q95" s="185">
        <v>0</v>
      </c>
      <c r="R95" s="185">
        <f>Q95*H95</f>
        <v>0</v>
      </c>
      <c r="S95" s="185">
        <v>0</v>
      </c>
      <c r="T95" s="186">
        <f>S95*H95</f>
        <v>0</v>
      </c>
      <c r="U95" s="37"/>
      <c r="V95" s="37"/>
      <c r="W95" s="37"/>
      <c r="X95" s="37"/>
      <c r="Y95" s="37"/>
      <c r="Z95" s="37"/>
      <c r="AA95" s="37"/>
      <c r="AB95" s="37"/>
      <c r="AC95" s="37"/>
      <c r="AD95" s="37"/>
      <c r="AE95" s="37"/>
      <c r="AR95" s="187" t="s">
        <v>3254</v>
      </c>
      <c r="AT95" s="187" t="s">
        <v>163</v>
      </c>
      <c r="AU95" s="187" t="s">
        <v>89</v>
      </c>
      <c r="AY95" s="19" t="s">
        <v>160</v>
      </c>
      <c r="BE95" s="188">
        <f>IF(N95="základní",J95,0)</f>
        <v>0</v>
      </c>
      <c r="BF95" s="188">
        <f>IF(N95="snížená",J95,0)</f>
        <v>0</v>
      </c>
      <c r="BG95" s="188">
        <f>IF(N95="zákl. přenesená",J95,0)</f>
        <v>0</v>
      </c>
      <c r="BH95" s="188">
        <f>IF(N95="sníž. přenesená",J95,0)</f>
        <v>0</v>
      </c>
      <c r="BI95" s="188">
        <f>IF(N95="nulová",J95,0)</f>
        <v>0</v>
      </c>
      <c r="BJ95" s="19" t="s">
        <v>87</v>
      </c>
      <c r="BK95" s="188">
        <f>ROUND(I95*H95,2)</f>
        <v>0</v>
      </c>
      <c r="BL95" s="19" t="s">
        <v>3254</v>
      </c>
      <c r="BM95" s="187" t="s">
        <v>3690</v>
      </c>
    </row>
    <row r="96" spans="1:47" s="2" customFormat="1" ht="11.25">
      <c r="A96" s="37"/>
      <c r="B96" s="38"/>
      <c r="C96" s="39"/>
      <c r="D96" s="189" t="s">
        <v>170</v>
      </c>
      <c r="E96" s="39"/>
      <c r="F96" s="190" t="s">
        <v>3691</v>
      </c>
      <c r="G96" s="39"/>
      <c r="H96" s="39"/>
      <c r="I96" s="191"/>
      <c r="J96" s="39"/>
      <c r="K96" s="39"/>
      <c r="L96" s="42"/>
      <c r="M96" s="192"/>
      <c r="N96" s="193"/>
      <c r="O96" s="67"/>
      <c r="P96" s="67"/>
      <c r="Q96" s="67"/>
      <c r="R96" s="67"/>
      <c r="S96" s="67"/>
      <c r="T96" s="68"/>
      <c r="U96" s="37"/>
      <c r="V96" s="37"/>
      <c r="W96" s="37"/>
      <c r="X96" s="37"/>
      <c r="Y96" s="37"/>
      <c r="Z96" s="37"/>
      <c r="AA96" s="37"/>
      <c r="AB96" s="37"/>
      <c r="AC96" s="37"/>
      <c r="AD96" s="37"/>
      <c r="AE96" s="37"/>
      <c r="AT96" s="19" t="s">
        <v>170</v>
      </c>
      <c r="AU96" s="19" t="s">
        <v>89</v>
      </c>
    </row>
    <row r="97" spans="2:51" s="13" customFormat="1" ht="11.25">
      <c r="B97" s="194"/>
      <c r="C97" s="195"/>
      <c r="D97" s="196" t="s">
        <v>172</v>
      </c>
      <c r="E97" s="197" t="s">
        <v>32</v>
      </c>
      <c r="F97" s="198" t="s">
        <v>3692</v>
      </c>
      <c r="G97" s="195"/>
      <c r="H97" s="197" t="s">
        <v>32</v>
      </c>
      <c r="I97" s="199"/>
      <c r="J97" s="195"/>
      <c r="K97" s="195"/>
      <c r="L97" s="200"/>
      <c r="M97" s="201"/>
      <c r="N97" s="202"/>
      <c r="O97" s="202"/>
      <c r="P97" s="202"/>
      <c r="Q97" s="202"/>
      <c r="R97" s="202"/>
      <c r="S97" s="202"/>
      <c r="T97" s="203"/>
      <c r="AT97" s="204" t="s">
        <v>172</v>
      </c>
      <c r="AU97" s="204" t="s">
        <v>89</v>
      </c>
      <c r="AV97" s="13" t="s">
        <v>87</v>
      </c>
      <c r="AW97" s="13" t="s">
        <v>40</v>
      </c>
      <c r="AX97" s="13" t="s">
        <v>79</v>
      </c>
      <c r="AY97" s="204" t="s">
        <v>160</v>
      </c>
    </row>
    <row r="98" spans="2:51" s="13" customFormat="1" ht="11.25">
      <c r="B98" s="194"/>
      <c r="C98" s="195"/>
      <c r="D98" s="196" t="s">
        <v>172</v>
      </c>
      <c r="E98" s="197" t="s">
        <v>32</v>
      </c>
      <c r="F98" s="198" t="s">
        <v>3693</v>
      </c>
      <c r="G98" s="195"/>
      <c r="H98" s="197" t="s">
        <v>32</v>
      </c>
      <c r="I98" s="199"/>
      <c r="J98" s="195"/>
      <c r="K98" s="195"/>
      <c r="L98" s="200"/>
      <c r="M98" s="201"/>
      <c r="N98" s="202"/>
      <c r="O98" s="202"/>
      <c r="P98" s="202"/>
      <c r="Q98" s="202"/>
      <c r="R98" s="202"/>
      <c r="S98" s="202"/>
      <c r="T98" s="203"/>
      <c r="AT98" s="204" t="s">
        <v>172</v>
      </c>
      <c r="AU98" s="204" t="s">
        <v>89</v>
      </c>
      <c r="AV98" s="13" t="s">
        <v>87</v>
      </c>
      <c r="AW98" s="13" t="s">
        <v>40</v>
      </c>
      <c r="AX98" s="13" t="s">
        <v>79</v>
      </c>
      <c r="AY98" s="204" t="s">
        <v>160</v>
      </c>
    </row>
    <row r="99" spans="2:51" s="13" customFormat="1" ht="11.25">
      <c r="B99" s="194"/>
      <c r="C99" s="195"/>
      <c r="D99" s="196" t="s">
        <v>172</v>
      </c>
      <c r="E99" s="197" t="s">
        <v>32</v>
      </c>
      <c r="F99" s="198" t="s">
        <v>3694</v>
      </c>
      <c r="G99" s="195"/>
      <c r="H99" s="197" t="s">
        <v>32</v>
      </c>
      <c r="I99" s="199"/>
      <c r="J99" s="195"/>
      <c r="K99" s="195"/>
      <c r="L99" s="200"/>
      <c r="M99" s="201"/>
      <c r="N99" s="202"/>
      <c r="O99" s="202"/>
      <c r="P99" s="202"/>
      <c r="Q99" s="202"/>
      <c r="R99" s="202"/>
      <c r="S99" s="202"/>
      <c r="T99" s="203"/>
      <c r="AT99" s="204" t="s">
        <v>172</v>
      </c>
      <c r="AU99" s="204" t="s">
        <v>89</v>
      </c>
      <c r="AV99" s="13" t="s">
        <v>87</v>
      </c>
      <c r="AW99" s="13" t="s">
        <v>40</v>
      </c>
      <c r="AX99" s="13" t="s">
        <v>79</v>
      </c>
      <c r="AY99" s="204" t="s">
        <v>160</v>
      </c>
    </row>
    <row r="100" spans="2:51" s="13" customFormat="1" ht="11.25">
      <c r="B100" s="194"/>
      <c r="C100" s="195"/>
      <c r="D100" s="196" t="s">
        <v>172</v>
      </c>
      <c r="E100" s="197" t="s">
        <v>32</v>
      </c>
      <c r="F100" s="198" t="s">
        <v>3695</v>
      </c>
      <c r="G100" s="195"/>
      <c r="H100" s="197" t="s">
        <v>32</v>
      </c>
      <c r="I100" s="199"/>
      <c r="J100" s="195"/>
      <c r="K100" s="195"/>
      <c r="L100" s="200"/>
      <c r="M100" s="201"/>
      <c r="N100" s="202"/>
      <c r="O100" s="202"/>
      <c r="P100" s="202"/>
      <c r="Q100" s="202"/>
      <c r="R100" s="202"/>
      <c r="S100" s="202"/>
      <c r="T100" s="203"/>
      <c r="AT100" s="204" t="s">
        <v>172</v>
      </c>
      <c r="AU100" s="204" t="s">
        <v>89</v>
      </c>
      <c r="AV100" s="13" t="s">
        <v>87</v>
      </c>
      <c r="AW100" s="13" t="s">
        <v>40</v>
      </c>
      <c r="AX100" s="13" t="s">
        <v>79</v>
      </c>
      <c r="AY100" s="204" t="s">
        <v>160</v>
      </c>
    </row>
    <row r="101" spans="2:51" s="13" customFormat="1" ht="11.25">
      <c r="B101" s="194"/>
      <c r="C101" s="195"/>
      <c r="D101" s="196" t="s">
        <v>172</v>
      </c>
      <c r="E101" s="197" t="s">
        <v>32</v>
      </c>
      <c r="F101" s="198" t="s">
        <v>3696</v>
      </c>
      <c r="G101" s="195"/>
      <c r="H101" s="197" t="s">
        <v>32</v>
      </c>
      <c r="I101" s="199"/>
      <c r="J101" s="195"/>
      <c r="K101" s="195"/>
      <c r="L101" s="200"/>
      <c r="M101" s="201"/>
      <c r="N101" s="202"/>
      <c r="O101" s="202"/>
      <c r="P101" s="202"/>
      <c r="Q101" s="202"/>
      <c r="R101" s="202"/>
      <c r="S101" s="202"/>
      <c r="T101" s="203"/>
      <c r="AT101" s="204" t="s">
        <v>172</v>
      </c>
      <c r="AU101" s="204" t="s">
        <v>89</v>
      </c>
      <c r="AV101" s="13" t="s">
        <v>87</v>
      </c>
      <c r="AW101" s="13" t="s">
        <v>40</v>
      </c>
      <c r="AX101" s="13" t="s">
        <v>79</v>
      </c>
      <c r="AY101" s="204" t="s">
        <v>160</v>
      </c>
    </row>
    <row r="102" spans="2:51" s="13" customFormat="1" ht="11.25">
      <c r="B102" s="194"/>
      <c r="C102" s="195"/>
      <c r="D102" s="196" t="s">
        <v>172</v>
      </c>
      <c r="E102" s="197" t="s">
        <v>32</v>
      </c>
      <c r="F102" s="198" t="s">
        <v>3697</v>
      </c>
      <c r="G102" s="195"/>
      <c r="H102" s="197" t="s">
        <v>32</v>
      </c>
      <c r="I102" s="199"/>
      <c r="J102" s="195"/>
      <c r="K102" s="195"/>
      <c r="L102" s="200"/>
      <c r="M102" s="201"/>
      <c r="N102" s="202"/>
      <c r="O102" s="202"/>
      <c r="P102" s="202"/>
      <c r="Q102" s="202"/>
      <c r="R102" s="202"/>
      <c r="S102" s="202"/>
      <c r="T102" s="203"/>
      <c r="AT102" s="204" t="s">
        <v>172</v>
      </c>
      <c r="AU102" s="204" t="s">
        <v>89</v>
      </c>
      <c r="AV102" s="13" t="s">
        <v>87</v>
      </c>
      <c r="AW102" s="13" t="s">
        <v>40</v>
      </c>
      <c r="AX102" s="13" t="s">
        <v>79</v>
      </c>
      <c r="AY102" s="204" t="s">
        <v>160</v>
      </c>
    </row>
    <row r="103" spans="2:51" s="13" customFormat="1" ht="11.25">
      <c r="B103" s="194"/>
      <c r="C103" s="195"/>
      <c r="D103" s="196" t="s">
        <v>172</v>
      </c>
      <c r="E103" s="197" t="s">
        <v>32</v>
      </c>
      <c r="F103" s="198" t="s">
        <v>3698</v>
      </c>
      <c r="G103" s="195"/>
      <c r="H103" s="197" t="s">
        <v>32</v>
      </c>
      <c r="I103" s="199"/>
      <c r="J103" s="195"/>
      <c r="K103" s="195"/>
      <c r="L103" s="200"/>
      <c r="M103" s="201"/>
      <c r="N103" s="202"/>
      <c r="O103" s="202"/>
      <c r="P103" s="202"/>
      <c r="Q103" s="202"/>
      <c r="R103" s="202"/>
      <c r="S103" s="202"/>
      <c r="T103" s="203"/>
      <c r="AT103" s="204" t="s">
        <v>172</v>
      </c>
      <c r="AU103" s="204" t="s">
        <v>89</v>
      </c>
      <c r="AV103" s="13" t="s">
        <v>87</v>
      </c>
      <c r="AW103" s="13" t="s">
        <v>40</v>
      </c>
      <c r="AX103" s="13" t="s">
        <v>79</v>
      </c>
      <c r="AY103" s="204" t="s">
        <v>160</v>
      </c>
    </row>
    <row r="104" spans="2:51" s="13" customFormat="1" ht="11.25">
      <c r="B104" s="194"/>
      <c r="C104" s="195"/>
      <c r="D104" s="196" t="s">
        <v>172</v>
      </c>
      <c r="E104" s="197" t="s">
        <v>32</v>
      </c>
      <c r="F104" s="198" t="s">
        <v>3699</v>
      </c>
      <c r="G104" s="195"/>
      <c r="H104" s="197" t="s">
        <v>32</v>
      </c>
      <c r="I104" s="199"/>
      <c r="J104" s="195"/>
      <c r="K104" s="195"/>
      <c r="L104" s="200"/>
      <c r="M104" s="201"/>
      <c r="N104" s="202"/>
      <c r="O104" s="202"/>
      <c r="P104" s="202"/>
      <c r="Q104" s="202"/>
      <c r="R104" s="202"/>
      <c r="S104" s="202"/>
      <c r="T104" s="203"/>
      <c r="AT104" s="204" t="s">
        <v>172</v>
      </c>
      <c r="AU104" s="204" t="s">
        <v>89</v>
      </c>
      <c r="AV104" s="13" t="s">
        <v>87</v>
      </c>
      <c r="AW104" s="13" t="s">
        <v>40</v>
      </c>
      <c r="AX104" s="13" t="s">
        <v>79</v>
      </c>
      <c r="AY104" s="204" t="s">
        <v>160</v>
      </c>
    </row>
    <row r="105" spans="2:51" s="14" customFormat="1" ht="11.25">
      <c r="B105" s="205"/>
      <c r="C105" s="206"/>
      <c r="D105" s="196" t="s">
        <v>172</v>
      </c>
      <c r="E105" s="207" t="s">
        <v>32</v>
      </c>
      <c r="F105" s="208" t="s">
        <v>87</v>
      </c>
      <c r="G105" s="206"/>
      <c r="H105" s="209">
        <v>1</v>
      </c>
      <c r="I105" s="210"/>
      <c r="J105" s="206"/>
      <c r="K105" s="206"/>
      <c r="L105" s="211"/>
      <c r="M105" s="212"/>
      <c r="N105" s="213"/>
      <c r="O105" s="213"/>
      <c r="P105" s="213"/>
      <c r="Q105" s="213"/>
      <c r="R105" s="213"/>
      <c r="S105" s="213"/>
      <c r="T105" s="214"/>
      <c r="AT105" s="215" t="s">
        <v>172</v>
      </c>
      <c r="AU105" s="215" t="s">
        <v>89</v>
      </c>
      <c r="AV105" s="14" t="s">
        <v>89</v>
      </c>
      <c r="AW105" s="14" t="s">
        <v>40</v>
      </c>
      <c r="AX105" s="14" t="s">
        <v>87</v>
      </c>
      <c r="AY105" s="215" t="s">
        <v>160</v>
      </c>
    </row>
    <row r="106" spans="1:65" s="2" customFormat="1" ht="16.5" customHeight="1">
      <c r="A106" s="37"/>
      <c r="B106" s="38"/>
      <c r="C106" s="176" t="s">
        <v>216</v>
      </c>
      <c r="D106" s="176" t="s">
        <v>163</v>
      </c>
      <c r="E106" s="177" t="s">
        <v>3700</v>
      </c>
      <c r="F106" s="178" t="s">
        <v>3701</v>
      </c>
      <c r="G106" s="179" t="s">
        <v>1247</v>
      </c>
      <c r="H106" s="180">
        <v>3</v>
      </c>
      <c r="I106" s="181"/>
      <c r="J106" s="182">
        <f>ROUND(I106*H106,2)</f>
        <v>0</v>
      </c>
      <c r="K106" s="178" t="s">
        <v>167</v>
      </c>
      <c r="L106" s="42"/>
      <c r="M106" s="183" t="s">
        <v>32</v>
      </c>
      <c r="N106" s="184" t="s">
        <v>50</v>
      </c>
      <c r="O106" s="67"/>
      <c r="P106" s="185">
        <f>O106*H106</f>
        <v>0</v>
      </c>
      <c r="Q106" s="185">
        <v>0</v>
      </c>
      <c r="R106" s="185">
        <f>Q106*H106</f>
        <v>0</v>
      </c>
      <c r="S106" s="185">
        <v>0</v>
      </c>
      <c r="T106" s="186">
        <f>S106*H106</f>
        <v>0</v>
      </c>
      <c r="U106" s="37"/>
      <c r="V106" s="37"/>
      <c r="W106" s="37"/>
      <c r="X106" s="37"/>
      <c r="Y106" s="37"/>
      <c r="Z106" s="37"/>
      <c r="AA106" s="37"/>
      <c r="AB106" s="37"/>
      <c r="AC106" s="37"/>
      <c r="AD106" s="37"/>
      <c r="AE106" s="37"/>
      <c r="AR106" s="187" t="s">
        <v>3254</v>
      </c>
      <c r="AT106" s="187" t="s">
        <v>163</v>
      </c>
      <c r="AU106" s="187" t="s">
        <v>89</v>
      </c>
      <c r="AY106" s="19" t="s">
        <v>160</v>
      </c>
      <c r="BE106" s="188">
        <f>IF(N106="základní",J106,0)</f>
        <v>0</v>
      </c>
      <c r="BF106" s="188">
        <f>IF(N106="snížená",J106,0)</f>
        <v>0</v>
      </c>
      <c r="BG106" s="188">
        <f>IF(N106="zákl. přenesená",J106,0)</f>
        <v>0</v>
      </c>
      <c r="BH106" s="188">
        <f>IF(N106="sníž. přenesená",J106,0)</f>
        <v>0</v>
      </c>
      <c r="BI106" s="188">
        <f>IF(N106="nulová",J106,0)</f>
        <v>0</v>
      </c>
      <c r="BJ106" s="19" t="s">
        <v>87</v>
      </c>
      <c r="BK106" s="188">
        <f>ROUND(I106*H106,2)</f>
        <v>0</v>
      </c>
      <c r="BL106" s="19" t="s">
        <v>3254</v>
      </c>
      <c r="BM106" s="187" t="s">
        <v>3702</v>
      </c>
    </row>
    <row r="107" spans="1:47" s="2" customFormat="1" ht="11.25">
      <c r="A107" s="37"/>
      <c r="B107" s="38"/>
      <c r="C107" s="39"/>
      <c r="D107" s="189" t="s">
        <v>170</v>
      </c>
      <c r="E107" s="39"/>
      <c r="F107" s="190" t="s">
        <v>3703</v>
      </c>
      <c r="G107" s="39"/>
      <c r="H107" s="39"/>
      <c r="I107" s="191"/>
      <c r="J107" s="39"/>
      <c r="K107" s="39"/>
      <c r="L107" s="42"/>
      <c r="M107" s="192"/>
      <c r="N107" s="193"/>
      <c r="O107" s="67"/>
      <c r="P107" s="67"/>
      <c r="Q107" s="67"/>
      <c r="R107" s="67"/>
      <c r="S107" s="67"/>
      <c r="T107" s="68"/>
      <c r="U107" s="37"/>
      <c r="V107" s="37"/>
      <c r="W107" s="37"/>
      <c r="X107" s="37"/>
      <c r="Y107" s="37"/>
      <c r="Z107" s="37"/>
      <c r="AA107" s="37"/>
      <c r="AB107" s="37"/>
      <c r="AC107" s="37"/>
      <c r="AD107" s="37"/>
      <c r="AE107" s="37"/>
      <c r="AT107" s="19" t="s">
        <v>170</v>
      </c>
      <c r="AU107" s="19" t="s">
        <v>89</v>
      </c>
    </row>
    <row r="108" spans="2:51" s="13" customFormat="1" ht="11.25">
      <c r="B108" s="194"/>
      <c r="C108" s="195"/>
      <c r="D108" s="196" t="s">
        <v>172</v>
      </c>
      <c r="E108" s="197" t="s">
        <v>32</v>
      </c>
      <c r="F108" s="198" t="s">
        <v>3704</v>
      </c>
      <c r="G108" s="195"/>
      <c r="H108" s="197" t="s">
        <v>32</v>
      </c>
      <c r="I108" s="199"/>
      <c r="J108" s="195"/>
      <c r="K108" s="195"/>
      <c r="L108" s="200"/>
      <c r="M108" s="201"/>
      <c r="N108" s="202"/>
      <c r="O108" s="202"/>
      <c r="P108" s="202"/>
      <c r="Q108" s="202"/>
      <c r="R108" s="202"/>
      <c r="S108" s="202"/>
      <c r="T108" s="203"/>
      <c r="AT108" s="204" t="s">
        <v>172</v>
      </c>
      <c r="AU108" s="204" t="s">
        <v>89</v>
      </c>
      <c r="AV108" s="13" t="s">
        <v>87</v>
      </c>
      <c r="AW108" s="13" t="s">
        <v>40</v>
      </c>
      <c r="AX108" s="13" t="s">
        <v>79</v>
      </c>
      <c r="AY108" s="204" t="s">
        <v>160</v>
      </c>
    </row>
    <row r="109" spans="2:51" s="13" customFormat="1" ht="11.25">
      <c r="B109" s="194"/>
      <c r="C109" s="195"/>
      <c r="D109" s="196" t="s">
        <v>172</v>
      </c>
      <c r="E109" s="197" t="s">
        <v>32</v>
      </c>
      <c r="F109" s="198" t="s">
        <v>3705</v>
      </c>
      <c r="G109" s="195"/>
      <c r="H109" s="197" t="s">
        <v>32</v>
      </c>
      <c r="I109" s="199"/>
      <c r="J109" s="195"/>
      <c r="K109" s="195"/>
      <c r="L109" s="200"/>
      <c r="M109" s="201"/>
      <c r="N109" s="202"/>
      <c r="O109" s="202"/>
      <c r="P109" s="202"/>
      <c r="Q109" s="202"/>
      <c r="R109" s="202"/>
      <c r="S109" s="202"/>
      <c r="T109" s="203"/>
      <c r="AT109" s="204" t="s">
        <v>172</v>
      </c>
      <c r="AU109" s="204" t="s">
        <v>89</v>
      </c>
      <c r="AV109" s="13" t="s">
        <v>87</v>
      </c>
      <c r="AW109" s="13" t="s">
        <v>40</v>
      </c>
      <c r="AX109" s="13" t="s">
        <v>79</v>
      </c>
      <c r="AY109" s="204" t="s">
        <v>160</v>
      </c>
    </row>
    <row r="110" spans="2:51" s="14" customFormat="1" ht="11.25">
      <c r="B110" s="205"/>
      <c r="C110" s="206"/>
      <c r="D110" s="196" t="s">
        <v>172</v>
      </c>
      <c r="E110" s="207" t="s">
        <v>32</v>
      </c>
      <c r="F110" s="208" t="s">
        <v>3706</v>
      </c>
      <c r="G110" s="206"/>
      <c r="H110" s="209">
        <v>2</v>
      </c>
      <c r="I110" s="210"/>
      <c r="J110" s="206"/>
      <c r="K110" s="206"/>
      <c r="L110" s="211"/>
      <c r="M110" s="212"/>
      <c r="N110" s="213"/>
      <c r="O110" s="213"/>
      <c r="P110" s="213"/>
      <c r="Q110" s="213"/>
      <c r="R110" s="213"/>
      <c r="S110" s="213"/>
      <c r="T110" s="214"/>
      <c r="AT110" s="215" t="s">
        <v>172</v>
      </c>
      <c r="AU110" s="215" t="s">
        <v>89</v>
      </c>
      <c r="AV110" s="14" t="s">
        <v>89</v>
      </c>
      <c r="AW110" s="14" t="s">
        <v>40</v>
      </c>
      <c r="AX110" s="14" t="s">
        <v>79</v>
      </c>
      <c r="AY110" s="215" t="s">
        <v>160</v>
      </c>
    </row>
    <row r="111" spans="2:51" s="13" customFormat="1" ht="11.25">
      <c r="B111" s="194"/>
      <c r="C111" s="195"/>
      <c r="D111" s="196" t="s">
        <v>172</v>
      </c>
      <c r="E111" s="197" t="s">
        <v>32</v>
      </c>
      <c r="F111" s="198" t="s">
        <v>3707</v>
      </c>
      <c r="G111" s="195"/>
      <c r="H111" s="197" t="s">
        <v>32</v>
      </c>
      <c r="I111" s="199"/>
      <c r="J111" s="195"/>
      <c r="K111" s="195"/>
      <c r="L111" s="200"/>
      <c r="M111" s="201"/>
      <c r="N111" s="202"/>
      <c r="O111" s="202"/>
      <c r="P111" s="202"/>
      <c r="Q111" s="202"/>
      <c r="R111" s="202"/>
      <c r="S111" s="202"/>
      <c r="T111" s="203"/>
      <c r="AT111" s="204" t="s">
        <v>172</v>
      </c>
      <c r="AU111" s="204" t="s">
        <v>89</v>
      </c>
      <c r="AV111" s="13" t="s">
        <v>87</v>
      </c>
      <c r="AW111" s="13" t="s">
        <v>40</v>
      </c>
      <c r="AX111" s="13" t="s">
        <v>79</v>
      </c>
      <c r="AY111" s="204" t="s">
        <v>160</v>
      </c>
    </row>
    <row r="112" spans="2:51" s="14" customFormat="1" ht="11.25">
      <c r="B112" s="205"/>
      <c r="C112" s="206"/>
      <c r="D112" s="196" t="s">
        <v>172</v>
      </c>
      <c r="E112" s="207" t="s">
        <v>32</v>
      </c>
      <c r="F112" s="208" t="s">
        <v>87</v>
      </c>
      <c r="G112" s="206"/>
      <c r="H112" s="209">
        <v>1</v>
      </c>
      <c r="I112" s="210"/>
      <c r="J112" s="206"/>
      <c r="K112" s="206"/>
      <c r="L112" s="211"/>
      <c r="M112" s="212"/>
      <c r="N112" s="213"/>
      <c r="O112" s="213"/>
      <c r="P112" s="213"/>
      <c r="Q112" s="213"/>
      <c r="R112" s="213"/>
      <c r="S112" s="213"/>
      <c r="T112" s="214"/>
      <c r="AT112" s="215" t="s">
        <v>172</v>
      </c>
      <c r="AU112" s="215" t="s">
        <v>89</v>
      </c>
      <c r="AV112" s="14" t="s">
        <v>89</v>
      </c>
      <c r="AW112" s="14" t="s">
        <v>40</v>
      </c>
      <c r="AX112" s="14" t="s">
        <v>79</v>
      </c>
      <c r="AY112" s="215" t="s">
        <v>160</v>
      </c>
    </row>
    <row r="113" spans="2:51" s="15" customFormat="1" ht="11.25">
      <c r="B113" s="216"/>
      <c r="C113" s="217"/>
      <c r="D113" s="196" t="s">
        <v>172</v>
      </c>
      <c r="E113" s="218" t="s">
        <v>32</v>
      </c>
      <c r="F113" s="219" t="s">
        <v>177</v>
      </c>
      <c r="G113" s="217"/>
      <c r="H113" s="220">
        <v>3</v>
      </c>
      <c r="I113" s="221"/>
      <c r="J113" s="217"/>
      <c r="K113" s="217"/>
      <c r="L113" s="222"/>
      <c r="M113" s="223"/>
      <c r="N113" s="224"/>
      <c r="O113" s="224"/>
      <c r="P113" s="224"/>
      <c r="Q113" s="224"/>
      <c r="R113" s="224"/>
      <c r="S113" s="224"/>
      <c r="T113" s="225"/>
      <c r="AT113" s="226" t="s">
        <v>172</v>
      </c>
      <c r="AU113" s="226" t="s">
        <v>89</v>
      </c>
      <c r="AV113" s="15" t="s">
        <v>168</v>
      </c>
      <c r="AW113" s="15" t="s">
        <v>40</v>
      </c>
      <c r="AX113" s="15" t="s">
        <v>87</v>
      </c>
      <c r="AY113" s="226" t="s">
        <v>160</v>
      </c>
    </row>
    <row r="114" spans="1:65" s="2" customFormat="1" ht="16.5" customHeight="1">
      <c r="A114" s="37"/>
      <c r="B114" s="38"/>
      <c r="C114" s="176" t="s">
        <v>225</v>
      </c>
      <c r="D114" s="176" t="s">
        <v>163</v>
      </c>
      <c r="E114" s="177" t="s">
        <v>3708</v>
      </c>
      <c r="F114" s="178" t="s">
        <v>3709</v>
      </c>
      <c r="G114" s="179" t="s">
        <v>1247</v>
      </c>
      <c r="H114" s="180">
        <v>1</v>
      </c>
      <c r="I114" s="181"/>
      <c r="J114" s="182">
        <f>ROUND(I114*H114,2)</f>
        <v>0</v>
      </c>
      <c r="K114" s="178" t="s">
        <v>167</v>
      </c>
      <c r="L114" s="42"/>
      <c r="M114" s="183" t="s">
        <v>32</v>
      </c>
      <c r="N114" s="184" t="s">
        <v>50</v>
      </c>
      <c r="O114" s="67"/>
      <c r="P114" s="185">
        <f>O114*H114</f>
        <v>0</v>
      </c>
      <c r="Q114" s="185">
        <v>0</v>
      </c>
      <c r="R114" s="185">
        <f>Q114*H114</f>
        <v>0</v>
      </c>
      <c r="S114" s="185">
        <v>0</v>
      </c>
      <c r="T114" s="186">
        <f>S114*H114</f>
        <v>0</v>
      </c>
      <c r="U114" s="37"/>
      <c r="V114" s="37"/>
      <c r="W114" s="37"/>
      <c r="X114" s="37"/>
      <c r="Y114" s="37"/>
      <c r="Z114" s="37"/>
      <c r="AA114" s="37"/>
      <c r="AB114" s="37"/>
      <c r="AC114" s="37"/>
      <c r="AD114" s="37"/>
      <c r="AE114" s="37"/>
      <c r="AR114" s="187" t="s">
        <v>3254</v>
      </c>
      <c r="AT114" s="187" t="s">
        <v>163</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3254</v>
      </c>
      <c r="BM114" s="187" t="s">
        <v>3710</v>
      </c>
    </row>
    <row r="115" spans="1:47" s="2" customFormat="1" ht="11.25">
      <c r="A115" s="37"/>
      <c r="B115" s="38"/>
      <c r="C115" s="39"/>
      <c r="D115" s="189" t="s">
        <v>170</v>
      </c>
      <c r="E115" s="39"/>
      <c r="F115" s="190" t="s">
        <v>3711</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1:65" s="2" customFormat="1" ht="16.5" customHeight="1">
      <c r="A116" s="37"/>
      <c r="B116" s="38"/>
      <c r="C116" s="176" t="s">
        <v>231</v>
      </c>
      <c r="D116" s="176" t="s">
        <v>163</v>
      </c>
      <c r="E116" s="177" t="s">
        <v>3712</v>
      </c>
      <c r="F116" s="178" t="s">
        <v>3713</v>
      </c>
      <c r="G116" s="179" t="s">
        <v>1247</v>
      </c>
      <c r="H116" s="180">
        <v>1</v>
      </c>
      <c r="I116" s="181"/>
      <c r="J116" s="182">
        <f>ROUND(I116*H116,2)</f>
        <v>0</v>
      </c>
      <c r="K116" s="178" t="s">
        <v>484</v>
      </c>
      <c r="L116" s="42"/>
      <c r="M116" s="183" t="s">
        <v>32</v>
      </c>
      <c r="N116" s="184" t="s">
        <v>50</v>
      </c>
      <c r="O116" s="67"/>
      <c r="P116" s="185">
        <f>O116*H116</f>
        <v>0</v>
      </c>
      <c r="Q116" s="185">
        <v>0</v>
      </c>
      <c r="R116" s="185">
        <f>Q116*H116</f>
        <v>0</v>
      </c>
      <c r="S116" s="185">
        <v>0</v>
      </c>
      <c r="T116" s="186">
        <f>S116*H116</f>
        <v>0</v>
      </c>
      <c r="U116" s="37"/>
      <c r="V116" s="37"/>
      <c r="W116" s="37"/>
      <c r="X116" s="37"/>
      <c r="Y116" s="37"/>
      <c r="Z116" s="37"/>
      <c r="AA116" s="37"/>
      <c r="AB116" s="37"/>
      <c r="AC116" s="37"/>
      <c r="AD116" s="37"/>
      <c r="AE116" s="37"/>
      <c r="AR116" s="187" t="s">
        <v>3254</v>
      </c>
      <c r="AT116" s="187" t="s">
        <v>163</v>
      </c>
      <c r="AU116" s="187" t="s">
        <v>89</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3254</v>
      </c>
      <c r="BM116" s="187" t="s">
        <v>3714</v>
      </c>
    </row>
    <row r="117" spans="1:65" s="2" customFormat="1" ht="21.75" customHeight="1">
      <c r="A117" s="37"/>
      <c r="B117" s="38"/>
      <c r="C117" s="176" t="s">
        <v>181</v>
      </c>
      <c r="D117" s="249" t="s">
        <v>163</v>
      </c>
      <c r="E117" s="177" t="s">
        <v>3715</v>
      </c>
      <c r="F117" s="178" t="s">
        <v>3716</v>
      </c>
      <c r="G117" s="179" t="s">
        <v>1247</v>
      </c>
      <c r="H117" s="180">
        <v>2</v>
      </c>
      <c r="I117" s="181"/>
      <c r="J117" s="182">
        <f>ROUND(I117*H117,2)</f>
        <v>0</v>
      </c>
      <c r="K117" s="178" t="s">
        <v>484</v>
      </c>
      <c r="L117" s="42"/>
      <c r="M117" s="183" t="s">
        <v>32</v>
      </c>
      <c r="N117" s="184" t="s">
        <v>50</v>
      </c>
      <c r="O117" s="67"/>
      <c r="P117" s="185">
        <f>O117*H117</f>
        <v>0</v>
      </c>
      <c r="Q117" s="185">
        <v>0</v>
      </c>
      <c r="R117" s="185">
        <f>Q117*H117</f>
        <v>0</v>
      </c>
      <c r="S117" s="185">
        <v>0</v>
      </c>
      <c r="T117" s="186">
        <f>S117*H117</f>
        <v>0</v>
      </c>
      <c r="U117" s="37"/>
      <c r="V117" s="37"/>
      <c r="W117" s="37"/>
      <c r="X117" s="37"/>
      <c r="Y117" s="37"/>
      <c r="Z117" s="37"/>
      <c r="AA117" s="37"/>
      <c r="AB117" s="37"/>
      <c r="AC117" s="37"/>
      <c r="AD117" s="37"/>
      <c r="AE117" s="37"/>
      <c r="AR117" s="187" t="s">
        <v>3254</v>
      </c>
      <c r="AT117" s="187" t="s">
        <v>163</v>
      </c>
      <c r="AU117" s="187" t="s">
        <v>89</v>
      </c>
      <c r="AY117" s="19" t="s">
        <v>160</v>
      </c>
      <c r="BE117" s="188">
        <f>IF(N117="základní",J117,0)</f>
        <v>0</v>
      </c>
      <c r="BF117" s="188">
        <f>IF(N117="snížená",J117,0)</f>
        <v>0</v>
      </c>
      <c r="BG117" s="188">
        <f>IF(N117="zákl. přenesená",J117,0)</f>
        <v>0</v>
      </c>
      <c r="BH117" s="188">
        <f>IF(N117="sníž. přenesená",J117,0)</f>
        <v>0</v>
      </c>
      <c r="BI117" s="188">
        <f>IF(N117="nulová",J117,0)</f>
        <v>0</v>
      </c>
      <c r="BJ117" s="19" t="s">
        <v>87</v>
      </c>
      <c r="BK117" s="188">
        <f>ROUND(I117*H117,2)</f>
        <v>0</v>
      </c>
      <c r="BL117" s="19" t="s">
        <v>3254</v>
      </c>
      <c r="BM117" s="187" t="s">
        <v>3717</v>
      </c>
    </row>
    <row r="118" spans="2:51" s="13" customFormat="1" ht="11.25">
      <c r="B118" s="194"/>
      <c r="C118" s="195"/>
      <c r="D118" s="196" t="s">
        <v>172</v>
      </c>
      <c r="E118" s="197" t="s">
        <v>32</v>
      </c>
      <c r="F118" s="198" t="s">
        <v>3718</v>
      </c>
      <c r="G118" s="195"/>
      <c r="H118" s="197" t="s">
        <v>32</v>
      </c>
      <c r="I118" s="199"/>
      <c r="J118" s="195"/>
      <c r="K118" s="195"/>
      <c r="L118" s="200"/>
      <c r="M118" s="201"/>
      <c r="N118" s="202"/>
      <c r="O118" s="202"/>
      <c r="P118" s="202"/>
      <c r="Q118" s="202"/>
      <c r="R118" s="202"/>
      <c r="S118" s="202"/>
      <c r="T118" s="203"/>
      <c r="AT118" s="204" t="s">
        <v>172</v>
      </c>
      <c r="AU118" s="204" t="s">
        <v>89</v>
      </c>
      <c r="AV118" s="13" t="s">
        <v>87</v>
      </c>
      <c r="AW118" s="13" t="s">
        <v>40</v>
      </c>
      <c r="AX118" s="13" t="s">
        <v>79</v>
      </c>
      <c r="AY118" s="204" t="s">
        <v>160</v>
      </c>
    </row>
    <row r="119" spans="2:51" s="14" customFormat="1" ht="11.25">
      <c r="B119" s="205"/>
      <c r="C119" s="206"/>
      <c r="D119" s="196" t="s">
        <v>172</v>
      </c>
      <c r="E119" s="207" t="s">
        <v>32</v>
      </c>
      <c r="F119" s="208" t="s">
        <v>89</v>
      </c>
      <c r="G119" s="206"/>
      <c r="H119" s="209">
        <v>2</v>
      </c>
      <c r="I119" s="210"/>
      <c r="J119" s="206"/>
      <c r="K119" s="206"/>
      <c r="L119" s="211"/>
      <c r="M119" s="212"/>
      <c r="N119" s="213"/>
      <c r="O119" s="213"/>
      <c r="P119" s="213"/>
      <c r="Q119" s="213"/>
      <c r="R119" s="213"/>
      <c r="S119" s="213"/>
      <c r="T119" s="214"/>
      <c r="AT119" s="215" t="s">
        <v>172</v>
      </c>
      <c r="AU119" s="215" t="s">
        <v>89</v>
      </c>
      <c r="AV119" s="14" t="s">
        <v>89</v>
      </c>
      <c r="AW119" s="14" t="s">
        <v>40</v>
      </c>
      <c r="AX119" s="14" t="s">
        <v>87</v>
      </c>
      <c r="AY119" s="215" t="s">
        <v>160</v>
      </c>
    </row>
    <row r="120" spans="1:65" s="2" customFormat="1" ht="16.5" customHeight="1">
      <c r="A120" s="37"/>
      <c r="B120" s="38"/>
      <c r="C120" s="176" t="s">
        <v>249</v>
      </c>
      <c r="D120" s="176" t="s">
        <v>163</v>
      </c>
      <c r="E120" s="177" t="s">
        <v>3719</v>
      </c>
      <c r="F120" s="178" t="s">
        <v>3720</v>
      </c>
      <c r="G120" s="179" t="s">
        <v>259</v>
      </c>
      <c r="H120" s="180">
        <v>72</v>
      </c>
      <c r="I120" s="181"/>
      <c r="J120" s="182">
        <f>ROUND(I120*H120,2)</f>
        <v>0</v>
      </c>
      <c r="K120" s="178" t="s">
        <v>167</v>
      </c>
      <c r="L120" s="42"/>
      <c r="M120" s="183" t="s">
        <v>32</v>
      </c>
      <c r="N120" s="184" t="s">
        <v>50</v>
      </c>
      <c r="O120" s="67"/>
      <c r="P120" s="185">
        <f>O120*H120</f>
        <v>0</v>
      </c>
      <c r="Q120" s="185">
        <v>0</v>
      </c>
      <c r="R120" s="185">
        <f>Q120*H120</f>
        <v>0</v>
      </c>
      <c r="S120" s="185">
        <v>0</v>
      </c>
      <c r="T120" s="186">
        <f>S120*H120</f>
        <v>0</v>
      </c>
      <c r="U120" s="37"/>
      <c r="V120" s="37"/>
      <c r="W120" s="37"/>
      <c r="X120" s="37"/>
      <c r="Y120" s="37"/>
      <c r="Z120" s="37"/>
      <c r="AA120" s="37"/>
      <c r="AB120" s="37"/>
      <c r="AC120" s="37"/>
      <c r="AD120" s="37"/>
      <c r="AE120" s="37"/>
      <c r="AR120" s="187" t="s">
        <v>3254</v>
      </c>
      <c r="AT120" s="187" t="s">
        <v>163</v>
      </c>
      <c r="AU120" s="187" t="s">
        <v>89</v>
      </c>
      <c r="AY120" s="19" t="s">
        <v>160</v>
      </c>
      <c r="BE120" s="188">
        <f>IF(N120="základní",J120,0)</f>
        <v>0</v>
      </c>
      <c r="BF120" s="188">
        <f>IF(N120="snížená",J120,0)</f>
        <v>0</v>
      </c>
      <c r="BG120" s="188">
        <f>IF(N120="zákl. přenesená",J120,0)</f>
        <v>0</v>
      </c>
      <c r="BH120" s="188">
        <f>IF(N120="sníž. přenesená",J120,0)</f>
        <v>0</v>
      </c>
      <c r="BI120" s="188">
        <f>IF(N120="nulová",J120,0)</f>
        <v>0</v>
      </c>
      <c r="BJ120" s="19" t="s">
        <v>87</v>
      </c>
      <c r="BK120" s="188">
        <f>ROUND(I120*H120,2)</f>
        <v>0</v>
      </c>
      <c r="BL120" s="19" t="s">
        <v>3254</v>
      </c>
      <c r="BM120" s="187" t="s">
        <v>3721</v>
      </c>
    </row>
    <row r="121" spans="1:47" s="2" customFormat="1" ht="11.25">
      <c r="A121" s="37"/>
      <c r="B121" s="38"/>
      <c r="C121" s="39"/>
      <c r="D121" s="189" t="s">
        <v>170</v>
      </c>
      <c r="E121" s="39"/>
      <c r="F121" s="190" t="s">
        <v>3722</v>
      </c>
      <c r="G121" s="39"/>
      <c r="H121" s="39"/>
      <c r="I121" s="191"/>
      <c r="J121" s="39"/>
      <c r="K121" s="39"/>
      <c r="L121" s="42"/>
      <c r="M121" s="192"/>
      <c r="N121" s="193"/>
      <c r="O121" s="67"/>
      <c r="P121" s="67"/>
      <c r="Q121" s="67"/>
      <c r="R121" s="67"/>
      <c r="S121" s="67"/>
      <c r="T121" s="68"/>
      <c r="U121" s="37"/>
      <c r="V121" s="37"/>
      <c r="W121" s="37"/>
      <c r="X121" s="37"/>
      <c r="Y121" s="37"/>
      <c r="Z121" s="37"/>
      <c r="AA121" s="37"/>
      <c r="AB121" s="37"/>
      <c r="AC121" s="37"/>
      <c r="AD121" s="37"/>
      <c r="AE121" s="37"/>
      <c r="AT121" s="19" t="s">
        <v>170</v>
      </c>
      <c r="AU121" s="19" t="s">
        <v>89</v>
      </c>
    </row>
    <row r="122" spans="2:51" s="13" customFormat="1" ht="11.25">
      <c r="B122" s="194"/>
      <c r="C122" s="195"/>
      <c r="D122" s="196" t="s">
        <v>172</v>
      </c>
      <c r="E122" s="197" t="s">
        <v>32</v>
      </c>
      <c r="F122" s="198" t="s">
        <v>3723</v>
      </c>
      <c r="G122" s="195"/>
      <c r="H122" s="197" t="s">
        <v>32</v>
      </c>
      <c r="I122" s="199"/>
      <c r="J122" s="195"/>
      <c r="K122" s="195"/>
      <c r="L122" s="200"/>
      <c r="M122" s="201"/>
      <c r="N122" s="202"/>
      <c r="O122" s="202"/>
      <c r="P122" s="202"/>
      <c r="Q122" s="202"/>
      <c r="R122" s="202"/>
      <c r="S122" s="202"/>
      <c r="T122" s="203"/>
      <c r="AT122" s="204" t="s">
        <v>172</v>
      </c>
      <c r="AU122" s="204" t="s">
        <v>89</v>
      </c>
      <c r="AV122" s="13" t="s">
        <v>87</v>
      </c>
      <c r="AW122" s="13" t="s">
        <v>40</v>
      </c>
      <c r="AX122" s="13" t="s">
        <v>79</v>
      </c>
      <c r="AY122" s="204" t="s">
        <v>160</v>
      </c>
    </row>
    <row r="123" spans="2:51" s="13" customFormat="1" ht="11.25">
      <c r="B123" s="194"/>
      <c r="C123" s="195"/>
      <c r="D123" s="196" t="s">
        <v>172</v>
      </c>
      <c r="E123" s="197" t="s">
        <v>32</v>
      </c>
      <c r="F123" s="198" t="s">
        <v>3724</v>
      </c>
      <c r="G123" s="195"/>
      <c r="H123" s="197" t="s">
        <v>32</v>
      </c>
      <c r="I123" s="199"/>
      <c r="J123" s="195"/>
      <c r="K123" s="195"/>
      <c r="L123" s="200"/>
      <c r="M123" s="201"/>
      <c r="N123" s="202"/>
      <c r="O123" s="202"/>
      <c r="P123" s="202"/>
      <c r="Q123" s="202"/>
      <c r="R123" s="202"/>
      <c r="S123" s="202"/>
      <c r="T123" s="203"/>
      <c r="AT123" s="204" t="s">
        <v>172</v>
      </c>
      <c r="AU123" s="204" t="s">
        <v>89</v>
      </c>
      <c r="AV123" s="13" t="s">
        <v>87</v>
      </c>
      <c r="AW123" s="13" t="s">
        <v>40</v>
      </c>
      <c r="AX123" s="13" t="s">
        <v>79</v>
      </c>
      <c r="AY123" s="204" t="s">
        <v>160</v>
      </c>
    </row>
    <row r="124" spans="2:51" s="14" customFormat="1" ht="11.25">
      <c r="B124" s="205"/>
      <c r="C124" s="206"/>
      <c r="D124" s="196" t="s">
        <v>172</v>
      </c>
      <c r="E124" s="207" t="s">
        <v>32</v>
      </c>
      <c r="F124" s="208" t="s">
        <v>3725</v>
      </c>
      <c r="G124" s="206"/>
      <c r="H124" s="209">
        <v>72</v>
      </c>
      <c r="I124" s="210"/>
      <c r="J124" s="206"/>
      <c r="K124" s="206"/>
      <c r="L124" s="211"/>
      <c r="M124" s="212"/>
      <c r="N124" s="213"/>
      <c r="O124" s="213"/>
      <c r="P124" s="213"/>
      <c r="Q124" s="213"/>
      <c r="R124" s="213"/>
      <c r="S124" s="213"/>
      <c r="T124" s="214"/>
      <c r="AT124" s="215" t="s">
        <v>172</v>
      </c>
      <c r="AU124" s="215" t="s">
        <v>89</v>
      </c>
      <c r="AV124" s="14" t="s">
        <v>89</v>
      </c>
      <c r="AW124" s="14" t="s">
        <v>40</v>
      </c>
      <c r="AX124" s="14" t="s">
        <v>87</v>
      </c>
      <c r="AY124" s="215" t="s">
        <v>160</v>
      </c>
    </row>
    <row r="125" spans="1:65" s="2" customFormat="1" ht="16.5" customHeight="1">
      <c r="A125" s="37"/>
      <c r="B125" s="38"/>
      <c r="C125" s="176" t="s">
        <v>256</v>
      </c>
      <c r="D125" s="176" t="s">
        <v>163</v>
      </c>
      <c r="E125" s="177" t="s">
        <v>3726</v>
      </c>
      <c r="F125" s="178" t="s">
        <v>3727</v>
      </c>
      <c r="G125" s="179" t="s">
        <v>1247</v>
      </c>
      <c r="H125" s="180">
        <v>1</v>
      </c>
      <c r="I125" s="181"/>
      <c r="J125" s="182">
        <f>ROUND(I125*H125,2)</f>
        <v>0</v>
      </c>
      <c r="K125" s="178" t="s">
        <v>167</v>
      </c>
      <c r="L125" s="42"/>
      <c r="M125" s="183" t="s">
        <v>32</v>
      </c>
      <c r="N125" s="184"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3254</v>
      </c>
      <c r="AT125" s="187" t="s">
        <v>163</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3254</v>
      </c>
      <c r="BM125" s="187" t="s">
        <v>3728</v>
      </c>
    </row>
    <row r="126" spans="1:47" s="2" customFormat="1" ht="11.25">
      <c r="A126" s="37"/>
      <c r="B126" s="38"/>
      <c r="C126" s="39"/>
      <c r="D126" s="189" t="s">
        <v>170</v>
      </c>
      <c r="E126" s="39"/>
      <c r="F126" s="190" t="s">
        <v>3729</v>
      </c>
      <c r="G126" s="39"/>
      <c r="H126" s="39"/>
      <c r="I126" s="191"/>
      <c r="J126" s="39"/>
      <c r="K126" s="39"/>
      <c r="L126" s="42"/>
      <c r="M126" s="192"/>
      <c r="N126" s="193"/>
      <c r="O126" s="67"/>
      <c r="P126" s="67"/>
      <c r="Q126" s="67"/>
      <c r="R126" s="67"/>
      <c r="S126" s="67"/>
      <c r="T126" s="68"/>
      <c r="U126" s="37"/>
      <c r="V126" s="37"/>
      <c r="W126" s="37"/>
      <c r="X126" s="37"/>
      <c r="Y126" s="37"/>
      <c r="Z126" s="37"/>
      <c r="AA126" s="37"/>
      <c r="AB126" s="37"/>
      <c r="AC126" s="37"/>
      <c r="AD126" s="37"/>
      <c r="AE126" s="37"/>
      <c r="AT126" s="19" t="s">
        <v>170</v>
      </c>
      <c r="AU126" s="19" t="s">
        <v>89</v>
      </c>
    </row>
    <row r="127" spans="1:65" s="2" customFormat="1" ht="16.5" customHeight="1">
      <c r="A127" s="37"/>
      <c r="B127" s="38"/>
      <c r="C127" s="176" t="s">
        <v>267</v>
      </c>
      <c r="D127" s="176" t="s">
        <v>163</v>
      </c>
      <c r="E127" s="177" t="s">
        <v>3730</v>
      </c>
      <c r="F127" s="178" t="s">
        <v>3731</v>
      </c>
      <c r="G127" s="179" t="s">
        <v>1247</v>
      </c>
      <c r="H127" s="180">
        <v>1</v>
      </c>
      <c r="I127" s="181"/>
      <c r="J127" s="182">
        <f>ROUND(I127*H127,2)</f>
        <v>0</v>
      </c>
      <c r="K127" s="178" t="s">
        <v>167</v>
      </c>
      <c r="L127" s="42"/>
      <c r="M127" s="183" t="s">
        <v>32</v>
      </c>
      <c r="N127" s="184" t="s">
        <v>50</v>
      </c>
      <c r="O127" s="67"/>
      <c r="P127" s="185">
        <f>O127*H127</f>
        <v>0</v>
      </c>
      <c r="Q127" s="185">
        <v>0</v>
      </c>
      <c r="R127" s="185">
        <f>Q127*H127</f>
        <v>0</v>
      </c>
      <c r="S127" s="185">
        <v>0</v>
      </c>
      <c r="T127" s="186">
        <f>S127*H127</f>
        <v>0</v>
      </c>
      <c r="U127" s="37"/>
      <c r="V127" s="37"/>
      <c r="W127" s="37"/>
      <c r="X127" s="37"/>
      <c r="Y127" s="37"/>
      <c r="Z127" s="37"/>
      <c r="AA127" s="37"/>
      <c r="AB127" s="37"/>
      <c r="AC127" s="37"/>
      <c r="AD127" s="37"/>
      <c r="AE127" s="37"/>
      <c r="AR127" s="187" t="s">
        <v>3254</v>
      </c>
      <c r="AT127" s="187" t="s">
        <v>163</v>
      </c>
      <c r="AU127" s="187" t="s">
        <v>89</v>
      </c>
      <c r="AY127" s="19" t="s">
        <v>160</v>
      </c>
      <c r="BE127" s="188">
        <f>IF(N127="základní",J127,0)</f>
        <v>0</v>
      </c>
      <c r="BF127" s="188">
        <f>IF(N127="snížená",J127,0)</f>
        <v>0</v>
      </c>
      <c r="BG127" s="188">
        <f>IF(N127="zákl. přenesená",J127,0)</f>
        <v>0</v>
      </c>
      <c r="BH127" s="188">
        <f>IF(N127="sníž. přenesená",J127,0)</f>
        <v>0</v>
      </c>
      <c r="BI127" s="188">
        <f>IF(N127="nulová",J127,0)</f>
        <v>0</v>
      </c>
      <c r="BJ127" s="19" t="s">
        <v>87</v>
      </c>
      <c r="BK127" s="188">
        <f>ROUND(I127*H127,2)</f>
        <v>0</v>
      </c>
      <c r="BL127" s="19" t="s">
        <v>3254</v>
      </c>
      <c r="BM127" s="187" t="s">
        <v>3732</v>
      </c>
    </row>
    <row r="128" spans="1:47" s="2" customFormat="1" ht="11.25">
      <c r="A128" s="37"/>
      <c r="B128" s="38"/>
      <c r="C128" s="39"/>
      <c r="D128" s="189" t="s">
        <v>170</v>
      </c>
      <c r="E128" s="39"/>
      <c r="F128" s="190" t="s">
        <v>3733</v>
      </c>
      <c r="G128" s="39"/>
      <c r="H128" s="39"/>
      <c r="I128" s="191"/>
      <c r="J128" s="39"/>
      <c r="K128" s="39"/>
      <c r="L128" s="42"/>
      <c r="M128" s="192"/>
      <c r="N128" s="193"/>
      <c r="O128" s="67"/>
      <c r="P128" s="67"/>
      <c r="Q128" s="67"/>
      <c r="R128" s="67"/>
      <c r="S128" s="67"/>
      <c r="T128" s="68"/>
      <c r="U128" s="37"/>
      <c r="V128" s="37"/>
      <c r="W128" s="37"/>
      <c r="X128" s="37"/>
      <c r="Y128" s="37"/>
      <c r="Z128" s="37"/>
      <c r="AA128" s="37"/>
      <c r="AB128" s="37"/>
      <c r="AC128" s="37"/>
      <c r="AD128" s="37"/>
      <c r="AE128" s="37"/>
      <c r="AT128" s="19" t="s">
        <v>170</v>
      </c>
      <c r="AU128" s="19" t="s">
        <v>89</v>
      </c>
    </row>
    <row r="129" spans="2:63" s="12" customFormat="1" ht="22.9" customHeight="1">
      <c r="B129" s="160"/>
      <c r="C129" s="161"/>
      <c r="D129" s="162" t="s">
        <v>78</v>
      </c>
      <c r="E129" s="174" t="s">
        <v>3250</v>
      </c>
      <c r="F129" s="174" t="s">
        <v>3251</v>
      </c>
      <c r="G129" s="161"/>
      <c r="H129" s="161"/>
      <c r="I129" s="164"/>
      <c r="J129" s="175">
        <f>BK129</f>
        <v>0</v>
      </c>
      <c r="K129" s="161"/>
      <c r="L129" s="166"/>
      <c r="M129" s="167"/>
      <c r="N129" s="168"/>
      <c r="O129" s="168"/>
      <c r="P129" s="169">
        <f>SUM(P130:P135)</f>
        <v>0</v>
      </c>
      <c r="Q129" s="168"/>
      <c r="R129" s="169">
        <f>SUM(R130:R135)</f>
        <v>0</v>
      </c>
      <c r="S129" s="168"/>
      <c r="T129" s="170">
        <f>SUM(T130:T135)</f>
        <v>0</v>
      </c>
      <c r="AR129" s="171" t="s">
        <v>216</v>
      </c>
      <c r="AT129" s="172" t="s">
        <v>78</v>
      </c>
      <c r="AU129" s="172" t="s">
        <v>87</v>
      </c>
      <c r="AY129" s="171" t="s">
        <v>160</v>
      </c>
      <c r="BK129" s="173">
        <f>SUM(BK130:BK135)</f>
        <v>0</v>
      </c>
    </row>
    <row r="130" spans="1:65" s="2" customFormat="1" ht="16.5" customHeight="1">
      <c r="A130" s="37"/>
      <c r="B130" s="38"/>
      <c r="C130" s="176" t="s">
        <v>281</v>
      </c>
      <c r="D130" s="176" t="s">
        <v>163</v>
      </c>
      <c r="E130" s="177" t="s">
        <v>3734</v>
      </c>
      <c r="F130" s="178" t="s">
        <v>3251</v>
      </c>
      <c r="G130" s="179" t="s">
        <v>1247</v>
      </c>
      <c r="H130" s="180">
        <v>1</v>
      </c>
      <c r="I130" s="181"/>
      <c r="J130" s="182">
        <f>ROUND(I130*H130,2)</f>
        <v>0</v>
      </c>
      <c r="K130" s="178" t="s">
        <v>167</v>
      </c>
      <c r="L130" s="42"/>
      <c r="M130" s="183" t="s">
        <v>32</v>
      </c>
      <c r="N130" s="184" t="s">
        <v>50</v>
      </c>
      <c r="O130" s="67"/>
      <c r="P130" s="185">
        <f>O130*H130</f>
        <v>0</v>
      </c>
      <c r="Q130" s="185">
        <v>0</v>
      </c>
      <c r="R130" s="185">
        <f>Q130*H130</f>
        <v>0</v>
      </c>
      <c r="S130" s="185">
        <v>0</v>
      </c>
      <c r="T130" s="186">
        <f>S130*H130</f>
        <v>0</v>
      </c>
      <c r="U130" s="37"/>
      <c r="V130" s="37"/>
      <c r="W130" s="37"/>
      <c r="X130" s="37"/>
      <c r="Y130" s="37"/>
      <c r="Z130" s="37"/>
      <c r="AA130" s="37"/>
      <c r="AB130" s="37"/>
      <c r="AC130" s="37"/>
      <c r="AD130" s="37"/>
      <c r="AE130" s="37"/>
      <c r="AR130" s="187" t="s">
        <v>3254</v>
      </c>
      <c r="AT130" s="187" t="s">
        <v>163</v>
      </c>
      <c r="AU130" s="187" t="s">
        <v>89</v>
      </c>
      <c r="AY130" s="19" t="s">
        <v>160</v>
      </c>
      <c r="BE130" s="188">
        <f>IF(N130="základní",J130,0)</f>
        <v>0</v>
      </c>
      <c r="BF130" s="188">
        <f>IF(N130="snížená",J130,0)</f>
        <v>0</v>
      </c>
      <c r="BG130" s="188">
        <f>IF(N130="zákl. přenesená",J130,0)</f>
        <v>0</v>
      </c>
      <c r="BH130" s="188">
        <f>IF(N130="sníž. přenesená",J130,0)</f>
        <v>0</v>
      </c>
      <c r="BI130" s="188">
        <f>IF(N130="nulová",J130,0)</f>
        <v>0</v>
      </c>
      <c r="BJ130" s="19" t="s">
        <v>87</v>
      </c>
      <c r="BK130" s="188">
        <f>ROUND(I130*H130,2)</f>
        <v>0</v>
      </c>
      <c r="BL130" s="19" t="s">
        <v>3254</v>
      </c>
      <c r="BM130" s="187" t="s">
        <v>3735</v>
      </c>
    </row>
    <row r="131" spans="1:47" s="2" customFormat="1" ht="11.25">
      <c r="A131" s="37"/>
      <c r="B131" s="38"/>
      <c r="C131" s="39"/>
      <c r="D131" s="189" t="s">
        <v>170</v>
      </c>
      <c r="E131" s="39"/>
      <c r="F131" s="190" t="s">
        <v>3736</v>
      </c>
      <c r="G131" s="39"/>
      <c r="H131" s="39"/>
      <c r="I131" s="191"/>
      <c r="J131" s="39"/>
      <c r="K131" s="39"/>
      <c r="L131" s="42"/>
      <c r="M131" s="192"/>
      <c r="N131" s="193"/>
      <c r="O131" s="67"/>
      <c r="P131" s="67"/>
      <c r="Q131" s="67"/>
      <c r="R131" s="67"/>
      <c r="S131" s="67"/>
      <c r="T131" s="68"/>
      <c r="U131" s="37"/>
      <c r="V131" s="37"/>
      <c r="W131" s="37"/>
      <c r="X131" s="37"/>
      <c r="Y131" s="37"/>
      <c r="Z131" s="37"/>
      <c r="AA131" s="37"/>
      <c r="AB131" s="37"/>
      <c r="AC131" s="37"/>
      <c r="AD131" s="37"/>
      <c r="AE131" s="37"/>
      <c r="AT131" s="19" t="s">
        <v>170</v>
      </c>
      <c r="AU131" s="19" t="s">
        <v>89</v>
      </c>
    </row>
    <row r="132" spans="1:65" s="2" customFormat="1" ht="16.5" customHeight="1">
      <c r="A132" s="37"/>
      <c r="B132" s="38"/>
      <c r="C132" s="176" t="s">
        <v>289</v>
      </c>
      <c r="D132" s="176" t="s">
        <v>163</v>
      </c>
      <c r="E132" s="177" t="s">
        <v>3737</v>
      </c>
      <c r="F132" s="178" t="s">
        <v>3738</v>
      </c>
      <c r="G132" s="179" t="s">
        <v>1247</v>
      </c>
      <c r="H132" s="180">
        <v>1</v>
      </c>
      <c r="I132" s="181"/>
      <c r="J132" s="182">
        <f>ROUND(I132*H132,2)</f>
        <v>0</v>
      </c>
      <c r="K132" s="178" t="s">
        <v>167</v>
      </c>
      <c r="L132" s="42"/>
      <c r="M132" s="183" t="s">
        <v>32</v>
      </c>
      <c r="N132" s="184" t="s">
        <v>50</v>
      </c>
      <c r="O132" s="67"/>
      <c r="P132" s="185">
        <f>O132*H132</f>
        <v>0</v>
      </c>
      <c r="Q132" s="185">
        <v>0</v>
      </c>
      <c r="R132" s="185">
        <f>Q132*H132</f>
        <v>0</v>
      </c>
      <c r="S132" s="185">
        <v>0</v>
      </c>
      <c r="T132" s="186">
        <f>S132*H132</f>
        <v>0</v>
      </c>
      <c r="U132" s="37"/>
      <c r="V132" s="37"/>
      <c r="W132" s="37"/>
      <c r="X132" s="37"/>
      <c r="Y132" s="37"/>
      <c r="Z132" s="37"/>
      <c r="AA132" s="37"/>
      <c r="AB132" s="37"/>
      <c r="AC132" s="37"/>
      <c r="AD132" s="37"/>
      <c r="AE132" s="37"/>
      <c r="AR132" s="187" t="s">
        <v>3254</v>
      </c>
      <c r="AT132" s="187" t="s">
        <v>163</v>
      </c>
      <c r="AU132" s="187" t="s">
        <v>89</v>
      </c>
      <c r="AY132" s="19" t="s">
        <v>160</v>
      </c>
      <c r="BE132" s="188">
        <f>IF(N132="základní",J132,0)</f>
        <v>0</v>
      </c>
      <c r="BF132" s="188">
        <f>IF(N132="snížená",J132,0)</f>
        <v>0</v>
      </c>
      <c r="BG132" s="188">
        <f>IF(N132="zákl. přenesená",J132,0)</f>
        <v>0</v>
      </c>
      <c r="BH132" s="188">
        <f>IF(N132="sníž. přenesená",J132,0)</f>
        <v>0</v>
      </c>
      <c r="BI132" s="188">
        <f>IF(N132="nulová",J132,0)</f>
        <v>0</v>
      </c>
      <c r="BJ132" s="19" t="s">
        <v>87</v>
      </c>
      <c r="BK132" s="188">
        <f>ROUND(I132*H132,2)</f>
        <v>0</v>
      </c>
      <c r="BL132" s="19" t="s">
        <v>3254</v>
      </c>
      <c r="BM132" s="187" t="s">
        <v>3739</v>
      </c>
    </row>
    <row r="133" spans="1:47" s="2" customFormat="1" ht="11.25">
      <c r="A133" s="37"/>
      <c r="B133" s="38"/>
      <c r="C133" s="39"/>
      <c r="D133" s="189" t="s">
        <v>170</v>
      </c>
      <c r="E133" s="39"/>
      <c r="F133" s="190" t="s">
        <v>3740</v>
      </c>
      <c r="G133" s="39"/>
      <c r="H133" s="39"/>
      <c r="I133" s="191"/>
      <c r="J133" s="39"/>
      <c r="K133" s="39"/>
      <c r="L133" s="42"/>
      <c r="M133" s="192"/>
      <c r="N133" s="193"/>
      <c r="O133" s="67"/>
      <c r="P133" s="67"/>
      <c r="Q133" s="67"/>
      <c r="R133" s="67"/>
      <c r="S133" s="67"/>
      <c r="T133" s="68"/>
      <c r="U133" s="37"/>
      <c r="V133" s="37"/>
      <c r="W133" s="37"/>
      <c r="X133" s="37"/>
      <c r="Y133" s="37"/>
      <c r="Z133" s="37"/>
      <c r="AA133" s="37"/>
      <c r="AB133" s="37"/>
      <c r="AC133" s="37"/>
      <c r="AD133" s="37"/>
      <c r="AE133" s="37"/>
      <c r="AT133" s="19" t="s">
        <v>170</v>
      </c>
      <c r="AU133" s="19" t="s">
        <v>89</v>
      </c>
    </row>
    <row r="134" spans="1:65" s="2" customFormat="1" ht="16.5" customHeight="1">
      <c r="A134" s="37"/>
      <c r="B134" s="38"/>
      <c r="C134" s="176" t="s">
        <v>297</v>
      </c>
      <c r="D134" s="176" t="s">
        <v>163</v>
      </c>
      <c r="E134" s="177" t="s">
        <v>3741</v>
      </c>
      <c r="F134" s="178" t="s">
        <v>3742</v>
      </c>
      <c r="G134" s="179" t="s">
        <v>1247</v>
      </c>
      <c r="H134" s="180">
        <v>1</v>
      </c>
      <c r="I134" s="181"/>
      <c r="J134" s="182">
        <f>ROUND(I134*H134,2)</f>
        <v>0</v>
      </c>
      <c r="K134" s="178" t="s">
        <v>167</v>
      </c>
      <c r="L134" s="42"/>
      <c r="M134" s="183" t="s">
        <v>32</v>
      </c>
      <c r="N134" s="184" t="s">
        <v>50</v>
      </c>
      <c r="O134" s="67"/>
      <c r="P134" s="185">
        <f>O134*H134</f>
        <v>0</v>
      </c>
      <c r="Q134" s="185">
        <v>0</v>
      </c>
      <c r="R134" s="185">
        <f>Q134*H134</f>
        <v>0</v>
      </c>
      <c r="S134" s="185">
        <v>0</v>
      </c>
      <c r="T134" s="186">
        <f>S134*H134</f>
        <v>0</v>
      </c>
      <c r="U134" s="37"/>
      <c r="V134" s="37"/>
      <c r="W134" s="37"/>
      <c r="X134" s="37"/>
      <c r="Y134" s="37"/>
      <c r="Z134" s="37"/>
      <c r="AA134" s="37"/>
      <c r="AB134" s="37"/>
      <c r="AC134" s="37"/>
      <c r="AD134" s="37"/>
      <c r="AE134" s="37"/>
      <c r="AR134" s="187" t="s">
        <v>3254</v>
      </c>
      <c r="AT134" s="187" t="s">
        <v>163</v>
      </c>
      <c r="AU134" s="187" t="s">
        <v>89</v>
      </c>
      <c r="AY134" s="19" t="s">
        <v>160</v>
      </c>
      <c r="BE134" s="188">
        <f>IF(N134="základní",J134,0)</f>
        <v>0</v>
      </c>
      <c r="BF134" s="188">
        <f>IF(N134="snížená",J134,0)</f>
        <v>0</v>
      </c>
      <c r="BG134" s="188">
        <f>IF(N134="zákl. přenesená",J134,0)</f>
        <v>0</v>
      </c>
      <c r="BH134" s="188">
        <f>IF(N134="sníž. přenesená",J134,0)</f>
        <v>0</v>
      </c>
      <c r="BI134" s="188">
        <f>IF(N134="nulová",J134,0)</f>
        <v>0</v>
      </c>
      <c r="BJ134" s="19" t="s">
        <v>87</v>
      </c>
      <c r="BK134" s="188">
        <f>ROUND(I134*H134,2)</f>
        <v>0</v>
      </c>
      <c r="BL134" s="19" t="s">
        <v>3254</v>
      </c>
      <c r="BM134" s="187" t="s">
        <v>3743</v>
      </c>
    </row>
    <row r="135" spans="1:47" s="2" customFormat="1" ht="11.25">
      <c r="A135" s="37"/>
      <c r="B135" s="38"/>
      <c r="C135" s="39"/>
      <c r="D135" s="189" t="s">
        <v>170</v>
      </c>
      <c r="E135" s="39"/>
      <c r="F135" s="190" t="s">
        <v>3744</v>
      </c>
      <c r="G135" s="39"/>
      <c r="H135" s="39"/>
      <c r="I135" s="191"/>
      <c r="J135" s="39"/>
      <c r="K135" s="39"/>
      <c r="L135" s="42"/>
      <c r="M135" s="192"/>
      <c r="N135" s="193"/>
      <c r="O135" s="67"/>
      <c r="P135" s="67"/>
      <c r="Q135" s="67"/>
      <c r="R135" s="67"/>
      <c r="S135" s="67"/>
      <c r="T135" s="68"/>
      <c r="U135" s="37"/>
      <c r="V135" s="37"/>
      <c r="W135" s="37"/>
      <c r="X135" s="37"/>
      <c r="Y135" s="37"/>
      <c r="Z135" s="37"/>
      <c r="AA135" s="37"/>
      <c r="AB135" s="37"/>
      <c r="AC135" s="37"/>
      <c r="AD135" s="37"/>
      <c r="AE135" s="37"/>
      <c r="AT135" s="19" t="s">
        <v>170</v>
      </c>
      <c r="AU135" s="19" t="s">
        <v>89</v>
      </c>
    </row>
    <row r="136" spans="2:63" s="12" customFormat="1" ht="22.9" customHeight="1">
      <c r="B136" s="160"/>
      <c r="C136" s="161"/>
      <c r="D136" s="162" t="s">
        <v>78</v>
      </c>
      <c r="E136" s="174" t="s">
        <v>3745</v>
      </c>
      <c r="F136" s="174" t="s">
        <v>3746</v>
      </c>
      <c r="G136" s="161"/>
      <c r="H136" s="161"/>
      <c r="I136" s="164"/>
      <c r="J136" s="175">
        <f>BK136</f>
        <v>0</v>
      </c>
      <c r="K136" s="161"/>
      <c r="L136" s="166"/>
      <c r="M136" s="167"/>
      <c r="N136" s="168"/>
      <c r="O136" s="168"/>
      <c r="P136" s="169">
        <f>SUM(P137:P138)</f>
        <v>0</v>
      </c>
      <c r="Q136" s="168"/>
      <c r="R136" s="169">
        <f>SUM(R137:R138)</f>
        <v>0</v>
      </c>
      <c r="S136" s="168"/>
      <c r="T136" s="170">
        <f>SUM(T137:T138)</f>
        <v>0</v>
      </c>
      <c r="AR136" s="171" t="s">
        <v>216</v>
      </c>
      <c r="AT136" s="172" t="s">
        <v>78</v>
      </c>
      <c r="AU136" s="172" t="s">
        <v>87</v>
      </c>
      <c r="AY136" s="171" t="s">
        <v>160</v>
      </c>
      <c r="BK136" s="173">
        <f>SUM(BK137:BK138)</f>
        <v>0</v>
      </c>
    </row>
    <row r="137" spans="1:65" s="2" customFormat="1" ht="16.5" customHeight="1">
      <c r="A137" s="37"/>
      <c r="B137" s="38"/>
      <c r="C137" s="176" t="s">
        <v>8</v>
      </c>
      <c r="D137" s="176" t="s">
        <v>163</v>
      </c>
      <c r="E137" s="177" t="s">
        <v>3747</v>
      </c>
      <c r="F137" s="178" t="s">
        <v>3748</v>
      </c>
      <c r="G137" s="179" t="s">
        <v>1247</v>
      </c>
      <c r="H137" s="180">
        <v>1</v>
      </c>
      <c r="I137" s="181"/>
      <c r="J137" s="182">
        <f>ROUND(I137*H137,2)</f>
        <v>0</v>
      </c>
      <c r="K137" s="178" t="s">
        <v>167</v>
      </c>
      <c r="L137" s="42"/>
      <c r="M137" s="183" t="s">
        <v>32</v>
      </c>
      <c r="N137" s="184" t="s">
        <v>50</v>
      </c>
      <c r="O137" s="67"/>
      <c r="P137" s="185">
        <f>O137*H137</f>
        <v>0</v>
      </c>
      <c r="Q137" s="185">
        <v>0</v>
      </c>
      <c r="R137" s="185">
        <f>Q137*H137</f>
        <v>0</v>
      </c>
      <c r="S137" s="185">
        <v>0</v>
      </c>
      <c r="T137" s="186">
        <f>S137*H137</f>
        <v>0</v>
      </c>
      <c r="U137" s="37"/>
      <c r="V137" s="37"/>
      <c r="W137" s="37"/>
      <c r="X137" s="37"/>
      <c r="Y137" s="37"/>
      <c r="Z137" s="37"/>
      <c r="AA137" s="37"/>
      <c r="AB137" s="37"/>
      <c r="AC137" s="37"/>
      <c r="AD137" s="37"/>
      <c r="AE137" s="37"/>
      <c r="AR137" s="187" t="s">
        <v>3254</v>
      </c>
      <c r="AT137" s="187" t="s">
        <v>163</v>
      </c>
      <c r="AU137" s="187" t="s">
        <v>89</v>
      </c>
      <c r="AY137" s="19" t="s">
        <v>160</v>
      </c>
      <c r="BE137" s="188">
        <f>IF(N137="základní",J137,0)</f>
        <v>0</v>
      </c>
      <c r="BF137" s="188">
        <f>IF(N137="snížená",J137,0)</f>
        <v>0</v>
      </c>
      <c r="BG137" s="188">
        <f>IF(N137="zákl. přenesená",J137,0)</f>
        <v>0</v>
      </c>
      <c r="BH137" s="188">
        <f>IF(N137="sníž. přenesená",J137,0)</f>
        <v>0</v>
      </c>
      <c r="BI137" s="188">
        <f>IF(N137="nulová",J137,0)</f>
        <v>0</v>
      </c>
      <c r="BJ137" s="19" t="s">
        <v>87</v>
      </c>
      <c r="BK137" s="188">
        <f>ROUND(I137*H137,2)</f>
        <v>0</v>
      </c>
      <c r="BL137" s="19" t="s">
        <v>3254</v>
      </c>
      <c r="BM137" s="187" t="s">
        <v>3749</v>
      </c>
    </row>
    <row r="138" spans="1:47" s="2" customFormat="1" ht="11.25">
      <c r="A138" s="37"/>
      <c r="B138" s="38"/>
      <c r="C138" s="39"/>
      <c r="D138" s="189" t="s">
        <v>170</v>
      </c>
      <c r="E138" s="39"/>
      <c r="F138" s="190" t="s">
        <v>3750</v>
      </c>
      <c r="G138" s="39"/>
      <c r="H138" s="39"/>
      <c r="I138" s="191"/>
      <c r="J138" s="39"/>
      <c r="K138" s="39"/>
      <c r="L138" s="42"/>
      <c r="M138" s="192"/>
      <c r="N138" s="193"/>
      <c r="O138" s="67"/>
      <c r="P138" s="67"/>
      <c r="Q138" s="67"/>
      <c r="R138" s="67"/>
      <c r="S138" s="67"/>
      <c r="T138" s="68"/>
      <c r="U138" s="37"/>
      <c r="V138" s="37"/>
      <c r="W138" s="37"/>
      <c r="X138" s="37"/>
      <c r="Y138" s="37"/>
      <c r="Z138" s="37"/>
      <c r="AA138" s="37"/>
      <c r="AB138" s="37"/>
      <c r="AC138" s="37"/>
      <c r="AD138" s="37"/>
      <c r="AE138" s="37"/>
      <c r="AT138" s="19" t="s">
        <v>170</v>
      </c>
      <c r="AU138" s="19" t="s">
        <v>89</v>
      </c>
    </row>
    <row r="139" spans="2:63" s="12" customFormat="1" ht="22.9" customHeight="1">
      <c r="B139" s="160"/>
      <c r="C139" s="161"/>
      <c r="D139" s="162" t="s">
        <v>78</v>
      </c>
      <c r="E139" s="174" t="s">
        <v>3751</v>
      </c>
      <c r="F139" s="174" t="s">
        <v>3752</v>
      </c>
      <c r="G139" s="161"/>
      <c r="H139" s="161"/>
      <c r="I139" s="164"/>
      <c r="J139" s="175">
        <f>BK139</f>
        <v>0</v>
      </c>
      <c r="K139" s="161"/>
      <c r="L139" s="166"/>
      <c r="M139" s="167"/>
      <c r="N139" s="168"/>
      <c r="O139" s="168"/>
      <c r="P139" s="169">
        <f>SUM(P140:P145)</f>
        <v>0</v>
      </c>
      <c r="Q139" s="168"/>
      <c r="R139" s="169">
        <f>SUM(R140:R145)</f>
        <v>0</v>
      </c>
      <c r="S139" s="168"/>
      <c r="T139" s="170">
        <f>SUM(T140:T145)</f>
        <v>0</v>
      </c>
      <c r="AR139" s="171" t="s">
        <v>216</v>
      </c>
      <c r="AT139" s="172" t="s">
        <v>78</v>
      </c>
      <c r="AU139" s="172" t="s">
        <v>87</v>
      </c>
      <c r="AY139" s="171" t="s">
        <v>160</v>
      </c>
      <c r="BK139" s="173">
        <f>SUM(BK140:BK145)</f>
        <v>0</v>
      </c>
    </row>
    <row r="140" spans="1:65" s="2" customFormat="1" ht="16.5" customHeight="1">
      <c r="A140" s="37"/>
      <c r="B140" s="38"/>
      <c r="C140" s="176" t="s">
        <v>308</v>
      </c>
      <c r="D140" s="176" t="s">
        <v>163</v>
      </c>
      <c r="E140" s="177" t="s">
        <v>3753</v>
      </c>
      <c r="F140" s="178" t="s">
        <v>3754</v>
      </c>
      <c r="G140" s="179" t="s">
        <v>1247</v>
      </c>
      <c r="H140" s="180">
        <v>1</v>
      </c>
      <c r="I140" s="181"/>
      <c r="J140" s="182">
        <f>ROUND(I140*H140,2)</f>
        <v>0</v>
      </c>
      <c r="K140" s="178" t="s">
        <v>167</v>
      </c>
      <c r="L140" s="42"/>
      <c r="M140" s="183" t="s">
        <v>32</v>
      </c>
      <c r="N140" s="184" t="s">
        <v>50</v>
      </c>
      <c r="O140" s="67"/>
      <c r="P140" s="185">
        <f>O140*H140</f>
        <v>0</v>
      </c>
      <c r="Q140" s="185">
        <v>0</v>
      </c>
      <c r="R140" s="185">
        <f>Q140*H140</f>
        <v>0</v>
      </c>
      <c r="S140" s="185">
        <v>0</v>
      </c>
      <c r="T140" s="186">
        <f>S140*H140</f>
        <v>0</v>
      </c>
      <c r="U140" s="37"/>
      <c r="V140" s="37"/>
      <c r="W140" s="37"/>
      <c r="X140" s="37"/>
      <c r="Y140" s="37"/>
      <c r="Z140" s="37"/>
      <c r="AA140" s="37"/>
      <c r="AB140" s="37"/>
      <c r="AC140" s="37"/>
      <c r="AD140" s="37"/>
      <c r="AE140" s="37"/>
      <c r="AR140" s="187" t="s">
        <v>3254</v>
      </c>
      <c r="AT140" s="187" t="s">
        <v>163</v>
      </c>
      <c r="AU140" s="187" t="s">
        <v>89</v>
      </c>
      <c r="AY140" s="19" t="s">
        <v>160</v>
      </c>
      <c r="BE140" s="188">
        <f>IF(N140="základní",J140,0)</f>
        <v>0</v>
      </c>
      <c r="BF140" s="188">
        <f>IF(N140="snížená",J140,0)</f>
        <v>0</v>
      </c>
      <c r="BG140" s="188">
        <f>IF(N140="zákl. přenesená",J140,0)</f>
        <v>0</v>
      </c>
      <c r="BH140" s="188">
        <f>IF(N140="sníž. přenesená",J140,0)</f>
        <v>0</v>
      </c>
      <c r="BI140" s="188">
        <f>IF(N140="nulová",J140,0)</f>
        <v>0</v>
      </c>
      <c r="BJ140" s="19" t="s">
        <v>87</v>
      </c>
      <c r="BK140" s="188">
        <f>ROUND(I140*H140,2)</f>
        <v>0</v>
      </c>
      <c r="BL140" s="19" t="s">
        <v>3254</v>
      </c>
      <c r="BM140" s="187" t="s">
        <v>3755</v>
      </c>
    </row>
    <row r="141" spans="1:47" s="2" customFormat="1" ht="11.25">
      <c r="A141" s="37"/>
      <c r="B141" s="38"/>
      <c r="C141" s="39"/>
      <c r="D141" s="189" t="s">
        <v>170</v>
      </c>
      <c r="E141" s="39"/>
      <c r="F141" s="190" t="s">
        <v>3756</v>
      </c>
      <c r="G141" s="39"/>
      <c r="H141" s="39"/>
      <c r="I141" s="191"/>
      <c r="J141" s="39"/>
      <c r="K141" s="39"/>
      <c r="L141" s="42"/>
      <c r="M141" s="192"/>
      <c r="N141" s="193"/>
      <c r="O141" s="67"/>
      <c r="P141" s="67"/>
      <c r="Q141" s="67"/>
      <c r="R141" s="67"/>
      <c r="S141" s="67"/>
      <c r="T141" s="68"/>
      <c r="U141" s="37"/>
      <c r="V141" s="37"/>
      <c r="W141" s="37"/>
      <c r="X141" s="37"/>
      <c r="Y141" s="37"/>
      <c r="Z141" s="37"/>
      <c r="AA141" s="37"/>
      <c r="AB141" s="37"/>
      <c r="AC141" s="37"/>
      <c r="AD141" s="37"/>
      <c r="AE141" s="37"/>
      <c r="AT141" s="19" t="s">
        <v>170</v>
      </c>
      <c r="AU141" s="19" t="s">
        <v>89</v>
      </c>
    </row>
    <row r="142" spans="2:51" s="13" customFormat="1" ht="11.25">
      <c r="B142" s="194"/>
      <c r="C142" s="195"/>
      <c r="D142" s="196" t="s">
        <v>172</v>
      </c>
      <c r="E142" s="197" t="s">
        <v>32</v>
      </c>
      <c r="F142" s="198" t="s">
        <v>3757</v>
      </c>
      <c r="G142" s="195"/>
      <c r="H142" s="197" t="s">
        <v>32</v>
      </c>
      <c r="I142" s="199"/>
      <c r="J142" s="195"/>
      <c r="K142" s="195"/>
      <c r="L142" s="200"/>
      <c r="M142" s="201"/>
      <c r="N142" s="202"/>
      <c r="O142" s="202"/>
      <c r="P142" s="202"/>
      <c r="Q142" s="202"/>
      <c r="R142" s="202"/>
      <c r="S142" s="202"/>
      <c r="T142" s="203"/>
      <c r="AT142" s="204" t="s">
        <v>172</v>
      </c>
      <c r="AU142" s="204" t="s">
        <v>89</v>
      </c>
      <c r="AV142" s="13" t="s">
        <v>87</v>
      </c>
      <c r="AW142" s="13" t="s">
        <v>40</v>
      </c>
      <c r="AX142" s="13" t="s">
        <v>79</v>
      </c>
      <c r="AY142" s="204" t="s">
        <v>160</v>
      </c>
    </row>
    <row r="143" spans="2:51" s="13" customFormat="1" ht="11.25">
      <c r="B143" s="194"/>
      <c r="C143" s="195"/>
      <c r="D143" s="196" t="s">
        <v>172</v>
      </c>
      <c r="E143" s="197" t="s">
        <v>32</v>
      </c>
      <c r="F143" s="198" t="s">
        <v>3758</v>
      </c>
      <c r="G143" s="195"/>
      <c r="H143" s="197" t="s">
        <v>32</v>
      </c>
      <c r="I143" s="199"/>
      <c r="J143" s="195"/>
      <c r="K143" s="195"/>
      <c r="L143" s="200"/>
      <c r="M143" s="201"/>
      <c r="N143" s="202"/>
      <c r="O143" s="202"/>
      <c r="P143" s="202"/>
      <c r="Q143" s="202"/>
      <c r="R143" s="202"/>
      <c r="S143" s="202"/>
      <c r="T143" s="203"/>
      <c r="AT143" s="204" t="s">
        <v>172</v>
      </c>
      <c r="AU143" s="204" t="s">
        <v>89</v>
      </c>
      <c r="AV143" s="13" t="s">
        <v>87</v>
      </c>
      <c r="AW143" s="13" t="s">
        <v>40</v>
      </c>
      <c r="AX143" s="13" t="s">
        <v>79</v>
      </c>
      <c r="AY143" s="204" t="s">
        <v>160</v>
      </c>
    </row>
    <row r="144" spans="2:51" s="13" customFormat="1" ht="11.25">
      <c r="B144" s="194"/>
      <c r="C144" s="195"/>
      <c r="D144" s="196" t="s">
        <v>172</v>
      </c>
      <c r="E144" s="197" t="s">
        <v>32</v>
      </c>
      <c r="F144" s="198" t="s">
        <v>3759</v>
      </c>
      <c r="G144" s="195"/>
      <c r="H144" s="197" t="s">
        <v>32</v>
      </c>
      <c r="I144" s="199"/>
      <c r="J144" s="195"/>
      <c r="K144" s="195"/>
      <c r="L144" s="200"/>
      <c r="M144" s="201"/>
      <c r="N144" s="202"/>
      <c r="O144" s="202"/>
      <c r="P144" s="202"/>
      <c r="Q144" s="202"/>
      <c r="R144" s="202"/>
      <c r="S144" s="202"/>
      <c r="T144" s="203"/>
      <c r="AT144" s="204" t="s">
        <v>172</v>
      </c>
      <c r="AU144" s="204" t="s">
        <v>89</v>
      </c>
      <c r="AV144" s="13" t="s">
        <v>87</v>
      </c>
      <c r="AW144" s="13" t="s">
        <v>40</v>
      </c>
      <c r="AX144" s="13" t="s">
        <v>79</v>
      </c>
      <c r="AY144" s="204" t="s">
        <v>160</v>
      </c>
    </row>
    <row r="145" spans="2:51" s="14" customFormat="1" ht="11.25">
      <c r="B145" s="205"/>
      <c r="C145" s="206"/>
      <c r="D145" s="196" t="s">
        <v>172</v>
      </c>
      <c r="E145" s="207" t="s">
        <v>32</v>
      </c>
      <c r="F145" s="208" t="s">
        <v>87</v>
      </c>
      <c r="G145" s="206"/>
      <c r="H145" s="209">
        <v>1</v>
      </c>
      <c r="I145" s="210"/>
      <c r="J145" s="206"/>
      <c r="K145" s="206"/>
      <c r="L145" s="211"/>
      <c r="M145" s="261"/>
      <c r="N145" s="262"/>
      <c r="O145" s="262"/>
      <c r="P145" s="262"/>
      <c r="Q145" s="262"/>
      <c r="R145" s="262"/>
      <c r="S145" s="262"/>
      <c r="T145" s="263"/>
      <c r="AT145" s="215" t="s">
        <v>172</v>
      </c>
      <c r="AU145" s="215" t="s">
        <v>89</v>
      </c>
      <c r="AV145" s="14" t="s">
        <v>89</v>
      </c>
      <c r="AW145" s="14" t="s">
        <v>40</v>
      </c>
      <c r="AX145" s="14" t="s">
        <v>87</v>
      </c>
      <c r="AY145" s="215" t="s">
        <v>160</v>
      </c>
    </row>
    <row r="146" spans="1:31" s="2" customFormat="1" ht="6.95" customHeight="1">
      <c r="A146" s="37"/>
      <c r="B146" s="50"/>
      <c r="C146" s="51"/>
      <c r="D146" s="51"/>
      <c r="E146" s="51"/>
      <c r="F146" s="51"/>
      <c r="G146" s="51"/>
      <c r="H146" s="51"/>
      <c r="I146" s="51"/>
      <c r="J146" s="51"/>
      <c r="K146" s="51"/>
      <c r="L146" s="42"/>
      <c r="M146" s="37"/>
      <c r="O146" s="37"/>
      <c r="P146" s="37"/>
      <c r="Q146" s="37"/>
      <c r="R146" s="37"/>
      <c r="S146" s="37"/>
      <c r="T146" s="37"/>
      <c r="U146" s="37"/>
      <c r="V146" s="37"/>
      <c r="W146" s="37"/>
      <c r="X146" s="37"/>
      <c r="Y146" s="37"/>
      <c r="Z146" s="37"/>
      <c r="AA146" s="37"/>
      <c r="AB146" s="37"/>
      <c r="AC146" s="37"/>
      <c r="AD146" s="37"/>
      <c r="AE146" s="37"/>
    </row>
  </sheetData>
  <sheetProtection algorithmName="SHA-512" hashValue="HyoIb+Zpl3vtAM6h9BhWB/gLcQcmPMLiUo6rcJY0Grb68+Qpp3jedRVi48YvUSTebw56QO8cwLKMOhKW+ak3QA==" saltValue="BcpjY4U29ndFYKsCzwNsvm9aE1Ye/Xvhk9gLyrOghIErcc5AHta7tK2g6d9oupNy9UXQ5xkmphzq6iA1Lhy8Sw==" spinCount="100000" sheet="1" objects="1" scenarios="1" formatColumns="0" formatRows="0" autoFilter="0"/>
  <autoFilter ref="C84:K145"/>
  <mergeCells count="9">
    <mergeCell ref="E50:H50"/>
    <mergeCell ref="E75:H75"/>
    <mergeCell ref="E77:H77"/>
    <mergeCell ref="L2:V2"/>
    <mergeCell ref="E7:H7"/>
    <mergeCell ref="E9:H9"/>
    <mergeCell ref="E18:H18"/>
    <mergeCell ref="E27:H27"/>
    <mergeCell ref="E48:H48"/>
  </mergeCells>
  <hyperlinks>
    <hyperlink ref="F89" r:id="rId1" display="https://podminky.urs.cz/item/CS_URS_2022_02/012203000"/>
    <hyperlink ref="F91" r:id="rId2" display="https://podminky.urs.cz/item/CS_URS_2022_02/013254000"/>
    <hyperlink ref="F93" r:id="rId3" display="https://podminky.urs.cz/item/CS_URS_2022_02/013294000"/>
    <hyperlink ref="F96" r:id="rId4" display="https://podminky.urs.cz/item/CS_URS_2022_02/032002000"/>
    <hyperlink ref="F107" r:id="rId5" display="https://podminky.urs.cz/item/CS_URS_2022_02/032103000"/>
    <hyperlink ref="F115" r:id="rId6" display="https://podminky.urs.cz/item/CS_URS_2022_02/032803000"/>
    <hyperlink ref="F121" r:id="rId7" display="https://podminky.urs.cz/item/CS_URS_2022_02/034103000"/>
    <hyperlink ref="F126" r:id="rId8" display="https://podminky.urs.cz/item/CS_URS_2022_02/034303000"/>
    <hyperlink ref="F128" r:id="rId9" display="https://podminky.urs.cz/item/CS_URS_2022_02/034503000"/>
    <hyperlink ref="F131" r:id="rId10" display="https://podminky.urs.cz/item/CS_URS_2022_02/040001000"/>
    <hyperlink ref="F133" r:id="rId11" display="https://podminky.urs.cz/item/CS_URS_2022_02/043194000"/>
    <hyperlink ref="F135" r:id="rId12" display="https://podminky.urs.cz/item/CS_URS_2022_02/045303000"/>
    <hyperlink ref="F138" r:id="rId13" display="https://podminky.urs.cz/item/CS_URS_2022_02/065002000"/>
    <hyperlink ref="F141" r:id="rId14" display="https://podminky.urs.cz/item/CS_URS_2022_02/079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18"/>
  <sheetViews>
    <sheetView showGridLines="0" zoomScale="110" zoomScaleNormal="110" workbookViewId="0" topLeftCell="A1"/>
  </sheetViews>
  <sheetFormatPr defaultColWidth="9.140625" defaultRowHeight="12"/>
  <cols>
    <col min="1" max="1" width="8.28125" style="267" customWidth="1"/>
    <col min="2" max="2" width="1.7109375" style="267" customWidth="1"/>
    <col min="3" max="4" width="5.00390625" style="267" customWidth="1"/>
    <col min="5" max="5" width="11.7109375" style="267" customWidth="1"/>
    <col min="6" max="6" width="9.140625" style="267" customWidth="1"/>
    <col min="7" max="7" width="5.00390625" style="267" customWidth="1"/>
    <col min="8" max="8" width="77.8515625" style="267" customWidth="1"/>
    <col min="9" max="10" width="20.00390625" style="267" customWidth="1"/>
    <col min="11" max="11" width="1.7109375" style="267" customWidth="1"/>
  </cols>
  <sheetData>
    <row r="1" s="1" customFormat="1" ht="37.5" customHeight="1"/>
    <row r="2" spans="2:11" s="1" customFormat="1" ht="7.5" customHeight="1">
      <c r="B2" s="268"/>
      <c r="C2" s="269"/>
      <c r="D2" s="269"/>
      <c r="E2" s="269"/>
      <c r="F2" s="269"/>
      <c r="G2" s="269"/>
      <c r="H2" s="269"/>
      <c r="I2" s="269"/>
      <c r="J2" s="269"/>
      <c r="K2" s="270"/>
    </row>
    <row r="3" spans="2:11" s="17" customFormat="1" ht="45" customHeight="1">
      <c r="B3" s="271"/>
      <c r="C3" s="399" t="s">
        <v>3760</v>
      </c>
      <c r="D3" s="399"/>
      <c r="E3" s="399"/>
      <c r="F3" s="399"/>
      <c r="G3" s="399"/>
      <c r="H3" s="399"/>
      <c r="I3" s="399"/>
      <c r="J3" s="399"/>
      <c r="K3" s="272"/>
    </row>
    <row r="4" spans="2:11" s="1" customFormat="1" ht="25.5" customHeight="1">
      <c r="B4" s="273"/>
      <c r="C4" s="404" t="s">
        <v>3761</v>
      </c>
      <c r="D4" s="404"/>
      <c r="E4" s="404"/>
      <c r="F4" s="404"/>
      <c r="G4" s="404"/>
      <c r="H4" s="404"/>
      <c r="I4" s="404"/>
      <c r="J4" s="404"/>
      <c r="K4" s="274"/>
    </row>
    <row r="5" spans="2:11" s="1" customFormat="1" ht="5.25" customHeight="1">
      <c r="B5" s="273"/>
      <c r="C5" s="275"/>
      <c r="D5" s="275"/>
      <c r="E5" s="275"/>
      <c r="F5" s="275"/>
      <c r="G5" s="275"/>
      <c r="H5" s="275"/>
      <c r="I5" s="275"/>
      <c r="J5" s="275"/>
      <c r="K5" s="274"/>
    </row>
    <row r="6" spans="2:11" s="1" customFormat="1" ht="15" customHeight="1">
      <c r="B6" s="273"/>
      <c r="C6" s="403" t="s">
        <v>3762</v>
      </c>
      <c r="D6" s="403"/>
      <c r="E6" s="403"/>
      <c r="F6" s="403"/>
      <c r="G6" s="403"/>
      <c r="H6" s="403"/>
      <c r="I6" s="403"/>
      <c r="J6" s="403"/>
      <c r="K6" s="274"/>
    </row>
    <row r="7" spans="2:11" s="1" customFormat="1" ht="15" customHeight="1">
      <c r="B7" s="277"/>
      <c r="C7" s="403" t="s">
        <v>3763</v>
      </c>
      <c r="D7" s="403"/>
      <c r="E7" s="403"/>
      <c r="F7" s="403"/>
      <c r="G7" s="403"/>
      <c r="H7" s="403"/>
      <c r="I7" s="403"/>
      <c r="J7" s="403"/>
      <c r="K7" s="274"/>
    </row>
    <row r="8" spans="2:11" s="1" customFormat="1" ht="12.75" customHeight="1">
      <c r="B8" s="277"/>
      <c r="C8" s="276"/>
      <c r="D8" s="276"/>
      <c r="E8" s="276"/>
      <c r="F8" s="276"/>
      <c r="G8" s="276"/>
      <c r="H8" s="276"/>
      <c r="I8" s="276"/>
      <c r="J8" s="276"/>
      <c r="K8" s="274"/>
    </row>
    <row r="9" spans="2:11" s="1" customFormat="1" ht="15" customHeight="1">
      <c r="B9" s="277"/>
      <c r="C9" s="403" t="s">
        <v>3764</v>
      </c>
      <c r="D9" s="403"/>
      <c r="E9" s="403"/>
      <c r="F9" s="403"/>
      <c r="G9" s="403"/>
      <c r="H9" s="403"/>
      <c r="I9" s="403"/>
      <c r="J9" s="403"/>
      <c r="K9" s="274"/>
    </row>
    <row r="10" spans="2:11" s="1" customFormat="1" ht="15" customHeight="1">
      <c r="B10" s="277"/>
      <c r="C10" s="276"/>
      <c r="D10" s="403" t="s">
        <v>3765</v>
      </c>
      <c r="E10" s="403"/>
      <c r="F10" s="403"/>
      <c r="G10" s="403"/>
      <c r="H10" s="403"/>
      <c r="I10" s="403"/>
      <c r="J10" s="403"/>
      <c r="K10" s="274"/>
    </row>
    <row r="11" spans="2:11" s="1" customFormat="1" ht="15" customHeight="1">
      <c r="B11" s="277"/>
      <c r="C11" s="278"/>
      <c r="D11" s="403" t="s">
        <v>3766</v>
      </c>
      <c r="E11" s="403"/>
      <c r="F11" s="403"/>
      <c r="G11" s="403"/>
      <c r="H11" s="403"/>
      <c r="I11" s="403"/>
      <c r="J11" s="403"/>
      <c r="K11" s="274"/>
    </row>
    <row r="12" spans="2:11" s="1" customFormat="1" ht="15" customHeight="1">
      <c r="B12" s="277"/>
      <c r="C12" s="278"/>
      <c r="D12" s="276"/>
      <c r="E12" s="276"/>
      <c r="F12" s="276"/>
      <c r="G12" s="276"/>
      <c r="H12" s="276"/>
      <c r="I12" s="276"/>
      <c r="J12" s="276"/>
      <c r="K12" s="274"/>
    </row>
    <row r="13" spans="2:11" s="1" customFormat="1" ht="15" customHeight="1">
      <c r="B13" s="277"/>
      <c r="C13" s="278"/>
      <c r="D13" s="279" t="s">
        <v>3767</v>
      </c>
      <c r="E13" s="276"/>
      <c r="F13" s="276"/>
      <c r="G13" s="276"/>
      <c r="H13" s="276"/>
      <c r="I13" s="276"/>
      <c r="J13" s="276"/>
      <c r="K13" s="274"/>
    </row>
    <row r="14" spans="2:11" s="1" customFormat="1" ht="12.75" customHeight="1">
      <c r="B14" s="277"/>
      <c r="C14" s="278"/>
      <c r="D14" s="278"/>
      <c r="E14" s="278"/>
      <c r="F14" s="278"/>
      <c r="G14" s="278"/>
      <c r="H14" s="278"/>
      <c r="I14" s="278"/>
      <c r="J14" s="278"/>
      <c r="K14" s="274"/>
    </row>
    <row r="15" spans="2:11" s="1" customFormat="1" ht="15" customHeight="1">
      <c r="B15" s="277"/>
      <c r="C15" s="278"/>
      <c r="D15" s="403" t="s">
        <v>3768</v>
      </c>
      <c r="E15" s="403"/>
      <c r="F15" s="403"/>
      <c r="G15" s="403"/>
      <c r="H15" s="403"/>
      <c r="I15" s="403"/>
      <c r="J15" s="403"/>
      <c r="K15" s="274"/>
    </row>
    <row r="16" spans="2:11" s="1" customFormat="1" ht="15" customHeight="1">
      <c r="B16" s="277"/>
      <c r="C16" s="278"/>
      <c r="D16" s="403" t="s">
        <v>3769</v>
      </c>
      <c r="E16" s="403"/>
      <c r="F16" s="403"/>
      <c r="G16" s="403"/>
      <c r="H16" s="403"/>
      <c r="I16" s="403"/>
      <c r="J16" s="403"/>
      <c r="K16" s="274"/>
    </row>
    <row r="17" spans="2:11" s="1" customFormat="1" ht="15" customHeight="1">
      <c r="B17" s="277"/>
      <c r="C17" s="278"/>
      <c r="D17" s="403" t="s">
        <v>3770</v>
      </c>
      <c r="E17" s="403"/>
      <c r="F17" s="403"/>
      <c r="G17" s="403"/>
      <c r="H17" s="403"/>
      <c r="I17" s="403"/>
      <c r="J17" s="403"/>
      <c r="K17" s="274"/>
    </row>
    <row r="18" spans="2:11" s="1" customFormat="1" ht="15" customHeight="1">
      <c r="B18" s="277"/>
      <c r="C18" s="278"/>
      <c r="D18" s="278"/>
      <c r="E18" s="280" t="s">
        <v>86</v>
      </c>
      <c r="F18" s="403" t="s">
        <v>3771</v>
      </c>
      <c r="G18" s="403"/>
      <c r="H18" s="403"/>
      <c r="I18" s="403"/>
      <c r="J18" s="403"/>
      <c r="K18" s="274"/>
    </row>
    <row r="19" spans="2:11" s="1" customFormat="1" ht="15" customHeight="1">
      <c r="B19" s="277"/>
      <c r="C19" s="278"/>
      <c r="D19" s="278"/>
      <c r="E19" s="280" t="s">
        <v>3772</v>
      </c>
      <c r="F19" s="403" t="s">
        <v>3773</v>
      </c>
      <c r="G19" s="403"/>
      <c r="H19" s="403"/>
      <c r="I19" s="403"/>
      <c r="J19" s="403"/>
      <c r="K19" s="274"/>
    </row>
    <row r="20" spans="2:11" s="1" customFormat="1" ht="15" customHeight="1">
      <c r="B20" s="277"/>
      <c r="C20" s="278"/>
      <c r="D20" s="278"/>
      <c r="E20" s="280" t="s">
        <v>3774</v>
      </c>
      <c r="F20" s="403" t="s">
        <v>3775</v>
      </c>
      <c r="G20" s="403"/>
      <c r="H20" s="403"/>
      <c r="I20" s="403"/>
      <c r="J20" s="403"/>
      <c r="K20" s="274"/>
    </row>
    <row r="21" spans="2:11" s="1" customFormat="1" ht="15" customHeight="1">
      <c r="B21" s="277"/>
      <c r="C21" s="278"/>
      <c r="D21" s="278"/>
      <c r="E21" s="280" t="s">
        <v>3776</v>
      </c>
      <c r="F21" s="403" t="s">
        <v>3777</v>
      </c>
      <c r="G21" s="403"/>
      <c r="H21" s="403"/>
      <c r="I21" s="403"/>
      <c r="J21" s="403"/>
      <c r="K21" s="274"/>
    </row>
    <row r="22" spans="2:11" s="1" customFormat="1" ht="15" customHeight="1">
      <c r="B22" s="277"/>
      <c r="C22" s="278"/>
      <c r="D22" s="278"/>
      <c r="E22" s="280" t="s">
        <v>2152</v>
      </c>
      <c r="F22" s="403" t="s">
        <v>2153</v>
      </c>
      <c r="G22" s="403"/>
      <c r="H22" s="403"/>
      <c r="I22" s="403"/>
      <c r="J22" s="403"/>
      <c r="K22" s="274"/>
    </row>
    <row r="23" spans="2:11" s="1" customFormat="1" ht="15" customHeight="1">
      <c r="B23" s="277"/>
      <c r="C23" s="278"/>
      <c r="D23" s="278"/>
      <c r="E23" s="280" t="s">
        <v>3778</v>
      </c>
      <c r="F23" s="403" t="s">
        <v>3779</v>
      </c>
      <c r="G23" s="403"/>
      <c r="H23" s="403"/>
      <c r="I23" s="403"/>
      <c r="J23" s="403"/>
      <c r="K23" s="274"/>
    </row>
    <row r="24" spans="2:11" s="1" customFormat="1" ht="12.75" customHeight="1">
      <c r="B24" s="277"/>
      <c r="C24" s="278"/>
      <c r="D24" s="278"/>
      <c r="E24" s="278"/>
      <c r="F24" s="278"/>
      <c r="G24" s="278"/>
      <c r="H24" s="278"/>
      <c r="I24" s="278"/>
      <c r="J24" s="278"/>
      <c r="K24" s="274"/>
    </row>
    <row r="25" spans="2:11" s="1" customFormat="1" ht="15" customHeight="1">
      <c r="B25" s="277"/>
      <c r="C25" s="403" t="s">
        <v>3780</v>
      </c>
      <c r="D25" s="403"/>
      <c r="E25" s="403"/>
      <c r="F25" s="403"/>
      <c r="G25" s="403"/>
      <c r="H25" s="403"/>
      <c r="I25" s="403"/>
      <c r="J25" s="403"/>
      <c r="K25" s="274"/>
    </row>
    <row r="26" spans="2:11" s="1" customFormat="1" ht="15" customHeight="1">
      <c r="B26" s="277"/>
      <c r="C26" s="403" t="s">
        <v>3781</v>
      </c>
      <c r="D26" s="403"/>
      <c r="E26" s="403"/>
      <c r="F26" s="403"/>
      <c r="G26" s="403"/>
      <c r="H26" s="403"/>
      <c r="I26" s="403"/>
      <c r="J26" s="403"/>
      <c r="K26" s="274"/>
    </row>
    <row r="27" spans="2:11" s="1" customFormat="1" ht="15" customHeight="1">
      <c r="B27" s="277"/>
      <c r="C27" s="276"/>
      <c r="D27" s="403" t="s">
        <v>3782</v>
      </c>
      <c r="E27" s="403"/>
      <c r="F27" s="403"/>
      <c r="G27" s="403"/>
      <c r="H27" s="403"/>
      <c r="I27" s="403"/>
      <c r="J27" s="403"/>
      <c r="K27" s="274"/>
    </row>
    <row r="28" spans="2:11" s="1" customFormat="1" ht="15" customHeight="1">
      <c r="B28" s="277"/>
      <c r="C28" s="278"/>
      <c r="D28" s="403" t="s">
        <v>3783</v>
      </c>
      <c r="E28" s="403"/>
      <c r="F28" s="403"/>
      <c r="G28" s="403"/>
      <c r="H28" s="403"/>
      <c r="I28" s="403"/>
      <c r="J28" s="403"/>
      <c r="K28" s="274"/>
    </row>
    <row r="29" spans="2:11" s="1" customFormat="1" ht="12.75" customHeight="1">
      <c r="B29" s="277"/>
      <c r="C29" s="278"/>
      <c r="D29" s="278"/>
      <c r="E29" s="278"/>
      <c r="F29" s="278"/>
      <c r="G29" s="278"/>
      <c r="H29" s="278"/>
      <c r="I29" s="278"/>
      <c r="J29" s="278"/>
      <c r="K29" s="274"/>
    </row>
    <row r="30" spans="2:11" s="1" customFormat="1" ht="15" customHeight="1">
      <c r="B30" s="277"/>
      <c r="C30" s="278"/>
      <c r="D30" s="403" t="s">
        <v>3784</v>
      </c>
      <c r="E30" s="403"/>
      <c r="F30" s="403"/>
      <c r="G30" s="403"/>
      <c r="H30" s="403"/>
      <c r="I30" s="403"/>
      <c r="J30" s="403"/>
      <c r="K30" s="274"/>
    </row>
    <row r="31" spans="2:11" s="1" customFormat="1" ht="15" customHeight="1">
      <c r="B31" s="277"/>
      <c r="C31" s="278"/>
      <c r="D31" s="403" t="s">
        <v>3785</v>
      </c>
      <c r="E31" s="403"/>
      <c r="F31" s="403"/>
      <c r="G31" s="403"/>
      <c r="H31" s="403"/>
      <c r="I31" s="403"/>
      <c r="J31" s="403"/>
      <c r="K31" s="274"/>
    </row>
    <row r="32" spans="2:11" s="1" customFormat="1" ht="12.75" customHeight="1">
      <c r="B32" s="277"/>
      <c r="C32" s="278"/>
      <c r="D32" s="278"/>
      <c r="E32" s="278"/>
      <c r="F32" s="278"/>
      <c r="G32" s="278"/>
      <c r="H32" s="278"/>
      <c r="I32" s="278"/>
      <c r="J32" s="278"/>
      <c r="K32" s="274"/>
    </row>
    <row r="33" spans="2:11" s="1" customFormat="1" ht="15" customHeight="1">
      <c r="B33" s="277"/>
      <c r="C33" s="278"/>
      <c r="D33" s="403" t="s">
        <v>3786</v>
      </c>
      <c r="E33" s="403"/>
      <c r="F33" s="403"/>
      <c r="G33" s="403"/>
      <c r="H33" s="403"/>
      <c r="I33" s="403"/>
      <c r="J33" s="403"/>
      <c r="K33" s="274"/>
    </row>
    <row r="34" spans="2:11" s="1" customFormat="1" ht="15" customHeight="1">
      <c r="B34" s="277"/>
      <c r="C34" s="278"/>
      <c r="D34" s="403" t="s">
        <v>3787</v>
      </c>
      <c r="E34" s="403"/>
      <c r="F34" s="403"/>
      <c r="G34" s="403"/>
      <c r="H34" s="403"/>
      <c r="I34" s="403"/>
      <c r="J34" s="403"/>
      <c r="K34" s="274"/>
    </row>
    <row r="35" spans="2:11" s="1" customFormat="1" ht="15" customHeight="1">
      <c r="B35" s="277"/>
      <c r="C35" s="278"/>
      <c r="D35" s="403" t="s">
        <v>3788</v>
      </c>
      <c r="E35" s="403"/>
      <c r="F35" s="403"/>
      <c r="G35" s="403"/>
      <c r="H35" s="403"/>
      <c r="I35" s="403"/>
      <c r="J35" s="403"/>
      <c r="K35" s="274"/>
    </row>
    <row r="36" spans="2:11" s="1" customFormat="1" ht="15" customHeight="1">
      <c r="B36" s="277"/>
      <c r="C36" s="278"/>
      <c r="D36" s="276"/>
      <c r="E36" s="279" t="s">
        <v>146</v>
      </c>
      <c r="F36" s="276"/>
      <c r="G36" s="403" t="s">
        <v>3789</v>
      </c>
      <c r="H36" s="403"/>
      <c r="I36" s="403"/>
      <c r="J36" s="403"/>
      <c r="K36" s="274"/>
    </row>
    <row r="37" spans="2:11" s="1" customFormat="1" ht="30.75" customHeight="1">
      <c r="B37" s="277"/>
      <c r="C37" s="278"/>
      <c r="D37" s="276"/>
      <c r="E37" s="279" t="s">
        <v>3790</v>
      </c>
      <c r="F37" s="276"/>
      <c r="G37" s="403" t="s">
        <v>3791</v>
      </c>
      <c r="H37" s="403"/>
      <c r="I37" s="403"/>
      <c r="J37" s="403"/>
      <c r="K37" s="274"/>
    </row>
    <row r="38" spans="2:11" s="1" customFormat="1" ht="15" customHeight="1">
      <c r="B38" s="277"/>
      <c r="C38" s="278"/>
      <c r="D38" s="276"/>
      <c r="E38" s="279" t="s">
        <v>60</v>
      </c>
      <c r="F38" s="276"/>
      <c r="G38" s="403" t="s">
        <v>3792</v>
      </c>
      <c r="H38" s="403"/>
      <c r="I38" s="403"/>
      <c r="J38" s="403"/>
      <c r="K38" s="274"/>
    </row>
    <row r="39" spans="2:11" s="1" customFormat="1" ht="15" customHeight="1">
      <c r="B39" s="277"/>
      <c r="C39" s="278"/>
      <c r="D39" s="276"/>
      <c r="E39" s="279" t="s">
        <v>61</v>
      </c>
      <c r="F39" s="276"/>
      <c r="G39" s="403" t="s">
        <v>3793</v>
      </c>
      <c r="H39" s="403"/>
      <c r="I39" s="403"/>
      <c r="J39" s="403"/>
      <c r="K39" s="274"/>
    </row>
    <row r="40" spans="2:11" s="1" customFormat="1" ht="15" customHeight="1">
      <c r="B40" s="277"/>
      <c r="C40" s="278"/>
      <c r="D40" s="276"/>
      <c r="E40" s="279" t="s">
        <v>147</v>
      </c>
      <c r="F40" s="276"/>
      <c r="G40" s="403" t="s">
        <v>3794</v>
      </c>
      <c r="H40" s="403"/>
      <c r="I40" s="403"/>
      <c r="J40" s="403"/>
      <c r="K40" s="274"/>
    </row>
    <row r="41" spans="2:11" s="1" customFormat="1" ht="15" customHeight="1">
      <c r="B41" s="277"/>
      <c r="C41" s="278"/>
      <c r="D41" s="276"/>
      <c r="E41" s="279" t="s">
        <v>148</v>
      </c>
      <c r="F41" s="276"/>
      <c r="G41" s="403" t="s">
        <v>3795</v>
      </c>
      <c r="H41" s="403"/>
      <c r="I41" s="403"/>
      <c r="J41" s="403"/>
      <c r="K41" s="274"/>
    </row>
    <row r="42" spans="2:11" s="1" customFormat="1" ht="15" customHeight="1">
      <c r="B42" s="277"/>
      <c r="C42" s="278"/>
      <c r="D42" s="276"/>
      <c r="E42" s="279" t="s">
        <v>3796</v>
      </c>
      <c r="F42" s="276"/>
      <c r="G42" s="403" t="s">
        <v>3797</v>
      </c>
      <c r="H42" s="403"/>
      <c r="I42" s="403"/>
      <c r="J42" s="403"/>
      <c r="K42" s="274"/>
    </row>
    <row r="43" spans="2:11" s="1" customFormat="1" ht="15" customHeight="1">
      <c r="B43" s="277"/>
      <c r="C43" s="278"/>
      <c r="D43" s="276"/>
      <c r="E43" s="279"/>
      <c r="F43" s="276"/>
      <c r="G43" s="403" t="s">
        <v>3798</v>
      </c>
      <c r="H43" s="403"/>
      <c r="I43" s="403"/>
      <c r="J43" s="403"/>
      <c r="K43" s="274"/>
    </row>
    <row r="44" spans="2:11" s="1" customFormat="1" ht="15" customHeight="1">
      <c r="B44" s="277"/>
      <c r="C44" s="278"/>
      <c r="D44" s="276"/>
      <c r="E44" s="279" t="s">
        <v>3799</v>
      </c>
      <c r="F44" s="276"/>
      <c r="G44" s="403" t="s">
        <v>3800</v>
      </c>
      <c r="H44" s="403"/>
      <c r="I44" s="403"/>
      <c r="J44" s="403"/>
      <c r="K44" s="274"/>
    </row>
    <row r="45" spans="2:11" s="1" customFormat="1" ht="15" customHeight="1">
      <c r="B45" s="277"/>
      <c r="C45" s="278"/>
      <c r="D45" s="276"/>
      <c r="E45" s="279" t="s">
        <v>150</v>
      </c>
      <c r="F45" s="276"/>
      <c r="G45" s="403" t="s">
        <v>3801</v>
      </c>
      <c r="H45" s="403"/>
      <c r="I45" s="403"/>
      <c r="J45" s="403"/>
      <c r="K45" s="274"/>
    </row>
    <row r="46" spans="2:11" s="1" customFormat="1" ht="12.75" customHeight="1">
      <c r="B46" s="277"/>
      <c r="C46" s="278"/>
      <c r="D46" s="276"/>
      <c r="E46" s="276"/>
      <c r="F46" s="276"/>
      <c r="G46" s="276"/>
      <c r="H46" s="276"/>
      <c r="I46" s="276"/>
      <c r="J46" s="276"/>
      <c r="K46" s="274"/>
    </row>
    <row r="47" spans="2:11" s="1" customFormat="1" ht="15" customHeight="1">
      <c r="B47" s="277"/>
      <c r="C47" s="278"/>
      <c r="D47" s="403" t="s">
        <v>3802</v>
      </c>
      <c r="E47" s="403"/>
      <c r="F47" s="403"/>
      <c r="G47" s="403"/>
      <c r="H47" s="403"/>
      <c r="I47" s="403"/>
      <c r="J47" s="403"/>
      <c r="K47" s="274"/>
    </row>
    <row r="48" spans="2:11" s="1" customFormat="1" ht="15" customHeight="1">
      <c r="B48" s="277"/>
      <c r="C48" s="278"/>
      <c r="D48" s="278"/>
      <c r="E48" s="403" t="s">
        <v>3803</v>
      </c>
      <c r="F48" s="403"/>
      <c r="G48" s="403"/>
      <c r="H48" s="403"/>
      <c r="I48" s="403"/>
      <c r="J48" s="403"/>
      <c r="K48" s="274"/>
    </row>
    <row r="49" spans="2:11" s="1" customFormat="1" ht="15" customHeight="1">
      <c r="B49" s="277"/>
      <c r="C49" s="278"/>
      <c r="D49" s="278"/>
      <c r="E49" s="403" t="s">
        <v>3804</v>
      </c>
      <c r="F49" s="403"/>
      <c r="G49" s="403"/>
      <c r="H49" s="403"/>
      <c r="I49" s="403"/>
      <c r="J49" s="403"/>
      <c r="K49" s="274"/>
    </row>
    <row r="50" spans="2:11" s="1" customFormat="1" ht="15" customHeight="1">
      <c r="B50" s="277"/>
      <c r="C50" s="278"/>
      <c r="D50" s="278"/>
      <c r="E50" s="403" t="s">
        <v>3805</v>
      </c>
      <c r="F50" s="403"/>
      <c r="G50" s="403"/>
      <c r="H50" s="403"/>
      <c r="I50" s="403"/>
      <c r="J50" s="403"/>
      <c r="K50" s="274"/>
    </row>
    <row r="51" spans="2:11" s="1" customFormat="1" ht="15" customHeight="1">
      <c r="B51" s="277"/>
      <c r="C51" s="278"/>
      <c r="D51" s="403" t="s">
        <v>3806</v>
      </c>
      <c r="E51" s="403"/>
      <c r="F51" s="403"/>
      <c r="G51" s="403"/>
      <c r="H51" s="403"/>
      <c r="I51" s="403"/>
      <c r="J51" s="403"/>
      <c r="K51" s="274"/>
    </row>
    <row r="52" spans="2:11" s="1" customFormat="1" ht="25.5" customHeight="1">
      <c r="B52" s="273"/>
      <c r="C52" s="404" t="s">
        <v>3807</v>
      </c>
      <c r="D52" s="404"/>
      <c r="E52" s="404"/>
      <c r="F52" s="404"/>
      <c r="G52" s="404"/>
      <c r="H52" s="404"/>
      <c r="I52" s="404"/>
      <c r="J52" s="404"/>
      <c r="K52" s="274"/>
    </row>
    <row r="53" spans="2:11" s="1" customFormat="1" ht="5.25" customHeight="1">
      <c r="B53" s="273"/>
      <c r="C53" s="275"/>
      <c r="D53" s="275"/>
      <c r="E53" s="275"/>
      <c r="F53" s="275"/>
      <c r="G53" s="275"/>
      <c r="H53" s="275"/>
      <c r="I53" s="275"/>
      <c r="J53" s="275"/>
      <c r="K53" s="274"/>
    </row>
    <row r="54" spans="2:11" s="1" customFormat="1" ht="15" customHeight="1">
      <c r="B54" s="273"/>
      <c r="C54" s="403" t="s">
        <v>3808</v>
      </c>
      <c r="D54" s="403"/>
      <c r="E54" s="403"/>
      <c r="F54" s="403"/>
      <c r="G54" s="403"/>
      <c r="H54" s="403"/>
      <c r="I54" s="403"/>
      <c r="J54" s="403"/>
      <c r="K54" s="274"/>
    </row>
    <row r="55" spans="2:11" s="1" customFormat="1" ht="15" customHeight="1">
      <c r="B55" s="273"/>
      <c r="C55" s="403" t="s">
        <v>3809</v>
      </c>
      <c r="D55" s="403"/>
      <c r="E55" s="403"/>
      <c r="F55" s="403"/>
      <c r="G55" s="403"/>
      <c r="H55" s="403"/>
      <c r="I55" s="403"/>
      <c r="J55" s="403"/>
      <c r="K55" s="274"/>
    </row>
    <row r="56" spans="2:11" s="1" customFormat="1" ht="12.75" customHeight="1">
      <c r="B56" s="273"/>
      <c r="C56" s="276"/>
      <c r="D56" s="276"/>
      <c r="E56" s="276"/>
      <c r="F56" s="276"/>
      <c r="G56" s="276"/>
      <c r="H56" s="276"/>
      <c r="I56" s="276"/>
      <c r="J56" s="276"/>
      <c r="K56" s="274"/>
    </row>
    <row r="57" spans="2:11" s="1" customFormat="1" ht="15" customHeight="1">
      <c r="B57" s="273"/>
      <c r="C57" s="403" t="s">
        <v>3810</v>
      </c>
      <c r="D57" s="403"/>
      <c r="E57" s="403"/>
      <c r="F57" s="403"/>
      <c r="G57" s="403"/>
      <c r="H57" s="403"/>
      <c r="I57" s="403"/>
      <c r="J57" s="403"/>
      <c r="K57" s="274"/>
    </row>
    <row r="58" spans="2:11" s="1" customFormat="1" ht="15" customHeight="1">
      <c r="B58" s="273"/>
      <c r="C58" s="278"/>
      <c r="D58" s="403" t="s">
        <v>3811</v>
      </c>
      <c r="E58" s="403"/>
      <c r="F58" s="403"/>
      <c r="G58" s="403"/>
      <c r="H58" s="403"/>
      <c r="I58" s="403"/>
      <c r="J58" s="403"/>
      <c r="K58" s="274"/>
    </row>
    <row r="59" spans="2:11" s="1" customFormat="1" ht="15" customHeight="1">
      <c r="B59" s="273"/>
      <c r="C59" s="278"/>
      <c r="D59" s="403" t="s">
        <v>3812</v>
      </c>
      <c r="E59" s="403"/>
      <c r="F59" s="403"/>
      <c r="G59" s="403"/>
      <c r="H59" s="403"/>
      <c r="I59" s="403"/>
      <c r="J59" s="403"/>
      <c r="K59" s="274"/>
    </row>
    <row r="60" spans="2:11" s="1" customFormat="1" ht="15" customHeight="1">
      <c r="B60" s="273"/>
      <c r="C60" s="278"/>
      <c r="D60" s="403" t="s">
        <v>3813</v>
      </c>
      <c r="E60" s="403"/>
      <c r="F60" s="403"/>
      <c r="G60" s="403"/>
      <c r="H60" s="403"/>
      <c r="I60" s="403"/>
      <c r="J60" s="403"/>
      <c r="K60" s="274"/>
    </row>
    <row r="61" spans="2:11" s="1" customFormat="1" ht="15" customHeight="1">
      <c r="B61" s="273"/>
      <c r="C61" s="278"/>
      <c r="D61" s="403" t="s">
        <v>3814</v>
      </c>
      <c r="E61" s="403"/>
      <c r="F61" s="403"/>
      <c r="G61" s="403"/>
      <c r="H61" s="403"/>
      <c r="I61" s="403"/>
      <c r="J61" s="403"/>
      <c r="K61" s="274"/>
    </row>
    <row r="62" spans="2:11" s="1" customFormat="1" ht="15" customHeight="1">
      <c r="B62" s="273"/>
      <c r="C62" s="278"/>
      <c r="D62" s="405" t="s">
        <v>3815</v>
      </c>
      <c r="E62" s="405"/>
      <c r="F62" s="405"/>
      <c r="G62" s="405"/>
      <c r="H62" s="405"/>
      <c r="I62" s="405"/>
      <c r="J62" s="405"/>
      <c r="K62" s="274"/>
    </row>
    <row r="63" spans="2:11" s="1" customFormat="1" ht="15" customHeight="1">
      <c r="B63" s="273"/>
      <c r="C63" s="278"/>
      <c r="D63" s="403" t="s">
        <v>3816</v>
      </c>
      <c r="E63" s="403"/>
      <c r="F63" s="403"/>
      <c r="G63" s="403"/>
      <c r="H63" s="403"/>
      <c r="I63" s="403"/>
      <c r="J63" s="403"/>
      <c r="K63" s="274"/>
    </row>
    <row r="64" spans="2:11" s="1" customFormat="1" ht="12.75" customHeight="1">
      <c r="B64" s="273"/>
      <c r="C64" s="278"/>
      <c r="D64" s="278"/>
      <c r="E64" s="281"/>
      <c r="F64" s="278"/>
      <c r="G64" s="278"/>
      <c r="H64" s="278"/>
      <c r="I64" s="278"/>
      <c r="J64" s="278"/>
      <c r="K64" s="274"/>
    </row>
    <row r="65" spans="2:11" s="1" customFormat="1" ht="15" customHeight="1">
      <c r="B65" s="273"/>
      <c r="C65" s="278"/>
      <c r="D65" s="403" t="s">
        <v>3817</v>
      </c>
      <c r="E65" s="403"/>
      <c r="F65" s="403"/>
      <c r="G65" s="403"/>
      <c r="H65" s="403"/>
      <c r="I65" s="403"/>
      <c r="J65" s="403"/>
      <c r="K65" s="274"/>
    </row>
    <row r="66" spans="2:11" s="1" customFormat="1" ht="15" customHeight="1">
      <c r="B66" s="273"/>
      <c r="C66" s="278"/>
      <c r="D66" s="405" t="s">
        <v>3818</v>
      </c>
      <c r="E66" s="405"/>
      <c r="F66" s="405"/>
      <c r="G66" s="405"/>
      <c r="H66" s="405"/>
      <c r="I66" s="405"/>
      <c r="J66" s="405"/>
      <c r="K66" s="274"/>
    </row>
    <row r="67" spans="2:11" s="1" customFormat="1" ht="15" customHeight="1">
      <c r="B67" s="273"/>
      <c r="C67" s="278"/>
      <c r="D67" s="403" t="s">
        <v>3819</v>
      </c>
      <c r="E67" s="403"/>
      <c r="F67" s="403"/>
      <c r="G67" s="403"/>
      <c r="H67" s="403"/>
      <c r="I67" s="403"/>
      <c r="J67" s="403"/>
      <c r="K67" s="274"/>
    </row>
    <row r="68" spans="2:11" s="1" customFormat="1" ht="15" customHeight="1">
      <c r="B68" s="273"/>
      <c r="C68" s="278"/>
      <c r="D68" s="403" t="s">
        <v>3820</v>
      </c>
      <c r="E68" s="403"/>
      <c r="F68" s="403"/>
      <c r="G68" s="403"/>
      <c r="H68" s="403"/>
      <c r="I68" s="403"/>
      <c r="J68" s="403"/>
      <c r="K68" s="274"/>
    </row>
    <row r="69" spans="2:11" s="1" customFormat="1" ht="15" customHeight="1">
      <c r="B69" s="273"/>
      <c r="C69" s="278"/>
      <c r="D69" s="403" t="s">
        <v>3821</v>
      </c>
      <c r="E69" s="403"/>
      <c r="F69" s="403"/>
      <c r="G69" s="403"/>
      <c r="H69" s="403"/>
      <c r="I69" s="403"/>
      <c r="J69" s="403"/>
      <c r="K69" s="274"/>
    </row>
    <row r="70" spans="2:11" s="1" customFormat="1" ht="15" customHeight="1">
      <c r="B70" s="273"/>
      <c r="C70" s="278"/>
      <c r="D70" s="403" t="s">
        <v>3822</v>
      </c>
      <c r="E70" s="403"/>
      <c r="F70" s="403"/>
      <c r="G70" s="403"/>
      <c r="H70" s="403"/>
      <c r="I70" s="403"/>
      <c r="J70" s="403"/>
      <c r="K70" s="274"/>
    </row>
    <row r="71" spans="2:11" s="1" customFormat="1" ht="12.75" customHeight="1">
      <c r="B71" s="282"/>
      <c r="C71" s="283"/>
      <c r="D71" s="283"/>
      <c r="E71" s="283"/>
      <c r="F71" s="283"/>
      <c r="G71" s="283"/>
      <c r="H71" s="283"/>
      <c r="I71" s="283"/>
      <c r="J71" s="283"/>
      <c r="K71" s="284"/>
    </row>
    <row r="72" spans="2:11" s="1" customFormat="1" ht="18.75" customHeight="1">
      <c r="B72" s="285"/>
      <c r="C72" s="285"/>
      <c r="D72" s="285"/>
      <c r="E72" s="285"/>
      <c r="F72" s="285"/>
      <c r="G72" s="285"/>
      <c r="H72" s="285"/>
      <c r="I72" s="285"/>
      <c r="J72" s="285"/>
      <c r="K72" s="286"/>
    </row>
    <row r="73" spans="2:11" s="1" customFormat="1" ht="18.75" customHeight="1">
      <c r="B73" s="286"/>
      <c r="C73" s="286"/>
      <c r="D73" s="286"/>
      <c r="E73" s="286"/>
      <c r="F73" s="286"/>
      <c r="G73" s="286"/>
      <c r="H73" s="286"/>
      <c r="I73" s="286"/>
      <c r="J73" s="286"/>
      <c r="K73" s="286"/>
    </row>
    <row r="74" spans="2:11" s="1" customFormat="1" ht="7.5" customHeight="1">
      <c r="B74" s="287"/>
      <c r="C74" s="288"/>
      <c r="D74" s="288"/>
      <c r="E74" s="288"/>
      <c r="F74" s="288"/>
      <c r="G74" s="288"/>
      <c r="H74" s="288"/>
      <c r="I74" s="288"/>
      <c r="J74" s="288"/>
      <c r="K74" s="289"/>
    </row>
    <row r="75" spans="2:11" s="1" customFormat="1" ht="45" customHeight="1">
      <c r="B75" s="290"/>
      <c r="C75" s="398" t="s">
        <v>3823</v>
      </c>
      <c r="D75" s="398"/>
      <c r="E75" s="398"/>
      <c r="F75" s="398"/>
      <c r="G75" s="398"/>
      <c r="H75" s="398"/>
      <c r="I75" s="398"/>
      <c r="J75" s="398"/>
      <c r="K75" s="291"/>
    </row>
    <row r="76" spans="2:11" s="1" customFormat="1" ht="17.25" customHeight="1">
      <c r="B76" s="290"/>
      <c r="C76" s="292" t="s">
        <v>3824</v>
      </c>
      <c r="D76" s="292"/>
      <c r="E76" s="292"/>
      <c r="F76" s="292" t="s">
        <v>3825</v>
      </c>
      <c r="G76" s="293"/>
      <c r="H76" s="292" t="s">
        <v>61</v>
      </c>
      <c r="I76" s="292" t="s">
        <v>64</v>
      </c>
      <c r="J76" s="292" t="s">
        <v>3826</v>
      </c>
      <c r="K76" s="291"/>
    </row>
    <row r="77" spans="2:11" s="1" customFormat="1" ht="17.25" customHeight="1">
      <c r="B77" s="290"/>
      <c r="C77" s="294" t="s">
        <v>3827</v>
      </c>
      <c r="D77" s="294"/>
      <c r="E77" s="294"/>
      <c r="F77" s="295" t="s">
        <v>3828</v>
      </c>
      <c r="G77" s="296"/>
      <c r="H77" s="294"/>
      <c r="I77" s="294"/>
      <c r="J77" s="294" t="s">
        <v>3829</v>
      </c>
      <c r="K77" s="291"/>
    </row>
    <row r="78" spans="2:11" s="1" customFormat="1" ht="5.25" customHeight="1">
      <c r="B78" s="290"/>
      <c r="C78" s="297"/>
      <c r="D78" s="297"/>
      <c r="E78" s="297"/>
      <c r="F78" s="297"/>
      <c r="G78" s="298"/>
      <c r="H78" s="297"/>
      <c r="I78" s="297"/>
      <c r="J78" s="297"/>
      <c r="K78" s="291"/>
    </row>
    <row r="79" spans="2:11" s="1" customFormat="1" ht="15" customHeight="1">
      <c r="B79" s="290"/>
      <c r="C79" s="279" t="s">
        <v>60</v>
      </c>
      <c r="D79" s="299"/>
      <c r="E79" s="299"/>
      <c r="F79" s="300" t="s">
        <v>3830</v>
      </c>
      <c r="G79" s="301"/>
      <c r="H79" s="279" t="s">
        <v>3831</v>
      </c>
      <c r="I79" s="279" t="s">
        <v>3832</v>
      </c>
      <c r="J79" s="279">
        <v>20</v>
      </c>
      <c r="K79" s="291"/>
    </row>
    <row r="80" spans="2:11" s="1" customFormat="1" ht="15" customHeight="1">
      <c r="B80" s="290"/>
      <c r="C80" s="279" t="s">
        <v>3833</v>
      </c>
      <c r="D80" s="279"/>
      <c r="E80" s="279"/>
      <c r="F80" s="300" t="s">
        <v>3830</v>
      </c>
      <c r="G80" s="301"/>
      <c r="H80" s="279" t="s">
        <v>3834</v>
      </c>
      <c r="I80" s="279" t="s">
        <v>3832</v>
      </c>
      <c r="J80" s="279">
        <v>120</v>
      </c>
      <c r="K80" s="291"/>
    </row>
    <row r="81" spans="2:11" s="1" customFormat="1" ht="15" customHeight="1">
      <c r="B81" s="302"/>
      <c r="C81" s="279" t="s">
        <v>3835</v>
      </c>
      <c r="D81" s="279"/>
      <c r="E81" s="279"/>
      <c r="F81" s="300" t="s">
        <v>3836</v>
      </c>
      <c r="G81" s="301"/>
      <c r="H81" s="279" t="s">
        <v>3837</v>
      </c>
      <c r="I81" s="279" t="s">
        <v>3832</v>
      </c>
      <c r="J81" s="279">
        <v>50</v>
      </c>
      <c r="K81" s="291"/>
    </row>
    <row r="82" spans="2:11" s="1" customFormat="1" ht="15" customHeight="1">
      <c r="B82" s="302"/>
      <c r="C82" s="279" t="s">
        <v>3838</v>
      </c>
      <c r="D82" s="279"/>
      <c r="E82" s="279"/>
      <c r="F82" s="300" t="s">
        <v>3830</v>
      </c>
      <c r="G82" s="301"/>
      <c r="H82" s="279" t="s">
        <v>3839</v>
      </c>
      <c r="I82" s="279" t="s">
        <v>3840</v>
      </c>
      <c r="J82" s="279"/>
      <c r="K82" s="291"/>
    </row>
    <row r="83" spans="2:11" s="1" customFormat="1" ht="15" customHeight="1">
      <c r="B83" s="302"/>
      <c r="C83" s="303" t="s">
        <v>3841</v>
      </c>
      <c r="D83" s="303"/>
      <c r="E83" s="303"/>
      <c r="F83" s="304" t="s">
        <v>3836</v>
      </c>
      <c r="G83" s="303"/>
      <c r="H83" s="303" t="s">
        <v>3842</v>
      </c>
      <c r="I83" s="303" t="s">
        <v>3832</v>
      </c>
      <c r="J83" s="303">
        <v>15</v>
      </c>
      <c r="K83" s="291"/>
    </row>
    <row r="84" spans="2:11" s="1" customFormat="1" ht="15" customHeight="1">
      <c r="B84" s="302"/>
      <c r="C84" s="303" t="s">
        <v>3843</v>
      </c>
      <c r="D84" s="303"/>
      <c r="E84" s="303"/>
      <c r="F84" s="304" t="s">
        <v>3836</v>
      </c>
      <c r="G84" s="303"/>
      <c r="H84" s="303" t="s">
        <v>3844</v>
      </c>
      <c r="I84" s="303" t="s">
        <v>3832</v>
      </c>
      <c r="J84" s="303">
        <v>15</v>
      </c>
      <c r="K84" s="291"/>
    </row>
    <row r="85" spans="2:11" s="1" customFormat="1" ht="15" customHeight="1">
      <c r="B85" s="302"/>
      <c r="C85" s="303" t="s">
        <v>3845</v>
      </c>
      <c r="D85" s="303"/>
      <c r="E85" s="303"/>
      <c r="F85" s="304" t="s">
        <v>3836</v>
      </c>
      <c r="G85" s="303"/>
      <c r="H85" s="303" t="s">
        <v>3846</v>
      </c>
      <c r="I85" s="303" t="s">
        <v>3832</v>
      </c>
      <c r="J85" s="303">
        <v>20</v>
      </c>
      <c r="K85" s="291"/>
    </row>
    <row r="86" spans="2:11" s="1" customFormat="1" ht="15" customHeight="1">
      <c r="B86" s="302"/>
      <c r="C86" s="303" t="s">
        <v>3847</v>
      </c>
      <c r="D86" s="303"/>
      <c r="E86" s="303"/>
      <c r="F86" s="304" t="s">
        <v>3836</v>
      </c>
      <c r="G86" s="303"/>
      <c r="H86" s="303" t="s">
        <v>3848</v>
      </c>
      <c r="I86" s="303" t="s">
        <v>3832</v>
      </c>
      <c r="J86" s="303">
        <v>20</v>
      </c>
      <c r="K86" s="291"/>
    </row>
    <row r="87" spans="2:11" s="1" customFormat="1" ht="15" customHeight="1">
      <c r="B87" s="302"/>
      <c r="C87" s="279" t="s">
        <v>3849</v>
      </c>
      <c r="D87" s="279"/>
      <c r="E87" s="279"/>
      <c r="F87" s="300" t="s">
        <v>3836</v>
      </c>
      <c r="G87" s="301"/>
      <c r="H87" s="279" t="s">
        <v>3850</v>
      </c>
      <c r="I87" s="279" t="s">
        <v>3832</v>
      </c>
      <c r="J87" s="279">
        <v>50</v>
      </c>
      <c r="K87" s="291"/>
    </row>
    <row r="88" spans="2:11" s="1" customFormat="1" ht="15" customHeight="1">
      <c r="B88" s="302"/>
      <c r="C88" s="279" t="s">
        <v>3851</v>
      </c>
      <c r="D88" s="279"/>
      <c r="E88" s="279"/>
      <c r="F88" s="300" t="s">
        <v>3836</v>
      </c>
      <c r="G88" s="301"/>
      <c r="H88" s="279" t="s">
        <v>3852</v>
      </c>
      <c r="I88" s="279" t="s">
        <v>3832</v>
      </c>
      <c r="J88" s="279">
        <v>20</v>
      </c>
      <c r="K88" s="291"/>
    </row>
    <row r="89" spans="2:11" s="1" customFormat="1" ht="15" customHeight="1">
      <c r="B89" s="302"/>
      <c r="C89" s="279" t="s">
        <v>3853</v>
      </c>
      <c r="D89" s="279"/>
      <c r="E89" s="279"/>
      <c r="F89" s="300" t="s">
        <v>3836</v>
      </c>
      <c r="G89" s="301"/>
      <c r="H89" s="279" t="s">
        <v>3854</v>
      </c>
      <c r="I89" s="279" t="s">
        <v>3832</v>
      </c>
      <c r="J89" s="279">
        <v>20</v>
      </c>
      <c r="K89" s="291"/>
    </row>
    <row r="90" spans="2:11" s="1" customFormat="1" ht="15" customHeight="1">
      <c r="B90" s="302"/>
      <c r="C90" s="279" t="s">
        <v>3855</v>
      </c>
      <c r="D90" s="279"/>
      <c r="E90" s="279"/>
      <c r="F90" s="300" t="s">
        <v>3836</v>
      </c>
      <c r="G90" s="301"/>
      <c r="H90" s="279" t="s">
        <v>3856</v>
      </c>
      <c r="I90" s="279" t="s">
        <v>3832</v>
      </c>
      <c r="J90" s="279">
        <v>50</v>
      </c>
      <c r="K90" s="291"/>
    </row>
    <row r="91" spans="2:11" s="1" customFormat="1" ht="15" customHeight="1">
      <c r="B91" s="302"/>
      <c r="C91" s="279" t="s">
        <v>3857</v>
      </c>
      <c r="D91" s="279"/>
      <c r="E91" s="279"/>
      <c r="F91" s="300" t="s">
        <v>3836</v>
      </c>
      <c r="G91" s="301"/>
      <c r="H91" s="279" t="s">
        <v>3857</v>
      </c>
      <c r="I91" s="279" t="s">
        <v>3832</v>
      </c>
      <c r="J91" s="279">
        <v>50</v>
      </c>
      <c r="K91" s="291"/>
    </row>
    <row r="92" spans="2:11" s="1" customFormat="1" ht="15" customHeight="1">
      <c r="B92" s="302"/>
      <c r="C92" s="279" t="s">
        <v>3858</v>
      </c>
      <c r="D92" s="279"/>
      <c r="E92" s="279"/>
      <c r="F92" s="300" t="s">
        <v>3836</v>
      </c>
      <c r="G92" s="301"/>
      <c r="H92" s="279" t="s">
        <v>3859</v>
      </c>
      <c r="I92" s="279" t="s">
        <v>3832</v>
      </c>
      <c r="J92" s="279">
        <v>255</v>
      </c>
      <c r="K92" s="291"/>
    </row>
    <row r="93" spans="2:11" s="1" customFormat="1" ht="15" customHeight="1">
      <c r="B93" s="302"/>
      <c r="C93" s="279" t="s">
        <v>3860</v>
      </c>
      <c r="D93" s="279"/>
      <c r="E93" s="279"/>
      <c r="F93" s="300" t="s">
        <v>3830</v>
      </c>
      <c r="G93" s="301"/>
      <c r="H93" s="279" t="s">
        <v>3861</v>
      </c>
      <c r="I93" s="279" t="s">
        <v>3862</v>
      </c>
      <c r="J93" s="279"/>
      <c r="K93" s="291"/>
    </row>
    <row r="94" spans="2:11" s="1" customFormat="1" ht="15" customHeight="1">
      <c r="B94" s="302"/>
      <c r="C94" s="279" t="s">
        <v>3863</v>
      </c>
      <c r="D94" s="279"/>
      <c r="E94" s="279"/>
      <c r="F94" s="300" t="s">
        <v>3830</v>
      </c>
      <c r="G94" s="301"/>
      <c r="H94" s="279" t="s">
        <v>3864</v>
      </c>
      <c r="I94" s="279" t="s">
        <v>3865</v>
      </c>
      <c r="J94" s="279"/>
      <c r="K94" s="291"/>
    </row>
    <row r="95" spans="2:11" s="1" customFormat="1" ht="15" customHeight="1">
      <c r="B95" s="302"/>
      <c r="C95" s="279" t="s">
        <v>3866</v>
      </c>
      <c r="D95" s="279"/>
      <c r="E95" s="279"/>
      <c r="F95" s="300" t="s">
        <v>3830</v>
      </c>
      <c r="G95" s="301"/>
      <c r="H95" s="279" t="s">
        <v>3866</v>
      </c>
      <c r="I95" s="279" t="s">
        <v>3865</v>
      </c>
      <c r="J95" s="279"/>
      <c r="K95" s="291"/>
    </row>
    <row r="96" spans="2:11" s="1" customFormat="1" ht="15" customHeight="1">
      <c r="B96" s="302"/>
      <c r="C96" s="279" t="s">
        <v>45</v>
      </c>
      <c r="D96" s="279"/>
      <c r="E96" s="279"/>
      <c r="F96" s="300" t="s">
        <v>3830</v>
      </c>
      <c r="G96" s="301"/>
      <c r="H96" s="279" t="s">
        <v>3867</v>
      </c>
      <c r="I96" s="279" t="s">
        <v>3865</v>
      </c>
      <c r="J96" s="279"/>
      <c r="K96" s="291"/>
    </row>
    <row r="97" spans="2:11" s="1" customFormat="1" ht="15" customHeight="1">
      <c r="B97" s="302"/>
      <c r="C97" s="279" t="s">
        <v>55</v>
      </c>
      <c r="D97" s="279"/>
      <c r="E97" s="279"/>
      <c r="F97" s="300" t="s">
        <v>3830</v>
      </c>
      <c r="G97" s="301"/>
      <c r="H97" s="279" t="s">
        <v>3868</v>
      </c>
      <c r="I97" s="279" t="s">
        <v>3865</v>
      </c>
      <c r="J97" s="279"/>
      <c r="K97" s="291"/>
    </row>
    <row r="98" spans="2:11" s="1" customFormat="1" ht="15" customHeight="1">
      <c r="B98" s="305"/>
      <c r="C98" s="306"/>
      <c r="D98" s="306"/>
      <c r="E98" s="306"/>
      <c r="F98" s="306"/>
      <c r="G98" s="306"/>
      <c r="H98" s="306"/>
      <c r="I98" s="306"/>
      <c r="J98" s="306"/>
      <c r="K98" s="307"/>
    </row>
    <row r="99" spans="2:11" s="1" customFormat="1" ht="18.75" customHeight="1">
      <c r="B99" s="308"/>
      <c r="C99" s="309"/>
      <c r="D99" s="309"/>
      <c r="E99" s="309"/>
      <c r="F99" s="309"/>
      <c r="G99" s="309"/>
      <c r="H99" s="309"/>
      <c r="I99" s="309"/>
      <c r="J99" s="309"/>
      <c r="K99" s="308"/>
    </row>
    <row r="100" spans="2:11" s="1" customFormat="1" ht="18.75" customHeight="1">
      <c r="B100" s="286"/>
      <c r="C100" s="286"/>
      <c r="D100" s="286"/>
      <c r="E100" s="286"/>
      <c r="F100" s="286"/>
      <c r="G100" s="286"/>
      <c r="H100" s="286"/>
      <c r="I100" s="286"/>
      <c r="J100" s="286"/>
      <c r="K100" s="286"/>
    </row>
    <row r="101" spans="2:11" s="1" customFormat="1" ht="7.5" customHeight="1">
      <c r="B101" s="287"/>
      <c r="C101" s="288"/>
      <c r="D101" s="288"/>
      <c r="E101" s="288"/>
      <c r="F101" s="288"/>
      <c r="G101" s="288"/>
      <c r="H101" s="288"/>
      <c r="I101" s="288"/>
      <c r="J101" s="288"/>
      <c r="K101" s="289"/>
    </row>
    <row r="102" spans="2:11" s="1" customFormat="1" ht="45" customHeight="1">
      <c r="B102" s="290"/>
      <c r="C102" s="398" t="s">
        <v>3869</v>
      </c>
      <c r="D102" s="398"/>
      <c r="E102" s="398"/>
      <c r="F102" s="398"/>
      <c r="G102" s="398"/>
      <c r="H102" s="398"/>
      <c r="I102" s="398"/>
      <c r="J102" s="398"/>
      <c r="K102" s="291"/>
    </row>
    <row r="103" spans="2:11" s="1" customFormat="1" ht="17.25" customHeight="1">
      <c r="B103" s="290"/>
      <c r="C103" s="292" t="s">
        <v>3824</v>
      </c>
      <c r="D103" s="292"/>
      <c r="E103" s="292"/>
      <c r="F103" s="292" t="s">
        <v>3825</v>
      </c>
      <c r="G103" s="293"/>
      <c r="H103" s="292" t="s">
        <v>61</v>
      </c>
      <c r="I103" s="292" t="s">
        <v>64</v>
      </c>
      <c r="J103" s="292" t="s">
        <v>3826</v>
      </c>
      <c r="K103" s="291"/>
    </row>
    <row r="104" spans="2:11" s="1" customFormat="1" ht="17.25" customHeight="1">
      <c r="B104" s="290"/>
      <c r="C104" s="294" t="s">
        <v>3827</v>
      </c>
      <c r="D104" s="294"/>
      <c r="E104" s="294"/>
      <c r="F104" s="295" t="s">
        <v>3828</v>
      </c>
      <c r="G104" s="296"/>
      <c r="H104" s="294"/>
      <c r="I104" s="294"/>
      <c r="J104" s="294" t="s">
        <v>3829</v>
      </c>
      <c r="K104" s="291"/>
    </row>
    <row r="105" spans="2:11" s="1" customFormat="1" ht="5.25" customHeight="1">
      <c r="B105" s="290"/>
      <c r="C105" s="292"/>
      <c r="D105" s="292"/>
      <c r="E105" s="292"/>
      <c r="F105" s="292"/>
      <c r="G105" s="310"/>
      <c r="H105" s="292"/>
      <c r="I105" s="292"/>
      <c r="J105" s="292"/>
      <c r="K105" s="291"/>
    </row>
    <row r="106" spans="2:11" s="1" customFormat="1" ht="15" customHeight="1">
      <c r="B106" s="290"/>
      <c r="C106" s="279" t="s">
        <v>60</v>
      </c>
      <c r="D106" s="299"/>
      <c r="E106" s="299"/>
      <c r="F106" s="300" t="s">
        <v>3830</v>
      </c>
      <c r="G106" s="279"/>
      <c r="H106" s="279" t="s">
        <v>3870</v>
      </c>
      <c r="I106" s="279" t="s">
        <v>3832</v>
      </c>
      <c r="J106" s="279">
        <v>20</v>
      </c>
      <c r="K106" s="291"/>
    </row>
    <row r="107" spans="2:11" s="1" customFormat="1" ht="15" customHeight="1">
      <c r="B107" s="290"/>
      <c r="C107" s="279" t="s">
        <v>3833</v>
      </c>
      <c r="D107" s="279"/>
      <c r="E107" s="279"/>
      <c r="F107" s="300" t="s">
        <v>3830</v>
      </c>
      <c r="G107" s="279"/>
      <c r="H107" s="279" t="s">
        <v>3870</v>
      </c>
      <c r="I107" s="279" t="s">
        <v>3832</v>
      </c>
      <c r="J107" s="279">
        <v>120</v>
      </c>
      <c r="K107" s="291"/>
    </row>
    <row r="108" spans="2:11" s="1" customFormat="1" ht="15" customHeight="1">
      <c r="B108" s="302"/>
      <c r="C108" s="279" t="s">
        <v>3835</v>
      </c>
      <c r="D108" s="279"/>
      <c r="E108" s="279"/>
      <c r="F108" s="300" t="s">
        <v>3836</v>
      </c>
      <c r="G108" s="279"/>
      <c r="H108" s="279" t="s">
        <v>3870</v>
      </c>
      <c r="I108" s="279" t="s">
        <v>3832</v>
      </c>
      <c r="J108" s="279">
        <v>50</v>
      </c>
      <c r="K108" s="291"/>
    </row>
    <row r="109" spans="2:11" s="1" customFormat="1" ht="15" customHeight="1">
      <c r="B109" s="302"/>
      <c r="C109" s="279" t="s">
        <v>3838</v>
      </c>
      <c r="D109" s="279"/>
      <c r="E109" s="279"/>
      <c r="F109" s="300" t="s">
        <v>3830</v>
      </c>
      <c r="G109" s="279"/>
      <c r="H109" s="279" t="s">
        <v>3870</v>
      </c>
      <c r="I109" s="279" t="s">
        <v>3840</v>
      </c>
      <c r="J109" s="279"/>
      <c r="K109" s="291"/>
    </row>
    <row r="110" spans="2:11" s="1" customFormat="1" ht="15" customHeight="1">
      <c r="B110" s="302"/>
      <c r="C110" s="279" t="s">
        <v>3849</v>
      </c>
      <c r="D110" s="279"/>
      <c r="E110" s="279"/>
      <c r="F110" s="300" t="s">
        <v>3836</v>
      </c>
      <c r="G110" s="279"/>
      <c r="H110" s="279" t="s">
        <v>3870</v>
      </c>
      <c r="I110" s="279" t="s">
        <v>3832</v>
      </c>
      <c r="J110" s="279">
        <v>50</v>
      </c>
      <c r="K110" s="291"/>
    </row>
    <row r="111" spans="2:11" s="1" customFormat="1" ht="15" customHeight="1">
      <c r="B111" s="302"/>
      <c r="C111" s="279" t="s">
        <v>3857</v>
      </c>
      <c r="D111" s="279"/>
      <c r="E111" s="279"/>
      <c r="F111" s="300" t="s">
        <v>3836</v>
      </c>
      <c r="G111" s="279"/>
      <c r="H111" s="279" t="s">
        <v>3870</v>
      </c>
      <c r="I111" s="279" t="s">
        <v>3832</v>
      </c>
      <c r="J111" s="279">
        <v>50</v>
      </c>
      <c r="K111" s="291"/>
    </row>
    <row r="112" spans="2:11" s="1" customFormat="1" ht="15" customHeight="1">
      <c r="B112" s="302"/>
      <c r="C112" s="279" t="s">
        <v>3855</v>
      </c>
      <c r="D112" s="279"/>
      <c r="E112" s="279"/>
      <c r="F112" s="300" t="s">
        <v>3836</v>
      </c>
      <c r="G112" s="279"/>
      <c r="H112" s="279" t="s">
        <v>3870</v>
      </c>
      <c r="I112" s="279" t="s">
        <v>3832</v>
      </c>
      <c r="J112" s="279">
        <v>50</v>
      </c>
      <c r="K112" s="291"/>
    </row>
    <row r="113" spans="2:11" s="1" customFormat="1" ht="15" customHeight="1">
      <c r="B113" s="302"/>
      <c r="C113" s="279" t="s">
        <v>60</v>
      </c>
      <c r="D113" s="279"/>
      <c r="E113" s="279"/>
      <c r="F113" s="300" t="s">
        <v>3830</v>
      </c>
      <c r="G113" s="279"/>
      <c r="H113" s="279" t="s">
        <v>3871</v>
      </c>
      <c r="I113" s="279" t="s">
        <v>3832</v>
      </c>
      <c r="J113" s="279">
        <v>20</v>
      </c>
      <c r="K113" s="291"/>
    </row>
    <row r="114" spans="2:11" s="1" customFormat="1" ht="15" customHeight="1">
      <c r="B114" s="302"/>
      <c r="C114" s="279" t="s">
        <v>3872</v>
      </c>
      <c r="D114" s="279"/>
      <c r="E114" s="279"/>
      <c r="F114" s="300" t="s">
        <v>3830</v>
      </c>
      <c r="G114" s="279"/>
      <c r="H114" s="279" t="s">
        <v>3873</v>
      </c>
      <c r="I114" s="279" t="s">
        <v>3832</v>
      </c>
      <c r="J114" s="279">
        <v>120</v>
      </c>
      <c r="K114" s="291"/>
    </row>
    <row r="115" spans="2:11" s="1" customFormat="1" ht="15" customHeight="1">
      <c r="B115" s="302"/>
      <c r="C115" s="279" t="s">
        <v>45</v>
      </c>
      <c r="D115" s="279"/>
      <c r="E115" s="279"/>
      <c r="F115" s="300" t="s">
        <v>3830</v>
      </c>
      <c r="G115" s="279"/>
      <c r="H115" s="279" t="s">
        <v>3874</v>
      </c>
      <c r="I115" s="279" t="s">
        <v>3865</v>
      </c>
      <c r="J115" s="279"/>
      <c r="K115" s="291"/>
    </row>
    <row r="116" spans="2:11" s="1" customFormat="1" ht="15" customHeight="1">
      <c r="B116" s="302"/>
      <c r="C116" s="279" t="s">
        <v>55</v>
      </c>
      <c r="D116" s="279"/>
      <c r="E116" s="279"/>
      <c r="F116" s="300" t="s">
        <v>3830</v>
      </c>
      <c r="G116" s="279"/>
      <c r="H116" s="279" t="s">
        <v>3875</v>
      </c>
      <c r="I116" s="279" t="s">
        <v>3865</v>
      </c>
      <c r="J116" s="279"/>
      <c r="K116" s="291"/>
    </row>
    <row r="117" spans="2:11" s="1" customFormat="1" ht="15" customHeight="1">
      <c r="B117" s="302"/>
      <c r="C117" s="279" t="s">
        <v>64</v>
      </c>
      <c r="D117" s="279"/>
      <c r="E117" s="279"/>
      <c r="F117" s="300" t="s">
        <v>3830</v>
      </c>
      <c r="G117" s="279"/>
      <c r="H117" s="279" t="s">
        <v>3876</v>
      </c>
      <c r="I117" s="279" t="s">
        <v>3877</v>
      </c>
      <c r="J117" s="279"/>
      <c r="K117" s="291"/>
    </row>
    <row r="118" spans="2:11" s="1" customFormat="1" ht="15" customHeight="1">
      <c r="B118" s="305"/>
      <c r="C118" s="311"/>
      <c r="D118" s="311"/>
      <c r="E118" s="311"/>
      <c r="F118" s="311"/>
      <c r="G118" s="311"/>
      <c r="H118" s="311"/>
      <c r="I118" s="311"/>
      <c r="J118" s="311"/>
      <c r="K118" s="307"/>
    </row>
    <row r="119" spans="2:11" s="1" customFormat="1" ht="18.75" customHeight="1">
      <c r="B119" s="312"/>
      <c r="C119" s="313"/>
      <c r="D119" s="313"/>
      <c r="E119" s="313"/>
      <c r="F119" s="314"/>
      <c r="G119" s="313"/>
      <c r="H119" s="313"/>
      <c r="I119" s="313"/>
      <c r="J119" s="313"/>
      <c r="K119" s="312"/>
    </row>
    <row r="120" spans="2:11" s="1" customFormat="1" ht="18.75" customHeight="1">
      <c r="B120" s="286"/>
      <c r="C120" s="286"/>
      <c r="D120" s="286"/>
      <c r="E120" s="286"/>
      <c r="F120" s="286"/>
      <c r="G120" s="286"/>
      <c r="H120" s="286"/>
      <c r="I120" s="286"/>
      <c r="J120" s="286"/>
      <c r="K120" s="286"/>
    </row>
    <row r="121" spans="2:11" s="1" customFormat="1" ht="7.5" customHeight="1">
      <c r="B121" s="315"/>
      <c r="C121" s="316"/>
      <c r="D121" s="316"/>
      <c r="E121" s="316"/>
      <c r="F121" s="316"/>
      <c r="G121" s="316"/>
      <c r="H121" s="316"/>
      <c r="I121" s="316"/>
      <c r="J121" s="316"/>
      <c r="K121" s="317"/>
    </row>
    <row r="122" spans="2:11" s="1" customFormat="1" ht="45" customHeight="1">
      <c r="B122" s="318"/>
      <c r="C122" s="399" t="s">
        <v>3878</v>
      </c>
      <c r="D122" s="399"/>
      <c r="E122" s="399"/>
      <c r="F122" s="399"/>
      <c r="G122" s="399"/>
      <c r="H122" s="399"/>
      <c r="I122" s="399"/>
      <c r="J122" s="399"/>
      <c r="K122" s="319"/>
    </row>
    <row r="123" spans="2:11" s="1" customFormat="1" ht="17.25" customHeight="1">
      <c r="B123" s="320"/>
      <c r="C123" s="292" t="s">
        <v>3824</v>
      </c>
      <c r="D123" s="292"/>
      <c r="E123" s="292"/>
      <c r="F123" s="292" t="s">
        <v>3825</v>
      </c>
      <c r="G123" s="293"/>
      <c r="H123" s="292" t="s">
        <v>61</v>
      </c>
      <c r="I123" s="292" t="s">
        <v>64</v>
      </c>
      <c r="J123" s="292" t="s">
        <v>3826</v>
      </c>
      <c r="K123" s="321"/>
    </row>
    <row r="124" spans="2:11" s="1" customFormat="1" ht="17.25" customHeight="1">
      <c r="B124" s="320"/>
      <c r="C124" s="294" t="s">
        <v>3827</v>
      </c>
      <c r="D124" s="294"/>
      <c r="E124" s="294"/>
      <c r="F124" s="295" t="s">
        <v>3828</v>
      </c>
      <c r="G124" s="296"/>
      <c r="H124" s="294"/>
      <c r="I124" s="294"/>
      <c r="J124" s="294" t="s">
        <v>3829</v>
      </c>
      <c r="K124" s="321"/>
    </row>
    <row r="125" spans="2:11" s="1" customFormat="1" ht="5.25" customHeight="1">
      <c r="B125" s="322"/>
      <c r="C125" s="297"/>
      <c r="D125" s="297"/>
      <c r="E125" s="297"/>
      <c r="F125" s="297"/>
      <c r="G125" s="323"/>
      <c r="H125" s="297"/>
      <c r="I125" s="297"/>
      <c r="J125" s="297"/>
      <c r="K125" s="324"/>
    </row>
    <row r="126" spans="2:11" s="1" customFormat="1" ht="15" customHeight="1">
      <c r="B126" s="322"/>
      <c r="C126" s="279" t="s">
        <v>3833</v>
      </c>
      <c r="D126" s="299"/>
      <c r="E126" s="299"/>
      <c r="F126" s="300" t="s">
        <v>3830</v>
      </c>
      <c r="G126" s="279"/>
      <c r="H126" s="279" t="s">
        <v>3870</v>
      </c>
      <c r="I126" s="279" t="s">
        <v>3832</v>
      </c>
      <c r="J126" s="279">
        <v>120</v>
      </c>
      <c r="K126" s="325"/>
    </row>
    <row r="127" spans="2:11" s="1" customFormat="1" ht="15" customHeight="1">
      <c r="B127" s="322"/>
      <c r="C127" s="279" t="s">
        <v>3879</v>
      </c>
      <c r="D127" s="279"/>
      <c r="E127" s="279"/>
      <c r="F127" s="300" t="s">
        <v>3830</v>
      </c>
      <c r="G127" s="279"/>
      <c r="H127" s="279" t="s">
        <v>3880</v>
      </c>
      <c r="I127" s="279" t="s">
        <v>3832</v>
      </c>
      <c r="J127" s="279" t="s">
        <v>3881</v>
      </c>
      <c r="K127" s="325"/>
    </row>
    <row r="128" spans="2:11" s="1" customFormat="1" ht="15" customHeight="1">
      <c r="B128" s="322"/>
      <c r="C128" s="279" t="s">
        <v>3778</v>
      </c>
      <c r="D128" s="279"/>
      <c r="E128" s="279"/>
      <c r="F128" s="300" t="s">
        <v>3830</v>
      </c>
      <c r="G128" s="279"/>
      <c r="H128" s="279" t="s">
        <v>3882</v>
      </c>
      <c r="I128" s="279" t="s">
        <v>3832</v>
      </c>
      <c r="J128" s="279" t="s">
        <v>3881</v>
      </c>
      <c r="K128" s="325"/>
    </row>
    <row r="129" spans="2:11" s="1" customFormat="1" ht="15" customHeight="1">
      <c r="B129" s="322"/>
      <c r="C129" s="279" t="s">
        <v>3841</v>
      </c>
      <c r="D129" s="279"/>
      <c r="E129" s="279"/>
      <c r="F129" s="300" t="s">
        <v>3836</v>
      </c>
      <c r="G129" s="279"/>
      <c r="H129" s="279" t="s">
        <v>3842</v>
      </c>
      <c r="I129" s="279" t="s">
        <v>3832</v>
      </c>
      <c r="J129" s="279">
        <v>15</v>
      </c>
      <c r="K129" s="325"/>
    </row>
    <row r="130" spans="2:11" s="1" customFormat="1" ht="15" customHeight="1">
      <c r="B130" s="322"/>
      <c r="C130" s="303" t="s">
        <v>3843</v>
      </c>
      <c r="D130" s="303"/>
      <c r="E130" s="303"/>
      <c r="F130" s="304" t="s">
        <v>3836</v>
      </c>
      <c r="G130" s="303"/>
      <c r="H130" s="303" t="s">
        <v>3844</v>
      </c>
      <c r="I130" s="303" t="s">
        <v>3832</v>
      </c>
      <c r="J130" s="303">
        <v>15</v>
      </c>
      <c r="K130" s="325"/>
    </row>
    <row r="131" spans="2:11" s="1" customFormat="1" ht="15" customHeight="1">
      <c r="B131" s="322"/>
      <c r="C131" s="303" t="s">
        <v>3845</v>
      </c>
      <c r="D131" s="303"/>
      <c r="E131" s="303"/>
      <c r="F131" s="304" t="s">
        <v>3836</v>
      </c>
      <c r="G131" s="303"/>
      <c r="H131" s="303" t="s">
        <v>3846</v>
      </c>
      <c r="I131" s="303" t="s">
        <v>3832</v>
      </c>
      <c r="J131" s="303">
        <v>20</v>
      </c>
      <c r="K131" s="325"/>
    </row>
    <row r="132" spans="2:11" s="1" customFormat="1" ht="15" customHeight="1">
      <c r="B132" s="322"/>
      <c r="C132" s="303" t="s">
        <v>3847</v>
      </c>
      <c r="D132" s="303"/>
      <c r="E132" s="303"/>
      <c r="F132" s="304" t="s">
        <v>3836</v>
      </c>
      <c r="G132" s="303"/>
      <c r="H132" s="303" t="s">
        <v>3848</v>
      </c>
      <c r="I132" s="303" t="s">
        <v>3832</v>
      </c>
      <c r="J132" s="303">
        <v>20</v>
      </c>
      <c r="K132" s="325"/>
    </row>
    <row r="133" spans="2:11" s="1" customFormat="1" ht="15" customHeight="1">
      <c r="B133" s="322"/>
      <c r="C133" s="279" t="s">
        <v>3835</v>
      </c>
      <c r="D133" s="279"/>
      <c r="E133" s="279"/>
      <c r="F133" s="300" t="s">
        <v>3836</v>
      </c>
      <c r="G133" s="279"/>
      <c r="H133" s="279" t="s">
        <v>3870</v>
      </c>
      <c r="I133" s="279" t="s">
        <v>3832</v>
      </c>
      <c r="J133" s="279">
        <v>50</v>
      </c>
      <c r="K133" s="325"/>
    </row>
    <row r="134" spans="2:11" s="1" customFormat="1" ht="15" customHeight="1">
      <c r="B134" s="322"/>
      <c r="C134" s="279" t="s">
        <v>3849</v>
      </c>
      <c r="D134" s="279"/>
      <c r="E134" s="279"/>
      <c r="F134" s="300" t="s">
        <v>3836</v>
      </c>
      <c r="G134" s="279"/>
      <c r="H134" s="279" t="s">
        <v>3870</v>
      </c>
      <c r="I134" s="279" t="s">
        <v>3832</v>
      </c>
      <c r="J134" s="279">
        <v>50</v>
      </c>
      <c r="K134" s="325"/>
    </row>
    <row r="135" spans="2:11" s="1" customFormat="1" ht="15" customHeight="1">
      <c r="B135" s="322"/>
      <c r="C135" s="279" t="s">
        <v>3855</v>
      </c>
      <c r="D135" s="279"/>
      <c r="E135" s="279"/>
      <c r="F135" s="300" t="s">
        <v>3836</v>
      </c>
      <c r="G135" s="279"/>
      <c r="H135" s="279" t="s">
        <v>3870</v>
      </c>
      <c r="I135" s="279" t="s">
        <v>3832</v>
      </c>
      <c r="J135" s="279">
        <v>50</v>
      </c>
      <c r="K135" s="325"/>
    </row>
    <row r="136" spans="2:11" s="1" customFormat="1" ht="15" customHeight="1">
      <c r="B136" s="322"/>
      <c r="C136" s="279" t="s">
        <v>3857</v>
      </c>
      <c r="D136" s="279"/>
      <c r="E136" s="279"/>
      <c r="F136" s="300" t="s">
        <v>3836</v>
      </c>
      <c r="G136" s="279"/>
      <c r="H136" s="279" t="s">
        <v>3870</v>
      </c>
      <c r="I136" s="279" t="s">
        <v>3832</v>
      </c>
      <c r="J136" s="279">
        <v>50</v>
      </c>
      <c r="K136" s="325"/>
    </row>
    <row r="137" spans="2:11" s="1" customFormat="1" ht="15" customHeight="1">
      <c r="B137" s="322"/>
      <c r="C137" s="279" t="s">
        <v>3858</v>
      </c>
      <c r="D137" s="279"/>
      <c r="E137" s="279"/>
      <c r="F137" s="300" t="s">
        <v>3836</v>
      </c>
      <c r="G137" s="279"/>
      <c r="H137" s="279" t="s">
        <v>3883</v>
      </c>
      <c r="I137" s="279" t="s">
        <v>3832</v>
      </c>
      <c r="J137" s="279">
        <v>255</v>
      </c>
      <c r="K137" s="325"/>
    </row>
    <row r="138" spans="2:11" s="1" customFormat="1" ht="15" customHeight="1">
      <c r="B138" s="322"/>
      <c r="C138" s="279" t="s">
        <v>3860</v>
      </c>
      <c r="D138" s="279"/>
      <c r="E138" s="279"/>
      <c r="F138" s="300" t="s">
        <v>3830</v>
      </c>
      <c r="G138" s="279"/>
      <c r="H138" s="279" t="s">
        <v>3884</v>
      </c>
      <c r="I138" s="279" t="s">
        <v>3862</v>
      </c>
      <c r="J138" s="279"/>
      <c r="K138" s="325"/>
    </row>
    <row r="139" spans="2:11" s="1" customFormat="1" ht="15" customHeight="1">
      <c r="B139" s="322"/>
      <c r="C139" s="279" t="s">
        <v>3863</v>
      </c>
      <c r="D139" s="279"/>
      <c r="E139" s="279"/>
      <c r="F139" s="300" t="s">
        <v>3830</v>
      </c>
      <c r="G139" s="279"/>
      <c r="H139" s="279" t="s">
        <v>3885</v>
      </c>
      <c r="I139" s="279" t="s">
        <v>3865</v>
      </c>
      <c r="J139" s="279"/>
      <c r="K139" s="325"/>
    </row>
    <row r="140" spans="2:11" s="1" customFormat="1" ht="15" customHeight="1">
      <c r="B140" s="322"/>
      <c r="C140" s="279" t="s">
        <v>3866</v>
      </c>
      <c r="D140" s="279"/>
      <c r="E140" s="279"/>
      <c r="F140" s="300" t="s">
        <v>3830</v>
      </c>
      <c r="G140" s="279"/>
      <c r="H140" s="279" t="s">
        <v>3866</v>
      </c>
      <c r="I140" s="279" t="s">
        <v>3865</v>
      </c>
      <c r="J140" s="279"/>
      <c r="K140" s="325"/>
    </row>
    <row r="141" spans="2:11" s="1" customFormat="1" ht="15" customHeight="1">
      <c r="B141" s="322"/>
      <c r="C141" s="279" t="s">
        <v>45</v>
      </c>
      <c r="D141" s="279"/>
      <c r="E141" s="279"/>
      <c r="F141" s="300" t="s">
        <v>3830</v>
      </c>
      <c r="G141" s="279"/>
      <c r="H141" s="279" t="s">
        <v>3886</v>
      </c>
      <c r="I141" s="279" t="s">
        <v>3865</v>
      </c>
      <c r="J141" s="279"/>
      <c r="K141" s="325"/>
    </row>
    <row r="142" spans="2:11" s="1" customFormat="1" ht="15" customHeight="1">
      <c r="B142" s="322"/>
      <c r="C142" s="279" t="s">
        <v>3887</v>
      </c>
      <c r="D142" s="279"/>
      <c r="E142" s="279"/>
      <c r="F142" s="300" t="s">
        <v>3830</v>
      </c>
      <c r="G142" s="279"/>
      <c r="H142" s="279" t="s">
        <v>3888</v>
      </c>
      <c r="I142" s="279" t="s">
        <v>3865</v>
      </c>
      <c r="J142" s="279"/>
      <c r="K142" s="325"/>
    </row>
    <row r="143" spans="2:11" s="1" customFormat="1" ht="15" customHeight="1">
      <c r="B143" s="326"/>
      <c r="C143" s="327"/>
      <c r="D143" s="327"/>
      <c r="E143" s="327"/>
      <c r="F143" s="327"/>
      <c r="G143" s="327"/>
      <c r="H143" s="327"/>
      <c r="I143" s="327"/>
      <c r="J143" s="327"/>
      <c r="K143" s="328"/>
    </row>
    <row r="144" spans="2:11" s="1" customFormat="1" ht="18.75" customHeight="1">
      <c r="B144" s="313"/>
      <c r="C144" s="313"/>
      <c r="D144" s="313"/>
      <c r="E144" s="313"/>
      <c r="F144" s="314"/>
      <c r="G144" s="313"/>
      <c r="H144" s="313"/>
      <c r="I144" s="313"/>
      <c r="J144" s="313"/>
      <c r="K144" s="313"/>
    </row>
    <row r="145" spans="2:11" s="1" customFormat="1" ht="18.75" customHeight="1">
      <c r="B145" s="286"/>
      <c r="C145" s="286"/>
      <c r="D145" s="286"/>
      <c r="E145" s="286"/>
      <c r="F145" s="286"/>
      <c r="G145" s="286"/>
      <c r="H145" s="286"/>
      <c r="I145" s="286"/>
      <c r="J145" s="286"/>
      <c r="K145" s="286"/>
    </row>
    <row r="146" spans="2:11" s="1" customFormat="1" ht="7.5" customHeight="1">
      <c r="B146" s="287"/>
      <c r="C146" s="288"/>
      <c r="D146" s="288"/>
      <c r="E146" s="288"/>
      <c r="F146" s="288"/>
      <c r="G146" s="288"/>
      <c r="H146" s="288"/>
      <c r="I146" s="288"/>
      <c r="J146" s="288"/>
      <c r="K146" s="289"/>
    </row>
    <row r="147" spans="2:11" s="1" customFormat="1" ht="45" customHeight="1">
      <c r="B147" s="290"/>
      <c r="C147" s="398" t="s">
        <v>3889</v>
      </c>
      <c r="D147" s="398"/>
      <c r="E147" s="398"/>
      <c r="F147" s="398"/>
      <c r="G147" s="398"/>
      <c r="H147" s="398"/>
      <c r="I147" s="398"/>
      <c r="J147" s="398"/>
      <c r="K147" s="291"/>
    </row>
    <row r="148" spans="2:11" s="1" customFormat="1" ht="17.25" customHeight="1">
      <c r="B148" s="290"/>
      <c r="C148" s="292" t="s">
        <v>3824</v>
      </c>
      <c r="D148" s="292"/>
      <c r="E148" s="292"/>
      <c r="F148" s="292" t="s">
        <v>3825</v>
      </c>
      <c r="G148" s="293"/>
      <c r="H148" s="292" t="s">
        <v>61</v>
      </c>
      <c r="I148" s="292" t="s">
        <v>64</v>
      </c>
      <c r="J148" s="292" t="s">
        <v>3826</v>
      </c>
      <c r="K148" s="291"/>
    </row>
    <row r="149" spans="2:11" s="1" customFormat="1" ht="17.25" customHeight="1">
      <c r="B149" s="290"/>
      <c r="C149" s="294" t="s">
        <v>3827</v>
      </c>
      <c r="D149" s="294"/>
      <c r="E149" s="294"/>
      <c r="F149" s="295" t="s">
        <v>3828</v>
      </c>
      <c r="G149" s="296"/>
      <c r="H149" s="294"/>
      <c r="I149" s="294"/>
      <c r="J149" s="294" t="s">
        <v>3829</v>
      </c>
      <c r="K149" s="291"/>
    </row>
    <row r="150" spans="2:11" s="1" customFormat="1" ht="5.25" customHeight="1">
      <c r="B150" s="302"/>
      <c r="C150" s="297"/>
      <c r="D150" s="297"/>
      <c r="E150" s="297"/>
      <c r="F150" s="297"/>
      <c r="G150" s="298"/>
      <c r="H150" s="297"/>
      <c r="I150" s="297"/>
      <c r="J150" s="297"/>
      <c r="K150" s="325"/>
    </row>
    <row r="151" spans="2:11" s="1" customFormat="1" ht="15" customHeight="1">
      <c r="B151" s="302"/>
      <c r="C151" s="329" t="s">
        <v>3833</v>
      </c>
      <c r="D151" s="279"/>
      <c r="E151" s="279"/>
      <c r="F151" s="330" t="s">
        <v>3830</v>
      </c>
      <c r="G151" s="279"/>
      <c r="H151" s="329" t="s">
        <v>3870</v>
      </c>
      <c r="I151" s="329" t="s">
        <v>3832</v>
      </c>
      <c r="J151" s="329">
        <v>120</v>
      </c>
      <c r="K151" s="325"/>
    </row>
    <row r="152" spans="2:11" s="1" customFormat="1" ht="15" customHeight="1">
      <c r="B152" s="302"/>
      <c r="C152" s="329" t="s">
        <v>3879</v>
      </c>
      <c r="D152" s="279"/>
      <c r="E152" s="279"/>
      <c r="F152" s="330" t="s">
        <v>3830</v>
      </c>
      <c r="G152" s="279"/>
      <c r="H152" s="329" t="s">
        <v>3890</v>
      </c>
      <c r="I152" s="329" t="s">
        <v>3832</v>
      </c>
      <c r="J152" s="329" t="s">
        <v>3881</v>
      </c>
      <c r="K152" s="325"/>
    </row>
    <row r="153" spans="2:11" s="1" customFormat="1" ht="15" customHeight="1">
      <c r="B153" s="302"/>
      <c r="C153" s="329" t="s">
        <v>3778</v>
      </c>
      <c r="D153" s="279"/>
      <c r="E153" s="279"/>
      <c r="F153" s="330" t="s">
        <v>3830</v>
      </c>
      <c r="G153" s="279"/>
      <c r="H153" s="329" t="s">
        <v>3891</v>
      </c>
      <c r="I153" s="329" t="s">
        <v>3832</v>
      </c>
      <c r="J153" s="329" t="s">
        <v>3881</v>
      </c>
      <c r="K153" s="325"/>
    </row>
    <row r="154" spans="2:11" s="1" customFormat="1" ht="15" customHeight="1">
      <c r="B154" s="302"/>
      <c r="C154" s="329" t="s">
        <v>3835</v>
      </c>
      <c r="D154" s="279"/>
      <c r="E154" s="279"/>
      <c r="F154" s="330" t="s">
        <v>3836</v>
      </c>
      <c r="G154" s="279"/>
      <c r="H154" s="329" t="s">
        <v>3870</v>
      </c>
      <c r="I154" s="329" t="s">
        <v>3832</v>
      </c>
      <c r="J154" s="329">
        <v>50</v>
      </c>
      <c r="K154" s="325"/>
    </row>
    <row r="155" spans="2:11" s="1" customFormat="1" ht="15" customHeight="1">
      <c r="B155" s="302"/>
      <c r="C155" s="329" t="s">
        <v>3838</v>
      </c>
      <c r="D155" s="279"/>
      <c r="E155" s="279"/>
      <c r="F155" s="330" t="s">
        <v>3830</v>
      </c>
      <c r="G155" s="279"/>
      <c r="H155" s="329" t="s">
        <v>3870</v>
      </c>
      <c r="I155" s="329" t="s">
        <v>3840</v>
      </c>
      <c r="J155" s="329"/>
      <c r="K155" s="325"/>
    </row>
    <row r="156" spans="2:11" s="1" customFormat="1" ht="15" customHeight="1">
      <c r="B156" s="302"/>
      <c r="C156" s="329" t="s">
        <v>3849</v>
      </c>
      <c r="D156" s="279"/>
      <c r="E156" s="279"/>
      <c r="F156" s="330" t="s">
        <v>3836</v>
      </c>
      <c r="G156" s="279"/>
      <c r="H156" s="329" t="s">
        <v>3870</v>
      </c>
      <c r="I156" s="329" t="s">
        <v>3832</v>
      </c>
      <c r="J156" s="329">
        <v>50</v>
      </c>
      <c r="K156" s="325"/>
    </row>
    <row r="157" spans="2:11" s="1" customFormat="1" ht="15" customHeight="1">
      <c r="B157" s="302"/>
      <c r="C157" s="329" t="s">
        <v>3857</v>
      </c>
      <c r="D157" s="279"/>
      <c r="E157" s="279"/>
      <c r="F157" s="330" t="s">
        <v>3836</v>
      </c>
      <c r="G157" s="279"/>
      <c r="H157" s="329" t="s">
        <v>3870</v>
      </c>
      <c r="I157" s="329" t="s">
        <v>3832</v>
      </c>
      <c r="J157" s="329">
        <v>50</v>
      </c>
      <c r="K157" s="325"/>
    </row>
    <row r="158" spans="2:11" s="1" customFormat="1" ht="15" customHeight="1">
      <c r="B158" s="302"/>
      <c r="C158" s="329" t="s">
        <v>3855</v>
      </c>
      <c r="D158" s="279"/>
      <c r="E158" s="279"/>
      <c r="F158" s="330" t="s">
        <v>3836</v>
      </c>
      <c r="G158" s="279"/>
      <c r="H158" s="329" t="s">
        <v>3870</v>
      </c>
      <c r="I158" s="329" t="s">
        <v>3832</v>
      </c>
      <c r="J158" s="329">
        <v>50</v>
      </c>
      <c r="K158" s="325"/>
    </row>
    <row r="159" spans="2:11" s="1" customFormat="1" ht="15" customHeight="1">
      <c r="B159" s="302"/>
      <c r="C159" s="329" t="s">
        <v>124</v>
      </c>
      <c r="D159" s="279"/>
      <c r="E159" s="279"/>
      <c r="F159" s="330" t="s">
        <v>3830</v>
      </c>
      <c r="G159" s="279"/>
      <c r="H159" s="329" t="s">
        <v>3892</v>
      </c>
      <c r="I159" s="329" t="s">
        <v>3832</v>
      </c>
      <c r="J159" s="329" t="s">
        <v>3893</v>
      </c>
      <c r="K159" s="325"/>
    </row>
    <row r="160" spans="2:11" s="1" customFormat="1" ht="15" customHeight="1">
      <c r="B160" s="302"/>
      <c r="C160" s="329" t="s">
        <v>3894</v>
      </c>
      <c r="D160" s="279"/>
      <c r="E160" s="279"/>
      <c r="F160" s="330" t="s">
        <v>3830</v>
      </c>
      <c r="G160" s="279"/>
      <c r="H160" s="329" t="s">
        <v>3895</v>
      </c>
      <c r="I160" s="329" t="s">
        <v>3865</v>
      </c>
      <c r="J160" s="329"/>
      <c r="K160" s="325"/>
    </row>
    <row r="161" spans="2:11" s="1" customFormat="1" ht="15" customHeight="1">
      <c r="B161" s="331"/>
      <c r="C161" s="311"/>
      <c r="D161" s="311"/>
      <c r="E161" s="311"/>
      <c r="F161" s="311"/>
      <c r="G161" s="311"/>
      <c r="H161" s="311"/>
      <c r="I161" s="311"/>
      <c r="J161" s="311"/>
      <c r="K161" s="332"/>
    </row>
    <row r="162" spans="2:11" s="1" customFormat="1" ht="18.75" customHeight="1">
      <c r="B162" s="313"/>
      <c r="C162" s="323"/>
      <c r="D162" s="323"/>
      <c r="E162" s="323"/>
      <c r="F162" s="333"/>
      <c r="G162" s="323"/>
      <c r="H162" s="323"/>
      <c r="I162" s="323"/>
      <c r="J162" s="323"/>
      <c r="K162" s="313"/>
    </row>
    <row r="163" spans="2:11" s="1" customFormat="1" ht="18.75" customHeight="1">
      <c r="B163" s="286"/>
      <c r="C163" s="286"/>
      <c r="D163" s="286"/>
      <c r="E163" s="286"/>
      <c r="F163" s="286"/>
      <c r="G163" s="286"/>
      <c r="H163" s="286"/>
      <c r="I163" s="286"/>
      <c r="J163" s="286"/>
      <c r="K163" s="286"/>
    </row>
    <row r="164" spans="2:11" s="1" customFormat="1" ht="7.5" customHeight="1">
      <c r="B164" s="268"/>
      <c r="C164" s="269"/>
      <c r="D164" s="269"/>
      <c r="E164" s="269"/>
      <c r="F164" s="269"/>
      <c r="G164" s="269"/>
      <c r="H164" s="269"/>
      <c r="I164" s="269"/>
      <c r="J164" s="269"/>
      <c r="K164" s="270"/>
    </row>
    <row r="165" spans="2:11" s="1" customFormat="1" ht="45" customHeight="1">
      <c r="B165" s="271"/>
      <c r="C165" s="399" t="s">
        <v>3896</v>
      </c>
      <c r="D165" s="399"/>
      <c r="E165" s="399"/>
      <c r="F165" s="399"/>
      <c r="G165" s="399"/>
      <c r="H165" s="399"/>
      <c r="I165" s="399"/>
      <c r="J165" s="399"/>
      <c r="K165" s="272"/>
    </row>
    <row r="166" spans="2:11" s="1" customFormat="1" ht="17.25" customHeight="1">
      <c r="B166" s="271"/>
      <c r="C166" s="292" t="s">
        <v>3824</v>
      </c>
      <c r="D166" s="292"/>
      <c r="E166" s="292"/>
      <c r="F166" s="292" t="s">
        <v>3825</v>
      </c>
      <c r="G166" s="334"/>
      <c r="H166" s="335" t="s">
        <v>61</v>
      </c>
      <c r="I166" s="335" t="s">
        <v>64</v>
      </c>
      <c r="J166" s="292" t="s">
        <v>3826</v>
      </c>
      <c r="K166" s="272"/>
    </row>
    <row r="167" spans="2:11" s="1" customFormat="1" ht="17.25" customHeight="1">
      <c r="B167" s="273"/>
      <c r="C167" s="294" t="s">
        <v>3827</v>
      </c>
      <c r="D167" s="294"/>
      <c r="E167" s="294"/>
      <c r="F167" s="295" t="s">
        <v>3828</v>
      </c>
      <c r="G167" s="336"/>
      <c r="H167" s="337"/>
      <c r="I167" s="337"/>
      <c r="J167" s="294" t="s">
        <v>3829</v>
      </c>
      <c r="K167" s="274"/>
    </row>
    <row r="168" spans="2:11" s="1" customFormat="1" ht="5.25" customHeight="1">
      <c r="B168" s="302"/>
      <c r="C168" s="297"/>
      <c r="D168" s="297"/>
      <c r="E168" s="297"/>
      <c r="F168" s="297"/>
      <c r="G168" s="298"/>
      <c r="H168" s="297"/>
      <c r="I168" s="297"/>
      <c r="J168" s="297"/>
      <c r="K168" s="325"/>
    </row>
    <row r="169" spans="2:11" s="1" customFormat="1" ht="15" customHeight="1">
      <c r="B169" s="302"/>
      <c r="C169" s="279" t="s">
        <v>3833</v>
      </c>
      <c r="D169" s="279"/>
      <c r="E169" s="279"/>
      <c r="F169" s="300" t="s">
        <v>3830</v>
      </c>
      <c r="G169" s="279"/>
      <c r="H169" s="279" t="s">
        <v>3870</v>
      </c>
      <c r="I169" s="279" t="s">
        <v>3832</v>
      </c>
      <c r="J169" s="279">
        <v>120</v>
      </c>
      <c r="K169" s="325"/>
    </row>
    <row r="170" spans="2:11" s="1" customFormat="1" ht="15" customHeight="1">
      <c r="B170" s="302"/>
      <c r="C170" s="279" t="s">
        <v>3879</v>
      </c>
      <c r="D170" s="279"/>
      <c r="E170" s="279"/>
      <c r="F170" s="300" t="s">
        <v>3830</v>
      </c>
      <c r="G170" s="279"/>
      <c r="H170" s="279" t="s">
        <v>3880</v>
      </c>
      <c r="I170" s="279" t="s">
        <v>3832</v>
      </c>
      <c r="J170" s="279" t="s">
        <v>3881</v>
      </c>
      <c r="K170" s="325"/>
    </row>
    <row r="171" spans="2:11" s="1" customFormat="1" ht="15" customHeight="1">
      <c r="B171" s="302"/>
      <c r="C171" s="279" t="s">
        <v>3778</v>
      </c>
      <c r="D171" s="279"/>
      <c r="E171" s="279"/>
      <c r="F171" s="300" t="s">
        <v>3830</v>
      </c>
      <c r="G171" s="279"/>
      <c r="H171" s="279" t="s">
        <v>3897</v>
      </c>
      <c r="I171" s="279" t="s">
        <v>3832</v>
      </c>
      <c r="J171" s="279" t="s">
        <v>3881</v>
      </c>
      <c r="K171" s="325"/>
    </row>
    <row r="172" spans="2:11" s="1" customFormat="1" ht="15" customHeight="1">
      <c r="B172" s="302"/>
      <c r="C172" s="279" t="s">
        <v>3835</v>
      </c>
      <c r="D172" s="279"/>
      <c r="E172" s="279"/>
      <c r="F172" s="300" t="s">
        <v>3836</v>
      </c>
      <c r="G172" s="279"/>
      <c r="H172" s="279" t="s">
        <v>3897</v>
      </c>
      <c r="I172" s="279" t="s">
        <v>3832</v>
      </c>
      <c r="J172" s="279">
        <v>50</v>
      </c>
      <c r="K172" s="325"/>
    </row>
    <row r="173" spans="2:11" s="1" customFormat="1" ht="15" customHeight="1">
      <c r="B173" s="302"/>
      <c r="C173" s="279" t="s">
        <v>3838</v>
      </c>
      <c r="D173" s="279"/>
      <c r="E173" s="279"/>
      <c r="F173" s="300" t="s">
        <v>3830</v>
      </c>
      <c r="G173" s="279"/>
      <c r="H173" s="279" t="s">
        <v>3897</v>
      </c>
      <c r="I173" s="279" t="s">
        <v>3840</v>
      </c>
      <c r="J173" s="279"/>
      <c r="K173" s="325"/>
    </row>
    <row r="174" spans="2:11" s="1" customFormat="1" ht="15" customHeight="1">
      <c r="B174" s="302"/>
      <c r="C174" s="279" t="s">
        <v>3849</v>
      </c>
      <c r="D174" s="279"/>
      <c r="E174" s="279"/>
      <c r="F174" s="300" t="s">
        <v>3836</v>
      </c>
      <c r="G174" s="279"/>
      <c r="H174" s="279" t="s">
        <v>3897</v>
      </c>
      <c r="I174" s="279" t="s">
        <v>3832</v>
      </c>
      <c r="J174" s="279">
        <v>50</v>
      </c>
      <c r="K174" s="325"/>
    </row>
    <row r="175" spans="2:11" s="1" customFormat="1" ht="15" customHeight="1">
      <c r="B175" s="302"/>
      <c r="C175" s="279" t="s">
        <v>3857</v>
      </c>
      <c r="D175" s="279"/>
      <c r="E175" s="279"/>
      <c r="F175" s="300" t="s">
        <v>3836</v>
      </c>
      <c r="G175" s="279"/>
      <c r="H175" s="279" t="s">
        <v>3897</v>
      </c>
      <c r="I175" s="279" t="s">
        <v>3832</v>
      </c>
      <c r="J175" s="279">
        <v>50</v>
      </c>
      <c r="K175" s="325"/>
    </row>
    <row r="176" spans="2:11" s="1" customFormat="1" ht="15" customHeight="1">
      <c r="B176" s="302"/>
      <c r="C176" s="279" t="s">
        <v>3855</v>
      </c>
      <c r="D176" s="279"/>
      <c r="E176" s="279"/>
      <c r="F176" s="300" t="s">
        <v>3836</v>
      </c>
      <c r="G176" s="279"/>
      <c r="H176" s="279" t="s">
        <v>3897</v>
      </c>
      <c r="I176" s="279" t="s">
        <v>3832</v>
      </c>
      <c r="J176" s="279">
        <v>50</v>
      </c>
      <c r="K176" s="325"/>
    </row>
    <row r="177" spans="2:11" s="1" customFormat="1" ht="15" customHeight="1">
      <c r="B177" s="302"/>
      <c r="C177" s="279" t="s">
        <v>146</v>
      </c>
      <c r="D177" s="279"/>
      <c r="E177" s="279"/>
      <c r="F177" s="300" t="s">
        <v>3830</v>
      </c>
      <c r="G177" s="279"/>
      <c r="H177" s="279" t="s">
        <v>3898</v>
      </c>
      <c r="I177" s="279" t="s">
        <v>3899</v>
      </c>
      <c r="J177" s="279"/>
      <c r="K177" s="325"/>
    </row>
    <row r="178" spans="2:11" s="1" customFormat="1" ht="15" customHeight="1">
      <c r="B178" s="302"/>
      <c r="C178" s="279" t="s">
        <v>64</v>
      </c>
      <c r="D178" s="279"/>
      <c r="E178" s="279"/>
      <c r="F178" s="300" t="s">
        <v>3830</v>
      </c>
      <c r="G178" s="279"/>
      <c r="H178" s="279" t="s">
        <v>3900</v>
      </c>
      <c r="I178" s="279" t="s">
        <v>3901</v>
      </c>
      <c r="J178" s="279">
        <v>1</v>
      </c>
      <c r="K178" s="325"/>
    </row>
    <row r="179" spans="2:11" s="1" customFormat="1" ht="15" customHeight="1">
      <c r="B179" s="302"/>
      <c r="C179" s="279" t="s">
        <v>60</v>
      </c>
      <c r="D179" s="279"/>
      <c r="E179" s="279"/>
      <c r="F179" s="300" t="s">
        <v>3830</v>
      </c>
      <c r="G179" s="279"/>
      <c r="H179" s="279" t="s">
        <v>3902</v>
      </c>
      <c r="I179" s="279" t="s">
        <v>3832</v>
      </c>
      <c r="J179" s="279">
        <v>20</v>
      </c>
      <c r="K179" s="325"/>
    </row>
    <row r="180" spans="2:11" s="1" customFormat="1" ht="15" customHeight="1">
      <c r="B180" s="302"/>
      <c r="C180" s="279" t="s">
        <v>61</v>
      </c>
      <c r="D180" s="279"/>
      <c r="E180" s="279"/>
      <c r="F180" s="300" t="s">
        <v>3830</v>
      </c>
      <c r="G180" s="279"/>
      <c r="H180" s="279" t="s">
        <v>3903</v>
      </c>
      <c r="I180" s="279" t="s">
        <v>3832</v>
      </c>
      <c r="J180" s="279">
        <v>255</v>
      </c>
      <c r="K180" s="325"/>
    </row>
    <row r="181" spans="2:11" s="1" customFormat="1" ht="15" customHeight="1">
      <c r="B181" s="302"/>
      <c r="C181" s="279" t="s">
        <v>147</v>
      </c>
      <c r="D181" s="279"/>
      <c r="E181" s="279"/>
      <c r="F181" s="300" t="s">
        <v>3830</v>
      </c>
      <c r="G181" s="279"/>
      <c r="H181" s="279" t="s">
        <v>3794</v>
      </c>
      <c r="I181" s="279" t="s">
        <v>3832</v>
      </c>
      <c r="J181" s="279">
        <v>10</v>
      </c>
      <c r="K181" s="325"/>
    </row>
    <row r="182" spans="2:11" s="1" customFormat="1" ht="15" customHeight="1">
      <c r="B182" s="302"/>
      <c r="C182" s="279" t="s">
        <v>148</v>
      </c>
      <c r="D182" s="279"/>
      <c r="E182" s="279"/>
      <c r="F182" s="300" t="s">
        <v>3830</v>
      </c>
      <c r="G182" s="279"/>
      <c r="H182" s="279" t="s">
        <v>3904</v>
      </c>
      <c r="I182" s="279" t="s">
        <v>3865</v>
      </c>
      <c r="J182" s="279"/>
      <c r="K182" s="325"/>
    </row>
    <row r="183" spans="2:11" s="1" customFormat="1" ht="15" customHeight="1">
      <c r="B183" s="302"/>
      <c r="C183" s="279" t="s">
        <v>3905</v>
      </c>
      <c r="D183" s="279"/>
      <c r="E183" s="279"/>
      <c r="F183" s="300" t="s">
        <v>3830</v>
      </c>
      <c r="G183" s="279"/>
      <c r="H183" s="279" t="s">
        <v>3906</v>
      </c>
      <c r="I183" s="279" t="s">
        <v>3865</v>
      </c>
      <c r="J183" s="279"/>
      <c r="K183" s="325"/>
    </row>
    <row r="184" spans="2:11" s="1" customFormat="1" ht="15" customHeight="1">
      <c r="B184" s="302"/>
      <c r="C184" s="279" t="s">
        <v>3894</v>
      </c>
      <c r="D184" s="279"/>
      <c r="E184" s="279"/>
      <c r="F184" s="300" t="s">
        <v>3830</v>
      </c>
      <c r="G184" s="279"/>
      <c r="H184" s="279" t="s">
        <v>3907</v>
      </c>
      <c r="I184" s="279" t="s">
        <v>3865</v>
      </c>
      <c r="J184" s="279"/>
      <c r="K184" s="325"/>
    </row>
    <row r="185" spans="2:11" s="1" customFormat="1" ht="15" customHeight="1">
      <c r="B185" s="302"/>
      <c r="C185" s="279" t="s">
        <v>150</v>
      </c>
      <c r="D185" s="279"/>
      <c r="E185" s="279"/>
      <c r="F185" s="300" t="s">
        <v>3836</v>
      </c>
      <c r="G185" s="279"/>
      <c r="H185" s="279" t="s">
        <v>3908</v>
      </c>
      <c r="I185" s="279" t="s">
        <v>3832</v>
      </c>
      <c r="J185" s="279">
        <v>50</v>
      </c>
      <c r="K185" s="325"/>
    </row>
    <row r="186" spans="2:11" s="1" customFormat="1" ht="15" customHeight="1">
      <c r="B186" s="302"/>
      <c r="C186" s="279" t="s">
        <v>3909</v>
      </c>
      <c r="D186" s="279"/>
      <c r="E186" s="279"/>
      <c r="F186" s="300" t="s">
        <v>3836</v>
      </c>
      <c r="G186" s="279"/>
      <c r="H186" s="279" t="s">
        <v>3910</v>
      </c>
      <c r="I186" s="279" t="s">
        <v>3911</v>
      </c>
      <c r="J186" s="279"/>
      <c r="K186" s="325"/>
    </row>
    <row r="187" spans="2:11" s="1" customFormat="1" ht="15" customHeight="1">
      <c r="B187" s="302"/>
      <c r="C187" s="279" t="s">
        <v>3912</v>
      </c>
      <c r="D187" s="279"/>
      <c r="E187" s="279"/>
      <c r="F187" s="300" t="s">
        <v>3836</v>
      </c>
      <c r="G187" s="279"/>
      <c r="H187" s="279" t="s">
        <v>3913</v>
      </c>
      <c r="I187" s="279" t="s">
        <v>3911</v>
      </c>
      <c r="J187" s="279"/>
      <c r="K187" s="325"/>
    </row>
    <row r="188" spans="2:11" s="1" customFormat="1" ht="15" customHeight="1">
      <c r="B188" s="302"/>
      <c r="C188" s="279" t="s">
        <v>3914</v>
      </c>
      <c r="D188" s="279"/>
      <c r="E188" s="279"/>
      <c r="F188" s="300" t="s">
        <v>3836</v>
      </c>
      <c r="G188" s="279"/>
      <c r="H188" s="279" t="s">
        <v>3915</v>
      </c>
      <c r="I188" s="279" t="s">
        <v>3911</v>
      </c>
      <c r="J188" s="279"/>
      <c r="K188" s="325"/>
    </row>
    <row r="189" spans="2:11" s="1" customFormat="1" ht="15" customHeight="1">
      <c r="B189" s="302"/>
      <c r="C189" s="338" t="s">
        <v>3916</v>
      </c>
      <c r="D189" s="279"/>
      <c r="E189" s="279"/>
      <c r="F189" s="300" t="s">
        <v>3836</v>
      </c>
      <c r="G189" s="279"/>
      <c r="H189" s="279" t="s">
        <v>3917</v>
      </c>
      <c r="I189" s="279" t="s">
        <v>3918</v>
      </c>
      <c r="J189" s="339" t="s">
        <v>3919</v>
      </c>
      <c r="K189" s="325"/>
    </row>
    <row r="190" spans="2:11" s="1" customFormat="1" ht="15" customHeight="1">
      <c r="B190" s="302"/>
      <c r="C190" s="338" t="s">
        <v>49</v>
      </c>
      <c r="D190" s="279"/>
      <c r="E190" s="279"/>
      <c r="F190" s="300" t="s">
        <v>3830</v>
      </c>
      <c r="G190" s="279"/>
      <c r="H190" s="276" t="s">
        <v>3920</v>
      </c>
      <c r="I190" s="279" t="s">
        <v>3921</v>
      </c>
      <c r="J190" s="279"/>
      <c r="K190" s="325"/>
    </row>
    <row r="191" spans="2:11" s="1" customFormat="1" ht="15" customHeight="1">
      <c r="B191" s="302"/>
      <c r="C191" s="338" t="s">
        <v>3922</v>
      </c>
      <c r="D191" s="279"/>
      <c r="E191" s="279"/>
      <c r="F191" s="300" t="s">
        <v>3830</v>
      </c>
      <c r="G191" s="279"/>
      <c r="H191" s="279" t="s">
        <v>3923</v>
      </c>
      <c r="I191" s="279" t="s">
        <v>3865</v>
      </c>
      <c r="J191" s="279"/>
      <c r="K191" s="325"/>
    </row>
    <row r="192" spans="2:11" s="1" customFormat="1" ht="15" customHeight="1">
      <c r="B192" s="302"/>
      <c r="C192" s="338" t="s">
        <v>3924</v>
      </c>
      <c r="D192" s="279"/>
      <c r="E192" s="279"/>
      <c r="F192" s="300" t="s">
        <v>3830</v>
      </c>
      <c r="G192" s="279"/>
      <c r="H192" s="279" t="s">
        <v>3925</v>
      </c>
      <c r="I192" s="279" t="s">
        <v>3865</v>
      </c>
      <c r="J192" s="279"/>
      <c r="K192" s="325"/>
    </row>
    <row r="193" spans="2:11" s="1" customFormat="1" ht="15" customHeight="1">
      <c r="B193" s="302"/>
      <c r="C193" s="338" t="s">
        <v>3926</v>
      </c>
      <c r="D193" s="279"/>
      <c r="E193" s="279"/>
      <c r="F193" s="300" t="s">
        <v>3836</v>
      </c>
      <c r="G193" s="279"/>
      <c r="H193" s="279" t="s">
        <v>3927</v>
      </c>
      <c r="I193" s="279" t="s">
        <v>3865</v>
      </c>
      <c r="J193" s="279"/>
      <c r="K193" s="325"/>
    </row>
    <row r="194" spans="2:11" s="1" customFormat="1" ht="15" customHeight="1">
      <c r="B194" s="331"/>
      <c r="C194" s="340"/>
      <c r="D194" s="311"/>
      <c r="E194" s="311"/>
      <c r="F194" s="311"/>
      <c r="G194" s="311"/>
      <c r="H194" s="311"/>
      <c r="I194" s="311"/>
      <c r="J194" s="311"/>
      <c r="K194" s="332"/>
    </row>
    <row r="195" spans="2:11" s="1" customFormat="1" ht="18.75" customHeight="1">
      <c r="B195" s="313"/>
      <c r="C195" s="323"/>
      <c r="D195" s="323"/>
      <c r="E195" s="323"/>
      <c r="F195" s="333"/>
      <c r="G195" s="323"/>
      <c r="H195" s="323"/>
      <c r="I195" s="323"/>
      <c r="J195" s="323"/>
      <c r="K195" s="313"/>
    </row>
    <row r="196" spans="2:11" s="1" customFormat="1" ht="18.75" customHeight="1">
      <c r="B196" s="313"/>
      <c r="C196" s="323"/>
      <c r="D196" s="323"/>
      <c r="E196" s="323"/>
      <c r="F196" s="333"/>
      <c r="G196" s="323"/>
      <c r="H196" s="323"/>
      <c r="I196" s="323"/>
      <c r="J196" s="323"/>
      <c r="K196" s="313"/>
    </row>
    <row r="197" spans="2:11" s="1" customFormat="1" ht="18.75" customHeight="1">
      <c r="B197" s="286"/>
      <c r="C197" s="286"/>
      <c r="D197" s="286"/>
      <c r="E197" s="286"/>
      <c r="F197" s="286"/>
      <c r="G197" s="286"/>
      <c r="H197" s="286"/>
      <c r="I197" s="286"/>
      <c r="J197" s="286"/>
      <c r="K197" s="286"/>
    </row>
    <row r="198" spans="2:11" s="1" customFormat="1" ht="13.5">
      <c r="B198" s="268"/>
      <c r="C198" s="269"/>
      <c r="D198" s="269"/>
      <c r="E198" s="269"/>
      <c r="F198" s="269"/>
      <c r="G198" s="269"/>
      <c r="H198" s="269"/>
      <c r="I198" s="269"/>
      <c r="J198" s="269"/>
      <c r="K198" s="270"/>
    </row>
    <row r="199" spans="2:11" s="1" customFormat="1" ht="21">
      <c r="B199" s="271"/>
      <c r="C199" s="399" t="s">
        <v>3928</v>
      </c>
      <c r="D199" s="399"/>
      <c r="E199" s="399"/>
      <c r="F199" s="399"/>
      <c r="G199" s="399"/>
      <c r="H199" s="399"/>
      <c r="I199" s="399"/>
      <c r="J199" s="399"/>
      <c r="K199" s="272"/>
    </row>
    <row r="200" spans="2:11" s="1" customFormat="1" ht="25.5" customHeight="1">
      <c r="B200" s="271"/>
      <c r="C200" s="341" t="s">
        <v>3929</v>
      </c>
      <c r="D200" s="341"/>
      <c r="E200" s="341"/>
      <c r="F200" s="341" t="s">
        <v>3930</v>
      </c>
      <c r="G200" s="342"/>
      <c r="H200" s="400" t="s">
        <v>3931</v>
      </c>
      <c r="I200" s="400"/>
      <c r="J200" s="400"/>
      <c r="K200" s="272"/>
    </row>
    <row r="201" spans="2:11" s="1" customFormat="1" ht="5.25" customHeight="1">
      <c r="B201" s="302"/>
      <c r="C201" s="297"/>
      <c r="D201" s="297"/>
      <c r="E201" s="297"/>
      <c r="F201" s="297"/>
      <c r="G201" s="323"/>
      <c r="H201" s="297"/>
      <c r="I201" s="297"/>
      <c r="J201" s="297"/>
      <c r="K201" s="325"/>
    </row>
    <row r="202" spans="2:11" s="1" customFormat="1" ht="15" customHeight="1">
      <c r="B202" s="302"/>
      <c r="C202" s="279" t="s">
        <v>3921</v>
      </c>
      <c r="D202" s="279"/>
      <c r="E202" s="279"/>
      <c r="F202" s="300" t="s">
        <v>50</v>
      </c>
      <c r="G202" s="279"/>
      <c r="H202" s="401" t="s">
        <v>3932</v>
      </c>
      <c r="I202" s="401"/>
      <c r="J202" s="401"/>
      <c r="K202" s="325"/>
    </row>
    <row r="203" spans="2:11" s="1" customFormat="1" ht="15" customHeight="1">
      <c r="B203" s="302"/>
      <c r="C203" s="279"/>
      <c r="D203" s="279"/>
      <c r="E203" s="279"/>
      <c r="F203" s="300" t="s">
        <v>51</v>
      </c>
      <c r="G203" s="279"/>
      <c r="H203" s="401" t="s">
        <v>3933</v>
      </c>
      <c r="I203" s="401"/>
      <c r="J203" s="401"/>
      <c r="K203" s="325"/>
    </row>
    <row r="204" spans="2:11" s="1" customFormat="1" ht="15" customHeight="1">
      <c r="B204" s="302"/>
      <c r="C204" s="279"/>
      <c r="D204" s="279"/>
      <c r="E204" s="279"/>
      <c r="F204" s="300" t="s">
        <v>54</v>
      </c>
      <c r="G204" s="279"/>
      <c r="H204" s="401" t="s">
        <v>3934</v>
      </c>
      <c r="I204" s="401"/>
      <c r="J204" s="401"/>
      <c r="K204" s="325"/>
    </row>
    <row r="205" spans="2:11" s="1" customFormat="1" ht="15" customHeight="1">
      <c r="B205" s="302"/>
      <c r="C205" s="279"/>
      <c r="D205" s="279"/>
      <c r="E205" s="279"/>
      <c r="F205" s="300" t="s">
        <v>52</v>
      </c>
      <c r="G205" s="279"/>
      <c r="H205" s="401" t="s">
        <v>3935</v>
      </c>
      <c r="I205" s="401"/>
      <c r="J205" s="401"/>
      <c r="K205" s="325"/>
    </row>
    <row r="206" spans="2:11" s="1" customFormat="1" ht="15" customHeight="1">
      <c r="B206" s="302"/>
      <c r="C206" s="279"/>
      <c r="D206" s="279"/>
      <c r="E206" s="279"/>
      <c r="F206" s="300" t="s">
        <v>53</v>
      </c>
      <c r="G206" s="279"/>
      <c r="H206" s="401" t="s">
        <v>3936</v>
      </c>
      <c r="I206" s="401"/>
      <c r="J206" s="401"/>
      <c r="K206" s="325"/>
    </row>
    <row r="207" spans="2:11" s="1" customFormat="1" ht="15" customHeight="1">
      <c r="B207" s="302"/>
      <c r="C207" s="279"/>
      <c r="D207" s="279"/>
      <c r="E207" s="279"/>
      <c r="F207" s="300"/>
      <c r="G207" s="279"/>
      <c r="H207" s="279"/>
      <c r="I207" s="279"/>
      <c r="J207" s="279"/>
      <c r="K207" s="325"/>
    </row>
    <row r="208" spans="2:11" s="1" customFormat="1" ht="15" customHeight="1">
      <c r="B208" s="302"/>
      <c r="C208" s="279" t="s">
        <v>3877</v>
      </c>
      <c r="D208" s="279"/>
      <c r="E208" s="279"/>
      <c r="F208" s="300" t="s">
        <v>86</v>
      </c>
      <c r="G208" s="279"/>
      <c r="H208" s="401" t="s">
        <v>3937</v>
      </c>
      <c r="I208" s="401"/>
      <c r="J208" s="401"/>
      <c r="K208" s="325"/>
    </row>
    <row r="209" spans="2:11" s="1" customFormat="1" ht="15" customHeight="1">
      <c r="B209" s="302"/>
      <c r="C209" s="279"/>
      <c r="D209" s="279"/>
      <c r="E209" s="279"/>
      <c r="F209" s="300" t="s">
        <v>3774</v>
      </c>
      <c r="G209" s="279"/>
      <c r="H209" s="401" t="s">
        <v>3775</v>
      </c>
      <c r="I209" s="401"/>
      <c r="J209" s="401"/>
      <c r="K209" s="325"/>
    </row>
    <row r="210" spans="2:11" s="1" customFormat="1" ht="15" customHeight="1">
      <c r="B210" s="302"/>
      <c r="C210" s="279"/>
      <c r="D210" s="279"/>
      <c r="E210" s="279"/>
      <c r="F210" s="300" t="s">
        <v>3772</v>
      </c>
      <c r="G210" s="279"/>
      <c r="H210" s="401" t="s">
        <v>3938</v>
      </c>
      <c r="I210" s="401"/>
      <c r="J210" s="401"/>
      <c r="K210" s="325"/>
    </row>
    <row r="211" spans="2:11" s="1" customFormat="1" ht="15" customHeight="1">
      <c r="B211" s="343"/>
      <c r="C211" s="279"/>
      <c r="D211" s="279"/>
      <c r="E211" s="279"/>
      <c r="F211" s="300" t="s">
        <v>3776</v>
      </c>
      <c r="G211" s="338"/>
      <c r="H211" s="402" t="s">
        <v>3777</v>
      </c>
      <c r="I211" s="402"/>
      <c r="J211" s="402"/>
      <c r="K211" s="344"/>
    </row>
    <row r="212" spans="2:11" s="1" customFormat="1" ht="15" customHeight="1">
      <c r="B212" s="343"/>
      <c r="C212" s="279"/>
      <c r="D212" s="279"/>
      <c r="E212" s="279"/>
      <c r="F212" s="300" t="s">
        <v>2152</v>
      </c>
      <c r="G212" s="338"/>
      <c r="H212" s="402" t="s">
        <v>3939</v>
      </c>
      <c r="I212" s="402"/>
      <c r="J212" s="402"/>
      <c r="K212" s="344"/>
    </row>
    <row r="213" spans="2:11" s="1" customFormat="1" ht="15" customHeight="1">
      <c r="B213" s="343"/>
      <c r="C213" s="279"/>
      <c r="D213" s="279"/>
      <c r="E213" s="279"/>
      <c r="F213" s="300"/>
      <c r="G213" s="338"/>
      <c r="H213" s="329"/>
      <c r="I213" s="329"/>
      <c r="J213" s="329"/>
      <c r="K213" s="344"/>
    </row>
    <row r="214" spans="2:11" s="1" customFormat="1" ht="15" customHeight="1">
      <c r="B214" s="343"/>
      <c r="C214" s="279" t="s">
        <v>3901</v>
      </c>
      <c r="D214" s="279"/>
      <c r="E214" s="279"/>
      <c r="F214" s="300">
        <v>1</v>
      </c>
      <c r="G214" s="338"/>
      <c r="H214" s="402" t="s">
        <v>3940</v>
      </c>
      <c r="I214" s="402"/>
      <c r="J214" s="402"/>
      <c r="K214" s="344"/>
    </row>
    <row r="215" spans="2:11" s="1" customFormat="1" ht="15" customHeight="1">
      <c r="B215" s="343"/>
      <c r="C215" s="279"/>
      <c r="D215" s="279"/>
      <c r="E215" s="279"/>
      <c r="F215" s="300">
        <v>2</v>
      </c>
      <c r="G215" s="338"/>
      <c r="H215" s="402" t="s">
        <v>3941</v>
      </c>
      <c r="I215" s="402"/>
      <c r="J215" s="402"/>
      <c r="K215" s="344"/>
    </row>
    <row r="216" spans="2:11" s="1" customFormat="1" ht="15" customHeight="1">
      <c r="B216" s="343"/>
      <c r="C216" s="279"/>
      <c r="D216" s="279"/>
      <c r="E216" s="279"/>
      <c r="F216" s="300">
        <v>3</v>
      </c>
      <c r="G216" s="338"/>
      <c r="H216" s="402" t="s">
        <v>3942</v>
      </c>
      <c r="I216" s="402"/>
      <c r="J216" s="402"/>
      <c r="K216" s="344"/>
    </row>
    <row r="217" spans="2:11" s="1" customFormat="1" ht="15" customHeight="1">
      <c r="B217" s="343"/>
      <c r="C217" s="279"/>
      <c r="D217" s="279"/>
      <c r="E217" s="279"/>
      <c r="F217" s="300">
        <v>4</v>
      </c>
      <c r="G217" s="338"/>
      <c r="H217" s="402" t="s">
        <v>3943</v>
      </c>
      <c r="I217" s="402"/>
      <c r="J217" s="402"/>
      <c r="K217" s="344"/>
    </row>
    <row r="218" spans="2:11" s="1" customFormat="1" ht="12.75" customHeight="1">
      <c r="B218" s="345"/>
      <c r="C218" s="346"/>
      <c r="D218" s="346"/>
      <c r="E218" s="346"/>
      <c r="F218" s="346"/>
      <c r="G218" s="346"/>
      <c r="H218" s="346"/>
      <c r="I218" s="346"/>
      <c r="J218" s="346"/>
      <c r="K218" s="34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88</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122</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ROUND(J97,2)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ROUND((SUM(BE97:BE1266)),2)</f>
        <v>0</v>
      </c>
      <c r="G33" s="37"/>
      <c r="H33" s="37"/>
      <c r="I33" s="121">
        <v>0.21</v>
      </c>
      <c r="J33" s="120">
        <f>ROUND(((SUM(BE97:BE1266))*I33),2)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ROUND((SUM(BF97:BF1266)),2)</f>
        <v>0</v>
      </c>
      <c r="G34" s="37"/>
      <c r="H34" s="37"/>
      <c r="I34" s="121">
        <v>0.15</v>
      </c>
      <c r="J34" s="120">
        <f>ROUND(((SUM(BF97:BF1266))*I34),2)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ROUND((SUM(BG97:BG1266)),2)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ROUND((SUM(BH97:BH1266)),2)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ROUND((SUM(BI97:BI1266)),2)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D.1.1./ST - Stavební část</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J97</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J98</f>
        <v>0</v>
      </c>
      <c r="K60" s="138"/>
      <c r="L60" s="142"/>
    </row>
    <row r="61" spans="2:12" s="10" customFormat="1" ht="19.9" customHeight="1">
      <c r="B61" s="143"/>
      <c r="C61" s="144"/>
      <c r="D61" s="145" t="s">
        <v>128</v>
      </c>
      <c r="E61" s="146"/>
      <c r="F61" s="146"/>
      <c r="G61" s="146"/>
      <c r="H61" s="146"/>
      <c r="I61" s="146"/>
      <c r="J61" s="147">
        <f>J99</f>
        <v>0</v>
      </c>
      <c r="K61" s="144"/>
      <c r="L61" s="148"/>
    </row>
    <row r="62" spans="2:12" s="10" customFormat="1" ht="19.9" customHeight="1">
      <c r="B62" s="143"/>
      <c r="C62" s="144"/>
      <c r="D62" s="145" t="s">
        <v>129</v>
      </c>
      <c r="E62" s="146"/>
      <c r="F62" s="146"/>
      <c r="G62" s="146"/>
      <c r="H62" s="146"/>
      <c r="I62" s="146"/>
      <c r="J62" s="147">
        <f>J195</f>
        <v>0</v>
      </c>
      <c r="K62" s="144"/>
      <c r="L62" s="148"/>
    </row>
    <row r="63" spans="2:12" s="10" customFormat="1" ht="19.9" customHeight="1">
      <c r="B63" s="143"/>
      <c r="C63" s="144"/>
      <c r="D63" s="145" t="s">
        <v>130</v>
      </c>
      <c r="E63" s="146"/>
      <c r="F63" s="146"/>
      <c r="G63" s="146"/>
      <c r="H63" s="146"/>
      <c r="I63" s="146"/>
      <c r="J63" s="147">
        <f>J205</f>
        <v>0</v>
      </c>
      <c r="K63" s="144"/>
      <c r="L63" s="148"/>
    </row>
    <row r="64" spans="2:12" s="10" customFormat="1" ht="19.9" customHeight="1">
      <c r="B64" s="143"/>
      <c r="C64" s="144"/>
      <c r="D64" s="145" t="s">
        <v>131</v>
      </c>
      <c r="E64" s="146"/>
      <c r="F64" s="146"/>
      <c r="G64" s="146"/>
      <c r="H64" s="146"/>
      <c r="I64" s="146"/>
      <c r="J64" s="147">
        <f>J355</f>
        <v>0</v>
      </c>
      <c r="K64" s="144"/>
      <c r="L64" s="148"/>
    </row>
    <row r="65" spans="2:12" s="10" customFormat="1" ht="19.9" customHeight="1">
      <c r="B65" s="143"/>
      <c r="C65" s="144"/>
      <c r="D65" s="145" t="s">
        <v>132</v>
      </c>
      <c r="E65" s="146"/>
      <c r="F65" s="146"/>
      <c r="G65" s="146"/>
      <c r="H65" s="146"/>
      <c r="I65" s="146"/>
      <c r="J65" s="147">
        <f>J503</f>
        <v>0</v>
      </c>
      <c r="K65" s="144"/>
      <c r="L65" s="148"/>
    </row>
    <row r="66" spans="2:12" s="10" customFormat="1" ht="19.9" customHeight="1">
      <c r="B66" s="143"/>
      <c r="C66" s="144"/>
      <c r="D66" s="145" t="s">
        <v>133</v>
      </c>
      <c r="E66" s="146"/>
      <c r="F66" s="146"/>
      <c r="G66" s="146"/>
      <c r="H66" s="146"/>
      <c r="I66" s="146"/>
      <c r="J66" s="147">
        <f>J523</f>
        <v>0</v>
      </c>
      <c r="K66" s="144"/>
      <c r="L66" s="148"/>
    </row>
    <row r="67" spans="2:12" s="9" customFormat="1" ht="24.95" customHeight="1">
      <c r="B67" s="137"/>
      <c r="C67" s="138"/>
      <c r="D67" s="139" t="s">
        <v>134</v>
      </c>
      <c r="E67" s="140"/>
      <c r="F67" s="140"/>
      <c r="G67" s="140"/>
      <c r="H67" s="140"/>
      <c r="I67" s="140"/>
      <c r="J67" s="141">
        <f>J526</f>
        <v>0</v>
      </c>
      <c r="K67" s="138"/>
      <c r="L67" s="142"/>
    </row>
    <row r="68" spans="2:12" s="10" customFormat="1" ht="19.9" customHeight="1">
      <c r="B68" s="143"/>
      <c r="C68" s="144"/>
      <c r="D68" s="145" t="s">
        <v>135</v>
      </c>
      <c r="E68" s="146"/>
      <c r="F68" s="146"/>
      <c r="G68" s="146"/>
      <c r="H68" s="146"/>
      <c r="I68" s="146"/>
      <c r="J68" s="147">
        <f>J527</f>
        <v>0</v>
      </c>
      <c r="K68" s="144"/>
      <c r="L68" s="148"/>
    </row>
    <row r="69" spans="2:12" s="10" customFormat="1" ht="19.9" customHeight="1">
      <c r="B69" s="143"/>
      <c r="C69" s="144"/>
      <c r="D69" s="145" t="s">
        <v>136</v>
      </c>
      <c r="E69" s="146"/>
      <c r="F69" s="146"/>
      <c r="G69" s="146"/>
      <c r="H69" s="146"/>
      <c r="I69" s="146"/>
      <c r="J69" s="147">
        <f>J532</f>
        <v>0</v>
      </c>
      <c r="K69" s="144"/>
      <c r="L69" s="148"/>
    </row>
    <row r="70" spans="2:12" s="10" customFormat="1" ht="19.9" customHeight="1">
      <c r="B70" s="143"/>
      <c r="C70" s="144"/>
      <c r="D70" s="145" t="s">
        <v>137</v>
      </c>
      <c r="E70" s="146"/>
      <c r="F70" s="146"/>
      <c r="G70" s="146"/>
      <c r="H70" s="146"/>
      <c r="I70" s="146"/>
      <c r="J70" s="147">
        <f>J741</f>
        <v>0</v>
      </c>
      <c r="K70" s="144"/>
      <c r="L70" s="148"/>
    </row>
    <row r="71" spans="2:12" s="10" customFormat="1" ht="19.9" customHeight="1">
      <c r="B71" s="143"/>
      <c r="C71" s="144"/>
      <c r="D71" s="145" t="s">
        <v>138</v>
      </c>
      <c r="E71" s="146"/>
      <c r="F71" s="146"/>
      <c r="G71" s="146"/>
      <c r="H71" s="146"/>
      <c r="I71" s="146"/>
      <c r="J71" s="147">
        <f>J826</f>
        <v>0</v>
      </c>
      <c r="K71" s="144"/>
      <c r="L71" s="148"/>
    </row>
    <row r="72" spans="2:12" s="10" customFormat="1" ht="19.9" customHeight="1">
      <c r="B72" s="143"/>
      <c r="C72" s="144"/>
      <c r="D72" s="145" t="s">
        <v>139</v>
      </c>
      <c r="E72" s="146"/>
      <c r="F72" s="146"/>
      <c r="G72" s="146"/>
      <c r="H72" s="146"/>
      <c r="I72" s="146"/>
      <c r="J72" s="147">
        <f>J847</f>
        <v>0</v>
      </c>
      <c r="K72" s="144"/>
      <c r="L72" s="148"/>
    </row>
    <row r="73" spans="2:12" s="10" customFormat="1" ht="19.9" customHeight="1">
      <c r="B73" s="143"/>
      <c r="C73" s="144"/>
      <c r="D73" s="145" t="s">
        <v>140</v>
      </c>
      <c r="E73" s="146"/>
      <c r="F73" s="146"/>
      <c r="G73" s="146"/>
      <c r="H73" s="146"/>
      <c r="I73" s="146"/>
      <c r="J73" s="147">
        <f>J928</f>
        <v>0</v>
      </c>
      <c r="K73" s="144"/>
      <c r="L73" s="148"/>
    </row>
    <row r="74" spans="2:12" s="10" customFormat="1" ht="19.9" customHeight="1">
      <c r="B74" s="143"/>
      <c r="C74" s="144"/>
      <c r="D74" s="145" t="s">
        <v>141</v>
      </c>
      <c r="E74" s="146"/>
      <c r="F74" s="146"/>
      <c r="G74" s="146"/>
      <c r="H74" s="146"/>
      <c r="I74" s="146"/>
      <c r="J74" s="147">
        <f>J1012</f>
        <v>0</v>
      </c>
      <c r="K74" s="144"/>
      <c r="L74" s="148"/>
    </row>
    <row r="75" spans="2:12" s="10" customFormat="1" ht="19.9" customHeight="1">
      <c r="B75" s="143"/>
      <c r="C75" s="144"/>
      <c r="D75" s="145" t="s">
        <v>142</v>
      </c>
      <c r="E75" s="146"/>
      <c r="F75" s="146"/>
      <c r="G75" s="146"/>
      <c r="H75" s="146"/>
      <c r="I75" s="146"/>
      <c r="J75" s="147">
        <f>J1179</f>
        <v>0</v>
      </c>
      <c r="K75" s="144"/>
      <c r="L75" s="148"/>
    </row>
    <row r="76" spans="2:12" s="10" customFormat="1" ht="19.9" customHeight="1">
      <c r="B76" s="143"/>
      <c r="C76" s="144"/>
      <c r="D76" s="145" t="s">
        <v>143</v>
      </c>
      <c r="E76" s="146"/>
      <c r="F76" s="146"/>
      <c r="G76" s="146"/>
      <c r="H76" s="146"/>
      <c r="I76" s="146"/>
      <c r="J76" s="147">
        <f>J1210</f>
        <v>0</v>
      </c>
      <c r="K76" s="144"/>
      <c r="L76" s="148"/>
    </row>
    <row r="77" spans="2:12" s="10" customFormat="1" ht="19.9" customHeight="1">
      <c r="B77" s="143"/>
      <c r="C77" s="144"/>
      <c r="D77" s="145" t="s">
        <v>144</v>
      </c>
      <c r="E77" s="146"/>
      <c r="F77" s="146"/>
      <c r="G77" s="146"/>
      <c r="H77" s="146"/>
      <c r="I77" s="146"/>
      <c r="J77" s="147">
        <f>J1246</f>
        <v>0</v>
      </c>
      <c r="K77" s="144"/>
      <c r="L77" s="148"/>
    </row>
    <row r="78" spans="1:31" s="2" customFormat="1" ht="21.7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6.95" customHeight="1">
      <c r="A79" s="37"/>
      <c r="B79" s="50"/>
      <c r="C79" s="51"/>
      <c r="D79" s="51"/>
      <c r="E79" s="51"/>
      <c r="F79" s="51"/>
      <c r="G79" s="51"/>
      <c r="H79" s="51"/>
      <c r="I79" s="51"/>
      <c r="J79" s="51"/>
      <c r="K79" s="51"/>
      <c r="L79" s="109"/>
      <c r="S79" s="37"/>
      <c r="T79" s="37"/>
      <c r="U79" s="37"/>
      <c r="V79" s="37"/>
      <c r="W79" s="37"/>
      <c r="X79" s="37"/>
      <c r="Y79" s="37"/>
      <c r="Z79" s="37"/>
      <c r="AA79" s="37"/>
      <c r="AB79" s="37"/>
      <c r="AC79" s="37"/>
      <c r="AD79" s="37"/>
      <c r="AE79" s="37"/>
    </row>
    <row r="83" spans="1:31" s="2" customFormat="1" ht="6.95" customHeight="1">
      <c r="A83" s="37"/>
      <c r="B83" s="52"/>
      <c r="C83" s="53"/>
      <c r="D83" s="53"/>
      <c r="E83" s="53"/>
      <c r="F83" s="53"/>
      <c r="G83" s="53"/>
      <c r="H83" s="53"/>
      <c r="I83" s="53"/>
      <c r="J83" s="53"/>
      <c r="K83" s="53"/>
      <c r="L83" s="109"/>
      <c r="S83" s="37"/>
      <c r="T83" s="37"/>
      <c r="U83" s="37"/>
      <c r="V83" s="37"/>
      <c r="W83" s="37"/>
      <c r="X83" s="37"/>
      <c r="Y83" s="37"/>
      <c r="Z83" s="37"/>
      <c r="AA83" s="37"/>
      <c r="AB83" s="37"/>
      <c r="AC83" s="37"/>
      <c r="AD83" s="37"/>
      <c r="AE83" s="37"/>
    </row>
    <row r="84" spans="1:31" s="2" customFormat="1" ht="24.95" customHeight="1">
      <c r="A84" s="37"/>
      <c r="B84" s="38"/>
      <c r="C84" s="25" t="s">
        <v>145</v>
      </c>
      <c r="D84" s="39"/>
      <c r="E84" s="39"/>
      <c r="F84" s="39"/>
      <c r="G84" s="39"/>
      <c r="H84" s="39"/>
      <c r="I84" s="39"/>
      <c r="J84" s="39"/>
      <c r="K84" s="39"/>
      <c r="L84" s="109"/>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09"/>
      <c r="S85" s="37"/>
      <c r="T85" s="37"/>
      <c r="U85" s="37"/>
      <c r="V85" s="37"/>
      <c r="W85" s="37"/>
      <c r="X85" s="37"/>
      <c r="Y85" s="37"/>
      <c r="Z85" s="37"/>
      <c r="AA85" s="37"/>
      <c r="AB85" s="37"/>
      <c r="AC85" s="37"/>
      <c r="AD85" s="37"/>
      <c r="AE85" s="37"/>
    </row>
    <row r="86" spans="1:31" s="2" customFormat="1" ht="12" customHeight="1">
      <c r="A86" s="37"/>
      <c r="B86" s="38"/>
      <c r="C86" s="31" t="s">
        <v>16</v>
      </c>
      <c r="D86" s="39"/>
      <c r="E86" s="39"/>
      <c r="F86" s="39"/>
      <c r="G86" s="39"/>
      <c r="H86" s="39"/>
      <c r="I86" s="39"/>
      <c r="J86" s="39"/>
      <c r="K86" s="39"/>
      <c r="L86" s="109"/>
      <c r="S86" s="37"/>
      <c r="T86" s="37"/>
      <c r="U86" s="37"/>
      <c r="V86" s="37"/>
      <c r="W86" s="37"/>
      <c r="X86" s="37"/>
      <c r="Y86" s="37"/>
      <c r="Z86" s="37"/>
      <c r="AA86" s="37"/>
      <c r="AB86" s="37"/>
      <c r="AC86" s="37"/>
      <c r="AD86" s="37"/>
      <c r="AE86" s="37"/>
    </row>
    <row r="87" spans="1:31" s="2" customFormat="1" ht="16.5" customHeight="1">
      <c r="A87" s="37"/>
      <c r="B87" s="38"/>
      <c r="C87" s="39"/>
      <c r="D87" s="39"/>
      <c r="E87" s="395" t="str">
        <f>E7</f>
        <v>Nemocnice Sokolov, Slovenská 545 Pavilon D / 2.NP - ONP A</v>
      </c>
      <c r="F87" s="396"/>
      <c r="G87" s="396"/>
      <c r="H87" s="396"/>
      <c r="I87" s="39"/>
      <c r="J87" s="39"/>
      <c r="K87" s="39"/>
      <c r="L87" s="109"/>
      <c r="S87" s="37"/>
      <c r="T87" s="37"/>
      <c r="U87" s="37"/>
      <c r="V87" s="37"/>
      <c r="W87" s="37"/>
      <c r="X87" s="37"/>
      <c r="Y87" s="37"/>
      <c r="Z87" s="37"/>
      <c r="AA87" s="37"/>
      <c r="AB87" s="37"/>
      <c r="AC87" s="37"/>
      <c r="AD87" s="37"/>
      <c r="AE87" s="37"/>
    </row>
    <row r="88" spans="1:31" s="2" customFormat="1" ht="12" customHeight="1">
      <c r="A88" s="37"/>
      <c r="B88" s="38"/>
      <c r="C88" s="31" t="s">
        <v>121</v>
      </c>
      <c r="D88" s="39"/>
      <c r="E88" s="39"/>
      <c r="F88" s="39"/>
      <c r="G88" s="39"/>
      <c r="H88" s="39"/>
      <c r="I88" s="39"/>
      <c r="J88" s="39"/>
      <c r="K88" s="39"/>
      <c r="L88" s="109"/>
      <c r="S88" s="37"/>
      <c r="T88" s="37"/>
      <c r="U88" s="37"/>
      <c r="V88" s="37"/>
      <c r="W88" s="37"/>
      <c r="X88" s="37"/>
      <c r="Y88" s="37"/>
      <c r="Z88" s="37"/>
      <c r="AA88" s="37"/>
      <c r="AB88" s="37"/>
      <c r="AC88" s="37"/>
      <c r="AD88" s="37"/>
      <c r="AE88" s="37"/>
    </row>
    <row r="89" spans="1:31" s="2" customFormat="1" ht="16.5" customHeight="1">
      <c r="A89" s="37"/>
      <c r="B89" s="38"/>
      <c r="C89" s="39"/>
      <c r="D89" s="39"/>
      <c r="E89" s="352" t="str">
        <f>E9</f>
        <v>D.1.1./ST - Stavební část</v>
      </c>
      <c r="F89" s="397"/>
      <c r="G89" s="397"/>
      <c r="H89" s="397"/>
      <c r="I89" s="39"/>
      <c r="J89" s="39"/>
      <c r="K89" s="39"/>
      <c r="L89" s="109"/>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09"/>
      <c r="S90" s="37"/>
      <c r="T90" s="37"/>
      <c r="U90" s="37"/>
      <c r="V90" s="37"/>
      <c r="W90" s="37"/>
      <c r="X90" s="37"/>
      <c r="Y90" s="37"/>
      <c r="Z90" s="37"/>
      <c r="AA90" s="37"/>
      <c r="AB90" s="37"/>
      <c r="AC90" s="37"/>
      <c r="AD90" s="37"/>
      <c r="AE90" s="37"/>
    </row>
    <row r="91" spans="1:31" s="2" customFormat="1" ht="12" customHeight="1">
      <c r="A91" s="37"/>
      <c r="B91" s="38"/>
      <c r="C91" s="31" t="s">
        <v>22</v>
      </c>
      <c r="D91" s="39"/>
      <c r="E91" s="39"/>
      <c r="F91" s="29" t="str">
        <f>F12</f>
        <v>Sokolov</v>
      </c>
      <c r="G91" s="39"/>
      <c r="H91" s="39"/>
      <c r="I91" s="31" t="s">
        <v>24</v>
      </c>
      <c r="J91" s="62" t="str">
        <f>IF(J12="","",J12)</f>
        <v>29. 9. 2022</v>
      </c>
      <c r="K91" s="39"/>
      <c r="L91" s="109"/>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39"/>
      <c r="J92" s="39"/>
      <c r="K92" s="39"/>
      <c r="L92" s="109"/>
      <c r="S92" s="37"/>
      <c r="T92" s="37"/>
      <c r="U92" s="37"/>
      <c r="V92" s="37"/>
      <c r="W92" s="37"/>
      <c r="X92" s="37"/>
      <c r="Y92" s="37"/>
      <c r="Z92" s="37"/>
      <c r="AA92" s="37"/>
      <c r="AB92" s="37"/>
      <c r="AC92" s="37"/>
      <c r="AD92" s="37"/>
      <c r="AE92" s="37"/>
    </row>
    <row r="93" spans="1:31" s="2" customFormat="1" ht="25.7" customHeight="1">
      <c r="A93" s="37"/>
      <c r="B93" s="38"/>
      <c r="C93" s="31" t="s">
        <v>30</v>
      </c>
      <c r="D93" s="39"/>
      <c r="E93" s="39"/>
      <c r="F93" s="29" t="str">
        <f>E15</f>
        <v>Karlovarský kraj</v>
      </c>
      <c r="G93" s="39"/>
      <c r="H93" s="39"/>
      <c r="I93" s="31" t="s">
        <v>37</v>
      </c>
      <c r="J93" s="35" t="str">
        <f>E21</f>
        <v>JURICA a.s. - Ateliér Sokolov</v>
      </c>
      <c r="K93" s="39"/>
      <c r="L93" s="109"/>
      <c r="S93" s="37"/>
      <c r="T93" s="37"/>
      <c r="U93" s="37"/>
      <c r="V93" s="37"/>
      <c r="W93" s="37"/>
      <c r="X93" s="37"/>
      <c r="Y93" s="37"/>
      <c r="Z93" s="37"/>
      <c r="AA93" s="37"/>
      <c r="AB93" s="37"/>
      <c r="AC93" s="37"/>
      <c r="AD93" s="37"/>
      <c r="AE93" s="37"/>
    </row>
    <row r="94" spans="1:31" s="2" customFormat="1" ht="15.2" customHeight="1">
      <c r="A94" s="37"/>
      <c r="B94" s="38"/>
      <c r="C94" s="31" t="s">
        <v>35</v>
      </c>
      <c r="D94" s="39"/>
      <c r="E94" s="39"/>
      <c r="F94" s="29" t="str">
        <f>IF(E18="","",E18)</f>
        <v>Vyplň údaj</v>
      </c>
      <c r="G94" s="39"/>
      <c r="H94" s="39"/>
      <c r="I94" s="31" t="s">
        <v>41</v>
      </c>
      <c r="J94" s="35" t="str">
        <f>E24</f>
        <v>Eva Marková</v>
      </c>
      <c r="K94" s="39"/>
      <c r="L94" s="109"/>
      <c r="S94" s="37"/>
      <c r="T94" s="37"/>
      <c r="U94" s="37"/>
      <c r="V94" s="37"/>
      <c r="W94" s="37"/>
      <c r="X94" s="37"/>
      <c r="Y94" s="37"/>
      <c r="Z94" s="37"/>
      <c r="AA94" s="37"/>
      <c r="AB94" s="37"/>
      <c r="AC94" s="37"/>
      <c r="AD94" s="37"/>
      <c r="AE94" s="37"/>
    </row>
    <row r="95" spans="1:31" s="2" customFormat="1" ht="10.35" customHeight="1">
      <c r="A95" s="37"/>
      <c r="B95" s="38"/>
      <c r="C95" s="39"/>
      <c r="D95" s="39"/>
      <c r="E95" s="39"/>
      <c r="F95" s="39"/>
      <c r="G95" s="39"/>
      <c r="H95" s="39"/>
      <c r="I95" s="39"/>
      <c r="J95" s="39"/>
      <c r="K95" s="39"/>
      <c r="L95" s="109"/>
      <c r="S95" s="37"/>
      <c r="T95" s="37"/>
      <c r="U95" s="37"/>
      <c r="V95" s="37"/>
      <c r="W95" s="37"/>
      <c r="X95" s="37"/>
      <c r="Y95" s="37"/>
      <c r="Z95" s="37"/>
      <c r="AA95" s="37"/>
      <c r="AB95" s="37"/>
      <c r="AC95" s="37"/>
      <c r="AD95" s="37"/>
      <c r="AE95" s="37"/>
    </row>
    <row r="96" spans="1:31" s="11" customFormat="1" ht="29.25" customHeight="1">
      <c r="A96" s="149"/>
      <c r="B96" s="150"/>
      <c r="C96" s="151" t="s">
        <v>146</v>
      </c>
      <c r="D96" s="152" t="s">
        <v>64</v>
      </c>
      <c r="E96" s="152" t="s">
        <v>60</v>
      </c>
      <c r="F96" s="152" t="s">
        <v>61</v>
      </c>
      <c r="G96" s="152" t="s">
        <v>147</v>
      </c>
      <c r="H96" s="152" t="s">
        <v>148</v>
      </c>
      <c r="I96" s="152" t="s">
        <v>149</v>
      </c>
      <c r="J96" s="152" t="s">
        <v>125</v>
      </c>
      <c r="K96" s="153" t="s">
        <v>150</v>
      </c>
      <c r="L96" s="154"/>
      <c r="M96" s="71" t="s">
        <v>32</v>
      </c>
      <c r="N96" s="72" t="s">
        <v>49</v>
      </c>
      <c r="O96" s="72" t="s">
        <v>151</v>
      </c>
      <c r="P96" s="72" t="s">
        <v>152</v>
      </c>
      <c r="Q96" s="72" t="s">
        <v>153</v>
      </c>
      <c r="R96" s="72" t="s">
        <v>154</v>
      </c>
      <c r="S96" s="72" t="s">
        <v>155</v>
      </c>
      <c r="T96" s="73" t="s">
        <v>156</v>
      </c>
      <c r="U96" s="149"/>
      <c r="V96" s="149"/>
      <c r="W96" s="149"/>
      <c r="X96" s="149"/>
      <c r="Y96" s="149"/>
      <c r="Z96" s="149"/>
      <c r="AA96" s="149"/>
      <c r="AB96" s="149"/>
      <c r="AC96" s="149"/>
      <c r="AD96" s="149"/>
      <c r="AE96" s="149"/>
    </row>
    <row r="97" spans="1:63" s="2" customFormat="1" ht="22.9" customHeight="1">
      <c r="A97" s="37"/>
      <c r="B97" s="38"/>
      <c r="C97" s="78" t="s">
        <v>157</v>
      </c>
      <c r="D97" s="39"/>
      <c r="E97" s="39"/>
      <c r="F97" s="39"/>
      <c r="G97" s="39"/>
      <c r="H97" s="39"/>
      <c r="I97" s="39"/>
      <c r="J97" s="155">
        <f>BK97</f>
        <v>0</v>
      </c>
      <c r="K97" s="39"/>
      <c r="L97" s="42"/>
      <c r="M97" s="74"/>
      <c r="N97" s="156"/>
      <c r="O97" s="75"/>
      <c r="P97" s="157">
        <f>P98+P526</f>
        <v>0</v>
      </c>
      <c r="Q97" s="75"/>
      <c r="R97" s="157">
        <f>R98+R526</f>
        <v>176.91701284930002</v>
      </c>
      <c r="S97" s="75"/>
      <c r="T97" s="158">
        <f>T98+T526</f>
        <v>185.05668176</v>
      </c>
      <c r="U97" s="37"/>
      <c r="V97" s="37"/>
      <c r="W97" s="37"/>
      <c r="X97" s="37"/>
      <c r="Y97" s="37"/>
      <c r="Z97" s="37"/>
      <c r="AA97" s="37"/>
      <c r="AB97" s="37"/>
      <c r="AC97" s="37"/>
      <c r="AD97" s="37"/>
      <c r="AE97" s="37"/>
      <c r="AT97" s="19" t="s">
        <v>78</v>
      </c>
      <c r="AU97" s="19" t="s">
        <v>126</v>
      </c>
      <c r="BK97" s="159">
        <f>BK98+BK526</f>
        <v>0</v>
      </c>
    </row>
    <row r="98" spans="2:63" s="12" customFormat="1" ht="25.9" customHeight="1">
      <c r="B98" s="160"/>
      <c r="C98" s="161"/>
      <c r="D98" s="162" t="s">
        <v>78</v>
      </c>
      <c r="E98" s="163" t="s">
        <v>158</v>
      </c>
      <c r="F98" s="163" t="s">
        <v>159</v>
      </c>
      <c r="G98" s="161"/>
      <c r="H98" s="161"/>
      <c r="I98" s="164"/>
      <c r="J98" s="165">
        <f>BK98</f>
        <v>0</v>
      </c>
      <c r="K98" s="161"/>
      <c r="L98" s="166"/>
      <c r="M98" s="167"/>
      <c r="N98" s="168"/>
      <c r="O98" s="168"/>
      <c r="P98" s="169">
        <f>P99+P195+P205+P355+P503+P523</f>
        <v>0</v>
      </c>
      <c r="Q98" s="168"/>
      <c r="R98" s="169">
        <f>R99+R195+R205+R355+R503+R523</f>
        <v>141.97086534000002</v>
      </c>
      <c r="S98" s="168"/>
      <c r="T98" s="170">
        <f>T99+T195+T205+T355+T503+T523</f>
        <v>154.052354</v>
      </c>
      <c r="AR98" s="171" t="s">
        <v>87</v>
      </c>
      <c r="AT98" s="172" t="s">
        <v>78</v>
      </c>
      <c r="AU98" s="172" t="s">
        <v>79</v>
      </c>
      <c r="AY98" s="171" t="s">
        <v>160</v>
      </c>
      <c r="BK98" s="173">
        <f>BK99+BK195+BK205+BK355+BK503+BK523</f>
        <v>0</v>
      </c>
    </row>
    <row r="99" spans="2:63" s="12" customFormat="1" ht="22.9" customHeight="1">
      <c r="B99" s="160"/>
      <c r="C99" s="161"/>
      <c r="D99" s="162" t="s">
        <v>78</v>
      </c>
      <c r="E99" s="174" t="s">
        <v>161</v>
      </c>
      <c r="F99" s="174" t="s">
        <v>162</v>
      </c>
      <c r="G99" s="161"/>
      <c r="H99" s="161"/>
      <c r="I99" s="164"/>
      <c r="J99" s="175">
        <f>BK99</f>
        <v>0</v>
      </c>
      <c r="K99" s="161"/>
      <c r="L99" s="166"/>
      <c r="M99" s="167"/>
      <c r="N99" s="168"/>
      <c r="O99" s="168"/>
      <c r="P99" s="169">
        <f>SUM(P100:P194)</f>
        <v>0</v>
      </c>
      <c r="Q99" s="168"/>
      <c r="R99" s="169">
        <f>SUM(R100:R194)</f>
        <v>15.684791019999999</v>
      </c>
      <c r="S99" s="168"/>
      <c r="T99" s="170">
        <f>SUM(T100:T194)</f>
        <v>0</v>
      </c>
      <c r="AR99" s="171" t="s">
        <v>87</v>
      </c>
      <c r="AT99" s="172" t="s">
        <v>78</v>
      </c>
      <c r="AU99" s="172" t="s">
        <v>87</v>
      </c>
      <c r="AY99" s="171" t="s">
        <v>160</v>
      </c>
      <c r="BK99" s="173">
        <f>SUM(BK100:BK194)</f>
        <v>0</v>
      </c>
    </row>
    <row r="100" spans="1:65" s="2" customFormat="1" ht="24.2" customHeight="1">
      <c r="A100" s="37"/>
      <c r="B100" s="38"/>
      <c r="C100" s="176" t="s">
        <v>87</v>
      </c>
      <c r="D100" s="176" t="s">
        <v>163</v>
      </c>
      <c r="E100" s="177" t="s">
        <v>164</v>
      </c>
      <c r="F100" s="178" t="s">
        <v>165</v>
      </c>
      <c r="G100" s="179" t="s">
        <v>166</v>
      </c>
      <c r="H100" s="180">
        <v>0.102</v>
      </c>
      <c r="I100" s="181"/>
      <c r="J100" s="182">
        <f>ROUND(I100*H100,2)</f>
        <v>0</v>
      </c>
      <c r="K100" s="178" t="s">
        <v>167</v>
      </c>
      <c r="L100" s="42"/>
      <c r="M100" s="183" t="s">
        <v>32</v>
      </c>
      <c r="N100" s="184" t="s">
        <v>50</v>
      </c>
      <c r="O100" s="67"/>
      <c r="P100" s="185">
        <f>O100*H100</f>
        <v>0</v>
      </c>
      <c r="Q100" s="185">
        <v>0.01954</v>
      </c>
      <c r="R100" s="185">
        <f>Q100*H100</f>
        <v>0.0019930799999999995</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169</v>
      </c>
    </row>
    <row r="101" spans="1:47" s="2" customFormat="1" ht="11.25">
      <c r="A101" s="37"/>
      <c r="B101" s="38"/>
      <c r="C101" s="39"/>
      <c r="D101" s="189" t="s">
        <v>170</v>
      </c>
      <c r="E101" s="39"/>
      <c r="F101" s="190" t="s">
        <v>171</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3" customFormat="1" ht="11.25">
      <c r="B102" s="194"/>
      <c r="C102" s="195"/>
      <c r="D102" s="196" t="s">
        <v>172</v>
      </c>
      <c r="E102" s="197" t="s">
        <v>32</v>
      </c>
      <c r="F102" s="198" t="s">
        <v>173</v>
      </c>
      <c r="G102" s="195"/>
      <c r="H102" s="197" t="s">
        <v>32</v>
      </c>
      <c r="I102" s="199"/>
      <c r="J102" s="195"/>
      <c r="K102" s="195"/>
      <c r="L102" s="200"/>
      <c r="M102" s="201"/>
      <c r="N102" s="202"/>
      <c r="O102" s="202"/>
      <c r="P102" s="202"/>
      <c r="Q102" s="202"/>
      <c r="R102" s="202"/>
      <c r="S102" s="202"/>
      <c r="T102" s="203"/>
      <c r="AT102" s="204" t="s">
        <v>172</v>
      </c>
      <c r="AU102" s="204" t="s">
        <v>89</v>
      </c>
      <c r="AV102" s="13" t="s">
        <v>87</v>
      </c>
      <c r="AW102" s="13" t="s">
        <v>40</v>
      </c>
      <c r="AX102" s="13" t="s">
        <v>79</v>
      </c>
      <c r="AY102" s="204" t="s">
        <v>160</v>
      </c>
    </row>
    <row r="103" spans="2:51" s="13" customFormat="1" ht="11.25">
      <c r="B103" s="194"/>
      <c r="C103" s="195"/>
      <c r="D103" s="196" t="s">
        <v>172</v>
      </c>
      <c r="E103" s="197" t="s">
        <v>32</v>
      </c>
      <c r="F103" s="198" t="s">
        <v>174</v>
      </c>
      <c r="G103" s="195"/>
      <c r="H103" s="197" t="s">
        <v>32</v>
      </c>
      <c r="I103" s="199"/>
      <c r="J103" s="195"/>
      <c r="K103" s="195"/>
      <c r="L103" s="200"/>
      <c r="M103" s="201"/>
      <c r="N103" s="202"/>
      <c r="O103" s="202"/>
      <c r="P103" s="202"/>
      <c r="Q103" s="202"/>
      <c r="R103" s="202"/>
      <c r="S103" s="202"/>
      <c r="T103" s="203"/>
      <c r="AT103" s="204" t="s">
        <v>172</v>
      </c>
      <c r="AU103" s="204" t="s">
        <v>89</v>
      </c>
      <c r="AV103" s="13" t="s">
        <v>87</v>
      </c>
      <c r="AW103" s="13" t="s">
        <v>40</v>
      </c>
      <c r="AX103" s="13" t="s">
        <v>79</v>
      </c>
      <c r="AY103" s="204" t="s">
        <v>160</v>
      </c>
    </row>
    <row r="104" spans="2:51" s="14" customFormat="1" ht="11.25">
      <c r="B104" s="205"/>
      <c r="C104" s="206"/>
      <c r="D104" s="196" t="s">
        <v>172</v>
      </c>
      <c r="E104" s="207" t="s">
        <v>32</v>
      </c>
      <c r="F104" s="208" t="s">
        <v>175</v>
      </c>
      <c r="G104" s="206"/>
      <c r="H104" s="209">
        <v>0.034</v>
      </c>
      <c r="I104" s="210"/>
      <c r="J104" s="206"/>
      <c r="K104" s="206"/>
      <c r="L104" s="211"/>
      <c r="M104" s="212"/>
      <c r="N104" s="213"/>
      <c r="O104" s="213"/>
      <c r="P104" s="213"/>
      <c r="Q104" s="213"/>
      <c r="R104" s="213"/>
      <c r="S104" s="213"/>
      <c r="T104" s="214"/>
      <c r="AT104" s="215" t="s">
        <v>172</v>
      </c>
      <c r="AU104" s="215" t="s">
        <v>89</v>
      </c>
      <c r="AV104" s="14" t="s">
        <v>89</v>
      </c>
      <c r="AW104" s="14" t="s">
        <v>40</v>
      </c>
      <c r="AX104" s="14" t="s">
        <v>79</v>
      </c>
      <c r="AY104" s="215" t="s">
        <v>160</v>
      </c>
    </row>
    <row r="105" spans="2:51" s="14" customFormat="1" ht="11.25">
      <c r="B105" s="205"/>
      <c r="C105" s="206"/>
      <c r="D105" s="196" t="s">
        <v>172</v>
      </c>
      <c r="E105" s="207" t="s">
        <v>32</v>
      </c>
      <c r="F105" s="208" t="s">
        <v>176</v>
      </c>
      <c r="G105" s="206"/>
      <c r="H105" s="209">
        <v>0.068</v>
      </c>
      <c r="I105" s="210"/>
      <c r="J105" s="206"/>
      <c r="K105" s="206"/>
      <c r="L105" s="211"/>
      <c r="M105" s="212"/>
      <c r="N105" s="213"/>
      <c r="O105" s="213"/>
      <c r="P105" s="213"/>
      <c r="Q105" s="213"/>
      <c r="R105" s="213"/>
      <c r="S105" s="213"/>
      <c r="T105" s="214"/>
      <c r="AT105" s="215" t="s">
        <v>172</v>
      </c>
      <c r="AU105" s="215" t="s">
        <v>89</v>
      </c>
      <c r="AV105" s="14" t="s">
        <v>89</v>
      </c>
      <c r="AW105" s="14" t="s">
        <v>40</v>
      </c>
      <c r="AX105" s="14" t="s">
        <v>79</v>
      </c>
      <c r="AY105" s="215" t="s">
        <v>160</v>
      </c>
    </row>
    <row r="106" spans="2:51" s="15" customFormat="1" ht="11.25">
      <c r="B106" s="216"/>
      <c r="C106" s="217"/>
      <c r="D106" s="196" t="s">
        <v>172</v>
      </c>
      <c r="E106" s="218" t="s">
        <v>32</v>
      </c>
      <c r="F106" s="219" t="s">
        <v>177</v>
      </c>
      <c r="G106" s="217"/>
      <c r="H106" s="220">
        <v>0.102</v>
      </c>
      <c r="I106" s="221"/>
      <c r="J106" s="217"/>
      <c r="K106" s="217"/>
      <c r="L106" s="222"/>
      <c r="M106" s="223"/>
      <c r="N106" s="224"/>
      <c r="O106" s="224"/>
      <c r="P106" s="224"/>
      <c r="Q106" s="224"/>
      <c r="R106" s="224"/>
      <c r="S106" s="224"/>
      <c r="T106" s="225"/>
      <c r="AT106" s="226" t="s">
        <v>172</v>
      </c>
      <c r="AU106" s="226" t="s">
        <v>89</v>
      </c>
      <c r="AV106" s="15" t="s">
        <v>168</v>
      </c>
      <c r="AW106" s="15" t="s">
        <v>40</v>
      </c>
      <c r="AX106" s="15" t="s">
        <v>87</v>
      </c>
      <c r="AY106" s="226" t="s">
        <v>160</v>
      </c>
    </row>
    <row r="107" spans="1:65" s="2" customFormat="1" ht="16.5" customHeight="1">
      <c r="A107" s="37"/>
      <c r="B107" s="38"/>
      <c r="C107" s="227" t="s">
        <v>89</v>
      </c>
      <c r="D107" s="227" t="s">
        <v>178</v>
      </c>
      <c r="E107" s="228" t="s">
        <v>179</v>
      </c>
      <c r="F107" s="229" t="s">
        <v>180</v>
      </c>
      <c r="G107" s="230" t="s">
        <v>166</v>
      </c>
      <c r="H107" s="231">
        <v>0.107</v>
      </c>
      <c r="I107" s="232"/>
      <c r="J107" s="233">
        <f>ROUND(I107*H107,2)</f>
        <v>0</v>
      </c>
      <c r="K107" s="229" t="s">
        <v>167</v>
      </c>
      <c r="L107" s="234"/>
      <c r="M107" s="235" t="s">
        <v>32</v>
      </c>
      <c r="N107" s="236" t="s">
        <v>50</v>
      </c>
      <c r="O107" s="67"/>
      <c r="P107" s="185">
        <f>O107*H107</f>
        <v>0</v>
      </c>
      <c r="Q107" s="185">
        <v>1</v>
      </c>
      <c r="R107" s="185">
        <f>Q107*H107</f>
        <v>0.107</v>
      </c>
      <c r="S107" s="185">
        <v>0</v>
      </c>
      <c r="T107" s="186">
        <f>S107*H107</f>
        <v>0</v>
      </c>
      <c r="U107" s="37"/>
      <c r="V107" s="37"/>
      <c r="W107" s="37"/>
      <c r="X107" s="37"/>
      <c r="Y107" s="37"/>
      <c r="Z107" s="37"/>
      <c r="AA107" s="37"/>
      <c r="AB107" s="37"/>
      <c r="AC107" s="37"/>
      <c r="AD107" s="37"/>
      <c r="AE107" s="37"/>
      <c r="AR107" s="187" t="s">
        <v>181</v>
      </c>
      <c r="AT107" s="187" t="s">
        <v>178</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182</v>
      </c>
    </row>
    <row r="108" spans="2:51" s="14" customFormat="1" ht="11.25">
      <c r="B108" s="205"/>
      <c r="C108" s="206"/>
      <c r="D108" s="196" t="s">
        <v>172</v>
      </c>
      <c r="E108" s="206"/>
      <c r="F108" s="208" t="s">
        <v>183</v>
      </c>
      <c r="G108" s="206"/>
      <c r="H108" s="209">
        <v>0.107</v>
      </c>
      <c r="I108" s="210"/>
      <c r="J108" s="206"/>
      <c r="K108" s="206"/>
      <c r="L108" s="211"/>
      <c r="M108" s="212"/>
      <c r="N108" s="213"/>
      <c r="O108" s="213"/>
      <c r="P108" s="213"/>
      <c r="Q108" s="213"/>
      <c r="R108" s="213"/>
      <c r="S108" s="213"/>
      <c r="T108" s="214"/>
      <c r="AT108" s="215" t="s">
        <v>172</v>
      </c>
      <c r="AU108" s="215" t="s">
        <v>89</v>
      </c>
      <c r="AV108" s="14" t="s">
        <v>89</v>
      </c>
      <c r="AW108" s="14" t="s">
        <v>4</v>
      </c>
      <c r="AX108" s="14" t="s">
        <v>87</v>
      </c>
      <c r="AY108" s="215" t="s">
        <v>160</v>
      </c>
    </row>
    <row r="109" spans="1:65" s="2" customFormat="1" ht="16.5" customHeight="1">
      <c r="A109" s="37"/>
      <c r="B109" s="38"/>
      <c r="C109" s="176" t="s">
        <v>161</v>
      </c>
      <c r="D109" s="176" t="s">
        <v>163</v>
      </c>
      <c r="E109" s="177" t="s">
        <v>184</v>
      </c>
      <c r="F109" s="178" t="s">
        <v>185</v>
      </c>
      <c r="G109" s="179" t="s">
        <v>166</v>
      </c>
      <c r="H109" s="180">
        <v>0.481</v>
      </c>
      <c r="I109" s="181"/>
      <c r="J109" s="182">
        <f>ROUND(I109*H109,2)</f>
        <v>0</v>
      </c>
      <c r="K109" s="178" t="s">
        <v>167</v>
      </c>
      <c r="L109" s="42"/>
      <c r="M109" s="183" t="s">
        <v>32</v>
      </c>
      <c r="N109" s="184" t="s">
        <v>50</v>
      </c>
      <c r="O109" s="67"/>
      <c r="P109" s="185">
        <f>O109*H109</f>
        <v>0</v>
      </c>
      <c r="Q109" s="185">
        <v>1.09</v>
      </c>
      <c r="R109" s="185">
        <f>Q109*H109</f>
        <v>0.52429</v>
      </c>
      <c r="S109" s="185">
        <v>0</v>
      </c>
      <c r="T109" s="186">
        <f>S109*H109</f>
        <v>0</v>
      </c>
      <c r="U109" s="37"/>
      <c r="V109" s="37"/>
      <c r="W109" s="37"/>
      <c r="X109" s="37"/>
      <c r="Y109" s="37"/>
      <c r="Z109" s="37"/>
      <c r="AA109" s="37"/>
      <c r="AB109" s="37"/>
      <c r="AC109" s="37"/>
      <c r="AD109" s="37"/>
      <c r="AE109" s="37"/>
      <c r="AR109" s="187" t="s">
        <v>168</v>
      </c>
      <c r="AT109" s="187" t="s">
        <v>163</v>
      </c>
      <c r="AU109" s="187" t="s">
        <v>89</v>
      </c>
      <c r="AY109" s="19" t="s">
        <v>160</v>
      </c>
      <c r="BE109" s="188">
        <f>IF(N109="základní",J109,0)</f>
        <v>0</v>
      </c>
      <c r="BF109" s="188">
        <f>IF(N109="snížená",J109,0)</f>
        <v>0</v>
      </c>
      <c r="BG109" s="188">
        <f>IF(N109="zákl. přenesená",J109,0)</f>
        <v>0</v>
      </c>
      <c r="BH109" s="188">
        <f>IF(N109="sníž. přenesená",J109,0)</f>
        <v>0</v>
      </c>
      <c r="BI109" s="188">
        <f>IF(N109="nulová",J109,0)</f>
        <v>0</v>
      </c>
      <c r="BJ109" s="19" t="s">
        <v>87</v>
      </c>
      <c r="BK109" s="188">
        <f>ROUND(I109*H109,2)</f>
        <v>0</v>
      </c>
      <c r="BL109" s="19" t="s">
        <v>168</v>
      </c>
      <c r="BM109" s="187" t="s">
        <v>186</v>
      </c>
    </row>
    <row r="110" spans="1:47" s="2" customFormat="1" ht="11.25">
      <c r="A110" s="37"/>
      <c r="B110" s="38"/>
      <c r="C110" s="39"/>
      <c r="D110" s="189" t="s">
        <v>170</v>
      </c>
      <c r="E110" s="39"/>
      <c r="F110" s="190" t="s">
        <v>187</v>
      </c>
      <c r="G110" s="39"/>
      <c r="H110" s="39"/>
      <c r="I110" s="191"/>
      <c r="J110" s="39"/>
      <c r="K110" s="39"/>
      <c r="L110" s="42"/>
      <c r="M110" s="192"/>
      <c r="N110" s="193"/>
      <c r="O110" s="67"/>
      <c r="P110" s="67"/>
      <c r="Q110" s="67"/>
      <c r="R110" s="67"/>
      <c r="S110" s="67"/>
      <c r="T110" s="68"/>
      <c r="U110" s="37"/>
      <c r="V110" s="37"/>
      <c r="W110" s="37"/>
      <c r="X110" s="37"/>
      <c r="Y110" s="37"/>
      <c r="Z110" s="37"/>
      <c r="AA110" s="37"/>
      <c r="AB110" s="37"/>
      <c r="AC110" s="37"/>
      <c r="AD110" s="37"/>
      <c r="AE110" s="37"/>
      <c r="AT110" s="19" t="s">
        <v>170</v>
      </c>
      <c r="AU110" s="19" t="s">
        <v>89</v>
      </c>
    </row>
    <row r="111" spans="2:51" s="13" customFormat="1" ht="11.25">
      <c r="B111" s="194"/>
      <c r="C111" s="195"/>
      <c r="D111" s="196" t="s">
        <v>172</v>
      </c>
      <c r="E111" s="197" t="s">
        <v>32</v>
      </c>
      <c r="F111" s="198" t="s">
        <v>173</v>
      </c>
      <c r="G111" s="195"/>
      <c r="H111" s="197" t="s">
        <v>32</v>
      </c>
      <c r="I111" s="199"/>
      <c r="J111" s="195"/>
      <c r="K111" s="195"/>
      <c r="L111" s="200"/>
      <c r="M111" s="201"/>
      <c r="N111" s="202"/>
      <c r="O111" s="202"/>
      <c r="P111" s="202"/>
      <c r="Q111" s="202"/>
      <c r="R111" s="202"/>
      <c r="S111" s="202"/>
      <c r="T111" s="203"/>
      <c r="AT111" s="204" t="s">
        <v>172</v>
      </c>
      <c r="AU111" s="204" t="s">
        <v>89</v>
      </c>
      <c r="AV111" s="13" t="s">
        <v>87</v>
      </c>
      <c r="AW111" s="13" t="s">
        <v>40</v>
      </c>
      <c r="AX111" s="13" t="s">
        <v>79</v>
      </c>
      <c r="AY111" s="204" t="s">
        <v>160</v>
      </c>
    </row>
    <row r="112" spans="2:51" s="13" customFormat="1" ht="11.25">
      <c r="B112" s="194"/>
      <c r="C112" s="195"/>
      <c r="D112" s="196" t="s">
        <v>172</v>
      </c>
      <c r="E112" s="197" t="s">
        <v>32</v>
      </c>
      <c r="F112" s="198" t="s">
        <v>174</v>
      </c>
      <c r="G112" s="195"/>
      <c r="H112" s="197" t="s">
        <v>32</v>
      </c>
      <c r="I112" s="199"/>
      <c r="J112" s="195"/>
      <c r="K112" s="195"/>
      <c r="L112" s="200"/>
      <c r="M112" s="201"/>
      <c r="N112" s="202"/>
      <c r="O112" s="202"/>
      <c r="P112" s="202"/>
      <c r="Q112" s="202"/>
      <c r="R112" s="202"/>
      <c r="S112" s="202"/>
      <c r="T112" s="203"/>
      <c r="AT112" s="204" t="s">
        <v>172</v>
      </c>
      <c r="AU112" s="204" t="s">
        <v>89</v>
      </c>
      <c r="AV112" s="13" t="s">
        <v>87</v>
      </c>
      <c r="AW112" s="13" t="s">
        <v>40</v>
      </c>
      <c r="AX112" s="13" t="s">
        <v>79</v>
      </c>
      <c r="AY112" s="204" t="s">
        <v>160</v>
      </c>
    </row>
    <row r="113" spans="2:51" s="14" customFormat="1" ht="11.25">
      <c r="B113" s="205"/>
      <c r="C113" s="206"/>
      <c r="D113" s="196" t="s">
        <v>172</v>
      </c>
      <c r="E113" s="207" t="s">
        <v>32</v>
      </c>
      <c r="F113" s="208" t="s">
        <v>188</v>
      </c>
      <c r="G113" s="206"/>
      <c r="H113" s="209">
        <v>0.042</v>
      </c>
      <c r="I113" s="210"/>
      <c r="J113" s="206"/>
      <c r="K113" s="206"/>
      <c r="L113" s="211"/>
      <c r="M113" s="212"/>
      <c r="N113" s="213"/>
      <c r="O113" s="213"/>
      <c r="P113" s="213"/>
      <c r="Q113" s="213"/>
      <c r="R113" s="213"/>
      <c r="S113" s="213"/>
      <c r="T113" s="214"/>
      <c r="AT113" s="215" t="s">
        <v>172</v>
      </c>
      <c r="AU113" s="215" t="s">
        <v>89</v>
      </c>
      <c r="AV113" s="14" t="s">
        <v>89</v>
      </c>
      <c r="AW113" s="14" t="s">
        <v>40</v>
      </c>
      <c r="AX113" s="14" t="s">
        <v>79</v>
      </c>
      <c r="AY113" s="215" t="s">
        <v>160</v>
      </c>
    </row>
    <row r="114" spans="2:51" s="14" customFormat="1" ht="11.25">
      <c r="B114" s="205"/>
      <c r="C114" s="206"/>
      <c r="D114" s="196" t="s">
        <v>172</v>
      </c>
      <c r="E114" s="207" t="s">
        <v>32</v>
      </c>
      <c r="F114" s="208" t="s">
        <v>189</v>
      </c>
      <c r="G114" s="206"/>
      <c r="H114" s="209">
        <v>0.014</v>
      </c>
      <c r="I114" s="210"/>
      <c r="J114" s="206"/>
      <c r="K114" s="206"/>
      <c r="L114" s="211"/>
      <c r="M114" s="212"/>
      <c r="N114" s="213"/>
      <c r="O114" s="213"/>
      <c r="P114" s="213"/>
      <c r="Q114" s="213"/>
      <c r="R114" s="213"/>
      <c r="S114" s="213"/>
      <c r="T114" s="214"/>
      <c r="AT114" s="215" t="s">
        <v>172</v>
      </c>
      <c r="AU114" s="215" t="s">
        <v>89</v>
      </c>
      <c r="AV114" s="14" t="s">
        <v>89</v>
      </c>
      <c r="AW114" s="14" t="s">
        <v>40</v>
      </c>
      <c r="AX114" s="14" t="s">
        <v>79</v>
      </c>
      <c r="AY114" s="215" t="s">
        <v>160</v>
      </c>
    </row>
    <row r="115" spans="2:51" s="14" customFormat="1" ht="11.25">
      <c r="B115" s="205"/>
      <c r="C115" s="206"/>
      <c r="D115" s="196" t="s">
        <v>172</v>
      </c>
      <c r="E115" s="207" t="s">
        <v>32</v>
      </c>
      <c r="F115" s="208" t="s">
        <v>190</v>
      </c>
      <c r="G115" s="206"/>
      <c r="H115" s="209">
        <v>0.029</v>
      </c>
      <c r="I115" s="210"/>
      <c r="J115" s="206"/>
      <c r="K115" s="206"/>
      <c r="L115" s="211"/>
      <c r="M115" s="212"/>
      <c r="N115" s="213"/>
      <c r="O115" s="213"/>
      <c r="P115" s="213"/>
      <c r="Q115" s="213"/>
      <c r="R115" s="213"/>
      <c r="S115" s="213"/>
      <c r="T115" s="214"/>
      <c r="AT115" s="215" t="s">
        <v>172</v>
      </c>
      <c r="AU115" s="215" t="s">
        <v>89</v>
      </c>
      <c r="AV115" s="14" t="s">
        <v>89</v>
      </c>
      <c r="AW115" s="14" t="s">
        <v>40</v>
      </c>
      <c r="AX115" s="14" t="s">
        <v>79</v>
      </c>
      <c r="AY115" s="215" t="s">
        <v>160</v>
      </c>
    </row>
    <row r="116" spans="2:51" s="14" customFormat="1" ht="11.25">
      <c r="B116" s="205"/>
      <c r="C116" s="206"/>
      <c r="D116" s="196" t="s">
        <v>172</v>
      </c>
      <c r="E116" s="207" t="s">
        <v>32</v>
      </c>
      <c r="F116" s="208" t="s">
        <v>191</v>
      </c>
      <c r="G116" s="206"/>
      <c r="H116" s="209">
        <v>0.011</v>
      </c>
      <c r="I116" s="210"/>
      <c r="J116" s="206"/>
      <c r="K116" s="206"/>
      <c r="L116" s="211"/>
      <c r="M116" s="212"/>
      <c r="N116" s="213"/>
      <c r="O116" s="213"/>
      <c r="P116" s="213"/>
      <c r="Q116" s="213"/>
      <c r="R116" s="213"/>
      <c r="S116" s="213"/>
      <c r="T116" s="214"/>
      <c r="AT116" s="215" t="s">
        <v>172</v>
      </c>
      <c r="AU116" s="215" t="s">
        <v>89</v>
      </c>
      <c r="AV116" s="14" t="s">
        <v>89</v>
      </c>
      <c r="AW116" s="14" t="s">
        <v>40</v>
      </c>
      <c r="AX116" s="14" t="s">
        <v>79</v>
      </c>
      <c r="AY116" s="215" t="s">
        <v>160</v>
      </c>
    </row>
    <row r="117" spans="2:51" s="14" customFormat="1" ht="11.25">
      <c r="B117" s="205"/>
      <c r="C117" s="206"/>
      <c r="D117" s="196" t="s">
        <v>172</v>
      </c>
      <c r="E117" s="207" t="s">
        <v>32</v>
      </c>
      <c r="F117" s="208" t="s">
        <v>192</v>
      </c>
      <c r="G117" s="206"/>
      <c r="H117" s="209">
        <v>0.062</v>
      </c>
      <c r="I117" s="210"/>
      <c r="J117" s="206"/>
      <c r="K117" s="206"/>
      <c r="L117" s="211"/>
      <c r="M117" s="212"/>
      <c r="N117" s="213"/>
      <c r="O117" s="213"/>
      <c r="P117" s="213"/>
      <c r="Q117" s="213"/>
      <c r="R117" s="213"/>
      <c r="S117" s="213"/>
      <c r="T117" s="214"/>
      <c r="AT117" s="215" t="s">
        <v>172</v>
      </c>
      <c r="AU117" s="215" t="s">
        <v>89</v>
      </c>
      <c r="AV117" s="14" t="s">
        <v>89</v>
      </c>
      <c r="AW117" s="14" t="s">
        <v>40</v>
      </c>
      <c r="AX117" s="14" t="s">
        <v>79</v>
      </c>
      <c r="AY117" s="215" t="s">
        <v>160</v>
      </c>
    </row>
    <row r="118" spans="2:51" s="14" customFormat="1" ht="11.25">
      <c r="B118" s="205"/>
      <c r="C118" s="206"/>
      <c r="D118" s="196" t="s">
        <v>172</v>
      </c>
      <c r="E118" s="207" t="s">
        <v>32</v>
      </c>
      <c r="F118" s="208" t="s">
        <v>176</v>
      </c>
      <c r="G118" s="206"/>
      <c r="H118" s="209">
        <v>0.068</v>
      </c>
      <c r="I118" s="210"/>
      <c r="J118" s="206"/>
      <c r="K118" s="206"/>
      <c r="L118" s="211"/>
      <c r="M118" s="212"/>
      <c r="N118" s="213"/>
      <c r="O118" s="213"/>
      <c r="P118" s="213"/>
      <c r="Q118" s="213"/>
      <c r="R118" s="213"/>
      <c r="S118" s="213"/>
      <c r="T118" s="214"/>
      <c r="AT118" s="215" t="s">
        <v>172</v>
      </c>
      <c r="AU118" s="215" t="s">
        <v>89</v>
      </c>
      <c r="AV118" s="14" t="s">
        <v>89</v>
      </c>
      <c r="AW118" s="14" t="s">
        <v>40</v>
      </c>
      <c r="AX118" s="14" t="s">
        <v>79</v>
      </c>
      <c r="AY118" s="215" t="s">
        <v>160</v>
      </c>
    </row>
    <row r="119" spans="2:51" s="14" customFormat="1" ht="11.25">
      <c r="B119" s="205"/>
      <c r="C119" s="206"/>
      <c r="D119" s="196" t="s">
        <v>172</v>
      </c>
      <c r="E119" s="207" t="s">
        <v>32</v>
      </c>
      <c r="F119" s="208" t="s">
        <v>193</v>
      </c>
      <c r="G119" s="206"/>
      <c r="H119" s="209">
        <v>0.03</v>
      </c>
      <c r="I119" s="210"/>
      <c r="J119" s="206"/>
      <c r="K119" s="206"/>
      <c r="L119" s="211"/>
      <c r="M119" s="212"/>
      <c r="N119" s="213"/>
      <c r="O119" s="213"/>
      <c r="P119" s="213"/>
      <c r="Q119" s="213"/>
      <c r="R119" s="213"/>
      <c r="S119" s="213"/>
      <c r="T119" s="214"/>
      <c r="AT119" s="215" t="s">
        <v>172</v>
      </c>
      <c r="AU119" s="215" t="s">
        <v>89</v>
      </c>
      <c r="AV119" s="14" t="s">
        <v>89</v>
      </c>
      <c r="AW119" s="14" t="s">
        <v>40</v>
      </c>
      <c r="AX119" s="14" t="s">
        <v>79</v>
      </c>
      <c r="AY119" s="215" t="s">
        <v>160</v>
      </c>
    </row>
    <row r="120" spans="2:51" s="14" customFormat="1" ht="11.25">
      <c r="B120" s="205"/>
      <c r="C120" s="206"/>
      <c r="D120" s="196" t="s">
        <v>172</v>
      </c>
      <c r="E120" s="207" t="s">
        <v>32</v>
      </c>
      <c r="F120" s="208" t="s">
        <v>194</v>
      </c>
      <c r="G120" s="206"/>
      <c r="H120" s="209">
        <v>0.189</v>
      </c>
      <c r="I120" s="210"/>
      <c r="J120" s="206"/>
      <c r="K120" s="206"/>
      <c r="L120" s="211"/>
      <c r="M120" s="212"/>
      <c r="N120" s="213"/>
      <c r="O120" s="213"/>
      <c r="P120" s="213"/>
      <c r="Q120" s="213"/>
      <c r="R120" s="213"/>
      <c r="S120" s="213"/>
      <c r="T120" s="214"/>
      <c r="AT120" s="215" t="s">
        <v>172</v>
      </c>
      <c r="AU120" s="215" t="s">
        <v>89</v>
      </c>
      <c r="AV120" s="14" t="s">
        <v>89</v>
      </c>
      <c r="AW120" s="14" t="s">
        <v>40</v>
      </c>
      <c r="AX120" s="14" t="s">
        <v>79</v>
      </c>
      <c r="AY120" s="215" t="s">
        <v>160</v>
      </c>
    </row>
    <row r="121" spans="2:51" s="13" customFormat="1" ht="11.25">
      <c r="B121" s="194"/>
      <c r="C121" s="195"/>
      <c r="D121" s="196" t="s">
        <v>172</v>
      </c>
      <c r="E121" s="197" t="s">
        <v>32</v>
      </c>
      <c r="F121" s="198" t="s">
        <v>195</v>
      </c>
      <c r="G121" s="195"/>
      <c r="H121" s="197" t="s">
        <v>32</v>
      </c>
      <c r="I121" s="199"/>
      <c r="J121" s="195"/>
      <c r="K121" s="195"/>
      <c r="L121" s="200"/>
      <c r="M121" s="201"/>
      <c r="N121" s="202"/>
      <c r="O121" s="202"/>
      <c r="P121" s="202"/>
      <c r="Q121" s="202"/>
      <c r="R121" s="202"/>
      <c r="S121" s="202"/>
      <c r="T121" s="203"/>
      <c r="AT121" s="204" t="s">
        <v>172</v>
      </c>
      <c r="AU121" s="204" t="s">
        <v>89</v>
      </c>
      <c r="AV121" s="13" t="s">
        <v>87</v>
      </c>
      <c r="AW121" s="13" t="s">
        <v>40</v>
      </c>
      <c r="AX121" s="13" t="s">
        <v>79</v>
      </c>
      <c r="AY121" s="204" t="s">
        <v>160</v>
      </c>
    </row>
    <row r="122" spans="2:51" s="14" customFormat="1" ht="11.25">
      <c r="B122" s="205"/>
      <c r="C122" s="206"/>
      <c r="D122" s="196" t="s">
        <v>172</v>
      </c>
      <c r="E122" s="207" t="s">
        <v>32</v>
      </c>
      <c r="F122" s="208" t="s">
        <v>196</v>
      </c>
      <c r="G122" s="206"/>
      <c r="H122" s="209">
        <v>0.036</v>
      </c>
      <c r="I122" s="210"/>
      <c r="J122" s="206"/>
      <c r="K122" s="206"/>
      <c r="L122" s="211"/>
      <c r="M122" s="212"/>
      <c r="N122" s="213"/>
      <c r="O122" s="213"/>
      <c r="P122" s="213"/>
      <c r="Q122" s="213"/>
      <c r="R122" s="213"/>
      <c r="S122" s="213"/>
      <c r="T122" s="214"/>
      <c r="AT122" s="215" t="s">
        <v>172</v>
      </c>
      <c r="AU122" s="215" t="s">
        <v>89</v>
      </c>
      <c r="AV122" s="14" t="s">
        <v>89</v>
      </c>
      <c r="AW122" s="14" t="s">
        <v>40</v>
      </c>
      <c r="AX122" s="14" t="s">
        <v>79</v>
      </c>
      <c r="AY122" s="215" t="s">
        <v>160</v>
      </c>
    </row>
    <row r="123" spans="2:51" s="15" customFormat="1" ht="11.25">
      <c r="B123" s="216"/>
      <c r="C123" s="217"/>
      <c r="D123" s="196" t="s">
        <v>172</v>
      </c>
      <c r="E123" s="218" t="s">
        <v>32</v>
      </c>
      <c r="F123" s="219" t="s">
        <v>177</v>
      </c>
      <c r="G123" s="217"/>
      <c r="H123" s="220">
        <v>0.481</v>
      </c>
      <c r="I123" s="221"/>
      <c r="J123" s="217"/>
      <c r="K123" s="217"/>
      <c r="L123" s="222"/>
      <c r="M123" s="223"/>
      <c r="N123" s="224"/>
      <c r="O123" s="224"/>
      <c r="P123" s="224"/>
      <c r="Q123" s="224"/>
      <c r="R123" s="224"/>
      <c r="S123" s="224"/>
      <c r="T123" s="225"/>
      <c r="AT123" s="226" t="s">
        <v>172</v>
      </c>
      <c r="AU123" s="226" t="s">
        <v>89</v>
      </c>
      <c r="AV123" s="15" t="s">
        <v>168</v>
      </c>
      <c r="AW123" s="15" t="s">
        <v>40</v>
      </c>
      <c r="AX123" s="15" t="s">
        <v>87</v>
      </c>
      <c r="AY123" s="226" t="s">
        <v>160</v>
      </c>
    </row>
    <row r="124" spans="1:65" s="2" customFormat="1" ht="24.2" customHeight="1">
      <c r="A124" s="37"/>
      <c r="B124" s="38"/>
      <c r="C124" s="176" t="s">
        <v>168</v>
      </c>
      <c r="D124" s="176" t="s">
        <v>163</v>
      </c>
      <c r="E124" s="177" t="s">
        <v>197</v>
      </c>
      <c r="F124" s="178" t="s">
        <v>198</v>
      </c>
      <c r="G124" s="179" t="s">
        <v>199</v>
      </c>
      <c r="H124" s="180">
        <v>13.5</v>
      </c>
      <c r="I124" s="181"/>
      <c r="J124" s="182">
        <f>ROUND(I124*H124,2)</f>
        <v>0</v>
      </c>
      <c r="K124" s="178" t="s">
        <v>167</v>
      </c>
      <c r="L124" s="42"/>
      <c r="M124" s="183" t="s">
        <v>32</v>
      </c>
      <c r="N124" s="184" t="s">
        <v>50</v>
      </c>
      <c r="O124" s="67"/>
      <c r="P124" s="185">
        <f>O124*H124</f>
        <v>0</v>
      </c>
      <c r="Q124" s="185">
        <v>0.25365</v>
      </c>
      <c r="R124" s="185">
        <f>Q124*H124</f>
        <v>3.4242749999999997</v>
      </c>
      <c r="S124" s="185">
        <v>0</v>
      </c>
      <c r="T124" s="186">
        <f>S124*H124</f>
        <v>0</v>
      </c>
      <c r="U124" s="37"/>
      <c r="V124" s="37"/>
      <c r="W124" s="37"/>
      <c r="X124" s="37"/>
      <c r="Y124" s="37"/>
      <c r="Z124" s="37"/>
      <c r="AA124" s="37"/>
      <c r="AB124" s="37"/>
      <c r="AC124" s="37"/>
      <c r="AD124" s="37"/>
      <c r="AE124" s="37"/>
      <c r="AR124" s="187" t="s">
        <v>168</v>
      </c>
      <c r="AT124" s="187" t="s">
        <v>163</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168</v>
      </c>
      <c r="BM124" s="187" t="s">
        <v>200</v>
      </c>
    </row>
    <row r="125" spans="1:47" s="2" customFormat="1" ht="11.25">
      <c r="A125" s="37"/>
      <c r="B125" s="38"/>
      <c r="C125" s="39"/>
      <c r="D125" s="189" t="s">
        <v>170</v>
      </c>
      <c r="E125" s="39"/>
      <c r="F125" s="190" t="s">
        <v>201</v>
      </c>
      <c r="G125" s="39"/>
      <c r="H125" s="39"/>
      <c r="I125" s="191"/>
      <c r="J125" s="39"/>
      <c r="K125" s="39"/>
      <c r="L125" s="42"/>
      <c r="M125" s="192"/>
      <c r="N125" s="193"/>
      <c r="O125" s="67"/>
      <c r="P125" s="67"/>
      <c r="Q125" s="67"/>
      <c r="R125" s="67"/>
      <c r="S125" s="67"/>
      <c r="T125" s="68"/>
      <c r="U125" s="37"/>
      <c r="V125" s="37"/>
      <c r="W125" s="37"/>
      <c r="X125" s="37"/>
      <c r="Y125" s="37"/>
      <c r="Z125" s="37"/>
      <c r="AA125" s="37"/>
      <c r="AB125" s="37"/>
      <c r="AC125" s="37"/>
      <c r="AD125" s="37"/>
      <c r="AE125" s="37"/>
      <c r="AT125" s="19" t="s">
        <v>170</v>
      </c>
      <c r="AU125" s="19" t="s">
        <v>89</v>
      </c>
    </row>
    <row r="126" spans="2:51" s="14" customFormat="1" ht="11.25">
      <c r="B126" s="205"/>
      <c r="C126" s="206"/>
      <c r="D126" s="196" t="s">
        <v>172</v>
      </c>
      <c r="E126" s="207" t="s">
        <v>32</v>
      </c>
      <c r="F126" s="208" t="s">
        <v>202</v>
      </c>
      <c r="G126" s="206"/>
      <c r="H126" s="209">
        <v>0.7</v>
      </c>
      <c r="I126" s="210"/>
      <c r="J126" s="206"/>
      <c r="K126" s="206"/>
      <c r="L126" s="211"/>
      <c r="M126" s="212"/>
      <c r="N126" s="213"/>
      <c r="O126" s="213"/>
      <c r="P126" s="213"/>
      <c r="Q126" s="213"/>
      <c r="R126" s="213"/>
      <c r="S126" s="213"/>
      <c r="T126" s="214"/>
      <c r="AT126" s="215" t="s">
        <v>172</v>
      </c>
      <c r="AU126" s="215" t="s">
        <v>89</v>
      </c>
      <c r="AV126" s="14" t="s">
        <v>89</v>
      </c>
      <c r="AW126" s="14" t="s">
        <v>40</v>
      </c>
      <c r="AX126" s="14" t="s">
        <v>79</v>
      </c>
      <c r="AY126" s="215" t="s">
        <v>160</v>
      </c>
    </row>
    <row r="127" spans="2:51" s="14" customFormat="1" ht="11.25">
      <c r="B127" s="205"/>
      <c r="C127" s="206"/>
      <c r="D127" s="196" t="s">
        <v>172</v>
      </c>
      <c r="E127" s="207" t="s">
        <v>32</v>
      </c>
      <c r="F127" s="208" t="s">
        <v>203</v>
      </c>
      <c r="G127" s="206"/>
      <c r="H127" s="209">
        <v>0.7</v>
      </c>
      <c r="I127" s="210"/>
      <c r="J127" s="206"/>
      <c r="K127" s="206"/>
      <c r="L127" s="211"/>
      <c r="M127" s="212"/>
      <c r="N127" s="213"/>
      <c r="O127" s="213"/>
      <c r="P127" s="213"/>
      <c r="Q127" s="213"/>
      <c r="R127" s="213"/>
      <c r="S127" s="213"/>
      <c r="T127" s="214"/>
      <c r="AT127" s="215" t="s">
        <v>172</v>
      </c>
      <c r="AU127" s="215" t="s">
        <v>89</v>
      </c>
      <c r="AV127" s="14" t="s">
        <v>89</v>
      </c>
      <c r="AW127" s="14" t="s">
        <v>40</v>
      </c>
      <c r="AX127" s="14" t="s">
        <v>79</v>
      </c>
      <c r="AY127" s="215" t="s">
        <v>160</v>
      </c>
    </row>
    <row r="128" spans="2:51" s="14" customFormat="1" ht="11.25">
      <c r="B128" s="205"/>
      <c r="C128" s="206"/>
      <c r="D128" s="196" t="s">
        <v>172</v>
      </c>
      <c r="E128" s="207" t="s">
        <v>32</v>
      </c>
      <c r="F128" s="208" t="s">
        <v>204</v>
      </c>
      <c r="G128" s="206"/>
      <c r="H128" s="209">
        <v>0.7</v>
      </c>
      <c r="I128" s="210"/>
      <c r="J128" s="206"/>
      <c r="K128" s="206"/>
      <c r="L128" s="211"/>
      <c r="M128" s="212"/>
      <c r="N128" s="213"/>
      <c r="O128" s="213"/>
      <c r="P128" s="213"/>
      <c r="Q128" s="213"/>
      <c r="R128" s="213"/>
      <c r="S128" s="213"/>
      <c r="T128" s="214"/>
      <c r="AT128" s="215" t="s">
        <v>172</v>
      </c>
      <c r="AU128" s="215" t="s">
        <v>89</v>
      </c>
      <c r="AV128" s="14" t="s">
        <v>89</v>
      </c>
      <c r="AW128" s="14" t="s">
        <v>40</v>
      </c>
      <c r="AX128" s="14" t="s">
        <v>79</v>
      </c>
      <c r="AY128" s="215" t="s">
        <v>160</v>
      </c>
    </row>
    <row r="129" spans="2:51" s="14" customFormat="1" ht="11.25">
      <c r="B129" s="205"/>
      <c r="C129" s="206"/>
      <c r="D129" s="196" t="s">
        <v>172</v>
      </c>
      <c r="E129" s="207" t="s">
        <v>32</v>
      </c>
      <c r="F129" s="208" t="s">
        <v>205</v>
      </c>
      <c r="G129" s="206"/>
      <c r="H129" s="209">
        <v>1.1</v>
      </c>
      <c r="I129" s="210"/>
      <c r="J129" s="206"/>
      <c r="K129" s="206"/>
      <c r="L129" s="211"/>
      <c r="M129" s="212"/>
      <c r="N129" s="213"/>
      <c r="O129" s="213"/>
      <c r="P129" s="213"/>
      <c r="Q129" s="213"/>
      <c r="R129" s="213"/>
      <c r="S129" s="213"/>
      <c r="T129" s="214"/>
      <c r="AT129" s="215" t="s">
        <v>172</v>
      </c>
      <c r="AU129" s="215" t="s">
        <v>89</v>
      </c>
      <c r="AV129" s="14" t="s">
        <v>89</v>
      </c>
      <c r="AW129" s="14" t="s">
        <v>40</v>
      </c>
      <c r="AX129" s="14" t="s">
        <v>79</v>
      </c>
      <c r="AY129" s="215" t="s">
        <v>160</v>
      </c>
    </row>
    <row r="130" spans="2:51" s="14" customFormat="1" ht="11.25">
      <c r="B130" s="205"/>
      <c r="C130" s="206"/>
      <c r="D130" s="196" t="s">
        <v>172</v>
      </c>
      <c r="E130" s="207" t="s">
        <v>32</v>
      </c>
      <c r="F130" s="208" t="s">
        <v>206</v>
      </c>
      <c r="G130" s="206"/>
      <c r="H130" s="209">
        <v>1.1</v>
      </c>
      <c r="I130" s="210"/>
      <c r="J130" s="206"/>
      <c r="K130" s="206"/>
      <c r="L130" s="211"/>
      <c r="M130" s="212"/>
      <c r="N130" s="213"/>
      <c r="O130" s="213"/>
      <c r="P130" s="213"/>
      <c r="Q130" s="213"/>
      <c r="R130" s="213"/>
      <c r="S130" s="213"/>
      <c r="T130" s="214"/>
      <c r="AT130" s="215" t="s">
        <v>172</v>
      </c>
      <c r="AU130" s="215" t="s">
        <v>89</v>
      </c>
      <c r="AV130" s="14" t="s">
        <v>89</v>
      </c>
      <c r="AW130" s="14" t="s">
        <v>40</v>
      </c>
      <c r="AX130" s="14" t="s">
        <v>79</v>
      </c>
      <c r="AY130" s="215" t="s">
        <v>160</v>
      </c>
    </row>
    <row r="131" spans="2:51" s="14" customFormat="1" ht="11.25">
      <c r="B131" s="205"/>
      <c r="C131" s="206"/>
      <c r="D131" s="196" t="s">
        <v>172</v>
      </c>
      <c r="E131" s="207" t="s">
        <v>32</v>
      </c>
      <c r="F131" s="208" t="s">
        <v>207</v>
      </c>
      <c r="G131" s="206"/>
      <c r="H131" s="209">
        <v>1.1</v>
      </c>
      <c r="I131" s="210"/>
      <c r="J131" s="206"/>
      <c r="K131" s="206"/>
      <c r="L131" s="211"/>
      <c r="M131" s="212"/>
      <c r="N131" s="213"/>
      <c r="O131" s="213"/>
      <c r="P131" s="213"/>
      <c r="Q131" s="213"/>
      <c r="R131" s="213"/>
      <c r="S131" s="213"/>
      <c r="T131" s="214"/>
      <c r="AT131" s="215" t="s">
        <v>172</v>
      </c>
      <c r="AU131" s="215" t="s">
        <v>89</v>
      </c>
      <c r="AV131" s="14" t="s">
        <v>89</v>
      </c>
      <c r="AW131" s="14" t="s">
        <v>40</v>
      </c>
      <c r="AX131" s="14" t="s">
        <v>79</v>
      </c>
      <c r="AY131" s="215" t="s">
        <v>160</v>
      </c>
    </row>
    <row r="132" spans="2:51" s="14" customFormat="1" ht="11.25">
      <c r="B132" s="205"/>
      <c r="C132" s="206"/>
      <c r="D132" s="196" t="s">
        <v>172</v>
      </c>
      <c r="E132" s="207" t="s">
        <v>32</v>
      </c>
      <c r="F132" s="208" t="s">
        <v>208</v>
      </c>
      <c r="G132" s="206"/>
      <c r="H132" s="209">
        <v>1.1</v>
      </c>
      <c r="I132" s="210"/>
      <c r="J132" s="206"/>
      <c r="K132" s="206"/>
      <c r="L132" s="211"/>
      <c r="M132" s="212"/>
      <c r="N132" s="213"/>
      <c r="O132" s="213"/>
      <c r="P132" s="213"/>
      <c r="Q132" s="213"/>
      <c r="R132" s="213"/>
      <c r="S132" s="213"/>
      <c r="T132" s="214"/>
      <c r="AT132" s="215" t="s">
        <v>172</v>
      </c>
      <c r="AU132" s="215" t="s">
        <v>89</v>
      </c>
      <c r="AV132" s="14" t="s">
        <v>89</v>
      </c>
      <c r="AW132" s="14" t="s">
        <v>40</v>
      </c>
      <c r="AX132" s="14" t="s">
        <v>79</v>
      </c>
      <c r="AY132" s="215" t="s">
        <v>160</v>
      </c>
    </row>
    <row r="133" spans="2:51" s="14" customFormat="1" ht="11.25">
      <c r="B133" s="205"/>
      <c r="C133" s="206"/>
      <c r="D133" s="196" t="s">
        <v>172</v>
      </c>
      <c r="E133" s="207" t="s">
        <v>32</v>
      </c>
      <c r="F133" s="208" t="s">
        <v>209</v>
      </c>
      <c r="G133" s="206"/>
      <c r="H133" s="209">
        <v>1.1</v>
      </c>
      <c r="I133" s="210"/>
      <c r="J133" s="206"/>
      <c r="K133" s="206"/>
      <c r="L133" s="211"/>
      <c r="M133" s="212"/>
      <c r="N133" s="213"/>
      <c r="O133" s="213"/>
      <c r="P133" s="213"/>
      <c r="Q133" s="213"/>
      <c r="R133" s="213"/>
      <c r="S133" s="213"/>
      <c r="T133" s="214"/>
      <c r="AT133" s="215" t="s">
        <v>172</v>
      </c>
      <c r="AU133" s="215" t="s">
        <v>89</v>
      </c>
      <c r="AV133" s="14" t="s">
        <v>89</v>
      </c>
      <c r="AW133" s="14" t="s">
        <v>40</v>
      </c>
      <c r="AX133" s="14" t="s">
        <v>79</v>
      </c>
      <c r="AY133" s="215" t="s">
        <v>160</v>
      </c>
    </row>
    <row r="134" spans="2:51" s="14" customFormat="1" ht="11.25">
      <c r="B134" s="205"/>
      <c r="C134" s="206"/>
      <c r="D134" s="196" t="s">
        <v>172</v>
      </c>
      <c r="E134" s="207" t="s">
        <v>32</v>
      </c>
      <c r="F134" s="208" t="s">
        <v>210</v>
      </c>
      <c r="G134" s="206"/>
      <c r="H134" s="209">
        <v>1.1</v>
      </c>
      <c r="I134" s="210"/>
      <c r="J134" s="206"/>
      <c r="K134" s="206"/>
      <c r="L134" s="211"/>
      <c r="M134" s="212"/>
      <c r="N134" s="213"/>
      <c r="O134" s="213"/>
      <c r="P134" s="213"/>
      <c r="Q134" s="213"/>
      <c r="R134" s="213"/>
      <c r="S134" s="213"/>
      <c r="T134" s="214"/>
      <c r="AT134" s="215" t="s">
        <v>172</v>
      </c>
      <c r="AU134" s="215" t="s">
        <v>89</v>
      </c>
      <c r="AV134" s="14" t="s">
        <v>89</v>
      </c>
      <c r="AW134" s="14" t="s">
        <v>40</v>
      </c>
      <c r="AX134" s="14" t="s">
        <v>79</v>
      </c>
      <c r="AY134" s="215" t="s">
        <v>160</v>
      </c>
    </row>
    <row r="135" spans="2:51" s="14" customFormat="1" ht="11.25">
      <c r="B135" s="205"/>
      <c r="C135" s="206"/>
      <c r="D135" s="196" t="s">
        <v>172</v>
      </c>
      <c r="E135" s="207" t="s">
        <v>32</v>
      </c>
      <c r="F135" s="208" t="s">
        <v>211</v>
      </c>
      <c r="G135" s="206"/>
      <c r="H135" s="209">
        <v>1.1</v>
      </c>
      <c r="I135" s="210"/>
      <c r="J135" s="206"/>
      <c r="K135" s="206"/>
      <c r="L135" s="211"/>
      <c r="M135" s="212"/>
      <c r="N135" s="213"/>
      <c r="O135" s="213"/>
      <c r="P135" s="213"/>
      <c r="Q135" s="213"/>
      <c r="R135" s="213"/>
      <c r="S135" s="213"/>
      <c r="T135" s="214"/>
      <c r="AT135" s="215" t="s">
        <v>172</v>
      </c>
      <c r="AU135" s="215" t="s">
        <v>89</v>
      </c>
      <c r="AV135" s="14" t="s">
        <v>89</v>
      </c>
      <c r="AW135" s="14" t="s">
        <v>40</v>
      </c>
      <c r="AX135" s="14" t="s">
        <v>79</v>
      </c>
      <c r="AY135" s="215" t="s">
        <v>160</v>
      </c>
    </row>
    <row r="136" spans="2:51" s="14" customFormat="1" ht="11.25">
      <c r="B136" s="205"/>
      <c r="C136" s="206"/>
      <c r="D136" s="196" t="s">
        <v>172</v>
      </c>
      <c r="E136" s="207" t="s">
        <v>32</v>
      </c>
      <c r="F136" s="208" t="s">
        <v>212</v>
      </c>
      <c r="G136" s="206"/>
      <c r="H136" s="209">
        <v>0.7</v>
      </c>
      <c r="I136" s="210"/>
      <c r="J136" s="206"/>
      <c r="K136" s="206"/>
      <c r="L136" s="211"/>
      <c r="M136" s="212"/>
      <c r="N136" s="213"/>
      <c r="O136" s="213"/>
      <c r="P136" s="213"/>
      <c r="Q136" s="213"/>
      <c r="R136" s="213"/>
      <c r="S136" s="213"/>
      <c r="T136" s="214"/>
      <c r="AT136" s="215" t="s">
        <v>172</v>
      </c>
      <c r="AU136" s="215" t="s">
        <v>89</v>
      </c>
      <c r="AV136" s="14" t="s">
        <v>89</v>
      </c>
      <c r="AW136" s="14" t="s">
        <v>40</v>
      </c>
      <c r="AX136" s="14" t="s">
        <v>79</v>
      </c>
      <c r="AY136" s="215" t="s">
        <v>160</v>
      </c>
    </row>
    <row r="137" spans="2:51" s="14" customFormat="1" ht="11.25">
      <c r="B137" s="205"/>
      <c r="C137" s="206"/>
      <c r="D137" s="196" t="s">
        <v>172</v>
      </c>
      <c r="E137" s="207" t="s">
        <v>32</v>
      </c>
      <c r="F137" s="208" t="s">
        <v>213</v>
      </c>
      <c r="G137" s="206"/>
      <c r="H137" s="209">
        <v>1.4</v>
      </c>
      <c r="I137" s="210"/>
      <c r="J137" s="206"/>
      <c r="K137" s="206"/>
      <c r="L137" s="211"/>
      <c r="M137" s="212"/>
      <c r="N137" s="213"/>
      <c r="O137" s="213"/>
      <c r="P137" s="213"/>
      <c r="Q137" s="213"/>
      <c r="R137" s="213"/>
      <c r="S137" s="213"/>
      <c r="T137" s="214"/>
      <c r="AT137" s="215" t="s">
        <v>172</v>
      </c>
      <c r="AU137" s="215" t="s">
        <v>89</v>
      </c>
      <c r="AV137" s="14" t="s">
        <v>89</v>
      </c>
      <c r="AW137" s="14" t="s">
        <v>40</v>
      </c>
      <c r="AX137" s="14" t="s">
        <v>79</v>
      </c>
      <c r="AY137" s="215" t="s">
        <v>160</v>
      </c>
    </row>
    <row r="138" spans="2:51" s="14" customFormat="1" ht="11.25">
      <c r="B138" s="205"/>
      <c r="C138" s="206"/>
      <c r="D138" s="196" t="s">
        <v>172</v>
      </c>
      <c r="E138" s="207" t="s">
        <v>32</v>
      </c>
      <c r="F138" s="208" t="s">
        <v>214</v>
      </c>
      <c r="G138" s="206"/>
      <c r="H138" s="209">
        <v>1.1</v>
      </c>
      <c r="I138" s="210"/>
      <c r="J138" s="206"/>
      <c r="K138" s="206"/>
      <c r="L138" s="211"/>
      <c r="M138" s="212"/>
      <c r="N138" s="213"/>
      <c r="O138" s="213"/>
      <c r="P138" s="213"/>
      <c r="Q138" s="213"/>
      <c r="R138" s="213"/>
      <c r="S138" s="213"/>
      <c r="T138" s="214"/>
      <c r="AT138" s="215" t="s">
        <v>172</v>
      </c>
      <c r="AU138" s="215" t="s">
        <v>89</v>
      </c>
      <c r="AV138" s="14" t="s">
        <v>89</v>
      </c>
      <c r="AW138" s="14" t="s">
        <v>40</v>
      </c>
      <c r="AX138" s="14" t="s">
        <v>79</v>
      </c>
      <c r="AY138" s="215" t="s">
        <v>160</v>
      </c>
    </row>
    <row r="139" spans="2:51" s="14" customFormat="1" ht="11.25">
      <c r="B139" s="205"/>
      <c r="C139" s="206"/>
      <c r="D139" s="196" t="s">
        <v>172</v>
      </c>
      <c r="E139" s="207" t="s">
        <v>32</v>
      </c>
      <c r="F139" s="208" t="s">
        <v>215</v>
      </c>
      <c r="G139" s="206"/>
      <c r="H139" s="209">
        <v>0.5</v>
      </c>
      <c r="I139" s="210"/>
      <c r="J139" s="206"/>
      <c r="K139" s="206"/>
      <c r="L139" s="211"/>
      <c r="M139" s="212"/>
      <c r="N139" s="213"/>
      <c r="O139" s="213"/>
      <c r="P139" s="213"/>
      <c r="Q139" s="213"/>
      <c r="R139" s="213"/>
      <c r="S139" s="213"/>
      <c r="T139" s="214"/>
      <c r="AT139" s="215" t="s">
        <v>172</v>
      </c>
      <c r="AU139" s="215" t="s">
        <v>89</v>
      </c>
      <c r="AV139" s="14" t="s">
        <v>89</v>
      </c>
      <c r="AW139" s="14" t="s">
        <v>40</v>
      </c>
      <c r="AX139" s="14" t="s">
        <v>79</v>
      </c>
      <c r="AY139" s="215" t="s">
        <v>160</v>
      </c>
    </row>
    <row r="140" spans="2:51" s="15" customFormat="1" ht="11.25">
      <c r="B140" s="216"/>
      <c r="C140" s="217"/>
      <c r="D140" s="196" t="s">
        <v>172</v>
      </c>
      <c r="E140" s="218" t="s">
        <v>32</v>
      </c>
      <c r="F140" s="219" t="s">
        <v>177</v>
      </c>
      <c r="G140" s="217"/>
      <c r="H140" s="220">
        <v>13.5</v>
      </c>
      <c r="I140" s="221"/>
      <c r="J140" s="217"/>
      <c r="K140" s="217"/>
      <c r="L140" s="222"/>
      <c r="M140" s="223"/>
      <c r="N140" s="224"/>
      <c r="O140" s="224"/>
      <c r="P140" s="224"/>
      <c r="Q140" s="224"/>
      <c r="R140" s="224"/>
      <c r="S140" s="224"/>
      <c r="T140" s="225"/>
      <c r="AT140" s="226" t="s">
        <v>172</v>
      </c>
      <c r="AU140" s="226" t="s">
        <v>89</v>
      </c>
      <c r="AV140" s="15" t="s">
        <v>168</v>
      </c>
      <c r="AW140" s="15" t="s">
        <v>40</v>
      </c>
      <c r="AX140" s="15" t="s">
        <v>87</v>
      </c>
      <c r="AY140" s="226" t="s">
        <v>160</v>
      </c>
    </row>
    <row r="141" spans="1:65" s="2" customFormat="1" ht="24.2" customHeight="1">
      <c r="A141" s="37"/>
      <c r="B141" s="38"/>
      <c r="C141" s="176" t="s">
        <v>216</v>
      </c>
      <c r="D141" s="176" t="s">
        <v>163</v>
      </c>
      <c r="E141" s="177" t="s">
        <v>217</v>
      </c>
      <c r="F141" s="178" t="s">
        <v>218</v>
      </c>
      <c r="G141" s="179" t="s">
        <v>199</v>
      </c>
      <c r="H141" s="180">
        <v>6.5</v>
      </c>
      <c r="I141" s="181"/>
      <c r="J141" s="182">
        <f>ROUND(I141*H141,2)</f>
        <v>0</v>
      </c>
      <c r="K141" s="178" t="s">
        <v>167</v>
      </c>
      <c r="L141" s="42"/>
      <c r="M141" s="183" t="s">
        <v>32</v>
      </c>
      <c r="N141" s="184" t="s">
        <v>50</v>
      </c>
      <c r="O141" s="67"/>
      <c r="P141" s="185">
        <f>O141*H141</f>
        <v>0</v>
      </c>
      <c r="Q141" s="185">
        <v>0.25365</v>
      </c>
      <c r="R141" s="185">
        <f>Q141*H141</f>
        <v>1.648725</v>
      </c>
      <c r="S141" s="185">
        <v>0</v>
      </c>
      <c r="T141" s="186">
        <f>S141*H141</f>
        <v>0</v>
      </c>
      <c r="U141" s="37"/>
      <c r="V141" s="37"/>
      <c r="W141" s="37"/>
      <c r="X141" s="37"/>
      <c r="Y141" s="37"/>
      <c r="Z141" s="37"/>
      <c r="AA141" s="37"/>
      <c r="AB141" s="37"/>
      <c r="AC141" s="37"/>
      <c r="AD141" s="37"/>
      <c r="AE141" s="37"/>
      <c r="AR141" s="187" t="s">
        <v>168</v>
      </c>
      <c r="AT141" s="187" t="s">
        <v>163</v>
      </c>
      <c r="AU141" s="187" t="s">
        <v>89</v>
      </c>
      <c r="AY141" s="19" t="s">
        <v>160</v>
      </c>
      <c r="BE141" s="188">
        <f>IF(N141="základní",J141,0)</f>
        <v>0</v>
      </c>
      <c r="BF141" s="188">
        <f>IF(N141="snížená",J141,0)</f>
        <v>0</v>
      </c>
      <c r="BG141" s="188">
        <f>IF(N141="zákl. přenesená",J141,0)</f>
        <v>0</v>
      </c>
      <c r="BH141" s="188">
        <f>IF(N141="sníž. přenesená",J141,0)</f>
        <v>0</v>
      </c>
      <c r="BI141" s="188">
        <f>IF(N141="nulová",J141,0)</f>
        <v>0</v>
      </c>
      <c r="BJ141" s="19" t="s">
        <v>87</v>
      </c>
      <c r="BK141" s="188">
        <f>ROUND(I141*H141,2)</f>
        <v>0</v>
      </c>
      <c r="BL141" s="19" t="s">
        <v>168</v>
      </c>
      <c r="BM141" s="187" t="s">
        <v>219</v>
      </c>
    </row>
    <row r="142" spans="1:47" s="2" customFormat="1" ht="11.25">
      <c r="A142" s="37"/>
      <c r="B142" s="38"/>
      <c r="C142" s="39"/>
      <c r="D142" s="189" t="s">
        <v>170</v>
      </c>
      <c r="E142" s="39"/>
      <c r="F142" s="190" t="s">
        <v>220</v>
      </c>
      <c r="G142" s="39"/>
      <c r="H142" s="39"/>
      <c r="I142" s="191"/>
      <c r="J142" s="39"/>
      <c r="K142" s="39"/>
      <c r="L142" s="42"/>
      <c r="M142" s="192"/>
      <c r="N142" s="193"/>
      <c r="O142" s="67"/>
      <c r="P142" s="67"/>
      <c r="Q142" s="67"/>
      <c r="R142" s="67"/>
      <c r="S142" s="67"/>
      <c r="T142" s="68"/>
      <c r="U142" s="37"/>
      <c r="V142" s="37"/>
      <c r="W142" s="37"/>
      <c r="X142" s="37"/>
      <c r="Y142" s="37"/>
      <c r="Z142" s="37"/>
      <c r="AA142" s="37"/>
      <c r="AB142" s="37"/>
      <c r="AC142" s="37"/>
      <c r="AD142" s="37"/>
      <c r="AE142" s="37"/>
      <c r="AT142" s="19" t="s">
        <v>170</v>
      </c>
      <c r="AU142" s="19" t="s">
        <v>89</v>
      </c>
    </row>
    <row r="143" spans="2:51" s="14" customFormat="1" ht="11.25">
      <c r="B143" s="205"/>
      <c r="C143" s="206"/>
      <c r="D143" s="196" t="s">
        <v>172</v>
      </c>
      <c r="E143" s="207" t="s">
        <v>32</v>
      </c>
      <c r="F143" s="208" t="s">
        <v>221</v>
      </c>
      <c r="G143" s="206"/>
      <c r="H143" s="209">
        <v>1.3</v>
      </c>
      <c r="I143" s="210"/>
      <c r="J143" s="206"/>
      <c r="K143" s="206"/>
      <c r="L143" s="211"/>
      <c r="M143" s="212"/>
      <c r="N143" s="213"/>
      <c r="O143" s="213"/>
      <c r="P143" s="213"/>
      <c r="Q143" s="213"/>
      <c r="R143" s="213"/>
      <c r="S143" s="213"/>
      <c r="T143" s="214"/>
      <c r="AT143" s="215" t="s">
        <v>172</v>
      </c>
      <c r="AU143" s="215" t="s">
        <v>89</v>
      </c>
      <c r="AV143" s="14" t="s">
        <v>89</v>
      </c>
      <c r="AW143" s="14" t="s">
        <v>40</v>
      </c>
      <c r="AX143" s="14" t="s">
        <v>79</v>
      </c>
      <c r="AY143" s="215" t="s">
        <v>160</v>
      </c>
    </row>
    <row r="144" spans="2:51" s="14" customFormat="1" ht="11.25">
      <c r="B144" s="205"/>
      <c r="C144" s="206"/>
      <c r="D144" s="196" t="s">
        <v>172</v>
      </c>
      <c r="E144" s="207" t="s">
        <v>32</v>
      </c>
      <c r="F144" s="208" t="s">
        <v>222</v>
      </c>
      <c r="G144" s="206"/>
      <c r="H144" s="209">
        <v>2.2</v>
      </c>
      <c r="I144" s="210"/>
      <c r="J144" s="206"/>
      <c r="K144" s="206"/>
      <c r="L144" s="211"/>
      <c r="M144" s="212"/>
      <c r="N144" s="213"/>
      <c r="O144" s="213"/>
      <c r="P144" s="213"/>
      <c r="Q144" s="213"/>
      <c r="R144" s="213"/>
      <c r="S144" s="213"/>
      <c r="T144" s="214"/>
      <c r="AT144" s="215" t="s">
        <v>172</v>
      </c>
      <c r="AU144" s="215" t="s">
        <v>89</v>
      </c>
      <c r="AV144" s="14" t="s">
        <v>89</v>
      </c>
      <c r="AW144" s="14" t="s">
        <v>40</v>
      </c>
      <c r="AX144" s="14" t="s">
        <v>79</v>
      </c>
      <c r="AY144" s="215" t="s">
        <v>160</v>
      </c>
    </row>
    <row r="145" spans="2:51" s="14" customFormat="1" ht="11.25">
      <c r="B145" s="205"/>
      <c r="C145" s="206"/>
      <c r="D145" s="196" t="s">
        <v>172</v>
      </c>
      <c r="E145" s="207" t="s">
        <v>32</v>
      </c>
      <c r="F145" s="208" t="s">
        <v>223</v>
      </c>
      <c r="G145" s="206"/>
      <c r="H145" s="209">
        <v>1.7</v>
      </c>
      <c r="I145" s="210"/>
      <c r="J145" s="206"/>
      <c r="K145" s="206"/>
      <c r="L145" s="211"/>
      <c r="M145" s="212"/>
      <c r="N145" s="213"/>
      <c r="O145" s="213"/>
      <c r="P145" s="213"/>
      <c r="Q145" s="213"/>
      <c r="R145" s="213"/>
      <c r="S145" s="213"/>
      <c r="T145" s="214"/>
      <c r="AT145" s="215" t="s">
        <v>172</v>
      </c>
      <c r="AU145" s="215" t="s">
        <v>89</v>
      </c>
      <c r="AV145" s="14" t="s">
        <v>89</v>
      </c>
      <c r="AW145" s="14" t="s">
        <v>40</v>
      </c>
      <c r="AX145" s="14" t="s">
        <v>79</v>
      </c>
      <c r="AY145" s="215" t="s">
        <v>160</v>
      </c>
    </row>
    <row r="146" spans="2:51" s="14" customFormat="1" ht="11.25">
      <c r="B146" s="205"/>
      <c r="C146" s="206"/>
      <c r="D146" s="196" t="s">
        <v>172</v>
      </c>
      <c r="E146" s="207" t="s">
        <v>32</v>
      </c>
      <c r="F146" s="208" t="s">
        <v>224</v>
      </c>
      <c r="G146" s="206"/>
      <c r="H146" s="209">
        <v>1.3</v>
      </c>
      <c r="I146" s="210"/>
      <c r="J146" s="206"/>
      <c r="K146" s="206"/>
      <c r="L146" s="211"/>
      <c r="M146" s="212"/>
      <c r="N146" s="213"/>
      <c r="O146" s="213"/>
      <c r="P146" s="213"/>
      <c r="Q146" s="213"/>
      <c r="R146" s="213"/>
      <c r="S146" s="213"/>
      <c r="T146" s="214"/>
      <c r="AT146" s="215" t="s">
        <v>172</v>
      </c>
      <c r="AU146" s="215" t="s">
        <v>89</v>
      </c>
      <c r="AV146" s="14" t="s">
        <v>89</v>
      </c>
      <c r="AW146" s="14" t="s">
        <v>40</v>
      </c>
      <c r="AX146" s="14" t="s">
        <v>79</v>
      </c>
      <c r="AY146" s="215" t="s">
        <v>160</v>
      </c>
    </row>
    <row r="147" spans="2:51" s="15" customFormat="1" ht="11.25">
      <c r="B147" s="216"/>
      <c r="C147" s="217"/>
      <c r="D147" s="196" t="s">
        <v>172</v>
      </c>
      <c r="E147" s="218" t="s">
        <v>32</v>
      </c>
      <c r="F147" s="219" t="s">
        <v>177</v>
      </c>
      <c r="G147" s="217"/>
      <c r="H147" s="220">
        <v>6.5</v>
      </c>
      <c r="I147" s="221"/>
      <c r="J147" s="217"/>
      <c r="K147" s="217"/>
      <c r="L147" s="222"/>
      <c r="M147" s="223"/>
      <c r="N147" s="224"/>
      <c r="O147" s="224"/>
      <c r="P147" s="224"/>
      <c r="Q147" s="224"/>
      <c r="R147" s="224"/>
      <c r="S147" s="224"/>
      <c r="T147" s="225"/>
      <c r="AT147" s="226" t="s">
        <v>172</v>
      </c>
      <c r="AU147" s="226" t="s">
        <v>89</v>
      </c>
      <c r="AV147" s="15" t="s">
        <v>168</v>
      </c>
      <c r="AW147" s="15" t="s">
        <v>40</v>
      </c>
      <c r="AX147" s="15" t="s">
        <v>87</v>
      </c>
      <c r="AY147" s="226" t="s">
        <v>160</v>
      </c>
    </row>
    <row r="148" spans="1:65" s="2" customFormat="1" ht="24.2" customHeight="1">
      <c r="A148" s="37"/>
      <c r="B148" s="38"/>
      <c r="C148" s="176" t="s">
        <v>225</v>
      </c>
      <c r="D148" s="176" t="s">
        <v>163</v>
      </c>
      <c r="E148" s="177" t="s">
        <v>226</v>
      </c>
      <c r="F148" s="178" t="s">
        <v>227</v>
      </c>
      <c r="G148" s="179" t="s">
        <v>199</v>
      </c>
      <c r="H148" s="180">
        <v>2.4</v>
      </c>
      <c r="I148" s="181"/>
      <c r="J148" s="182">
        <f>ROUND(I148*H148,2)</f>
        <v>0</v>
      </c>
      <c r="K148" s="178" t="s">
        <v>167</v>
      </c>
      <c r="L148" s="42"/>
      <c r="M148" s="183" t="s">
        <v>32</v>
      </c>
      <c r="N148" s="184" t="s">
        <v>50</v>
      </c>
      <c r="O148" s="67"/>
      <c r="P148" s="185">
        <f>O148*H148</f>
        <v>0</v>
      </c>
      <c r="Q148" s="185">
        <v>0.08061</v>
      </c>
      <c r="R148" s="185">
        <f>Q148*H148</f>
        <v>0.193464</v>
      </c>
      <c r="S148" s="185">
        <v>0</v>
      </c>
      <c r="T148" s="186">
        <f>S148*H148</f>
        <v>0</v>
      </c>
      <c r="U148" s="37"/>
      <c r="V148" s="37"/>
      <c r="W148" s="37"/>
      <c r="X148" s="37"/>
      <c r="Y148" s="37"/>
      <c r="Z148" s="37"/>
      <c r="AA148" s="37"/>
      <c r="AB148" s="37"/>
      <c r="AC148" s="37"/>
      <c r="AD148" s="37"/>
      <c r="AE148" s="37"/>
      <c r="AR148" s="187" t="s">
        <v>168</v>
      </c>
      <c r="AT148" s="187" t="s">
        <v>163</v>
      </c>
      <c r="AU148" s="187" t="s">
        <v>89</v>
      </c>
      <c r="AY148" s="19" t="s">
        <v>160</v>
      </c>
      <c r="BE148" s="188">
        <f>IF(N148="základní",J148,0)</f>
        <v>0</v>
      </c>
      <c r="BF148" s="188">
        <f>IF(N148="snížená",J148,0)</f>
        <v>0</v>
      </c>
      <c r="BG148" s="188">
        <f>IF(N148="zákl. přenesená",J148,0)</f>
        <v>0</v>
      </c>
      <c r="BH148" s="188">
        <f>IF(N148="sníž. přenesená",J148,0)</f>
        <v>0</v>
      </c>
      <c r="BI148" s="188">
        <f>IF(N148="nulová",J148,0)</f>
        <v>0</v>
      </c>
      <c r="BJ148" s="19" t="s">
        <v>87</v>
      </c>
      <c r="BK148" s="188">
        <f>ROUND(I148*H148,2)</f>
        <v>0</v>
      </c>
      <c r="BL148" s="19" t="s">
        <v>168</v>
      </c>
      <c r="BM148" s="187" t="s">
        <v>228</v>
      </c>
    </row>
    <row r="149" spans="1:47" s="2" customFormat="1" ht="11.25">
      <c r="A149" s="37"/>
      <c r="B149" s="38"/>
      <c r="C149" s="39"/>
      <c r="D149" s="189" t="s">
        <v>170</v>
      </c>
      <c r="E149" s="39"/>
      <c r="F149" s="190" t="s">
        <v>229</v>
      </c>
      <c r="G149" s="39"/>
      <c r="H149" s="39"/>
      <c r="I149" s="191"/>
      <c r="J149" s="39"/>
      <c r="K149" s="39"/>
      <c r="L149" s="42"/>
      <c r="M149" s="192"/>
      <c r="N149" s="193"/>
      <c r="O149" s="67"/>
      <c r="P149" s="67"/>
      <c r="Q149" s="67"/>
      <c r="R149" s="67"/>
      <c r="S149" s="67"/>
      <c r="T149" s="68"/>
      <c r="U149" s="37"/>
      <c r="V149" s="37"/>
      <c r="W149" s="37"/>
      <c r="X149" s="37"/>
      <c r="Y149" s="37"/>
      <c r="Z149" s="37"/>
      <c r="AA149" s="37"/>
      <c r="AB149" s="37"/>
      <c r="AC149" s="37"/>
      <c r="AD149" s="37"/>
      <c r="AE149" s="37"/>
      <c r="AT149" s="19" t="s">
        <v>170</v>
      </c>
      <c r="AU149" s="19" t="s">
        <v>89</v>
      </c>
    </row>
    <row r="150" spans="2:51" s="14" customFormat="1" ht="11.25">
      <c r="B150" s="205"/>
      <c r="C150" s="206"/>
      <c r="D150" s="196" t="s">
        <v>172</v>
      </c>
      <c r="E150" s="207" t="s">
        <v>32</v>
      </c>
      <c r="F150" s="208" t="s">
        <v>230</v>
      </c>
      <c r="G150" s="206"/>
      <c r="H150" s="209">
        <v>2.4</v>
      </c>
      <c r="I150" s="210"/>
      <c r="J150" s="206"/>
      <c r="K150" s="206"/>
      <c r="L150" s="211"/>
      <c r="M150" s="212"/>
      <c r="N150" s="213"/>
      <c r="O150" s="213"/>
      <c r="P150" s="213"/>
      <c r="Q150" s="213"/>
      <c r="R150" s="213"/>
      <c r="S150" s="213"/>
      <c r="T150" s="214"/>
      <c r="AT150" s="215" t="s">
        <v>172</v>
      </c>
      <c r="AU150" s="215" t="s">
        <v>89</v>
      </c>
      <c r="AV150" s="14" t="s">
        <v>89</v>
      </c>
      <c r="AW150" s="14" t="s">
        <v>40</v>
      </c>
      <c r="AX150" s="14" t="s">
        <v>87</v>
      </c>
      <c r="AY150" s="215" t="s">
        <v>160</v>
      </c>
    </row>
    <row r="151" spans="1:65" s="2" customFormat="1" ht="24.2" customHeight="1">
      <c r="A151" s="37"/>
      <c r="B151" s="38"/>
      <c r="C151" s="176" t="s">
        <v>231</v>
      </c>
      <c r="D151" s="176" t="s">
        <v>163</v>
      </c>
      <c r="E151" s="177" t="s">
        <v>232</v>
      </c>
      <c r="F151" s="178" t="s">
        <v>233</v>
      </c>
      <c r="G151" s="179" t="s">
        <v>199</v>
      </c>
      <c r="H151" s="180">
        <v>39.928</v>
      </c>
      <c r="I151" s="181"/>
      <c r="J151" s="182">
        <f>ROUND(I151*H151,2)</f>
        <v>0</v>
      </c>
      <c r="K151" s="178" t="s">
        <v>167</v>
      </c>
      <c r="L151" s="42"/>
      <c r="M151" s="183" t="s">
        <v>32</v>
      </c>
      <c r="N151" s="184" t="s">
        <v>50</v>
      </c>
      <c r="O151" s="67"/>
      <c r="P151" s="185">
        <f>O151*H151</f>
        <v>0</v>
      </c>
      <c r="Q151" s="185">
        <v>0.06172</v>
      </c>
      <c r="R151" s="185">
        <f>Q151*H151</f>
        <v>2.46435616</v>
      </c>
      <c r="S151" s="185">
        <v>0</v>
      </c>
      <c r="T151" s="186">
        <f>S151*H151</f>
        <v>0</v>
      </c>
      <c r="U151" s="37"/>
      <c r="V151" s="37"/>
      <c r="W151" s="37"/>
      <c r="X151" s="37"/>
      <c r="Y151" s="37"/>
      <c r="Z151" s="37"/>
      <c r="AA151" s="37"/>
      <c r="AB151" s="37"/>
      <c r="AC151" s="37"/>
      <c r="AD151" s="37"/>
      <c r="AE151" s="37"/>
      <c r="AR151" s="187" t="s">
        <v>168</v>
      </c>
      <c r="AT151" s="187" t="s">
        <v>163</v>
      </c>
      <c r="AU151" s="187" t="s">
        <v>89</v>
      </c>
      <c r="AY151" s="19" t="s">
        <v>160</v>
      </c>
      <c r="BE151" s="188">
        <f>IF(N151="základní",J151,0)</f>
        <v>0</v>
      </c>
      <c r="BF151" s="188">
        <f>IF(N151="snížená",J151,0)</f>
        <v>0</v>
      </c>
      <c r="BG151" s="188">
        <f>IF(N151="zákl. přenesená",J151,0)</f>
        <v>0</v>
      </c>
      <c r="BH151" s="188">
        <f>IF(N151="sníž. přenesená",J151,0)</f>
        <v>0</v>
      </c>
      <c r="BI151" s="188">
        <f>IF(N151="nulová",J151,0)</f>
        <v>0</v>
      </c>
      <c r="BJ151" s="19" t="s">
        <v>87</v>
      </c>
      <c r="BK151" s="188">
        <f>ROUND(I151*H151,2)</f>
        <v>0</v>
      </c>
      <c r="BL151" s="19" t="s">
        <v>168</v>
      </c>
      <c r="BM151" s="187" t="s">
        <v>234</v>
      </c>
    </row>
    <row r="152" spans="1:47" s="2" customFormat="1" ht="11.25">
      <c r="A152" s="37"/>
      <c r="B152" s="38"/>
      <c r="C152" s="39"/>
      <c r="D152" s="189" t="s">
        <v>170</v>
      </c>
      <c r="E152" s="39"/>
      <c r="F152" s="190" t="s">
        <v>235</v>
      </c>
      <c r="G152" s="39"/>
      <c r="H152" s="39"/>
      <c r="I152" s="191"/>
      <c r="J152" s="39"/>
      <c r="K152" s="39"/>
      <c r="L152" s="42"/>
      <c r="M152" s="192"/>
      <c r="N152" s="193"/>
      <c r="O152" s="67"/>
      <c r="P152" s="67"/>
      <c r="Q152" s="67"/>
      <c r="R152" s="67"/>
      <c r="S152" s="67"/>
      <c r="T152" s="68"/>
      <c r="U152" s="37"/>
      <c r="V152" s="37"/>
      <c r="W152" s="37"/>
      <c r="X152" s="37"/>
      <c r="Y152" s="37"/>
      <c r="Z152" s="37"/>
      <c r="AA152" s="37"/>
      <c r="AB152" s="37"/>
      <c r="AC152" s="37"/>
      <c r="AD152" s="37"/>
      <c r="AE152" s="37"/>
      <c r="AT152" s="19" t="s">
        <v>170</v>
      </c>
      <c r="AU152" s="19" t="s">
        <v>89</v>
      </c>
    </row>
    <row r="153" spans="2:51" s="14" customFormat="1" ht="11.25">
      <c r="B153" s="205"/>
      <c r="C153" s="206"/>
      <c r="D153" s="196" t="s">
        <v>172</v>
      </c>
      <c r="E153" s="207" t="s">
        <v>32</v>
      </c>
      <c r="F153" s="208" t="s">
        <v>236</v>
      </c>
      <c r="G153" s="206"/>
      <c r="H153" s="209">
        <v>2.363</v>
      </c>
      <c r="I153" s="210"/>
      <c r="J153" s="206"/>
      <c r="K153" s="206"/>
      <c r="L153" s="211"/>
      <c r="M153" s="212"/>
      <c r="N153" s="213"/>
      <c r="O153" s="213"/>
      <c r="P153" s="213"/>
      <c r="Q153" s="213"/>
      <c r="R153" s="213"/>
      <c r="S153" s="213"/>
      <c r="T153" s="214"/>
      <c r="AT153" s="215" t="s">
        <v>172</v>
      </c>
      <c r="AU153" s="215" t="s">
        <v>89</v>
      </c>
      <c r="AV153" s="14" t="s">
        <v>89</v>
      </c>
      <c r="AW153" s="14" t="s">
        <v>40</v>
      </c>
      <c r="AX153" s="14" t="s">
        <v>79</v>
      </c>
      <c r="AY153" s="215" t="s">
        <v>160</v>
      </c>
    </row>
    <row r="154" spans="2:51" s="14" customFormat="1" ht="11.25">
      <c r="B154" s="205"/>
      <c r="C154" s="206"/>
      <c r="D154" s="196" t="s">
        <v>172</v>
      </c>
      <c r="E154" s="207" t="s">
        <v>32</v>
      </c>
      <c r="F154" s="208" t="s">
        <v>237</v>
      </c>
      <c r="G154" s="206"/>
      <c r="H154" s="209">
        <v>2.45</v>
      </c>
      <c r="I154" s="210"/>
      <c r="J154" s="206"/>
      <c r="K154" s="206"/>
      <c r="L154" s="211"/>
      <c r="M154" s="212"/>
      <c r="N154" s="213"/>
      <c r="O154" s="213"/>
      <c r="P154" s="213"/>
      <c r="Q154" s="213"/>
      <c r="R154" s="213"/>
      <c r="S154" s="213"/>
      <c r="T154" s="214"/>
      <c r="AT154" s="215" t="s">
        <v>172</v>
      </c>
      <c r="AU154" s="215" t="s">
        <v>89</v>
      </c>
      <c r="AV154" s="14" t="s">
        <v>89</v>
      </c>
      <c r="AW154" s="14" t="s">
        <v>40</v>
      </c>
      <c r="AX154" s="14" t="s">
        <v>79</v>
      </c>
      <c r="AY154" s="215" t="s">
        <v>160</v>
      </c>
    </row>
    <row r="155" spans="2:51" s="14" customFormat="1" ht="11.25">
      <c r="B155" s="205"/>
      <c r="C155" s="206"/>
      <c r="D155" s="196" t="s">
        <v>172</v>
      </c>
      <c r="E155" s="207" t="s">
        <v>32</v>
      </c>
      <c r="F155" s="208" t="s">
        <v>238</v>
      </c>
      <c r="G155" s="206"/>
      <c r="H155" s="209">
        <v>4.06</v>
      </c>
      <c r="I155" s="210"/>
      <c r="J155" s="206"/>
      <c r="K155" s="206"/>
      <c r="L155" s="211"/>
      <c r="M155" s="212"/>
      <c r="N155" s="213"/>
      <c r="O155" s="213"/>
      <c r="P155" s="213"/>
      <c r="Q155" s="213"/>
      <c r="R155" s="213"/>
      <c r="S155" s="213"/>
      <c r="T155" s="214"/>
      <c r="AT155" s="215" t="s">
        <v>172</v>
      </c>
      <c r="AU155" s="215" t="s">
        <v>89</v>
      </c>
      <c r="AV155" s="14" t="s">
        <v>89</v>
      </c>
      <c r="AW155" s="14" t="s">
        <v>40</v>
      </c>
      <c r="AX155" s="14" t="s">
        <v>79</v>
      </c>
      <c r="AY155" s="215" t="s">
        <v>160</v>
      </c>
    </row>
    <row r="156" spans="2:51" s="14" customFormat="1" ht="11.25">
      <c r="B156" s="205"/>
      <c r="C156" s="206"/>
      <c r="D156" s="196" t="s">
        <v>172</v>
      </c>
      <c r="E156" s="207" t="s">
        <v>32</v>
      </c>
      <c r="F156" s="208" t="s">
        <v>239</v>
      </c>
      <c r="G156" s="206"/>
      <c r="H156" s="209">
        <v>31.055</v>
      </c>
      <c r="I156" s="210"/>
      <c r="J156" s="206"/>
      <c r="K156" s="206"/>
      <c r="L156" s="211"/>
      <c r="M156" s="212"/>
      <c r="N156" s="213"/>
      <c r="O156" s="213"/>
      <c r="P156" s="213"/>
      <c r="Q156" s="213"/>
      <c r="R156" s="213"/>
      <c r="S156" s="213"/>
      <c r="T156" s="214"/>
      <c r="AT156" s="215" t="s">
        <v>172</v>
      </c>
      <c r="AU156" s="215" t="s">
        <v>89</v>
      </c>
      <c r="AV156" s="14" t="s">
        <v>89</v>
      </c>
      <c r="AW156" s="14" t="s">
        <v>40</v>
      </c>
      <c r="AX156" s="14" t="s">
        <v>79</v>
      </c>
      <c r="AY156" s="215" t="s">
        <v>160</v>
      </c>
    </row>
    <row r="157" spans="2:51" s="15" customFormat="1" ht="11.25">
      <c r="B157" s="216"/>
      <c r="C157" s="217"/>
      <c r="D157" s="196" t="s">
        <v>172</v>
      </c>
      <c r="E157" s="218" t="s">
        <v>32</v>
      </c>
      <c r="F157" s="219" t="s">
        <v>177</v>
      </c>
      <c r="G157" s="217"/>
      <c r="H157" s="220">
        <v>39.928</v>
      </c>
      <c r="I157" s="221"/>
      <c r="J157" s="217"/>
      <c r="K157" s="217"/>
      <c r="L157" s="222"/>
      <c r="M157" s="223"/>
      <c r="N157" s="224"/>
      <c r="O157" s="224"/>
      <c r="P157" s="224"/>
      <c r="Q157" s="224"/>
      <c r="R157" s="224"/>
      <c r="S157" s="224"/>
      <c r="T157" s="225"/>
      <c r="AT157" s="226" t="s">
        <v>172</v>
      </c>
      <c r="AU157" s="226" t="s">
        <v>89</v>
      </c>
      <c r="AV157" s="15" t="s">
        <v>168</v>
      </c>
      <c r="AW157" s="15" t="s">
        <v>40</v>
      </c>
      <c r="AX157" s="15" t="s">
        <v>87</v>
      </c>
      <c r="AY157" s="226" t="s">
        <v>160</v>
      </c>
    </row>
    <row r="158" spans="1:65" s="2" customFormat="1" ht="24.2" customHeight="1">
      <c r="A158" s="37"/>
      <c r="B158" s="38"/>
      <c r="C158" s="176" t="s">
        <v>181</v>
      </c>
      <c r="D158" s="176" t="s">
        <v>163</v>
      </c>
      <c r="E158" s="177" t="s">
        <v>240</v>
      </c>
      <c r="F158" s="178" t="s">
        <v>241</v>
      </c>
      <c r="G158" s="179" t="s">
        <v>199</v>
      </c>
      <c r="H158" s="180">
        <v>74.9</v>
      </c>
      <c r="I158" s="181"/>
      <c r="J158" s="182">
        <f>ROUND(I158*H158,2)</f>
        <v>0</v>
      </c>
      <c r="K158" s="178" t="s">
        <v>167</v>
      </c>
      <c r="L158" s="42"/>
      <c r="M158" s="183" t="s">
        <v>32</v>
      </c>
      <c r="N158" s="184" t="s">
        <v>50</v>
      </c>
      <c r="O158" s="67"/>
      <c r="P158" s="185">
        <f>O158*H158</f>
        <v>0</v>
      </c>
      <c r="Q158" s="185">
        <v>0.06998</v>
      </c>
      <c r="R158" s="185">
        <f>Q158*H158</f>
        <v>5.2415020000000005</v>
      </c>
      <c r="S158" s="185">
        <v>0</v>
      </c>
      <c r="T158" s="186">
        <f>S158*H158</f>
        <v>0</v>
      </c>
      <c r="U158" s="37"/>
      <c r="V158" s="37"/>
      <c r="W158" s="37"/>
      <c r="X158" s="37"/>
      <c r="Y158" s="37"/>
      <c r="Z158" s="37"/>
      <c r="AA158" s="37"/>
      <c r="AB158" s="37"/>
      <c r="AC158" s="37"/>
      <c r="AD158" s="37"/>
      <c r="AE158" s="37"/>
      <c r="AR158" s="187" t="s">
        <v>168</v>
      </c>
      <c r="AT158" s="187" t="s">
        <v>163</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168</v>
      </c>
      <c r="BM158" s="187" t="s">
        <v>242</v>
      </c>
    </row>
    <row r="159" spans="1:47" s="2" customFormat="1" ht="11.25">
      <c r="A159" s="37"/>
      <c r="B159" s="38"/>
      <c r="C159" s="39"/>
      <c r="D159" s="189" t="s">
        <v>170</v>
      </c>
      <c r="E159" s="39"/>
      <c r="F159" s="190" t="s">
        <v>243</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19" t="s">
        <v>170</v>
      </c>
      <c r="AU159" s="19" t="s">
        <v>89</v>
      </c>
    </row>
    <row r="160" spans="2:51" s="14" customFormat="1" ht="11.25">
      <c r="B160" s="205"/>
      <c r="C160" s="206"/>
      <c r="D160" s="196" t="s">
        <v>172</v>
      </c>
      <c r="E160" s="207" t="s">
        <v>32</v>
      </c>
      <c r="F160" s="208" t="s">
        <v>244</v>
      </c>
      <c r="G160" s="206"/>
      <c r="H160" s="209">
        <v>15.925</v>
      </c>
      <c r="I160" s="210"/>
      <c r="J160" s="206"/>
      <c r="K160" s="206"/>
      <c r="L160" s="211"/>
      <c r="M160" s="212"/>
      <c r="N160" s="213"/>
      <c r="O160" s="213"/>
      <c r="P160" s="213"/>
      <c r="Q160" s="213"/>
      <c r="R160" s="213"/>
      <c r="S160" s="213"/>
      <c r="T160" s="214"/>
      <c r="AT160" s="215" t="s">
        <v>172</v>
      </c>
      <c r="AU160" s="215" t="s">
        <v>89</v>
      </c>
      <c r="AV160" s="14" t="s">
        <v>89</v>
      </c>
      <c r="AW160" s="14" t="s">
        <v>40</v>
      </c>
      <c r="AX160" s="14" t="s">
        <v>79</v>
      </c>
      <c r="AY160" s="215" t="s">
        <v>160</v>
      </c>
    </row>
    <row r="161" spans="2:51" s="14" customFormat="1" ht="11.25">
      <c r="B161" s="205"/>
      <c r="C161" s="206"/>
      <c r="D161" s="196" t="s">
        <v>172</v>
      </c>
      <c r="E161" s="207" t="s">
        <v>32</v>
      </c>
      <c r="F161" s="208" t="s">
        <v>245</v>
      </c>
      <c r="G161" s="206"/>
      <c r="H161" s="209">
        <v>12.495</v>
      </c>
      <c r="I161" s="210"/>
      <c r="J161" s="206"/>
      <c r="K161" s="206"/>
      <c r="L161" s="211"/>
      <c r="M161" s="212"/>
      <c r="N161" s="213"/>
      <c r="O161" s="213"/>
      <c r="P161" s="213"/>
      <c r="Q161" s="213"/>
      <c r="R161" s="213"/>
      <c r="S161" s="213"/>
      <c r="T161" s="214"/>
      <c r="AT161" s="215" t="s">
        <v>172</v>
      </c>
      <c r="AU161" s="215" t="s">
        <v>89</v>
      </c>
      <c r="AV161" s="14" t="s">
        <v>89</v>
      </c>
      <c r="AW161" s="14" t="s">
        <v>40</v>
      </c>
      <c r="AX161" s="14" t="s">
        <v>79</v>
      </c>
      <c r="AY161" s="215" t="s">
        <v>160</v>
      </c>
    </row>
    <row r="162" spans="2:51" s="14" customFormat="1" ht="11.25">
      <c r="B162" s="205"/>
      <c r="C162" s="206"/>
      <c r="D162" s="196" t="s">
        <v>172</v>
      </c>
      <c r="E162" s="207" t="s">
        <v>32</v>
      </c>
      <c r="F162" s="208" t="s">
        <v>246</v>
      </c>
      <c r="G162" s="206"/>
      <c r="H162" s="209">
        <v>12.495</v>
      </c>
      <c r="I162" s="210"/>
      <c r="J162" s="206"/>
      <c r="K162" s="206"/>
      <c r="L162" s="211"/>
      <c r="M162" s="212"/>
      <c r="N162" s="213"/>
      <c r="O162" s="213"/>
      <c r="P162" s="213"/>
      <c r="Q162" s="213"/>
      <c r="R162" s="213"/>
      <c r="S162" s="213"/>
      <c r="T162" s="214"/>
      <c r="AT162" s="215" t="s">
        <v>172</v>
      </c>
      <c r="AU162" s="215" t="s">
        <v>89</v>
      </c>
      <c r="AV162" s="14" t="s">
        <v>89</v>
      </c>
      <c r="AW162" s="14" t="s">
        <v>40</v>
      </c>
      <c r="AX162" s="14" t="s">
        <v>79</v>
      </c>
      <c r="AY162" s="215" t="s">
        <v>160</v>
      </c>
    </row>
    <row r="163" spans="2:51" s="14" customFormat="1" ht="11.25">
      <c r="B163" s="205"/>
      <c r="C163" s="206"/>
      <c r="D163" s="196" t="s">
        <v>172</v>
      </c>
      <c r="E163" s="207" t="s">
        <v>32</v>
      </c>
      <c r="F163" s="208" t="s">
        <v>247</v>
      </c>
      <c r="G163" s="206"/>
      <c r="H163" s="209">
        <v>24.99</v>
      </c>
      <c r="I163" s="210"/>
      <c r="J163" s="206"/>
      <c r="K163" s="206"/>
      <c r="L163" s="211"/>
      <c r="M163" s="212"/>
      <c r="N163" s="213"/>
      <c r="O163" s="213"/>
      <c r="P163" s="213"/>
      <c r="Q163" s="213"/>
      <c r="R163" s="213"/>
      <c r="S163" s="213"/>
      <c r="T163" s="214"/>
      <c r="AT163" s="215" t="s">
        <v>172</v>
      </c>
      <c r="AU163" s="215" t="s">
        <v>89</v>
      </c>
      <c r="AV163" s="14" t="s">
        <v>89</v>
      </c>
      <c r="AW163" s="14" t="s">
        <v>40</v>
      </c>
      <c r="AX163" s="14" t="s">
        <v>79</v>
      </c>
      <c r="AY163" s="215" t="s">
        <v>160</v>
      </c>
    </row>
    <row r="164" spans="2:51" s="14" customFormat="1" ht="11.25">
      <c r="B164" s="205"/>
      <c r="C164" s="206"/>
      <c r="D164" s="196" t="s">
        <v>172</v>
      </c>
      <c r="E164" s="207" t="s">
        <v>32</v>
      </c>
      <c r="F164" s="208" t="s">
        <v>248</v>
      </c>
      <c r="G164" s="206"/>
      <c r="H164" s="209">
        <v>8.995</v>
      </c>
      <c r="I164" s="210"/>
      <c r="J164" s="206"/>
      <c r="K164" s="206"/>
      <c r="L164" s="211"/>
      <c r="M164" s="212"/>
      <c r="N164" s="213"/>
      <c r="O164" s="213"/>
      <c r="P164" s="213"/>
      <c r="Q164" s="213"/>
      <c r="R164" s="213"/>
      <c r="S164" s="213"/>
      <c r="T164" s="214"/>
      <c r="AT164" s="215" t="s">
        <v>172</v>
      </c>
      <c r="AU164" s="215" t="s">
        <v>89</v>
      </c>
      <c r="AV164" s="14" t="s">
        <v>89</v>
      </c>
      <c r="AW164" s="14" t="s">
        <v>40</v>
      </c>
      <c r="AX164" s="14" t="s">
        <v>79</v>
      </c>
      <c r="AY164" s="215" t="s">
        <v>160</v>
      </c>
    </row>
    <row r="165" spans="2:51" s="15" customFormat="1" ht="11.25">
      <c r="B165" s="216"/>
      <c r="C165" s="217"/>
      <c r="D165" s="196" t="s">
        <v>172</v>
      </c>
      <c r="E165" s="218" t="s">
        <v>32</v>
      </c>
      <c r="F165" s="219" t="s">
        <v>177</v>
      </c>
      <c r="G165" s="217"/>
      <c r="H165" s="220">
        <v>74.9</v>
      </c>
      <c r="I165" s="221"/>
      <c r="J165" s="217"/>
      <c r="K165" s="217"/>
      <c r="L165" s="222"/>
      <c r="M165" s="223"/>
      <c r="N165" s="224"/>
      <c r="O165" s="224"/>
      <c r="P165" s="224"/>
      <c r="Q165" s="224"/>
      <c r="R165" s="224"/>
      <c r="S165" s="224"/>
      <c r="T165" s="225"/>
      <c r="AT165" s="226" t="s">
        <v>172</v>
      </c>
      <c r="AU165" s="226" t="s">
        <v>89</v>
      </c>
      <c r="AV165" s="15" t="s">
        <v>168</v>
      </c>
      <c r="AW165" s="15" t="s">
        <v>40</v>
      </c>
      <c r="AX165" s="15" t="s">
        <v>87</v>
      </c>
      <c r="AY165" s="226" t="s">
        <v>160</v>
      </c>
    </row>
    <row r="166" spans="1:65" s="2" customFormat="1" ht="24.2" customHeight="1">
      <c r="A166" s="37"/>
      <c r="B166" s="38"/>
      <c r="C166" s="176" t="s">
        <v>249</v>
      </c>
      <c r="D166" s="176" t="s">
        <v>163</v>
      </c>
      <c r="E166" s="177" t="s">
        <v>250</v>
      </c>
      <c r="F166" s="178" t="s">
        <v>251</v>
      </c>
      <c r="G166" s="179" t="s">
        <v>199</v>
      </c>
      <c r="H166" s="180">
        <v>26.058</v>
      </c>
      <c r="I166" s="181"/>
      <c r="J166" s="182">
        <f>ROUND(I166*H166,2)</f>
        <v>0</v>
      </c>
      <c r="K166" s="178" t="s">
        <v>167</v>
      </c>
      <c r="L166" s="42"/>
      <c r="M166" s="183" t="s">
        <v>32</v>
      </c>
      <c r="N166" s="184" t="s">
        <v>50</v>
      </c>
      <c r="O166" s="67"/>
      <c r="P166" s="185">
        <f>O166*H166</f>
        <v>0</v>
      </c>
      <c r="Q166" s="185">
        <v>0.07921</v>
      </c>
      <c r="R166" s="185">
        <f>Q166*H166</f>
        <v>2.06405418</v>
      </c>
      <c r="S166" s="185">
        <v>0</v>
      </c>
      <c r="T166" s="186">
        <f>S166*H166</f>
        <v>0</v>
      </c>
      <c r="U166" s="37"/>
      <c r="V166" s="37"/>
      <c r="W166" s="37"/>
      <c r="X166" s="37"/>
      <c r="Y166" s="37"/>
      <c r="Z166" s="37"/>
      <c r="AA166" s="37"/>
      <c r="AB166" s="37"/>
      <c r="AC166" s="37"/>
      <c r="AD166" s="37"/>
      <c r="AE166" s="37"/>
      <c r="AR166" s="187" t="s">
        <v>168</v>
      </c>
      <c r="AT166" s="187" t="s">
        <v>163</v>
      </c>
      <c r="AU166" s="187" t="s">
        <v>89</v>
      </c>
      <c r="AY166" s="19" t="s">
        <v>160</v>
      </c>
      <c r="BE166" s="188">
        <f>IF(N166="základní",J166,0)</f>
        <v>0</v>
      </c>
      <c r="BF166" s="188">
        <f>IF(N166="snížená",J166,0)</f>
        <v>0</v>
      </c>
      <c r="BG166" s="188">
        <f>IF(N166="zákl. přenesená",J166,0)</f>
        <v>0</v>
      </c>
      <c r="BH166" s="188">
        <f>IF(N166="sníž. přenesená",J166,0)</f>
        <v>0</v>
      </c>
      <c r="BI166" s="188">
        <f>IF(N166="nulová",J166,0)</f>
        <v>0</v>
      </c>
      <c r="BJ166" s="19" t="s">
        <v>87</v>
      </c>
      <c r="BK166" s="188">
        <f>ROUND(I166*H166,2)</f>
        <v>0</v>
      </c>
      <c r="BL166" s="19" t="s">
        <v>168</v>
      </c>
      <c r="BM166" s="187" t="s">
        <v>252</v>
      </c>
    </row>
    <row r="167" spans="1:47" s="2" customFormat="1" ht="11.25">
      <c r="A167" s="37"/>
      <c r="B167" s="38"/>
      <c r="C167" s="39"/>
      <c r="D167" s="189" t="s">
        <v>170</v>
      </c>
      <c r="E167" s="39"/>
      <c r="F167" s="190" t="s">
        <v>253</v>
      </c>
      <c r="G167" s="39"/>
      <c r="H167" s="39"/>
      <c r="I167" s="191"/>
      <c r="J167" s="39"/>
      <c r="K167" s="39"/>
      <c r="L167" s="42"/>
      <c r="M167" s="192"/>
      <c r="N167" s="193"/>
      <c r="O167" s="67"/>
      <c r="P167" s="67"/>
      <c r="Q167" s="67"/>
      <c r="R167" s="67"/>
      <c r="S167" s="67"/>
      <c r="T167" s="68"/>
      <c r="U167" s="37"/>
      <c r="V167" s="37"/>
      <c r="W167" s="37"/>
      <c r="X167" s="37"/>
      <c r="Y167" s="37"/>
      <c r="Z167" s="37"/>
      <c r="AA167" s="37"/>
      <c r="AB167" s="37"/>
      <c r="AC167" s="37"/>
      <c r="AD167" s="37"/>
      <c r="AE167" s="37"/>
      <c r="AT167" s="19" t="s">
        <v>170</v>
      </c>
      <c r="AU167" s="19" t="s">
        <v>89</v>
      </c>
    </row>
    <row r="168" spans="2:51" s="14" customFormat="1" ht="11.25">
      <c r="B168" s="205"/>
      <c r="C168" s="206"/>
      <c r="D168" s="196" t="s">
        <v>172</v>
      </c>
      <c r="E168" s="207" t="s">
        <v>32</v>
      </c>
      <c r="F168" s="208" t="s">
        <v>254</v>
      </c>
      <c r="G168" s="206"/>
      <c r="H168" s="209">
        <v>18.445</v>
      </c>
      <c r="I168" s="210"/>
      <c r="J168" s="206"/>
      <c r="K168" s="206"/>
      <c r="L168" s="211"/>
      <c r="M168" s="212"/>
      <c r="N168" s="213"/>
      <c r="O168" s="213"/>
      <c r="P168" s="213"/>
      <c r="Q168" s="213"/>
      <c r="R168" s="213"/>
      <c r="S168" s="213"/>
      <c r="T168" s="214"/>
      <c r="AT168" s="215" t="s">
        <v>172</v>
      </c>
      <c r="AU168" s="215" t="s">
        <v>89</v>
      </c>
      <c r="AV168" s="14" t="s">
        <v>89</v>
      </c>
      <c r="AW168" s="14" t="s">
        <v>40</v>
      </c>
      <c r="AX168" s="14" t="s">
        <v>79</v>
      </c>
      <c r="AY168" s="215" t="s">
        <v>160</v>
      </c>
    </row>
    <row r="169" spans="2:51" s="14" customFormat="1" ht="11.25">
      <c r="B169" s="205"/>
      <c r="C169" s="206"/>
      <c r="D169" s="196" t="s">
        <v>172</v>
      </c>
      <c r="E169" s="207" t="s">
        <v>32</v>
      </c>
      <c r="F169" s="208" t="s">
        <v>255</v>
      </c>
      <c r="G169" s="206"/>
      <c r="H169" s="209">
        <v>7.613</v>
      </c>
      <c r="I169" s="210"/>
      <c r="J169" s="206"/>
      <c r="K169" s="206"/>
      <c r="L169" s="211"/>
      <c r="M169" s="212"/>
      <c r="N169" s="213"/>
      <c r="O169" s="213"/>
      <c r="P169" s="213"/>
      <c r="Q169" s="213"/>
      <c r="R169" s="213"/>
      <c r="S169" s="213"/>
      <c r="T169" s="214"/>
      <c r="AT169" s="215" t="s">
        <v>172</v>
      </c>
      <c r="AU169" s="215" t="s">
        <v>89</v>
      </c>
      <c r="AV169" s="14" t="s">
        <v>89</v>
      </c>
      <c r="AW169" s="14" t="s">
        <v>40</v>
      </c>
      <c r="AX169" s="14" t="s">
        <v>79</v>
      </c>
      <c r="AY169" s="215" t="s">
        <v>160</v>
      </c>
    </row>
    <row r="170" spans="2:51" s="15" customFormat="1" ht="11.25">
      <c r="B170" s="216"/>
      <c r="C170" s="217"/>
      <c r="D170" s="196" t="s">
        <v>172</v>
      </c>
      <c r="E170" s="218" t="s">
        <v>32</v>
      </c>
      <c r="F170" s="219" t="s">
        <v>177</v>
      </c>
      <c r="G170" s="217"/>
      <c r="H170" s="220">
        <v>26.058</v>
      </c>
      <c r="I170" s="221"/>
      <c r="J170" s="217"/>
      <c r="K170" s="217"/>
      <c r="L170" s="222"/>
      <c r="M170" s="223"/>
      <c r="N170" s="224"/>
      <c r="O170" s="224"/>
      <c r="P170" s="224"/>
      <c r="Q170" s="224"/>
      <c r="R170" s="224"/>
      <c r="S170" s="224"/>
      <c r="T170" s="225"/>
      <c r="AT170" s="226" t="s">
        <v>172</v>
      </c>
      <c r="AU170" s="226" t="s">
        <v>89</v>
      </c>
      <c r="AV170" s="15" t="s">
        <v>168</v>
      </c>
      <c r="AW170" s="15" t="s">
        <v>40</v>
      </c>
      <c r="AX170" s="15" t="s">
        <v>87</v>
      </c>
      <c r="AY170" s="226" t="s">
        <v>160</v>
      </c>
    </row>
    <row r="171" spans="1:65" s="2" customFormat="1" ht="16.5" customHeight="1">
      <c r="A171" s="37"/>
      <c r="B171" s="38"/>
      <c r="C171" s="176" t="s">
        <v>256</v>
      </c>
      <c r="D171" s="176" t="s">
        <v>163</v>
      </c>
      <c r="E171" s="177" t="s">
        <v>257</v>
      </c>
      <c r="F171" s="178" t="s">
        <v>258</v>
      </c>
      <c r="G171" s="179" t="s">
        <v>259</v>
      </c>
      <c r="H171" s="180">
        <v>13.865</v>
      </c>
      <c r="I171" s="181"/>
      <c r="J171" s="182">
        <f>ROUND(I171*H171,2)</f>
        <v>0</v>
      </c>
      <c r="K171" s="178" t="s">
        <v>167</v>
      </c>
      <c r="L171" s="42"/>
      <c r="M171" s="183" t="s">
        <v>32</v>
      </c>
      <c r="N171" s="184" t="s">
        <v>50</v>
      </c>
      <c r="O171" s="67"/>
      <c r="P171" s="185">
        <f>O171*H171</f>
        <v>0</v>
      </c>
      <c r="Q171" s="185">
        <v>8E-05</v>
      </c>
      <c r="R171" s="185">
        <f>Q171*H171</f>
        <v>0.0011092</v>
      </c>
      <c r="S171" s="185">
        <v>0</v>
      </c>
      <c r="T171" s="186">
        <f>S171*H171</f>
        <v>0</v>
      </c>
      <c r="U171" s="37"/>
      <c r="V171" s="37"/>
      <c r="W171" s="37"/>
      <c r="X171" s="37"/>
      <c r="Y171" s="37"/>
      <c r="Z171" s="37"/>
      <c r="AA171" s="37"/>
      <c r="AB171" s="37"/>
      <c r="AC171" s="37"/>
      <c r="AD171" s="37"/>
      <c r="AE171" s="37"/>
      <c r="AR171" s="187" t="s">
        <v>168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168</v>
      </c>
      <c r="BM171" s="187" t="s">
        <v>260</v>
      </c>
    </row>
    <row r="172" spans="1:47" s="2" customFormat="1" ht="11.25">
      <c r="A172" s="37"/>
      <c r="B172" s="38"/>
      <c r="C172" s="39"/>
      <c r="D172" s="189" t="s">
        <v>170</v>
      </c>
      <c r="E172" s="39"/>
      <c r="F172" s="190" t="s">
        <v>261</v>
      </c>
      <c r="G172" s="39"/>
      <c r="H172" s="39"/>
      <c r="I172" s="191"/>
      <c r="J172" s="39"/>
      <c r="K172" s="39"/>
      <c r="L172" s="42"/>
      <c r="M172" s="192"/>
      <c r="N172" s="193"/>
      <c r="O172" s="67"/>
      <c r="P172" s="67"/>
      <c r="Q172" s="67"/>
      <c r="R172" s="67"/>
      <c r="S172" s="67"/>
      <c r="T172" s="68"/>
      <c r="U172" s="37"/>
      <c r="V172" s="37"/>
      <c r="W172" s="37"/>
      <c r="X172" s="37"/>
      <c r="Y172" s="37"/>
      <c r="Z172" s="37"/>
      <c r="AA172" s="37"/>
      <c r="AB172" s="37"/>
      <c r="AC172" s="37"/>
      <c r="AD172" s="37"/>
      <c r="AE172" s="37"/>
      <c r="AT172" s="19" t="s">
        <v>170</v>
      </c>
      <c r="AU172" s="19" t="s">
        <v>89</v>
      </c>
    </row>
    <row r="173" spans="2:51" s="13" customFormat="1" ht="11.25">
      <c r="B173" s="194"/>
      <c r="C173" s="195"/>
      <c r="D173" s="196" t="s">
        <v>172</v>
      </c>
      <c r="E173" s="197" t="s">
        <v>32</v>
      </c>
      <c r="F173" s="198" t="s">
        <v>262</v>
      </c>
      <c r="G173" s="195"/>
      <c r="H173" s="197" t="s">
        <v>32</v>
      </c>
      <c r="I173" s="199"/>
      <c r="J173" s="195"/>
      <c r="K173" s="195"/>
      <c r="L173" s="200"/>
      <c r="M173" s="201"/>
      <c r="N173" s="202"/>
      <c r="O173" s="202"/>
      <c r="P173" s="202"/>
      <c r="Q173" s="202"/>
      <c r="R173" s="202"/>
      <c r="S173" s="202"/>
      <c r="T173" s="203"/>
      <c r="AT173" s="204" t="s">
        <v>172</v>
      </c>
      <c r="AU173" s="204" t="s">
        <v>89</v>
      </c>
      <c r="AV173" s="13" t="s">
        <v>87</v>
      </c>
      <c r="AW173" s="13" t="s">
        <v>40</v>
      </c>
      <c r="AX173" s="13" t="s">
        <v>79</v>
      </c>
      <c r="AY173" s="204" t="s">
        <v>160</v>
      </c>
    </row>
    <row r="174" spans="2:51" s="14" customFormat="1" ht="11.25">
      <c r="B174" s="205"/>
      <c r="C174" s="206"/>
      <c r="D174" s="196" t="s">
        <v>172</v>
      </c>
      <c r="E174" s="207" t="s">
        <v>32</v>
      </c>
      <c r="F174" s="208" t="s">
        <v>263</v>
      </c>
      <c r="G174" s="206"/>
      <c r="H174" s="209">
        <v>0.675</v>
      </c>
      <c r="I174" s="210"/>
      <c r="J174" s="206"/>
      <c r="K174" s="206"/>
      <c r="L174" s="211"/>
      <c r="M174" s="212"/>
      <c r="N174" s="213"/>
      <c r="O174" s="213"/>
      <c r="P174" s="213"/>
      <c r="Q174" s="213"/>
      <c r="R174" s="213"/>
      <c r="S174" s="213"/>
      <c r="T174" s="214"/>
      <c r="AT174" s="215" t="s">
        <v>172</v>
      </c>
      <c r="AU174" s="215" t="s">
        <v>89</v>
      </c>
      <c r="AV174" s="14" t="s">
        <v>89</v>
      </c>
      <c r="AW174" s="14" t="s">
        <v>40</v>
      </c>
      <c r="AX174" s="14" t="s">
        <v>79</v>
      </c>
      <c r="AY174" s="215" t="s">
        <v>160</v>
      </c>
    </row>
    <row r="175" spans="2:51" s="14" customFormat="1" ht="11.25">
      <c r="B175" s="205"/>
      <c r="C175" s="206"/>
      <c r="D175" s="196" t="s">
        <v>172</v>
      </c>
      <c r="E175" s="207" t="s">
        <v>32</v>
      </c>
      <c r="F175" s="208" t="s">
        <v>264</v>
      </c>
      <c r="G175" s="206"/>
      <c r="H175" s="209">
        <v>0.7</v>
      </c>
      <c r="I175" s="210"/>
      <c r="J175" s="206"/>
      <c r="K175" s="206"/>
      <c r="L175" s="211"/>
      <c r="M175" s="212"/>
      <c r="N175" s="213"/>
      <c r="O175" s="213"/>
      <c r="P175" s="213"/>
      <c r="Q175" s="213"/>
      <c r="R175" s="213"/>
      <c r="S175" s="213"/>
      <c r="T175" s="214"/>
      <c r="AT175" s="215" t="s">
        <v>172</v>
      </c>
      <c r="AU175" s="215" t="s">
        <v>89</v>
      </c>
      <c r="AV175" s="14" t="s">
        <v>89</v>
      </c>
      <c r="AW175" s="14" t="s">
        <v>40</v>
      </c>
      <c r="AX175" s="14" t="s">
        <v>79</v>
      </c>
      <c r="AY175" s="215" t="s">
        <v>160</v>
      </c>
    </row>
    <row r="176" spans="2:51" s="14" customFormat="1" ht="11.25">
      <c r="B176" s="205"/>
      <c r="C176" s="206"/>
      <c r="D176" s="196" t="s">
        <v>172</v>
      </c>
      <c r="E176" s="207" t="s">
        <v>32</v>
      </c>
      <c r="F176" s="208" t="s">
        <v>265</v>
      </c>
      <c r="G176" s="206"/>
      <c r="H176" s="209">
        <v>1.56</v>
      </c>
      <c r="I176" s="210"/>
      <c r="J176" s="206"/>
      <c r="K176" s="206"/>
      <c r="L176" s="211"/>
      <c r="M176" s="212"/>
      <c r="N176" s="213"/>
      <c r="O176" s="213"/>
      <c r="P176" s="213"/>
      <c r="Q176" s="213"/>
      <c r="R176" s="213"/>
      <c r="S176" s="213"/>
      <c r="T176" s="214"/>
      <c r="AT176" s="215" t="s">
        <v>172</v>
      </c>
      <c r="AU176" s="215" t="s">
        <v>89</v>
      </c>
      <c r="AV176" s="14" t="s">
        <v>89</v>
      </c>
      <c r="AW176" s="14" t="s">
        <v>40</v>
      </c>
      <c r="AX176" s="14" t="s">
        <v>79</v>
      </c>
      <c r="AY176" s="215" t="s">
        <v>160</v>
      </c>
    </row>
    <row r="177" spans="2:51" s="14" customFormat="1" ht="11.25">
      <c r="B177" s="205"/>
      <c r="C177" s="206"/>
      <c r="D177" s="196" t="s">
        <v>172</v>
      </c>
      <c r="E177" s="207" t="s">
        <v>32</v>
      </c>
      <c r="F177" s="208" t="s">
        <v>266</v>
      </c>
      <c r="G177" s="206"/>
      <c r="H177" s="209">
        <v>10.93</v>
      </c>
      <c r="I177" s="210"/>
      <c r="J177" s="206"/>
      <c r="K177" s="206"/>
      <c r="L177" s="211"/>
      <c r="M177" s="212"/>
      <c r="N177" s="213"/>
      <c r="O177" s="213"/>
      <c r="P177" s="213"/>
      <c r="Q177" s="213"/>
      <c r="R177" s="213"/>
      <c r="S177" s="213"/>
      <c r="T177" s="214"/>
      <c r="AT177" s="215" t="s">
        <v>172</v>
      </c>
      <c r="AU177" s="215" t="s">
        <v>89</v>
      </c>
      <c r="AV177" s="14" t="s">
        <v>89</v>
      </c>
      <c r="AW177" s="14" t="s">
        <v>40</v>
      </c>
      <c r="AX177" s="14" t="s">
        <v>79</v>
      </c>
      <c r="AY177" s="215" t="s">
        <v>160</v>
      </c>
    </row>
    <row r="178" spans="2:51" s="15" customFormat="1" ht="11.25">
      <c r="B178" s="216"/>
      <c r="C178" s="217"/>
      <c r="D178" s="196" t="s">
        <v>172</v>
      </c>
      <c r="E178" s="218" t="s">
        <v>32</v>
      </c>
      <c r="F178" s="219" t="s">
        <v>177</v>
      </c>
      <c r="G178" s="217"/>
      <c r="H178" s="220">
        <v>13.865</v>
      </c>
      <c r="I178" s="221"/>
      <c r="J178" s="217"/>
      <c r="K178" s="217"/>
      <c r="L178" s="222"/>
      <c r="M178" s="223"/>
      <c r="N178" s="224"/>
      <c r="O178" s="224"/>
      <c r="P178" s="224"/>
      <c r="Q178" s="224"/>
      <c r="R178" s="224"/>
      <c r="S178" s="224"/>
      <c r="T178" s="225"/>
      <c r="AT178" s="226" t="s">
        <v>172</v>
      </c>
      <c r="AU178" s="226" t="s">
        <v>89</v>
      </c>
      <c r="AV178" s="15" t="s">
        <v>168</v>
      </c>
      <c r="AW178" s="15" t="s">
        <v>40</v>
      </c>
      <c r="AX178" s="15" t="s">
        <v>87</v>
      </c>
      <c r="AY178" s="226" t="s">
        <v>160</v>
      </c>
    </row>
    <row r="179" spans="1:65" s="2" customFormat="1" ht="16.5" customHeight="1">
      <c r="A179" s="37"/>
      <c r="B179" s="38"/>
      <c r="C179" s="176" t="s">
        <v>267</v>
      </c>
      <c r="D179" s="176" t="s">
        <v>163</v>
      </c>
      <c r="E179" s="177" t="s">
        <v>268</v>
      </c>
      <c r="F179" s="178" t="s">
        <v>269</v>
      </c>
      <c r="G179" s="179" t="s">
        <v>259</v>
      </c>
      <c r="H179" s="180">
        <v>29.645</v>
      </c>
      <c r="I179" s="181"/>
      <c r="J179" s="182">
        <f>ROUND(I179*H179,2)</f>
        <v>0</v>
      </c>
      <c r="K179" s="178" t="s">
        <v>167</v>
      </c>
      <c r="L179" s="42"/>
      <c r="M179" s="183" t="s">
        <v>32</v>
      </c>
      <c r="N179" s="184" t="s">
        <v>50</v>
      </c>
      <c r="O179" s="67"/>
      <c r="P179" s="185">
        <f>O179*H179</f>
        <v>0</v>
      </c>
      <c r="Q179" s="185">
        <v>0.00012</v>
      </c>
      <c r="R179" s="185">
        <f>Q179*H179</f>
        <v>0.0035574</v>
      </c>
      <c r="S179" s="185">
        <v>0</v>
      </c>
      <c r="T179" s="186">
        <f>S179*H179</f>
        <v>0</v>
      </c>
      <c r="U179" s="37"/>
      <c r="V179" s="37"/>
      <c r="W179" s="37"/>
      <c r="X179" s="37"/>
      <c r="Y179" s="37"/>
      <c r="Z179" s="37"/>
      <c r="AA179" s="37"/>
      <c r="AB179" s="37"/>
      <c r="AC179" s="37"/>
      <c r="AD179" s="37"/>
      <c r="AE179" s="37"/>
      <c r="AR179" s="187" t="s">
        <v>168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168</v>
      </c>
      <c r="BM179" s="187" t="s">
        <v>270</v>
      </c>
    </row>
    <row r="180" spans="1:47" s="2" customFormat="1" ht="11.25">
      <c r="A180" s="37"/>
      <c r="B180" s="38"/>
      <c r="C180" s="39"/>
      <c r="D180" s="189" t="s">
        <v>170</v>
      </c>
      <c r="E180" s="39"/>
      <c r="F180" s="190" t="s">
        <v>271</v>
      </c>
      <c r="G180" s="39"/>
      <c r="H180" s="39"/>
      <c r="I180" s="191"/>
      <c r="J180" s="39"/>
      <c r="K180" s="39"/>
      <c r="L180" s="42"/>
      <c r="M180" s="192"/>
      <c r="N180" s="193"/>
      <c r="O180" s="67"/>
      <c r="P180" s="67"/>
      <c r="Q180" s="67"/>
      <c r="R180" s="67"/>
      <c r="S180" s="67"/>
      <c r="T180" s="68"/>
      <c r="U180" s="37"/>
      <c r="V180" s="37"/>
      <c r="W180" s="37"/>
      <c r="X180" s="37"/>
      <c r="Y180" s="37"/>
      <c r="Z180" s="37"/>
      <c r="AA180" s="37"/>
      <c r="AB180" s="37"/>
      <c r="AC180" s="37"/>
      <c r="AD180" s="37"/>
      <c r="AE180" s="37"/>
      <c r="AT180" s="19" t="s">
        <v>170</v>
      </c>
      <c r="AU180" s="19" t="s">
        <v>89</v>
      </c>
    </row>
    <row r="181" spans="2:51" s="13" customFormat="1" ht="11.25">
      <c r="B181" s="194"/>
      <c r="C181" s="195"/>
      <c r="D181" s="196" t="s">
        <v>172</v>
      </c>
      <c r="E181" s="197" t="s">
        <v>32</v>
      </c>
      <c r="F181" s="198" t="s">
        <v>272</v>
      </c>
      <c r="G181" s="195"/>
      <c r="H181" s="197" t="s">
        <v>32</v>
      </c>
      <c r="I181" s="199"/>
      <c r="J181" s="195"/>
      <c r="K181" s="195"/>
      <c r="L181" s="200"/>
      <c r="M181" s="201"/>
      <c r="N181" s="202"/>
      <c r="O181" s="202"/>
      <c r="P181" s="202"/>
      <c r="Q181" s="202"/>
      <c r="R181" s="202"/>
      <c r="S181" s="202"/>
      <c r="T181" s="203"/>
      <c r="AT181" s="204" t="s">
        <v>172</v>
      </c>
      <c r="AU181" s="204" t="s">
        <v>89</v>
      </c>
      <c r="AV181" s="13" t="s">
        <v>87</v>
      </c>
      <c r="AW181" s="13" t="s">
        <v>40</v>
      </c>
      <c r="AX181" s="13" t="s">
        <v>79</v>
      </c>
      <c r="AY181" s="204" t="s">
        <v>160</v>
      </c>
    </row>
    <row r="182" spans="2:51" s="14" customFormat="1" ht="11.25">
      <c r="B182" s="205"/>
      <c r="C182" s="206"/>
      <c r="D182" s="196" t="s">
        <v>172</v>
      </c>
      <c r="E182" s="207" t="s">
        <v>32</v>
      </c>
      <c r="F182" s="208" t="s">
        <v>273</v>
      </c>
      <c r="G182" s="206"/>
      <c r="H182" s="209">
        <v>5.35</v>
      </c>
      <c r="I182" s="210"/>
      <c r="J182" s="206"/>
      <c r="K182" s="206"/>
      <c r="L182" s="211"/>
      <c r="M182" s="212"/>
      <c r="N182" s="213"/>
      <c r="O182" s="213"/>
      <c r="P182" s="213"/>
      <c r="Q182" s="213"/>
      <c r="R182" s="213"/>
      <c r="S182" s="213"/>
      <c r="T182" s="214"/>
      <c r="AT182" s="215" t="s">
        <v>172</v>
      </c>
      <c r="AU182" s="215" t="s">
        <v>89</v>
      </c>
      <c r="AV182" s="14" t="s">
        <v>89</v>
      </c>
      <c r="AW182" s="14" t="s">
        <v>40</v>
      </c>
      <c r="AX182" s="14" t="s">
        <v>79</v>
      </c>
      <c r="AY182" s="215" t="s">
        <v>160</v>
      </c>
    </row>
    <row r="183" spans="2:51" s="14" customFormat="1" ht="11.25">
      <c r="B183" s="205"/>
      <c r="C183" s="206"/>
      <c r="D183" s="196" t="s">
        <v>172</v>
      </c>
      <c r="E183" s="207" t="s">
        <v>32</v>
      </c>
      <c r="F183" s="208" t="s">
        <v>274</v>
      </c>
      <c r="G183" s="206"/>
      <c r="H183" s="209">
        <v>3.57</v>
      </c>
      <c r="I183" s="210"/>
      <c r="J183" s="206"/>
      <c r="K183" s="206"/>
      <c r="L183" s="211"/>
      <c r="M183" s="212"/>
      <c r="N183" s="213"/>
      <c r="O183" s="213"/>
      <c r="P183" s="213"/>
      <c r="Q183" s="213"/>
      <c r="R183" s="213"/>
      <c r="S183" s="213"/>
      <c r="T183" s="214"/>
      <c r="AT183" s="215" t="s">
        <v>172</v>
      </c>
      <c r="AU183" s="215" t="s">
        <v>89</v>
      </c>
      <c r="AV183" s="14" t="s">
        <v>89</v>
      </c>
      <c r="AW183" s="14" t="s">
        <v>40</v>
      </c>
      <c r="AX183" s="14" t="s">
        <v>79</v>
      </c>
      <c r="AY183" s="215" t="s">
        <v>160</v>
      </c>
    </row>
    <row r="184" spans="2:51" s="14" customFormat="1" ht="11.25">
      <c r="B184" s="205"/>
      <c r="C184" s="206"/>
      <c r="D184" s="196" t="s">
        <v>172</v>
      </c>
      <c r="E184" s="207" t="s">
        <v>32</v>
      </c>
      <c r="F184" s="208" t="s">
        <v>275</v>
      </c>
      <c r="G184" s="206"/>
      <c r="H184" s="209">
        <v>3.57</v>
      </c>
      <c r="I184" s="210"/>
      <c r="J184" s="206"/>
      <c r="K184" s="206"/>
      <c r="L184" s="211"/>
      <c r="M184" s="212"/>
      <c r="N184" s="213"/>
      <c r="O184" s="213"/>
      <c r="P184" s="213"/>
      <c r="Q184" s="213"/>
      <c r="R184" s="213"/>
      <c r="S184" s="213"/>
      <c r="T184" s="214"/>
      <c r="AT184" s="215" t="s">
        <v>172</v>
      </c>
      <c r="AU184" s="215" t="s">
        <v>89</v>
      </c>
      <c r="AV184" s="14" t="s">
        <v>89</v>
      </c>
      <c r="AW184" s="14" t="s">
        <v>40</v>
      </c>
      <c r="AX184" s="14" t="s">
        <v>79</v>
      </c>
      <c r="AY184" s="215" t="s">
        <v>160</v>
      </c>
    </row>
    <row r="185" spans="2:51" s="14" customFormat="1" ht="11.25">
      <c r="B185" s="205"/>
      <c r="C185" s="206"/>
      <c r="D185" s="196" t="s">
        <v>172</v>
      </c>
      <c r="E185" s="207" t="s">
        <v>32</v>
      </c>
      <c r="F185" s="208" t="s">
        <v>276</v>
      </c>
      <c r="G185" s="206"/>
      <c r="H185" s="209">
        <v>7.14</v>
      </c>
      <c r="I185" s="210"/>
      <c r="J185" s="206"/>
      <c r="K185" s="206"/>
      <c r="L185" s="211"/>
      <c r="M185" s="212"/>
      <c r="N185" s="213"/>
      <c r="O185" s="213"/>
      <c r="P185" s="213"/>
      <c r="Q185" s="213"/>
      <c r="R185" s="213"/>
      <c r="S185" s="213"/>
      <c r="T185" s="214"/>
      <c r="AT185" s="215" t="s">
        <v>172</v>
      </c>
      <c r="AU185" s="215" t="s">
        <v>89</v>
      </c>
      <c r="AV185" s="14" t="s">
        <v>89</v>
      </c>
      <c r="AW185" s="14" t="s">
        <v>40</v>
      </c>
      <c r="AX185" s="14" t="s">
        <v>79</v>
      </c>
      <c r="AY185" s="215" t="s">
        <v>160</v>
      </c>
    </row>
    <row r="186" spans="2:51" s="14" customFormat="1" ht="11.25">
      <c r="B186" s="205"/>
      <c r="C186" s="206"/>
      <c r="D186" s="196" t="s">
        <v>172</v>
      </c>
      <c r="E186" s="207" t="s">
        <v>32</v>
      </c>
      <c r="F186" s="208" t="s">
        <v>277</v>
      </c>
      <c r="G186" s="206"/>
      <c r="H186" s="209">
        <v>2.57</v>
      </c>
      <c r="I186" s="210"/>
      <c r="J186" s="206"/>
      <c r="K186" s="206"/>
      <c r="L186" s="211"/>
      <c r="M186" s="212"/>
      <c r="N186" s="213"/>
      <c r="O186" s="213"/>
      <c r="P186" s="213"/>
      <c r="Q186" s="213"/>
      <c r="R186" s="213"/>
      <c r="S186" s="213"/>
      <c r="T186" s="214"/>
      <c r="AT186" s="215" t="s">
        <v>172</v>
      </c>
      <c r="AU186" s="215" t="s">
        <v>89</v>
      </c>
      <c r="AV186" s="14" t="s">
        <v>89</v>
      </c>
      <c r="AW186" s="14" t="s">
        <v>40</v>
      </c>
      <c r="AX186" s="14" t="s">
        <v>79</v>
      </c>
      <c r="AY186" s="215" t="s">
        <v>160</v>
      </c>
    </row>
    <row r="187" spans="2:51" s="13" customFormat="1" ht="11.25">
      <c r="B187" s="194"/>
      <c r="C187" s="195"/>
      <c r="D187" s="196" t="s">
        <v>172</v>
      </c>
      <c r="E187" s="197" t="s">
        <v>32</v>
      </c>
      <c r="F187" s="198" t="s">
        <v>278</v>
      </c>
      <c r="G187" s="195"/>
      <c r="H187" s="197" t="s">
        <v>32</v>
      </c>
      <c r="I187" s="199"/>
      <c r="J187" s="195"/>
      <c r="K187" s="195"/>
      <c r="L187" s="200"/>
      <c r="M187" s="201"/>
      <c r="N187" s="202"/>
      <c r="O187" s="202"/>
      <c r="P187" s="202"/>
      <c r="Q187" s="202"/>
      <c r="R187" s="202"/>
      <c r="S187" s="202"/>
      <c r="T187" s="203"/>
      <c r="AT187" s="204" t="s">
        <v>172</v>
      </c>
      <c r="AU187" s="204" t="s">
        <v>89</v>
      </c>
      <c r="AV187" s="13" t="s">
        <v>87</v>
      </c>
      <c r="AW187" s="13" t="s">
        <v>40</v>
      </c>
      <c r="AX187" s="13" t="s">
        <v>79</v>
      </c>
      <c r="AY187" s="204" t="s">
        <v>160</v>
      </c>
    </row>
    <row r="188" spans="2:51" s="14" customFormat="1" ht="11.25">
      <c r="B188" s="205"/>
      <c r="C188" s="206"/>
      <c r="D188" s="196" t="s">
        <v>172</v>
      </c>
      <c r="E188" s="207" t="s">
        <v>32</v>
      </c>
      <c r="F188" s="208" t="s">
        <v>279</v>
      </c>
      <c r="G188" s="206"/>
      <c r="H188" s="209">
        <v>5.27</v>
      </c>
      <c r="I188" s="210"/>
      <c r="J188" s="206"/>
      <c r="K188" s="206"/>
      <c r="L188" s="211"/>
      <c r="M188" s="212"/>
      <c r="N188" s="213"/>
      <c r="O188" s="213"/>
      <c r="P188" s="213"/>
      <c r="Q188" s="213"/>
      <c r="R188" s="213"/>
      <c r="S188" s="213"/>
      <c r="T188" s="214"/>
      <c r="AT188" s="215" t="s">
        <v>172</v>
      </c>
      <c r="AU188" s="215" t="s">
        <v>89</v>
      </c>
      <c r="AV188" s="14" t="s">
        <v>89</v>
      </c>
      <c r="AW188" s="14" t="s">
        <v>40</v>
      </c>
      <c r="AX188" s="14" t="s">
        <v>79</v>
      </c>
      <c r="AY188" s="215" t="s">
        <v>160</v>
      </c>
    </row>
    <row r="189" spans="2:51" s="14" customFormat="1" ht="11.25">
      <c r="B189" s="205"/>
      <c r="C189" s="206"/>
      <c r="D189" s="196" t="s">
        <v>172</v>
      </c>
      <c r="E189" s="207" t="s">
        <v>32</v>
      </c>
      <c r="F189" s="208" t="s">
        <v>280</v>
      </c>
      <c r="G189" s="206"/>
      <c r="H189" s="209">
        <v>2.175</v>
      </c>
      <c r="I189" s="210"/>
      <c r="J189" s="206"/>
      <c r="K189" s="206"/>
      <c r="L189" s="211"/>
      <c r="M189" s="212"/>
      <c r="N189" s="213"/>
      <c r="O189" s="213"/>
      <c r="P189" s="213"/>
      <c r="Q189" s="213"/>
      <c r="R189" s="213"/>
      <c r="S189" s="213"/>
      <c r="T189" s="214"/>
      <c r="AT189" s="215" t="s">
        <v>172</v>
      </c>
      <c r="AU189" s="215" t="s">
        <v>89</v>
      </c>
      <c r="AV189" s="14" t="s">
        <v>89</v>
      </c>
      <c r="AW189" s="14" t="s">
        <v>40</v>
      </c>
      <c r="AX189" s="14" t="s">
        <v>79</v>
      </c>
      <c r="AY189" s="215" t="s">
        <v>160</v>
      </c>
    </row>
    <row r="190" spans="2:51" s="15" customFormat="1" ht="11.25">
      <c r="B190" s="216"/>
      <c r="C190" s="217"/>
      <c r="D190" s="196" t="s">
        <v>172</v>
      </c>
      <c r="E190" s="218" t="s">
        <v>32</v>
      </c>
      <c r="F190" s="219" t="s">
        <v>177</v>
      </c>
      <c r="G190" s="217"/>
      <c r="H190" s="220">
        <v>29.645</v>
      </c>
      <c r="I190" s="221"/>
      <c r="J190" s="217"/>
      <c r="K190" s="217"/>
      <c r="L190" s="222"/>
      <c r="M190" s="223"/>
      <c r="N190" s="224"/>
      <c r="O190" s="224"/>
      <c r="P190" s="224"/>
      <c r="Q190" s="224"/>
      <c r="R190" s="224"/>
      <c r="S190" s="224"/>
      <c r="T190" s="225"/>
      <c r="AT190" s="226" t="s">
        <v>172</v>
      </c>
      <c r="AU190" s="226" t="s">
        <v>89</v>
      </c>
      <c r="AV190" s="15" t="s">
        <v>168</v>
      </c>
      <c r="AW190" s="15" t="s">
        <v>40</v>
      </c>
      <c r="AX190" s="15" t="s">
        <v>87</v>
      </c>
      <c r="AY190" s="226" t="s">
        <v>160</v>
      </c>
    </row>
    <row r="191" spans="1:65" s="2" customFormat="1" ht="16.5" customHeight="1">
      <c r="A191" s="37"/>
      <c r="B191" s="38"/>
      <c r="C191" s="176" t="s">
        <v>281</v>
      </c>
      <c r="D191" s="176" t="s">
        <v>163</v>
      </c>
      <c r="E191" s="177" t="s">
        <v>282</v>
      </c>
      <c r="F191" s="178" t="s">
        <v>283</v>
      </c>
      <c r="G191" s="179" t="s">
        <v>259</v>
      </c>
      <c r="H191" s="180">
        <v>80.5</v>
      </c>
      <c r="I191" s="181"/>
      <c r="J191" s="182">
        <f>ROUND(I191*H191,2)</f>
        <v>0</v>
      </c>
      <c r="K191" s="178" t="s">
        <v>167</v>
      </c>
      <c r="L191" s="42"/>
      <c r="M191" s="183" t="s">
        <v>32</v>
      </c>
      <c r="N191" s="184" t="s">
        <v>50</v>
      </c>
      <c r="O191" s="67"/>
      <c r="P191" s="185">
        <f>O191*H191</f>
        <v>0</v>
      </c>
      <c r="Q191" s="185">
        <v>0.00013</v>
      </c>
      <c r="R191" s="185">
        <f>Q191*H191</f>
        <v>0.010464999999999999</v>
      </c>
      <c r="S191" s="185">
        <v>0</v>
      </c>
      <c r="T191" s="186">
        <f>S191*H191</f>
        <v>0</v>
      </c>
      <c r="U191" s="37"/>
      <c r="V191" s="37"/>
      <c r="W191" s="37"/>
      <c r="X191" s="37"/>
      <c r="Y191" s="37"/>
      <c r="Z191" s="37"/>
      <c r="AA191" s="37"/>
      <c r="AB191" s="37"/>
      <c r="AC191" s="37"/>
      <c r="AD191" s="37"/>
      <c r="AE191" s="37"/>
      <c r="AR191" s="187" t="s">
        <v>168</v>
      </c>
      <c r="AT191" s="187" t="s">
        <v>163</v>
      </c>
      <c r="AU191" s="187" t="s">
        <v>89</v>
      </c>
      <c r="AY191" s="19" t="s">
        <v>160</v>
      </c>
      <c r="BE191" s="188">
        <f>IF(N191="základní",J191,0)</f>
        <v>0</v>
      </c>
      <c r="BF191" s="188">
        <f>IF(N191="snížená",J191,0)</f>
        <v>0</v>
      </c>
      <c r="BG191" s="188">
        <f>IF(N191="zákl. přenesená",J191,0)</f>
        <v>0</v>
      </c>
      <c r="BH191" s="188">
        <f>IF(N191="sníž. přenesená",J191,0)</f>
        <v>0</v>
      </c>
      <c r="BI191" s="188">
        <f>IF(N191="nulová",J191,0)</f>
        <v>0</v>
      </c>
      <c r="BJ191" s="19" t="s">
        <v>87</v>
      </c>
      <c r="BK191" s="188">
        <f>ROUND(I191*H191,2)</f>
        <v>0</v>
      </c>
      <c r="BL191" s="19" t="s">
        <v>168</v>
      </c>
      <c r="BM191" s="187" t="s">
        <v>284</v>
      </c>
    </row>
    <row r="192" spans="1:47" s="2" customFormat="1" ht="11.25">
      <c r="A192" s="37"/>
      <c r="B192" s="38"/>
      <c r="C192" s="39"/>
      <c r="D192" s="189" t="s">
        <v>170</v>
      </c>
      <c r="E192" s="39"/>
      <c r="F192" s="190" t="s">
        <v>285</v>
      </c>
      <c r="G192" s="39"/>
      <c r="H192" s="39"/>
      <c r="I192" s="191"/>
      <c r="J192" s="39"/>
      <c r="K192" s="39"/>
      <c r="L192" s="42"/>
      <c r="M192" s="192"/>
      <c r="N192" s="193"/>
      <c r="O192" s="67"/>
      <c r="P192" s="67"/>
      <c r="Q192" s="67"/>
      <c r="R192" s="67"/>
      <c r="S192" s="67"/>
      <c r="T192" s="68"/>
      <c r="U192" s="37"/>
      <c r="V192" s="37"/>
      <c r="W192" s="37"/>
      <c r="X192" s="37"/>
      <c r="Y192" s="37"/>
      <c r="Z192" s="37"/>
      <c r="AA192" s="37"/>
      <c r="AB192" s="37"/>
      <c r="AC192" s="37"/>
      <c r="AD192" s="37"/>
      <c r="AE192" s="37"/>
      <c r="AT192" s="19" t="s">
        <v>170</v>
      </c>
      <c r="AU192" s="19" t="s">
        <v>89</v>
      </c>
    </row>
    <row r="193" spans="2:51" s="13" customFormat="1" ht="11.25">
      <c r="B193" s="194"/>
      <c r="C193" s="195"/>
      <c r="D193" s="196" t="s">
        <v>172</v>
      </c>
      <c r="E193" s="197" t="s">
        <v>32</v>
      </c>
      <c r="F193" s="198" t="s">
        <v>286</v>
      </c>
      <c r="G193" s="195"/>
      <c r="H193" s="197" t="s">
        <v>32</v>
      </c>
      <c r="I193" s="199"/>
      <c r="J193" s="195"/>
      <c r="K193" s="195"/>
      <c r="L193" s="200"/>
      <c r="M193" s="201"/>
      <c r="N193" s="202"/>
      <c r="O193" s="202"/>
      <c r="P193" s="202"/>
      <c r="Q193" s="202"/>
      <c r="R193" s="202"/>
      <c r="S193" s="202"/>
      <c r="T193" s="203"/>
      <c r="AT193" s="204" t="s">
        <v>172</v>
      </c>
      <c r="AU193" s="204" t="s">
        <v>89</v>
      </c>
      <c r="AV193" s="13" t="s">
        <v>87</v>
      </c>
      <c r="AW193" s="13" t="s">
        <v>40</v>
      </c>
      <c r="AX193" s="13" t="s">
        <v>79</v>
      </c>
      <c r="AY193" s="204" t="s">
        <v>160</v>
      </c>
    </row>
    <row r="194" spans="2:51" s="14" customFormat="1" ht="11.25">
      <c r="B194" s="205"/>
      <c r="C194" s="206"/>
      <c r="D194" s="196" t="s">
        <v>172</v>
      </c>
      <c r="E194" s="207" t="s">
        <v>32</v>
      </c>
      <c r="F194" s="208" t="s">
        <v>287</v>
      </c>
      <c r="G194" s="206"/>
      <c r="H194" s="209">
        <v>80.5</v>
      </c>
      <c r="I194" s="210"/>
      <c r="J194" s="206"/>
      <c r="K194" s="206"/>
      <c r="L194" s="211"/>
      <c r="M194" s="212"/>
      <c r="N194" s="213"/>
      <c r="O194" s="213"/>
      <c r="P194" s="213"/>
      <c r="Q194" s="213"/>
      <c r="R194" s="213"/>
      <c r="S194" s="213"/>
      <c r="T194" s="214"/>
      <c r="AT194" s="215" t="s">
        <v>172</v>
      </c>
      <c r="AU194" s="215" t="s">
        <v>89</v>
      </c>
      <c r="AV194" s="14" t="s">
        <v>89</v>
      </c>
      <c r="AW194" s="14" t="s">
        <v>40</v>
      </c>
      <c r="AX194" s="14" t="s">
        <v>87</v>
      </c>
      <c r="AY194" s="215" t="s">
        <v>160</v>
      </c>
    </row>
    <row r="195" spans="2:63" s="12" customFormat="1" ht="22.9" customHeight="1">
      <c r="B195" s="160"/>
      <c r="C195" s="161"/>
      <c r="D195" s="162" t="s">
        <v>78</v>
      </c>
      <c r="E195" s="174" t="s">
        <v>168</v>
      </c>
      <c r="F195" s="174" t="s">
        <v>288</v>
      </c>
      <c r="G195" s="161"/>
      <c r="H195" s="161"/>
      <c r="I195" s="164"/>
      <c r="J195" s="175">
        <f>BK195</f>
        <v>0</v>
      </c>
      <c r="K195" s="161"/>
      <c r="L195" s="166"/>
      <c r="M195" s="167"/>
      <c r="N195" s="168"/>
      <c r="O195" s="168"/>
      <c r="P195" s="169">
        <f>SUM(P196:P204)</f>
        <v>0</v>
      </c>
      <c r="Q195" s="168"/>
      <c r="R195" s="169">
        <f>SUM(R196:R204)</f>
        <v>3.052463189999999</v>
      </c>
      <c r="S195" s="168"/>
      <c r="T195" s="170">
        <f>SUM(T196:T204)</f>
        <v>0</v>
      </c>
      <c r="AR195" s="171" t="s">
        <v>87</v>
      </c>
      <c r="AT195" s="172" t="s">
        <v>78</v>
      </c>
      <c r="AU195" s="172" t="s">
        <v>87</v>
      </c>
      <c r="AY195" s="171" t="s">
        <v>160</v>
      </c>
      <c r="BK195" s="173">
        <f>SUM(BK196:BK204)</f>
        <v>0</v>
      </c>
    </row>
    <row r="196" spans="1:65" s="2" customFormat="1" ht="24.2" customHeight="1">
      <c r="A196" s="37"/>
      <c r="B196" s="38"/>
      <c r="C196" s="176" t="s">
        <v>289</v>
      </c>
      <c r="D196" s="176" t="s">
        <v>163</v>
      </c>
      <c r="E196" s="177" t="s">
        <v>290</v>
      </c>
      <c r="F196" s="178" t="s">
        <v>291</v>
      </c>
      <c r="G196" s="179" t="s">
        <v>292</v>
      </c>
      <c r="H196" s="180">
        <v>0.87</v>
      </c>
      <c r="I196" s="181"/>
      <c r="J196" s="182">
        <f>ROUND(I196*H196,2)</f>
        <v>0</v>
      </c>
      <c r="K196" s="178" t="s">
        <v>167</v>
      </c>
      <c r="L196" s="42"/>
      <c r="M196" s="183" t="s">
        <v>32</v>
      </c>
      <c r="N196" s="184" t="s">
        <v>50</v>
      </c>
      <c r="O196" s="67"/>
      <c r="P196" s="185">
        <f>O196*H196</f>
        <v>0</v>
      </c>
      <c r="Q196" s="185">
        <v>2.50201</v>
      </c>
      <c r="R196" s="185">
        <f>Q196*H196</f>
        <v>2.1767486999999996</v>
      </c>
      <c r="S196" s="185">
        <v>0</v>
      </c>
      <c r="T196" s="186">
        <f>S196*H196</f>
        <v>0</v>
      </c>
      <c r="U196" s="37"/>
      <c r="V196" s="37"/>
      <c r="W196" s="37"/>
      <c r="X196" s="37"/>
      <c r="Y196" s="37"/>
      <c r="Z196" s="37"/>
      <c r="AA196" s="37"/>
      <c r="AB196" s="37"/>
      <c r="AC196" s="37"/>
      <c r="AD196" s="37"/>
      <c r="AE196" s="37"/>
      <c r="AR196" s="187" t="s">
        <v>168</v>
      </c>
      <c r="AT196" s="187" t="s">
        <v>163</v>
      </c>
      <c r="AU196" s="187" t="s">
        <v>89</v>
      </c>
      <c r="AY196" s="19" t="s">
        <v>160</v>
      </c>
      <c r="BE196" s="188">
        <f>IF(N196="základní",J196,0)</f>
        <v>0</v>
      </c>
      <c r="BF196" s="188">
        <f>IF(N196="snížená",J196,0)</f>
        <v>0</v>
      </c>
      <c r="BG196" s="188">
        <f>IF(N196="zákl. přenesená",J196,0)</f>
        <v>0</v>
      </c>
      <c r="BH196" s="188">
        <f>IF(N196="sníž. přenesená",J196,0)</f>
        <v>0</v>
      </c>
      <c r="BI196" s="188">
        <f>IF(N196="nulová",J196,0)</f>
        <v>0</v>
      </c>
      <c r="BJ196" s="19" t="s">
        <v>87</v>
      </c>
      <c r="BK196" s="188">
        <f>ROUND(I196*H196,2)</f>
        <v>0</v>
      </c>
      <c r="BL196" s="19" t="s">
        <v>168</v>
      </c>
      <c r="BM196" s="187" t="s">
        <v>293</v>
      </c>
    </row>
    <row r="197" spans="1:47" s="2" customFormat="1" ht="11.25">
      <c r="A197" s="37"/>
      <c r="B197" s="38"/>
      <c r="C197" s="39"/>
      <c r="D197" s="189" t="s">
        <v>170</v>
      </c>
      <c r="E197" s="39"/>
      <c r="F197" s="190" t="s">
        <v>294</v>
      </c>
      <c r="G197" s="39"/>
      <c r="H197" s="39"/>
      <c r="I197" s="191"/>
      <c r="J197" s="39"/>
      <c r="K197" s="39"/>
      <c r="L197" s="42"/>
      <c r="M197" s="192"/>
      <c r="N197" s="193"/>
      <c r="O197" s="67"/>
      <c r="P197" s="67"/>
      <c r="Q197" s="67"/>
      <c r="R197" s="67"/>
      <c r="S197" s="67"/>
      <c r="T197" s="68"/>
      <c r="U197" s="37"/>
      <c r="V197" s="37"/>
      <c r="W197" s="37"/>
      <c r="X197" s="37"/>
      <c r="Y197" s="37"/>
      <c r="Z197" s="37"/>
      <c r="AA197" s="37"/>
      <c r="AB197" s="37"/>
      <c r="AC197" s="37"/>
      <c r="AD197" s="37"/>
      <c r="AE197" s="37"/>
      <c r="AT197" s="19" t="s">
        <v>170</v>
      </c>
      <c r="AU197" s="19" t="s">
        <v>89</v>
      </c>
    </row>
    <row r="198" spans="2:51" s="13" customFormat="1" ht="11.25">
      <c r="B198" s="194"/>
      <c r="C198" s="195"/>
      <c r="D198" s="196" t="s">
        <v>172</v>
      </c>
      <c r="E198" s="197" t="s">
        <v>32</v>
      </c>
      <c r="F198" s="198" t="s">
        <v>295</v>
      </c>
      <c r="G198" s="195"/>
      <c r="H198" s="197" t="s">
        <v>32</v>
      </c>
      <c r="I198" s="199"/>
      <c r="J198" s="195"/>
      <c r="K198" s="195"/>
      <c r="L198" s="200"/>
      <c r="M198" s="201"/>
      <c r="N198" s="202"/>
      <c r="O198" s="202"/>
      <c r="P198" s="202"/>
      <c r="Q198" s="202"/>
      <c r="R198" s="202"/>
      <c r="S198" s="202"/>
      <c r="T198" s="203"/>
      <c r="AT198" s="204" t="s">
        <v>172</v>
      </c>
      <c r="AU198" s="204" t="s">
        <v>89</v>
      </c>
      <c r="AV198" s="13" t="s">
        <v>87</v>
      </c>
      <c r="AW198" s="13" t="s">
        <v>40</v>
      </c>
      <c r="AX198" s="13" t="s">
        <v>79</v>
      </c>
      <c r="AY198" s="204" t="s">
        <v>160</v>
      </c>
    </row>
    <row r="199" spans="2:51" s="14" customFormat="1" ht="11.25">
      <c r="B199" s="205"/>
      <c r="C199" s="206"/>
      <c r="D199" s="196" t="s">
        <v>172</v>
      </c>
      <c r="E199" s="207" t="s">
        <v>32</v>
      </c>
      <c r="F199" s="208" t="s">
        <v>296</v>
      </c>
      <c r="G199" s="206"/>
      <c r="H199" s="209">
        <v>0.87</v>
      </c>
      <c r="I199" s="210"/>
      <c r="J199" s="206"/>
      <c r="K199" s="206"/>
      <c r="L199" s="211"/>
      <c r="M199" s="212"/>
      <c r="N199" s="213"/>
      <c r="O199" s="213"/>
      <c r="P199" s="213"/>
      <c r="Q199" s="213"/>
      <c r="R199" s="213"/>
      <c r="S199" s="213"/>
      <c r="T199" s="214"/>
      <c r="AT199" s="215" t="s">
        <v>172</v>
      </c>
      <c r="AU199" s="215" t="s">
        <v>89</v>
      </c>
      <c r="AV199" s="14" t="s">
        <v>89</v>
      </c>
      <c r="AW199" s="14" t="s">
        <v>40</v>
      </c>
      <c r="AX199" s="14" t="s">
        <v>87</v>
      </c>
      <c r="AY199" s="215" t="s">
        <v>160</v>
      </c>
    </row>
    <row r="200" spans="1:65" s="2" customFormat="1" ht="24.2" customHeight="1">
      <c r="A200" s="37"/>
      <c r="B200" s="38"/>
      <c r="C200" s="176" t="s">
        <v>297</v>
      </c>
      <c r="D200" s="176" t="s">
        <v>163</v>
      </c>
      <c r="E200" s="177" t="s">
        <v>298</v>
      </c>
      <c r="F200" s="178" t="s">
        <v>299</v>
      </c>
      <c r="G200" s="179" t="s">
        <v>166</v>
      </c>
      <c r="H200" s="180">
        <v>0.861</v>
      </c>
      <c r="I200" s="181"/>
      <c r="J200" s="182">
        <f>ROUND(I200*H200,2)</f>
        <v>0</v>
      </c>
      <c r="K200" s="178" t="s">
        <v>167</v>
      </c>
      <c r="L200" s="42"/>
      <c r="M200" s="183" t="s">
        <v>32</v>
      </c>
      <c r="N200" s="184" t="s">
        <v>50</v>
      </c>
      <c r="O200" s="67"/>
      <c r="P200" s="185">
        <f>O200*H200</f>
        <v>0</v>
      </c>
      <c r="Q200" s="185">
        <v>0.01709</v>
      </c>
      <c r="R200" s="185">
        <f>Q200*H200</f>
        <v>0.01471449</v>
      </c>
      <c r="S200" s="185">
        <v>0</v>
      </c>
      <c r="T200" s="186">
        <f>S200*H200</f>
        <v>0</v>
      </c>
      <c r="U200" s="37"/>
      <c r="V200" s="37"/>
      <c r="W200" s="37"/>
      <c r="X200" s="37"/>
      <c r="Y200" s="37"/>
      <c r="Z200" s="37"/>
      <c r="AA200" s="37"/>
      <c r="AB200" s="37"/>
      <c r="AC200" s="37"/>
      <c r="AD200" s="37"/>
      <c r="AE200" s="37"/>
      <c r="AR200" s="187" t="s">
        <v>168</v>
      </c>
      <c r="AT200" s="187" t="s">
        <v>163</v>
      </c>
      <c r="AU200" s="187" t="s">
        <v>89</v>
      </c>
      <c r="AY200" s="19" t="s">
        <v>160</v>
      </c>
      <c r="BE200" s="188">
        <f>IF(N200="základní",J200,0)</f>
        <v>0</v>
      </c>
      <c r="BF200" s="188">
        <f>IF(N200="snížená",J200,0)</f>
        <v>0</v>
      </c>
      <c r="BG200" s="188">
        <f>IF(N200="zákl. přenesená",J200,0)</f>
        <v>0</v>
      </c>
      <c r="BH200" s="188">
        <f>IF(N200="sníž. přenesená",J200,0)</f>
        <v>0</v>
      </c>
      <c r="BI200" s="188">
        <f>IF(N200="nulová",J200,0)</f>
        <v>0</v>
      </c>
      <c r="BJ200" s="19" t="s">
        <v>87</v>
      </c>
      <c r="BK200" s="188">
        <f>ROUND(I200*H200,2)</f>
        <v>0</v>
      </c>
      <c r="BL200" s="19" t="s">
        <v>168</v>
      </c>
      <c r="BM200" s="187" t="s">
        <v>300</v>
      </c>
    </row>
    <row r="201" spans="1:47" s="2" customFormat="1" ht="11.25">
      <c r="A201" s="37"/>
      <c r="B201" s="38"/>
      <c r="C201" s="39"/>
      <c r="D201" s="189" t="s">
        <v>170</v>
      </c>
      <c r="E201" s="39"/>
      <c r="F201" s="190" t="s">
        <v>301</v>
      </c>
      <c r="G201" s="39"/>
      <c r="H201" s="39"/>
      <c r="I201" s="191"/>
      <c r="J201" s="39"/>
      <c r="K201" s="39"/>
      <c r="L201" s="42"/>
      <c r="M201" s="192"/>
      <c r="N201" s="193"/>
      <c r="O201" s="67"/>
      <c r="P201" s="67"/>
      <c r="Q201" s="67"/>
      <c r="R201" s="67"/>
      <c r="S201" s="67"/>
      <c r="T201" s="68"/>
      <c r="U201" s="37"/>
      <c r="V201" s="37"/>
      <c r="W201" s="37"/>
      <c r="X201" s="37"/>
      <c r="Y201" s="37"/>
      <c r="Z201" s="37"/>
      <c r="AA201" s="37"/>
      <c r="AB201" s="37"/>
      <c r="AC201" s="37"/>
      <c r="AD201" s="37"/>
      <c r="AE201" s="37"/>
      <c r="AT201" s="19" t="s">
        <v>170</v>
      </c>
      <c r="AU201" s="19" t="s">
        <v>89</v>
      </c>
    </row>
    <row r="202" spans="2:51" s="13" customFormat="1" ht="11.25">
      <c r="B202" s="194"/>
      <c r="C202" s="195"/>
      <c r="D202" s="196" t="s">
        <v>172</v>
      </c>
      <c r="E202" s="197" t="s">
        <v>32</v>
      </c>
      <c r="F202" s="198" t="s">
        <v>302</v>
      </c>
      <c r="G202" s="195"/>
      <c r="H202" s="197" t="s">
        <v>32</v>
      </c>
      <c r="I202" s="199"/>
      <c r="J202" s="195"/>
      <c r="K202" s="195"/>
      <c r="L202" s="200"/>
      <c r="M202" s="201"/>
      <c r="N202" s="202"/>
      <c r="O202" s="202"/>
      <c r="P202" s="202"/>
      <c r="Q202" s="202"/>
      <c r="R202" s="202"/>
      <c r="S202" s="202"/>
      <c r="T202" s="203"/>
      <c r="AT202" s="204" t="s">
        <v>172</v>
      </c>
      <c r="AU202" s="204" t="s">
        <v>89</v>
      </c>
      <c r="AV202" s="13" t="s">
        <v>87</v>
      </c>
      <c r="AW202" s="13" t="s">
        <v>40</v>
      </c>
      <c r="AX202" s="13" t="s">
        <v>79</v>
      </c>
      <c r="AY202" s="204" t="s">
        <v>160</v>
      </c>
    </row>
    <row r="203" spans="2:51" s="14" customFormat="1" ht="11.25">
      <c r="B203" s="205"/>
      <c r="C203" s="206"/>
      <c r="D203" s="196" t="s">
        <v>172</v>
      </c>
      <c r="E203" s="207" t="s">
        <v>32</v>
      </c>
      <c r="F203" s="208" t="s">
        <v>303</v>
      </c>
      <c r="G203" s="206"/>
      <c r="H203" s="209">
        <v>0.861</v>
      </c>
      <c r="I203" s="210"/>
      <c r="J203" s="206"/>
      <c r="K203" s="206"/>
      <c r="L203" s="211"/>
      <c r="M203" s="212"/>
      <c r="N203" s="213"/>
      <c r="O203" s="213"/>
      <c r="P203" s="213"/>
      <c r="Q203" s="213"/>
      <c r="R203" s="213"/>
      <c r="S203" s="213"/>
      <c r="T203" s="214"/>
      <c r="AT203" s="215" t="s">
        <v>172</v>
      </c>
      <c r="AU203" s="215" t="s">
        <v>89</v>
      </c>
      <c r="AV203" s="14" t="s">
        <v>89</v>
      </c>
      <c r="AW203" s="14" t="s">
        <v>40</v>
      </c>
      <c r="AX203" s="14" t="s">
        <v>87</v>
      </c>
      <c r="AY203" s="215" t="s">
        <v>160</v>
      </c>
    </row>
    <row r="204" spans="1:65" s="2" customFormat="1" ht="16.5" customHeight="1">
      <c r="A204" s="37"/>
      <c r="B204" s="38"/>
      <c r="C204" s="227" t="s">
        <v>8</v>
      </c>
      <c r="D204" s="227" t="s">
        <v>178</v>
      </c>
      <c r="E204" s="228" t="s">
        <v>304</v>
      </c>
      <c r="F204" s="229" t="s">
        <v>305</v>
      </c>
      <c r="G204" s="230" t="s">
        <v>166</v>
      </c>
      <c r="H204" s="231">
        <v>0.861</v>
      </c>
      <c r="I204" s="232"/>
      <c r="J204" s="233">
        <f>ROUND(I204*H204,2)</f>
        <v>0</v>
      </c>
      <c r="K204" s="229" t="s">
        <v>167</v>
      </c>
      <c r="L204" s="234"/>
      <c r="M204" s="235" t="s">
        <v>32</v>
      </c>
      <c r="N204" s="236" t="s">
        <v>50</v>
      </c>
      <c r="O204" s="67"/>
      <c r="P204" s="185">
        <f>O204*H204</f>
        <v>0</v>
      </c>
      <c r="Q204" s="185">
        <v>1</v>
      </c>
      <c r="R204" s="185">
        <f>Q204*H204</f>
        <v>0.861</v>
      </c>
      <c r="S204" s="185">
        <v>0</v>
      </c>
      <c r="T204" s="186">
        <f>S204*H204</f>
        <v>0</v>
      </c>
      <c r="U204" s="37"/>
      <c r="V204" s="37"/>
      <c r="W204" s="37"/>
      <c r="X204" s="37"/>
      <c r="Y204" s="37"/>
      <c r="Z204" s="37"/>
      <c r="AA204" s="37"/>
      <c r="AB204" s="37"/>
      <c r="AC204" s="37"/>
      <c r="AD204" s="37"/>
      <c r="AE204" s="37"/>
      <c r="AR204" s="187" t="s">
        <v>181</v>
      </c>
      <c r="AT204" s="187" t="s">
        <v>178</v>
      </c>
      <c r="AU204" s="187" t="s">
        <v>89</v>
      </c>
      <c r="AY204" s="19" t="s">
        <v>160</v>
      </c>
      <c r="BE204" s="188">
        <f>IF(N204="základní",J204,0)</f>
        <v>0</v>
      </c>
      <c r="BF204" s="188">
        <f>IF(N204="snížená",J204,0)</f>
        <v>0</v>
      </c>
      <c r="BG204" s="188">
        <f>IF(N204="zákl. přenesená",J204,0)</f>
        <v>0</v>
      </c>
      <c r="BH204" s="188">
        <f>IF(N204="sníž. přenesená",J204,0)</f>
        <v>0</v>
      </c>
      <c r="BI204" s="188">
        <f>IF(N204="nulová",J204,0)</f>
        <v>0</v>
      </c>
      <c r="BJ204" s="19" t="s">
        <v>87</v>
      </c>
      <c r="BK204" s="188">
        <f>ROUND(I204*H204,2)</f>
        <v>0</v>
      </c>
      <c r="BL204" s="19" t="s">
        <v>168</v>
      </c>
      <c r="BM204" s="187" t="s">
        <v>306</v>
      </c>
    </row>
    <row r="205" spans="2:63" s="12" customFormat="1" ht="22.9" customHeight="1">
      <c r="B205" s="160"/>
      <c r="C205" s="161"/>
      <c r="D205" s="162" t="s">
        <v>78</v>
      </c>
      <c r="E205" s="174" t="s">
        <v>225</v>
      </c>
      <c r="F205" s="174" t="s">
        <v>307</v>
      </c>
      <c r="G205" s="161"/>
      <c r="H205" s="161"/>
      <c r="I205" s="164"/>
      <c r="J205" s="175">
        <f>BK205</f>
        <v>0</v>
      </c>
      <c r="K205" s="161"/>
      <c r="L205" s="166"/>
      <c r="M205" s="167"/>
      <c r="N205" s="168"/>
      <c r="O205" s="168"/>
      <c r="P205" s="169">
        <f>SUM(P206:P354)</f>
        <v>0</v>
      </c>
      <c r="Q205" s="168"/>
      <c r="R205" s="169">
        <f>SUM(R206:R354)</f>
        <v>123.08510513000003</v>
      </c>
      <c r="S205" s="168"/>
      <c r="T205" s="170">
        <f>SUM(T206:T354)</f>
        <v>0</v>
      </c>
      <c r="AR205" s="171" t="s">
        <v>87</v>
      </c>
      <c r="AT205" s="172" t="s">
        <v>78</v>
      </c>
      <c r="AU205" s="172" t="s">
        <v>87</v>
      </c>
      <c r="AY205" s="171" t="s">
        <v>160</v>
      </c>
      <c r="BK205" s="173">
        <f>SUM(BK206:BK354)</f>
        <v>0</v>
      </c>
    </row>
    <row r="206" spans="1:65" s="2" customFormat="1" ht="16.5" customHeight="1">
      <c r="A206" s="37"/>
      <c r="B206" s="38"/>
      <c r="C206" s="176" t="s">
        <v>308</v>
      </c>
      <c r="D206" s="176" t="s">
        <v>163</v>
      </c>
      <c r="E206" s="177" t="s">
        <v>309</v>
      </c>
      <c r="F206" s="178" t="s">
        <v>310</v>
      </c>
      <c r="G206" s="179" t="s">
        <v>199</v>
      </c>
      <c r="H206" s="180">
        <v>1167.987</v>
      </c>
      <c r="I206" s="181"/>
      <c r="J206" s="182">
        <f>ROUND(I206*H206,2)</f>
        <v>0</v>
      </c>
      <c r="K206" s="178" t="s">
        <v>167</v>
      </c>
      <c r="L206" s="42"/>
      <c r="M206" s="183" t="s">
        <v>32</v>
      </c>
      <c r="N206" s="184" t="s">
        <v>50</v>
      </c>
      <c r="O206" s="67"/>
      <c r="P206" s="185">
        <f>O206*H206</f>
        <v>0</v>
      </c>
      <c r="Q206" s="185">
        <v>0.00026</v>
      </c>
      <c r="R206" s="185">
        <f>Q206*H206</f>
        <v>0.30367662</v>
      </c>
      <c r="S206" s="185">
        <v>0</v>
      </c>
      <c r="T206" s="186">
        <f>S206*H206</f>
        <v>0</v>
      </c>
      <c r="U206" s="37"/>
      <c r="V206" s="37"/>
      <c r="W206" s="37"/>
      <c r="X206" s="37"/>
      <c r="Y206" s="37"/>
      <c r="Z206" s="37"/>
      <c r="AA206" s="37"/>
      <c r="AB206" s="37"/>
      <c r="AC206" s="37"/>
      <c r="AD206" s="37"/>
      <c r="AE206" s="37"/>
      <c r="AR206" s="187" t="s">
        <v>168</v>
      </c>
      <c r="AT206" s="187" t="s">
        <v>163</v>
      </c>
      <c r="AU206" s="187" t="s">
        <v>89</v>
      </c>
      <c r="AY206" s="19" t="s">
        <v>160</v>
      </c>
      <c r="BE206" s="188">
        <f>IF(N206="základní",J206,0)</f>
        <v>0</v>
      </c>
      <c r="BF206" s="188">
        <f>IF(N206="snížená",J206,0)</f>
        <v>0</v>
      </c>
      <c r="BG206" s="188">
        <f>IF(N206="zákl. přenesená",J206,0)</f>
        <v>0</v>
      </c>
      <c r="BH206" s="188">
        <f>IF(N206="sníž. přenesená",J206,0)</f>
        <v>0</v>
      </c>
      <c r="BI206" s="188">
        <f>IF(N206="nulová",J206,0)</f>
        <v>0</v>
      </c>
      <c r="BJ206" s="19" t="s">
        <v>87</v>
      </c>
      <c r="BK206" s="188">
        <f>ROUND(I206*H206,2)</f>
        <v>0</v>
      </c>
      <c r="BL206" s="19" t="s">
        <v>168</v>
      </c>
      <c r="BM206" s="187" t="s">
        <v>311</v>
      </c>
    </row>
    <row r="207" spans="1:47" s="2" customFormat="1" ht="11.25">
      <c r="A207" s="37"/>
      <c r="B207" s="38"/>
      <c r="C207" s="39"/>
      <c r="D207" s="189" t="s">
        <v>170</v>
      </c>
      <c r="E207" s="39"/>
      <c r="F207" s="190" t="s">
        <v>312</v>
      </c>
      <c r="G207" s="39"/>
      <c r="H207" s="39"/>
      <c r="I207" s="191"/>
      <c r="J207" s="39"/>
      <c r="K207" s="39"/>
      <c r="L207" s="42"/>
      <c r="M207" s="192"/>
      <c r="N207" s="193"/>
      <c r="O207" s="67"/>
      <c r="P207" s="67"/>
      <c r="Q207" s="67"/>
      <c r="R207" s="67"/>
      <c r="S207" s="67"/>
      <c r="T207" s="68"/>
      <c r="U207" s="37"/>
      <c r="V207" s="37"/>
      <c r="W207" s="37"/>
      <c r="X207" s="37"/>
      <c r="Y207" s="37"/>
      <c r="Z207" s="37"/>
      <c r="AA207" s="37"/>
      <c r="AB207" s="37"/>
      <c r="AC207" s="37"/>
      <c r="AD207" s="37"/>
      <c r="AE207" s="37"/>
      <c r="AT207" s="19" t="s">
        <v>170</v>
      </c>
      <c r="AU207" s="19" t="s">
        <v>89</v>
      </c>
    </row>
    <row r="208" spans="2:51" s="13" customFormat="1" ht="11.25">
      <c r="B208" s="194"/>
      <c r="C208" s="195"/>
      <c r="D208" s="196" t="s">
        <v>172</v>
      </c>
      <c r="E208" s="197" t="s">
        <v>32</v>
      </c>
      <c r="F208" s="198" t="s">
        <v>313</v>
      </c>
      <c r="G208" s="195"/>
      <c r="H208" s="197" t="s">
        <v>32</v>
      </c>
      <c r="I208" s="199"/>
      <c r="J208" s="195"/>
      <c r="K208" s="195"/>
      <c r="L208" s="200"/>
      <c r="M208" s="201"/>
      <c r="N208" s="202"/>
      <c r="O208" s="202"/>
      <c r="P208" s="202"/>
      <c r="Q208" s="202"/>
      <c r="R208" s="202"/>
      <c r="S208" s="202"/>
      <c r="T208" s="203"/>
      <c r="AT208" s="204" t="s">
        <v>172</v>
      </c>
      <c r="AU208" s="204" t="s">
        <v>89</v>
      </c>
      <c r="AV208" s="13" t="s">
        <v>87</v>
      </c>
      <c r="AW208" s="13" t="s">
        <v>40</v>
      </c>
      <c r="AX208" s="13" t="s">
        <v>79</v>
      </c>
      <c r="AY208" s="204" t="s">
        <v>160</v>
      </c>
    </row>
    <row r="209" spans="2:51" s="14" customFormat="1" ht="11.25">
      <c r="B209" s="205"/>
      <c r="C209" s="206"/>
      <c r="D209" s="196" t="s">
        <v>172</v>
      </c>
      <c r="E209" s="207" t="s">
        <v>32</v>
      </c>
      <c r="F209" s="208" t="s">
        <v>314</v>
      </c>
      <c r="G209" s="206"/>
      <c r="H209" s="209">
        <v>886.215</v>
      </c>
      <c r="I209" s="210"/>
      <c r="J209" s="206"/>
      <c r="K209" s="206"/>
      <c r="L209" s="211"/>
      <c r="M209" s="212"/>
      <c r="N209" s="213"/>
      <c r="O209" s="213"/>
      <c r="P209" s="213"/>
      <c r="Q209" s="213"/>
      <c r="R209" s="213"/>
      <c r="S209" s="213"/>
      <c r="T209" s="214"/>
      <c r="AT209" s="215" t="s">
        <v>172</v>
      </c>
      <c r="AU209" s="215" t="s">
        <v>89</v>
      </c>
      <c r="AV209" s="14" t="s">
        <v>89</v>
      </c>
      <c r="AW209" s="14" t="s">
        <v>40</v>
      </c>
      <c r="AX209" s="14" t="s">
        <v>79</v>
      </c>
      <c r="AY209" s="215" t="s">
        <v>160</v>
      </c>
    </row>
    <row r="210" spans="2:51" s="13" customFormat="1" ht="11.25">
      <c r="B210" s="194"/>
      <c r="C210" s="195"/>
      <c r="D210" s="196" t="s">
        <v>172</v>
      </c>
      <c r="E210" s="197" t="s">
        <v>32</v>
      </c>
      <c r="F210" s="198" t="s">
        <v>315</v>
      </c>
      <c r="G210" s="195"/>
      <c r="H210" s="197" t="s">
        <v>32</v>
      </c>
      <c r="I210" s="199"/>
      <c r="J210" s="195"/>
      <c r="K210" s="195"/>
      <c r="L210" s="200"/>
      <c r="M210" s="201"/>
      <c r="N210" s="202"/>
      <c r="O210" s="202"/>
      <c r="P210" s="202"/>
      <c r="Q210" s="202"/>
      <c r="R210" s="202"/>
      <c r="S210" s="202"/>
      <c r="T210" s="203"/>
      <c r="AT210" s="204" t="s">
        <v>172</v>
      </c>
      <c r="AU210" s="204" t="s">
        <v>89</v>
      </c>
      <c r="AV210" s="13" t="s">
        <v>87</v>
      </c>
      <c r="AW210" s="13" t="s">
        <v>40</v>
      </c>
      <c r="AX210" s="13" t="s">
        <v>79</v>
      </c>
      <c r="AY210" s="204" t="s">
        <v>160</v>
      </c>
    </row>
    <row r="211" spans="2:51" s="14" customFormat="1" ht="11.25">
      <c r="B211" s="205"/>
      <c r="C211" s="206"/>
      <c r="D211" s="196" t="s">
        <v>172</v>
      </c>
      <c r="E211" s="207" t="s">
        <v>32</v>
      </c>
      <c r="F211" s="208" t="s">
        <v>316</v>
      </c>
      <c r="G211" s="206"/>
      <c r="H211" s="209">
        <v>281.772</v>
      </c>
      <c r="I211" s="210"/>
      <c r="J211" s="206"/>
      <c r="K211" s="206"/>
      <c r="L211" s="211"/>
      <c r="M211" s="212"/>
      <c r="N211" s="213"/>
      <c r="O211" s="213"/>
      <c r="P211" s="213"/>
      <c r="Q211" s="213"/>
      <c r="R211" s="213"/>
      <c r="S211" s="213"/>
      <c r="T211" s="214"/>
      <c r="AT211" s="215" t="s">
        <v>172</v>
      </c>
      <c r="AU211" s="215" t="s">
        <v>89</v>
      </c>
      <c r="AV211" s="14" t="s">
        <v>89</v>
      </c>
      <c r="AW211" s="14" t="s">
        <v>40</v>
      </c>
      <c r="AX211" s="14" t="s">
        <v>79</v>
      </c>
      <c r="AY211" s="215" t="s">
        <v>160</v>
      </c>
    </row>
    <row r="212" spans="2:51" s="15" customFormat="1" ht="11.25">
      <c r="B212" s="216"/>
      <c r="C212" s="217"/>
      <c r="D212" s="196" t="s">
        <v>172</v>
      </c>
      <c r="E212" s="218" t="s">
        <v>32</v>
      </c>
      <c r="F212" s="219" t="s">
        <v>177</v>
      </c>
      <c r="G212" s="217"/>
      <c r="H212" s="220">
        <v>1167.987</v>
      </c>
      <c r="I212" s="221"/>
      <c r="J212" s="217"/>
      <c r="K212" s="217"/>
      <c r="L212" s="222"/>
      <c r="M212" s="223"/>
      <c r="N212" s="224"/>
      <c r="O212" s="224"/>
      <c r="P212" s="224"/>
      <c r="Q212" s="224"/>
      <c r="R212" s="224"/>
      <c r="S212" s="224"/>
      <c r="T212" s="225"/>
      <c r="AT212" s="226" t="s">
        <v>172</v>
      </c>
      <c r="AU212" s="226" t="s">
        <v>89</v>
      </c>
      <c r="AV212" s="15" t="s">
        <v>168</v>
      </c>
      <c r="AW212" s="15" t="s">
        <v>40</v>
      </c>
      <c r="AX212" s="15" t="s">
        <v>87</v>
      </c>
      <c r="AY212" s="226" t="s">
        <v>160</v>
      </c>
    </row>
    <row r="213" spans="1:65" s="2" customFormat="1" ht="21.75" customHeight="1">
      <c r="A213" s="37"/>
      <c r="B213" s="38"/>
      <c r="C213" s="176" t="s">
        <v>317</v>
      </c>
      <c r="D213" s="176" t="s">
        <v>163</v>
      </c>
      <c r="E213" s="177" t="s">
        <v>318</v>
      </c>
      <c r="F213" s="178" t="s">
        <v>319</v>
      </c>
      <c r="G213" s="179" t="s">
        <v>199</v>
      </c>
      <c r="H213" s="180">
        <v>886.215</v>
      </c>
      <c r="I213" s="181"/>
      <c r="J213" s="182">
        <f>ROUND(I213*H213,2)</f>
        <v>0</v>
      </c>
      <c r="K213" s="178" t="s">
        <v>167</v>
      </c>
      <c r="L213" s="42"/>
      <c r="M213" s="183" t="s">
        <v>32</v>
      </c>
      <c r="N213" s="184" t="s">
        <v>50</v>
      </c>
      <c r="O213" s="67"/>
      <c r="P213" s="185">
        <f>O213*H213</f>
        <v>0</v>
      </c>
      <c r="Q213" s="185">
        <v>0.00735</v>
      </c>
      <c r="R213" s="185">
        <f>Q213*H213</f>
        <v>6.51368025</v>
      </c>
      <c r="S213" s="185">
        <v>0</v>
      </c>
      <c r="T213" s="186">
        <f>S213*H213</f>
        <v>0</v>
      </c>
      <c r="U213" s="37"/>
      <c r="V213" s="37"/>
      <c r="W213" s="37"/>
      <c r="X213" s="37"/>
      <c r="Y213" s="37"/>
      <c r="Z213" s="37"/>
      <c r="AA213" s="37"/>
      <c r="AB213" s="37"/>
      <c r="AC213" s="37"/>
      <c r="AD213" s="37"/>
      <c r="AE213" s="37"/>
      <c r="AR213" s="187" t="s">
        <v>168</v>
      </c>
      <c r="AT213" s="187" t="s">
        <v>163</v>
      </c>
      <c r="AU213" s="187" t="s">
        <v>89</v>
      </c>
      <c r="AY213" s="19" t="s">
        <v>160</v>
      </c>
      <c r="BE213" s="188">
        <f>IF(N213="základní",J213,0)</f>
        <v>0</v>
      </c>
      <c r="BF213" s="188">
        <f>IF(N213="snížená",J213,0)</f>
        <v>0</v>
      </c>
      <c r="BG213" s="188">
        <f>IF(N213="zákl. přenesená",J213,0)</f>
        <v>0</v>
      </c>
      <c r="BH213" s="188">
        <f>IF(N213="sníž. přenesená",J213,0)</f>
        <v>0</v>
      </c>
      <c r="BI213" s="188">
        <f>IF(N213="nulová",J213,0)</f>
        <v>0</v>
      </c>
      <c r="BJ213" s="19" t="s">
        <v>87</v>
      </c>
      <c r="BK213" s="188">
        <f>ROUND(I213*H213,2)</f>
        <v>0</v>
      </c>
      <c r="BL213" s="19" t="s">
        <v>168</v>
      </c>
      <c r="BM213" s="187" t="s">
        <v>320</v>
      </c>
    </row>
    <row r="214" spans="1:47" s="2" customFormat="1" ht="11.25">
      <c r="A214" s="37"/>
      <c r="B214" s="38"/>
      <c r="C214" s="39"/>
      <c r="D214" s="189" t="s">
        <v>170</v>
      </c>
      <c r="E214" s="39"/>
      <c r="F214" s="190" t="s">
        <v>321</v>
      </c>
      <c r="G214" s="39"/>
      <c r="H214" s="39"/>
      <c r="I214" s="191"/>
      <c r="J214" s="39"/>
      <c r="K214" s="39"/>
      <c r="L214" s="42"/>
      <c r="M214" s="192"/>
      <c r="N214" s="193"/>
      <c r="O214" s="67"/>
      <c r="P214" s="67"/>
      <c r="Q214" s="67"/>
      <c r="R214" s="67"/>
      <c r="S214" s="67"/>
      <c r="T214" s="68"/>
      <c r="U214" s="37"/>
      <c r="V214" s="37"/>
      <c r="W214" s="37"/>
      <c r="X214" s="37"/>
      <c r="Y214" s="37"/>
      <c r="Z214" s="37"/>
      <c r="AA214" s="37"/>
      <c r="AB214" s="37"/>
      <c r="AC214" s="37"/>
      <c r="AD214" s="37"/>
      <c r="AE214" s="37"/>
      <c r="AT214" s="19" t="s">
        <v>170</v>
      </c>
      <c r="AU214" s="19" t="s">
        <v>89</v>
      </c>
    </row>
    <row r="215" spans="2:51" s="13" customFormat="1" ht="11.25">
      <c r="B215" s="194"/>
      <c r="C215" s="195"/>
      <c r="D215" s="196" t="s">
        <v>172</v>
      </c>
      <c r="E215" s="197" t="s">
        <v>32</v>
      </c>
      <c r="F215" s="198" t="s">
        <v>322</v>
      </c>
      <c r="G215" s="195"/>
      <c r="H215" s="197" t="s">
        <v>32</v>
      </c>
      <c r="I215" s="199"/>
      <c r="J215" s="195"/>
      <c r="K215" s="195"/>
      <c r="L215" s="200"/>
      <c r="M215" s="201"/>
      <c r="N215" s="202"/>
      <c r="O215" s="202"/>
      <c r="P215" s="202"/>
      <c r="Q215" s="202"/>
      <c r="R215" s="202"/>
      <c r="S215" s="202"/>
      <c r="T215" s="203"/>
      <c r="AT215" s="204" t="s">
        <v>172</v>
      </c>
      <c r="AU215" s="204" t="s">
        <v>89</v>
      </c>
      <c r="AV215" s="13" t="s">
        <v>87</v>
      </c>
      <c r="AW215" s="13" t="s">
        <v>40</v>
      </c>
      <c r="AX215" s="13" t="s">
        <v>79</v>
      </c>
      <c r="AY215" s="204" t="s">
        <v>160</v>
      </c>
    </row>
    <row r="216" spans="2:51" s="14" customFormat="1" ht="11.25">
      <c r="B216" s="205"/>
      <c r="C216" s="206"/>
      <c r="D216" s="196" t="s">
        <v>172</v>
      </c>
      <c r="E216" s="207" t="s">
        <v>32</v>
      </c>
      <c r="F216" s="208" t="s">
        <v>314</v>
      </c>
      <c r="G216" s="206"/>
      <c r="H216" s="209">
        <v>886.215</v>
      </c>
      <c r="I216" s="210"/>
      <c r="J216" s="206"/>
      <c r="K216" s="206"/>
      <c r="L216" s="211"/>
      <c r="M216" s="212"/>
      <c r="N216" s="213"/>
      <c r="O216" s="213"/>
      <c r="P216" s="213"/>
      <c r="Q216" s="213"/>
      <c r="R216" s="213"/>
      <c r="S216" s="213"/>
      <c r="T216" s="214"/>
      <c r="AT216" s="215" t="s">
        <v>172</v>
      </c>
      <c r="AU216" s="215" t="s">
        <v>89</v>
      </c>
      <c r="AV216" s="14" t="s">
        <v>89</v>
      </c>
      <c r="AW216" s="14" t="s">
        <v>40</v>
      </c>
      <c r="AX216" s="14" t="s">
        <v>87</v>
      </c>
      <c r="AY216" s="215" t="s">
        <v>160</v>
      </c>
    </row>
    <row r="217" spans="1:65" s="2" customFormat="1" ht="24.2" customHeight="1">
      <c r="A217" s="37"/>
      <c r="B217" s="38"/>
      <c r="C217" s="176" t="s">
        <v>323</v>
      </c>
      <c r="D217" s="176" t="s">
        <v>163</v>
      </c>
      <c r="E217" s="177" t="s">
        <v>324</v>
      </c>
      <c r="F217" s="178" t="s">
        <v>325</v>
      </c>
      <c r="G217" s="179" t="s">
        <v>199</v>
      </c>
      <c r="H217" s="180">
        <v>291.997</v>
      </c>
      <c r="I217" s="181"/>
      <c r="J217" s="182">
        <f>ROUND(I217*H217,2)</f>
        <v>0</v>
      </c>
      <c r="K217" s="178" t="s">
        <v>167</v>
      </c>
      <c r="L217" s="42"/>
      <c r="M217" s="183" t="s">
        <v>32</v>
      </c>
      <c r="N217" s="184" t="s">
        <v>50</v>
      </c>
      <c r="O217" s="67"/>
      <c r="P217" s="185">
        <f>O217*H217</f>
        <v>0</v>
      </c>
      <c r="Q217" s="185">
        <v>0.00438</v>
      </c>
      <c r="R217" s="185">
        <f>Q217*H217</f>
        <v>1.27894686</v>
      </c>
      <c r="S217" s="185">
        <v>0</v>
      </c>
      <c r="T217" s="186">
        <f>S217*H217</f>
        <v>0</v>
      </c>
      <c r="U217" s="37"/>
      <c r="V217" s="37"/>
      <c r="W217" s="37"/>
      <c r="X217" s="37"/>
      <c r="Y217" s="37"/>
      <c r="Z217" s="37"/>
      <c r="AA217" s="37"/>
      <c r="AB217" s="37"/>
      <c r="AC217" s="37"/>
      <c r="AD217" s="37"/>
      <c r="AE217" s="37"/>
      <c r="AR217" s="187" t="s">
        <v>168</v>
      </c>
      <c r="AT217" s="187" t="s">
        <v>163</v>
      </c>
      <c r="AU217" s="187" t="s">
        <v>89</v>
      </c>
      <c r="AY217" s="19" t="s">
        <v>160</v>
      </c>
      <c r="BE217" s="188">
        <f>IF(N217="základní",J217,0)</f>
        <v>0</v>
      </c>
      <c r="BF217" s="188">
        <f>IF(N217="snížená",J217,0)</f>
        <v>0</v>
      </c>
      <c r="BG217" s="188">
        <f>IF(N217="zákl. přenesená",J217,0)</f>
        <v>0</v>
      </c>
      <c r="BH217" s="188">
        <f>IF(N217="sníž. přenesená",J217,0)</f>
        <v>0</v>
      </c>
      <c r="BI217" s="188">
        <f>IF(N217="nulová",J217,0)</f>
        <v>0</v>
      </c>
      <c r="BJ217" s="19" t="s">
        <v>87</v>
      </c>
      <c r="BK217" s="188">
        <f>ROUND(I217*H217,2)</f>
        <v>0</v>
      </c>
      <c r="BL217" s="19" t="s">
        <v>168</v>
      </c>
      <c r="BM217" s="187" t="s">
        <v>326</v>
      </c>
    </row>
    <row r="218" spans="1:47" s="2" customFormat="1" ht="11.25">
      <c r="A218" s="37"/>
      <c r="B218" s="38"/>
      <c r="C218" s="39"/>
      <c r="D218" s="189" t="s">
        <v>170</v>
      </c>
      <c r="E218" s="39"/>
      <c r="F218" s="190" t="s">
        <v>327</v>
      </c>
      <c r="G218" s="39"/>
      <c r="H218" s="39"/>
      <c r="I218" s="191"/>
      <c r="J218" s="39"/>
      <c r="K218" s="39"/>
      <c r="L218" s="42"/>
      <c r="M218" s="192"/>
      <c r="N218" s="193"/>
      <c r="O218" s="67"/>
      <c r="P218" s="67"/>
      <c r="Q218" s="67"/>
      <c r="R218" s="67"/>
      <c r="S218" s="67"/>
      <c r="T218" s="68"/>
      <c r="U218" s="37"/>
      <c r="V218" s="37"/>
      <c r="W218" s="37"/>
      <c r="X218" s="37"/>
      <c r="Y218" s="37"/>
      <c r="Z218" s="37"/>
      <c r="AA218" s="37"/>
      <c r="AB218" s="37"/>
      <c r="AC218" s="37"/>
      <c r="AD218" s="37"/>
      <c r="AE218" s="37"/>
      <c r="AT218" s="19" t="s">
        <v>170</v>
      </c>
      <c r="AU218" s="19" t="s">
        <v>89</v>
      </c>
    </row>
    <row r="219" spans="2:51" s="13" customFormat="1" ht="11.25">
      <c r="B219" s="194"/>
      <c r="C219" s="195"/>
      <c r="D219" s="196" t="s">
        <v>172</v>
      </c>
      <c r="E219" s="197" t="s">
        <v>32</v>
      </c>
      <c r="F219" s="198" t="s">
        <v>328</v>
      </c>
      <c r="G219" s="195"/>
      <c r="H219" s="197" t="s">
        <v>32</v>
      </c>
      <c r="I219" s="199"/>
      <c r="J219" s="195"/>
      <c r="K219" s="195"/>
      <c r="L219" s="200"/>
      <c r="M219" s="201"/>
      <c r="N219" s="202"/>
      <c r="O219" s="202"/>
      <c r="P219" s="202"/>
      <c r="Q219" s="202"/>
      <c r="R219" s="202"/>
      <c r="S219" s="202"/>
      <c r="T219" s="203"/>
      <c r="AT219" s="204" t="s">
        <v>172</v>
      </c>
      <c r="AU219" s="204" t="s">
        <v>89</v>
      </c>
      <c r="AV219" s="13" t="s">
        <v>87</v>
      </c>
      <c r="AW219" s="13" t="s">
        <v>40</v>
      </c>
      <c r="AX219" s="13" t="s">
        <v>79</v>
      </c>
      <c r="AY219" s="204" t="s">
        <v>160</v>
      </c>
    </row>
    <row r="220" spans="2:51" s="14" customFormat="1" ht="11.25">
      <c r="B220" s="205"/>
      <c r="C220" s="206"/>
      <c r="D220" s="196" t="s">
        <v>172</v>
      </c>
      <c r="E220" s="207" t="s">
        <v>32</v>
      </c>
      <c r="F220" s="208" t="s">
        <v>329</v>
      </c>
      <c r="G220" s="206"/>
      <c r="H220" s="209">
        <v>221.554</v>
      </c>
      <c r="I220" s="210"/>
      <c r="J220" s="206"/>
      <c r="K220" s="206"/>
      <c r="L220" s="211"/>
      <c r="M220" s="212"/>
      <c r="N220" s="213"/>
      <c r="O220" s="213"/>
      <c r="P220" s="213"/>
      <c r="Q220" s="213"/>
      <c r="R220" s="213"/>
      <c r="S220" s="213"/>
      <c r="T220" s="214"/>
      <c r="AT220" s="215" t="s">
        <v>172</v>
      </c>
      <c r="AU220" s="215" t="s">
        <v>89</v>
      </c>
      <c r="AV220" s="14" t="s">
        <v>89</v>
      </c>
      <c r="AW220" s="14" t="s">
        <v>40</v>
      </c>
      <c r="AX220" s="14" t="s">
        <v>79</v>
      </c>
      <c r="AY220" s="215" t="s">
        <v>160</v>
      </c>
    </row>
    <row r="221" spans="2:51" s="13" customFormat="1" ht="11.25">
      <c r="B221" s="194"/>
      <c r="C221" s="195"/>
      <c r="D221" s="196" t="s">
        <v>172</v>
      </c>
      <c r="E221" s="197" t="s">
        <v>32</v>
      </c>
      <c r="F221" s="198" t="s">
        <v>330</v>
      </c>
      <c r="G221" s="195"/>
      <c r="H221" s="197" t="s">
        <v>32</v>
      </c>
      <c r="I221" s="199"/>
      <c r="J221" s="195"/>
      <c r="K221" s="195"/>
      <c r="L221" s="200"/>
      <c r="M221" s="201"/>
      <c r="N221" s="202"/>
      <c r="O221" s="202"/>
      <c r="P221" s="202"/>
      <c r="Q221" s="202"/>
      <c r="R221" s="202"/>
      <c r="S221" s="202"/>
      <c r="T221" s="203"/>
      <c r="AT221" s="204" t="s">
        <v>172</v>
      </c>
      <c r="AU221" s="204" t="s">
        <v>89</v>
      </c>
      <c r="AV221" s="13" t="s">
        <v>87</v>
      </c>
      <c r="AW221" s="13" t="s">
        <v>40</v>
      </c>
      <c r="AX221" s="13" t="s">
        <v>79</v>
      </c>
      <c r="AY221" s="204" t="s">
        <v>160</v>
      </c>
    </row>
    <row r="222" spans="2:51" s="14" customFormat="1" ht="11.25">
      <c r="B222" s="205"/>
      <c r="C222" s="206"/>
      <c r="D222" s="196" t="s">
        <v>172</v>
      </c>
      <c r="E222" s="207" t="s">
        <v>32</v>
      </c>
      <c r="F222" s="208" t="s">
        <v>331</v>
      </c>
      <c r="G222" s="206"/>
      <c r="H222" s="209">
        <v>70.443</v>
      </c>
      <c r="I222" s="210"/>
      <c r="J222" s="206"/>
      <c r="K222" s="206"/>
      <c r="L222" s="211"/>
      <c r="M222" s="212"/>
      <c r="N222" s="213"/>
      <c r="O222" s="213"/>
      <c r="P222" s="213"/>
      <c r="Q222" s="213"/>
      <c r="R222" s="213"/>
      <c r="S222" s="213"/>
      <c r="T222" s="214"/>
      <c r="AT222" s="215" t="s">
        <v>172</v>
      </c>
      <c r="AU222" s="215" t="s">
        <v>89</v>
      </c>
      <c r="AV222" s="14" t="s">
        <v>89</v>
      </c>
      <c r="AW222" s="14" t="s">
        <v>40</v>
      </c>
      <c r="AX222" s="14" t="s">
        <v>79</v>
      </c>
      <c r="AY222" s="215" t="s">
        <v>160</v>
      </c>
    </row>
    <row r="223" spans="2:51" s="15" customFormat="1" ht="11.25">
      <c r="B223" s="216"/>
      <c r="C223" s="217"/>
      <c r="D223" s="196" t="s">
        <v>172</v>
      </c>
      <c r="E223" s="218" t="s">
        <v>32</v>
      </c>
      <c r="F223" s="219" t="s">
        <v>177</v>
      </c>
      <c r="G223" s="217"/>
      <c r="H223" s="220">
        <v>291.997</v>
      </c>
      <c r="I223" s="221"/>
      <c r="J223" s="217"/>
      <c r="K223" s="217"/>
      <c r="L223" s="222"/>
      <c r="M223" s="223"/>
      <c r="N223" s="224"/>
      <c r="O223" s="224"/>
      <c r="P223" s="224"/>
      <c r="Q223" s="224"/>
      <c r="R223" s="224"/>
      <c r="S223" s="224"/>
      <c r="T223" s="225"/>
      <c r="AT223" s="226" t="s">
        <v>172</v>
      </c>
      <c r="AU223" s="226" t="s">
        <v>89</v>
      </c>
      <c r="AV223" s="15" t="s">
        <v>168</v>
      </c>
      <c r="AW223" s="15" t="s">
        <v>40</v>
      </c>
      <c r="AX223" s="15" t="s">
        <v>87</v>
      </c>
      <c r="AY223" s="226" t="s">
        <v>160</v>
      </c>
    </row>
    <row r="224" spans="1:65" s="2" customFormat="1" ht="16.5" customHeight="1">
      <c r="A224" s="37"/>
      <c r="B224" s="38"/>
      <c r="C224" s="176" t="s">
        <v>332</v>
      </c>
      <c r="D224" s="176" t="s">
        <v>163</v>
      </c>
      <c r="E224" s="177" t="s">
        <v>333</v>
      </c>
      <c r="F224" s="178" t="s">
        <v>334</v>
      </c>
      <c r="G224" s="179" t="s">
        <v>199</v>
      </c>
      <c r="H224" s="180">
        <v>1227.552</v>
      </c>
      <c r="I224" s="181"/>
      <c r="J224" s="182">
        <f>ROUND(I224*H224,2)</f>
        <v>0</v>
      </c>
      <c r="K224" s="178" t="s">
        <v>167</v>
      </c>
      <c r="L224" s="42"/>
      <c r="M224" s="183" t="s">
        <v>32</v>
      </c>
      <c r="N224" s="184" t="s">
        <v>50</v>
      </c>
      <c r="O224" s="67"/>
      <c r="P224" s="185">
        <f>O224*H224</f>
        <v>0</v>
      </c>
      <c r="Q224" s="185">
        <v>0.003</v>
      </c>
      <c r="R224" s="185">
        <f>Q224*H224</f>
        <v>3.6826559999999997</v>
      </c>
      <c r="S224" s="185">
        <v>0</v>
      </c>
      <c r="T224" s="186">
        <f>S224*H224</f>
        <v>0</v>
      </c>
      <c r="U224" s="37"/>
      <c r="V224" s="37"/>
      <c r="W224" s="37"/>
      <c r="X224" s="37"/>
      <c r="Y224" s="37"/>
      <c r="Z224" s="37"/>
      <c r="AA224" s="37"/>
      <c r="AB224" s="37"/>
      <c r="AC224" s="37"/>
      <c r="AD224" s="37"/>
      <c r="AE224" s="37"/>
      <c r="AR224" s="187" t="s">
        <v>168</v>
      </c>
      <c r="AT224" s="187" t="s">
        <v>163</v>
      </c>
      <c r="AU224" s="187" t="s">
        <v>89</v>
      </c>
      <c r="AY224" s="19" t="s">
        <v>160</v>
      </c>
      <c r="BE224" s="188">
        <f>IF(N224="základní",J224,0)</f>
        <v>0</v>
      </c>
      <c r="BF224" s="188">
        <f>IF(N224="snížená",J224,0)</f>
        <v>0</v>
      </c>
      <c r="BG224" s="188">
        <f>IF(N224="zákl. přenesená",J224,0)</f>
        <v>0</v>
      </c>
      <c r="BH224" s="188">
        <f>IF(N224="sníž. přenesená",J224,0)</f>
        <v>0</v>
      </c>
      <c r="BI224" s="188">
        <f>IF(N224="nulová",J224,0)</f>
        <v>0</v>
      </c>
      <c r="BJ224" s="19" t="s">
        <v>87</v>
      </c>
      <c r="BK224" s="188">
        <f>ROUND(I224*H224,2)</f>
        <v>0</v>
      </c>
      <c r="BL224" s="19" t="s">
        <v>168</v>
      </c>
      <c r="BM224" s="187" t="s">
        <v>335</v>
      </c>
    </row>
    <row r="225" spans="1:47" s="2" customFormat="1" ht="11.25">
      <c r="A225" s="37"/>
      <c r="B225" s="38"/>
      <c r="C225" s="39"/>
      <c r="D225" s="189" t="s">
        <v>170</v>
      </c>
      <c r="E225" s="39"/>
      <c r="F225" s="190" t="s">
        <v>336</v>
      </c>
      <c r="G225" s="39"/>
      <c r="H225" s="39"/>
      <c r="I225" s="191"/>
      <c r="J225" s="39"/>
      <c r="K225" s="39"/>
      <c r="L225" s="42"/>
      <c r="M225" s="192"/>
      <c r="N225" s="193"/>
      <c r="O225" s="67"/>
      <c r="P225" s="67"/>
      <c r="Q225" s="67"/>
      <c r="R225" s="67"/>
      <c r="S225" s="67"/>
      <c r="T225" s="68"/>
      <c r="U225" s="37"/>
      <c r="V225" s="37"/>
      <c r="W225" s="37"/>
      <c r="X225" s="37"/>
      <c r="Y225" s="37"/>
      <c r="Z225" s="37"/>
      <c r="AA225" s="37"/>
      <c r="AB225" s="37"/>
      <c r="AC225" s="37"/>
      <c r="AD225" s="37"/>
      <c r="AE225" s="37"/>
      <c r="AT225" s="19" t="s">
        <v>170</v>
      </c>
      <c r="AU225" s="19" t="s">
        <v>89</v>
      </c>
    </row>
    <row r="226" spans="2:51" s="13" customFormat="1" ht="11.25">
      <c r="B226" s="194"/>
      <c r="C226" s="195"/>
      <c r="D226" s="196" t="s">
        <v>172</v>
      </c>
      <c r="E226" s="197" t="s">
        <v>32</v>
      </c>
      <c r="F226" s="198" t="s">
        <v>337</v>
      </c>
      <c r="G226" s="195"/>
      <c r="H226" s="197" t="s">
        <v>32</v>
      </c>
      <c r="I226" s="199"/>
      <c r="J226" s="195"/>
      <c r="K226" s="195"/>
      <c r="L226" s="200"/>
      <c r="M226" s="201"/>
      <c r="N226" s="202"/>
      <c r="O226" s="202"/>
      <c r="P226" s="202"/>
      <c r="Q226" s="202"/>
      <c r="R226" s="202"/>
      <c r="S226" s="202"/>
      <c r="T226" s="203"/>
      <c r="AT226" s="204" t="s">
        <v>172</v>
      </c>
      <c r="AU226" s="204" t="s">
        <v>89</v>
      </c>
      <c r="AV226" s="13" t="s">
        <v>87</v>
      </c>
      <c r="AW226" s="13" t="s">
        <v>40</v>
      </c>
      <c r="AX226" s="13" t="s">
        <v>79</v>
      </c>
      <c r="AY226" s="204" t="s">
        <v>160</v>
      </c>
    </row>
    <row r="227" spans="2:51" s="14" customFormat="1" ht="11.25">
      <c r="B227" s="205"/>
      <c r="C227" s="206"/>
      <c r="D227" s="196" t="s">
        <v>172</v>
      </c>
      <c r="E227" s="207" t="s">
        <v>32</v>
      </c>
      <c r="F227" s="208" t="s">
        <v>338</v>
      </c>
      <c r="G227" s="206"/>
      <c r="H227" s="209">
        <v>275.75</v>
      </c>
      <c r="I227" s="210"/>
      <c r="J227" s="206"/>
      <c r="K227" s="206"/>
      <c r="L227" s="211"/>
      <c r="M227" s="212"/>
      <c r="N227" s="213"/>
      <c r="O227" s="213"/>
      <c r="P227" s="213"/>
      <c r="Q227" s="213"/>
      <c r="R227" s="213"/>
      <c r="S227" s="213"/>
      <c r="T227" s="214"/>
      <c r="AT227" s="215" t="s">
        <v>172</v>
      </c>
      <c r="AU227" s="215" t="s">
        <v>89</v>
      </c>
      <c r="AV227" s="14" t="s">
        <v>89</v>
      </c>
      <c r="AW227" s="14" t="s">
        <v>40</v>
      </c>
      <c r="AX227" s="14" t="s">
        <v>79</v>
      </c>
      <c r="AY227" s="215" t="s">
        <v>160</v>
      </c>
    </row>
    <row r="228" spans="2:51" s="14" customFormat="1" ht="11.25">
      <c r="B228" s="205"/>
      <c r="C228" s="206"/>
      <c r="D228" s="196" t="s">
        <v>172</v>
      </c>
      <c r="E228" s="207" t="s">
        <v>32</v>
      </c>
      <c r="F228" s="208" t="s">
        <v>339</v>
      </c>
      <c r="G228" s="206"/>
      <c r="H228" s="209">
        <v>32.506</v>
      </c>
      <c r="I228" s="210"/>
      <c r="J228" s="206"/>
      <c r="K228" s="206"/>
      <c r="L228" s="211"/>
      <c r="M228" s="212"/>
      <c r="N228" s="213"/>
      <c r="O228" s="213"/>
      <c r="P228" s="213"/>
      <c r="Q228" s="213"/>
      <c r="R228" s="213"/>
      <c r="S228" s="213"/>
      <c r="T228" s="214"/>
      <c r="AT228" s="215" t="s">
        <v>172</v>
      </c>
      <c r="AU228" s="215" t="s">
        <v>89</v>
      </c>
      <c r="AV228" s="14" t="s">
        <v>89</v>
      </c>
      <c r="AW228" s="14" t="s">
        <v>40</v>
      </c>
      <c r="AX228" s="14" t="s">
        <v>79</v>
      </c>
      <c r="AY228" s="215" t="s">
        <v>160</v>
      </c>
    </row>
    <row r="229" spans="2:51" s="14" customFormat="1" ht="11.25">
      <c r="B229" s="205"/>
      <c r="C229" s="206"/>
      <c r="D229" s="196" t="s">
        <v>172</v>
      </c>
      <c r="E229" s="207" t="s">
        <v>32</v>
      </c>
      <c r="F229" s="208" t="s">
        <v>340</v>
      </c>
      <c r="G229" s="206"/>
      <c r="H229" s="209">
        <v>51.32</v>
      </c>
      <c r="I229" s="210"/>
      <c r="J229" s="206"/>
      <c r="K229" s="206"/>
      <c r="L229" s="211"/>
      <c r="M229" s="212"/>
      <c r="N229" s="213"/>
      <c r="O229" s="213"/>
      <c r="P229" s="213"/>
      <c r="Q229" s="213"/>
      <c r="R229" s="213"/>
      <c r="S229" s="213"/>
      <c r="T229" s="214"/>
      <c r="AT229" s="215" t="s">
        <v>172</v>
      </c>
      <c r="AU229" s="215" t="s">
        <v>89</v>
      </c>
      <c r="AV229" s="14" t="s">
        <v>89</v>
      </c>
      <c r="AW229" s="14" t="s">
        <v>40</v>
      </c>
      <c r="AX229" s="14" t="s">
        <v>79</v>
      </c>
      <c r="AY229" s="215" t="s">
        <v>160</v>
      </c>
    </row>
    <row r="230" spans="2:51" s="14" customFormat="1" ht="11.25">
      <c r="B230" s="205"/>
      <c r="C230" s="206"/>
      <c r="D230" s="196" t="s">
        <v>172</v>
      </c>
      <c r="E230" s="207" t="s">
        <v>32</v>
      </c>
      <c r="F230" s="208" t="s">
        <v>341</v>
      </c>
      <c r="G230" s="206"/>
      <c r="H230" s="209">
        <v>30.04</v>
      </c>
      <c r="I230" s="210"/>
      <c r="J230" s="206"/>
      <c r="K230" s="206"/>
      <c r="L230" s="211"/>
      <c r="M230" s="212"/>
      <c r="N230" s="213"/>
      <c r="O230" s="213"/>
      <c r="P230" s="213"/>
      <c r="Q230" s="213"/>
      <c r="R230" s="213"/>
      <c r="S230" s="213"/>
      <c r="T230" s="214"/>
      <c r="AT230" s="215" t="s">
        <v>172</v>
      </c>
      <c r="AU230" s="215" t="s">
        <v>89</v>
      </c>
      <c r="AV230" s="14" t="s">
        <v>89</v>
      </c>
      <c r="AW230" s="14" t="s">
        <v>40</v>
      </c>
      <c r="AX230" s="14" t="s">
        <v>79</v>
      </c>
      <c r="AY230" s="215" t="s">
        <v>160</v>
      </c>
    </row>
    <row r="231" spans="2:51" s="14" customFormat="1" ht="11.25">
      <c r="B231" s="205"/>
      <c r="C231" s="206"/>
      <c r="D231" s="196" t="s">
        <v>172</v>
      </c>
      <c r="E231" s="207" t="s">
        <v>32</v>
      </c>
      <c r="F231" s="208" t="s">
        <v>342</v>
      </c>
      <c r="G231" s="206"/>
      <c r="H231" s="209">
        <v>21.478</v>
      </c>
      <c r="I231" s="210"/>
      <c r="J231" s="206"/>
      <c r="K231" s="206"/>
      <c r="L231" s="211"/>
      <c r="M231" s="212"/>
      <c r="N231" s="213"/>
      <c r="O231" s="213"/>
      <c r="P231" s="213"/>
      <c r="Q231" s="213"/>
      <c r="R231" s="213"/>
      <c r="S231" s="213"/>
      <c r="T231" s="214"/>
      <c r="AT231" s="215" t="s">
        <v>172</v>
      </c>
      <c r="AU231" s="215" t="s">
        <v>89</v>
      </c>
      <c r="AV231" s="14" t="s">
        <v>89</v>
      </c>
      <c r="AW231" s="14" t="s">
        <v>40</v>
      </c>
      <c r="AX231" s="14" t="s">
        <v>79</v>
      </c>
      <c r="AY231" s="215" t="s">
        <v>160</v>
      </c>
    </row>
    <row r="232" spans="2:51" s="14" customFormat="1" ht="11.25">
      <c r="B232" s="205"/>
      <c r="C232" s="206"/>
      <c r="D232" s="196" t="s">
        <v>172</v>
      </c>
      <c r="E232" s="207" t="s">
        <v>32</v>
      </c>
      <c r="F232" s="208" t="s">
        <v>343</v>
      </c>
      <c r="G232" s="206"/>
      <c r="H232" s="209">
        <v>61.526</v>
      </c>
      <c r="I232" s="210"/>
      <c r="J232" s="206"/>
      <c r="K232" s="206"/>
      <c r="L232" s="211"/>
      <c r="M232" s="212"/>
      <c r="N232" s="213"/>
      <c r="O232" s="213"/>
      <c r="P232" s="213"/>
      <c r="Q232" s="213"/>
      <c r="R232" s="213"/>
      <c r="S232" s="213"/>
      <c r="T232" s="214"/>
      <c r="AT232" s="215" t="s">
        <v>172</v>
      </c>
      <c r="AU232" s="215" t="s">
        <v>89</v>
      </c>
      <c r="AV232" s="14" t="s">
        <v>89</v>
      </c>
      <c r="AW232" s="14" t="s">
        <v>40</v>
      </c>
      <c r="AX232" s="14" t="s">
        <v>79</v>
      </c>
      <c r="AY232" s="215" t="s">
        <v>160</v>
      </c>
    </row>
    <row r="233" spans="2:51" s="14" customFormat="1" ht="11.25">
      <c r="B233" s="205"/>
      <c r="C233" s="206"/>
      <c r="D233" s="196" t="s">
        <v>172</v>
      </c>
      <c r="E233" s="207" t="s">
        <v>32</v>
      </c>
      <c r="F233" s="208" t="s">
        <v>344</v>
      </c>
      <c r="G233" s="206"/>
      <c r="H233" s="209">
        <v>39.91</v>
      </c>
      <c r="I233" s="210"/>
      <c r="J233" s="206"/>
      <c r="K233" s="206"/>
      <c r="L233" s="211"/>
      <c r="M233" s="212"/>
      <c r="N233" s="213"/>
      <c r="O233" s="213"/>
      <c r="P233" s="213"/>
      <c r="Q233" s="213"/>
      <c r="R233" s="213"/>
      <c r="S233" s="213"/>
      <c r="T233" s="214"/>
      <c r="AT233" s="215" t="s">
        <v>172</v>
      </c>
      <c r="AU233" s="215" t="s">
        <v>89</v>
      </c>
      <c r="AV233" s="14" t="s">
        <v>89</v>
      </c>
      <c r="AW233" s="14" t="s">
        <v>40</v>
      </c>
      <c r="AX233" s="14" t="s">
        <v>79</v>
      </c>
      <c r="AY233" s="215" t="s">
        <v>160</v>
      </c>
    </row>
    <row r="234" spans="2:51" s="14" customFormat="1" ht="11.25">
      <c r="B234" s="205"/>
      <c r="C234" s="206"/>
      <c r="D234" s="196" t="s">
        <v>172</v>
      </c>
      <c r="E234" s="207" t="s">
        <v>32</v>
      </c>
      <c r="F234" s="208" t="s">
        <v>345</v>
      </c>
      <c r="G234" s="206"/>
      <c r="H234" s="209">
        <v>21.312</v>
      </c>
      <c r="I234" s="210"/>
      <c r="J234" s="206"/>
      <c r="K234" s="206"/>
      <c r="L234" s="211"/>
      <c r="M234" s="212"/>
      <c r="N234" s="213"/>
      <c r="O234" s="213"/>
      <c r="P234" s="213"/>
      <c r="Q234" s="213"/>
      <c r="R234" s="213"/>
      <c r="S234" s="213"/>
      <c r="T234" s="214"/>
      <c r="AT234" s="215" t="s">
        <v>172</v>
      </c>
      <c r="AU234" s="215" t="s">
        <v>89</v>
      </c>
      <c r="AV234" s="14" t="s">
        <v>89</v>
      </c>
      <c r="AW234" s="14" t="s">
        <v>40</v>
      </c>
      <c r="AX234" s="14" t="s">
        <v>79</v>
      </c>
      <c r="AY234" s="215" t="s">
        <v>160</v>
      </c>
    </row>
    <row r="235" spans="2:51" s="14" customFormat="1" ht="11.25">
      <c r="B235" s="205"/>
      <c r="C235" s="206"/>
      <c r="D235" s="196" t="s">
        <v>172</v>
      </c>
      <c r="E235" s="207" t="s">
        <v>32</v>
      </c>
      <c r="F235" s="208" t="s">
        <v>346</v>
      </c>
      <c r="G235" s="206"/>
      <c r="H235" s="209">
        <v>58.408</v>
      </c>
      <c r="I235" s="210"/>
      <c r="J235" s="206"/>
      <c r="K235" s="206"/>
      <c r="L235" s="211"/>
      <c r="M235" s="212"/>
      <c r="N235" s="213"/>
      <c r="O235" s="213"/>
      <c r="P235" s="213"/>
      <c r="Q235" s="213"/>
      <c r="R235" s="213"/>
      <c r="S235" s="213"/>
      <c r="T235" s="214"/>
      <c r="AT235" s="215" t="s">
        <v>172</v>
      </c>
      <c r="AU235" s="215" t="s">
        <v>89</v>
      </c>
      <c r="AV235" s="14" t="s">
        <v>89</v>
      </c>
      <c r="AW235" s="14" t="s">
        <v>40</v>
      </c>
      <c r="AX235" s="14" t="s">
        <v>79</v>
      </c>
      <c r="AY235" s="215" t="s">
        <v>160</v>
      </c>
    </row>
    <row r="236" spans="2:51" s="14" customFormat="1" ht="11.25">
      <c r="B236" s="205"/>
      <c r="C236" s="206"/>
      <c r="D236" s="196" t="s">
        <v>172</v>
      </c>
      <c r="E236" s="207" t="s">
        <v>32</v>
      </c>
      <c r="F236" s="208" t="s">
        <v>347</v>
      </c>
      <c r="G236" s="206"/>
      <c r="H236" s="209">
        <v>33.45</v>
      </c>
      <c r="I236" s="210"/>
      <c r="J236" s="206"/>
      <c r="K236" s="206"/>
      <c r="L236" s="211"/>
      <c r="M236" s="212"/>
      <c r="N236" s="213"/>
      <c r="O236" s="213"/>
      <c r="P236" s="213"/>
      <c r="Q236" s="213"/>
      <c r="R236" s="213"/>
      <c r="S236" s="213"/>
      <c r="T236" s="214"/>
      <c r="AT236" s="215" t="s">
        <v>172</v>
      </c>
      <c r="AU236" s="215" t="s">
        <v>89</v>
      </c>
      <c r="AV236" s="14" t="s">
        <v>89</v>
      </c>
      <c r="AW236" s="14" t="s">
        <v>40</v>
      </c>
      <c r="AX236" s="14" t="s">
        <v>79</v>
      </c>
      <c r="AY236" s="215" t="s">
        <v>160</v>
      </c>
    </row>
    <row r="237" spans="2:51" s="14" customFormat="1" ht="11.25">
      <c r="B237" s="205"/>
      <c r="C237" s="206"/>
      <c r="D237" s="196" t="s">
        <v>172</v>
      </c>
      <c r="E237" s="207" t="s">
        <v>32</v>
      </c>
      <c r="F237" s="208" t="s">
        <v>348</v>
      </c>
      <c r="G237" s="206"/>
      <c r="H237" s="209">
        <v>56.138</v>
      </c>
      <c r="I237" s="210"/>
      <c r="J237" s="206"/>
      <c r="K237" s="206"/>
      <c r="L237" s="211"/>
      <c r="M237" s="212"/>
      <c r="N237" s="213"/>
      <c r="O237" s="213"/>
      <c r="P237" s="213"/>
      <c r="Q237" s="213"/>
      <c r="R237" s="213"/>
      <c r="S237" s="213"/>
      <c r="T237" s="214"/>
      <c r="AT237" s="215" t="s">
        <v>172</v>
      </c>
      <c r="AU237" s="215" t="s">
        <v>89</v>
      </c>
      <c r="AV237" s="14" t="s">
        <v>89</v>
      </c>
      <c r="AW237" s="14" t="s">
        <v>40</v>
      </c>
      <c r="AX237" s="14" t="s">
        <v>79</v>
      </c>
      <c r="AY237" s="215" t="s">
        <v>160</v>
      </c>
    </row>
    <row r="238" spans="2:51" s="14" customFormat="1" ht="11.25">
      <c r="B238" s="205"/>
      <c r="C238" s="206"/>
      <c r="D238" s="196" t="s">
        <v>172</v>
      </c>
      <c r="E238" s="207" t="s">
        <v>32</v>
      </c>
      <c r="F238" s="208" t="s">
        <v>349</v>
      </c>
      <c r="G238" s="206"/>
      <c r="H238" s="209">
        <v>56.716</v>
      </c>
      <c r="I238" s="210"/>
      <c r="J238" s="206"/>
      <c r="K238" s="206"/>
      <c r="L238" s="211"/>
      <c r="M238" s="212"/>
      <c r="N238" s="213"/>
      <c r="O238" s="213"/>
      <c r="P238" s="213"/>
      <c r="Q238" s="213"/>
      <c r="R238" s="213"/>
      <c r="S238" s="213"/>
      <c r="T238" s="214"/>
      <c r="AT238" s="215" t="s">
        <v>172</v>
      </c>
      <c r="AU238" s="215" t="s">
        <v>89</v>
      </c>
      <c r="AV238" s="14" t="s">
        <v>89</v>
      </c>
      <c r="AW238" s="14" t="s">
        <v>40</v>
      </c>
      <c r="AX238" s="14" t="s">
        <v>79</v>
      </c>
      <c r="AY238" s="215" t="s">
        <v>160</v>
      </c>
    </row>
    <row r="239" spans="2:51" s="14" customFormat="1" ht="11.25">
      <c r="B239" s="205"/>
      <c r="C239" s="206"/>
      <c r="D239" s="196" t="s">
        <v>172</v>
      </c>
      <c r="E239" s="207" t="s">
        <v>32</v>
      </c>
      <c r="F239" s="208" t="s">
        <v>350</v>
      </c>
      <c r="G239" s="206"/>
      <c r="H239" s="209">
        <v>55.934</v>
      </c>
      <c r="I239" s="210"/>
      <c r="J239" s="206"/>
      <c r="K239" s="206"/>
      <c r="L239" s="211"/>
      <c r="M239" s="212"/>
      <c r="N239" s="213"/>
      <c r="O239" s="213"/>
      <c r="P239" s="213"/>
      <c r="Q239" s="213"/>
      <c r="R239" s="213"/>
      <c r="S239" s="213"/>
      <c r="T239" s="214"/>
      <c r="AT239" s="215" t="s">
        <v>172</v>
      </c>
      <c r="AU239" s="215" t="s">
        <v>89</v>
      </c>
      <c r="AV239" s="14" t="s">
        <v>89</v>
      </c>
      <c r="AW239" s="14" t="s">
        <v>40</v>
      </c>
      <c r="AX239" s="14" t="s">
        <v>79</v>
      </c>
      <c r="AY239" s="215" t="s">
        <v>160</v>
      </c>
    </row>
    <row r="240" spans="2:51" s="14" customFormat="1" ht="11.25">
      <c r="B240" s="205"/>
      <c r="C240" s="206"/>
      <c r="D240" s="196" t="s">
        <v>172</v>
      </c>
      <c r="E240" s="207" t="s">
        <v>32</v>
      </c>
      <c r="F240" s="208" t="s">
        <v>351</v>
      </c>
      <c r="G240" s="206"/>
      <c r="H240" s="209">
        <v>56.478</v>
      </c>
      <c r="I240" s="210"/>
      <c r="J240" s="206"/>
      <c r="K240" s="206"/>
      <c r="L240" s="211"/>
      <c r="M240" s="212"/>
      <c r="N240" s="213"/>
      <c r="O240" s="213"/>
      <c r="P240" s="213"/>
      <c r="Q240" s="213"/>
      <c r="R240" s="213"/>
      <c r="S240" s="213"/>
      <c r="T240" s="214"/>
      <c r="AT240" s="215" t="s">
        <v>172</v>
      </c>
      <c r="AU240" s="215" t="s">
        <v>89</v>
      </c>
      <c r="AV240" s="14" t="s">
        <v>89</v>
      </c>
      <c r="AW240" s="14" t="s">
        <v>40</v>
      </c>
      <c r="AX240" s="14" t="s">
        <v>79</v>
      </c>
      <c r="AY240" s="215" t="s">
        <v>160</v>
      </c>
    </row>
    <row r="241" spans="2:51" s="14" customFormat="1" ht="11.25">
      <c r="B241" s="205"/>
      <c r="C241" s="206"/>
      <c r="D241" s="196" t="s">
        <v>172</v>
      </c>
      <c r="E241" s="207" t="s">
        <v>32</v>
      </c>
      <c r="F241" s="208" t="s">
        <v>352</v>
      </c>
      <c r="G241" s="206"/>
      <c r="H241" s="209">
        <v>56.138</v>
      </c>
      <c r="I241" s="210"/>
      <c r="J241" s="206"/>
      <c r="K241" s="206"/>
      <c r="L241" s="211"/>
      <c r="M241" s="212"/>
      <c r="N241" s="213"/>
      <c r="O241" s="213"/>
      <c r="P241" s="213"/>
      <c r="Q241" s="213"/>
      <c r="R241" s="213"/>
      <c r="S241" s="213"/>
      <c r="T241" s="214"/>
      <c r="AT241" s="215" t="s">
        <v>172</v>
      </c>
      <c r="AU241" s="215" t="s">
        <v>89</v>
      </c>
      <c r="AV241" s="14" t="s">
        <v>89</v>
      </c>
      <c r="AW241" s="14" t="s">
        <v>40</v>
      </c>
      <c r="AX241" s="14" t="s">
        <v>79</v>
      </c>
      <c r="AY241" s="215" t="s">
        <v>160</v>
      </c>
    </row>
    <row r="242" spans="2:51" s="14" customFormat="1" ht="11.25">
      <c r="B242" s="205"/>
      <c r="C242" s="206"/>
      <c r="D242" s="196" t="s">
        <v>172</v>
      </c>
      <c r="E242" s="207" t="s">
        <v>32</v>
      </c>
      <c r="F242" s="208" t="s">
        <v>353</v>
      </c>
      <c r="G242" s="206"/>
      <c r="H242" s="209">
        <v>56.07</v>
      </c>
      <c r="I242" s="210"/>
      <c r="J242" s="206"/>
      <c r="K242" s="206"/>
      <c r="L242" s="211"/>
      <c r="M242" s="212"/>
      <c r="N242" s="213"/>
      <c r="O242" s="213"/>
      <c r="P242" s="213"/>
      <c r="Q242" s="213"/>
      <c r="R242" s="213"/>
      <c r="S242" s="213"/>
      <c r="T242" s="214"/>
      <c r="AT242" s="215" t="s">
        <v>172</v>
      </c>
      <c r="AU242" s="215" t="s">
        <v>89</v>
      </c>
      <c r="AV242" s="14" t="s">
        <v>89</v>
      </c>
      <c r="AW242" s="14" t="s">
        <v>40</v>
      </c>
      <c r="AX242" s="14" t="s">
        <v>79</v>
      </c>
      <c r="AY242" s="215" t="s">
        <v>160</v>
      </c>
    </row>
    <row r="243" spans="2:51" s="14" customFormat="1" ht="11.25">
      <c r="B243" s="205"/>
      <c r="C243" s="206"/>
      <c r="D243" s="196" t="s">
        <v>172</v>
      </c>
      <c r="E243" s="207" t="s">
        <v>32</v>
      </c>
      <c r="F243" s="208" t="s">
        <v>354</v>
      </c>
      <c r="G243" s="206"/>
      <c r="H243" s="209">
        <v>56.07</v>
      </c>
      <c r="I243" s="210"/>
      <c r="J243" s="206"/>
      <c r="K243" s="206"/>
      <c r="L243" s="211"/>
      <c r="M243" s="212"/>
      <c r="N243" s="213"/>
      <c r="O243" s="213"/>
      <c r="P243" s="213"/>
      <c r="Q243" s="213"/>
      <c r="R243" s="213"/>
      <c r="S243" s="213"/>
      <c r="T243" s="214"/>
      <c r="AT243" s="215" t="s">
        <v>172</v>
      </c>
      <c r="AU243" s="215" t="s">
        <v>89</v>
      </c>
      <c r="AV243" s="14" t="s">
        <v>89</v>
      </c>
      <c r="AW243" s="14" t="s">
        <v>40</v>
      </c>
      <c r="AX243" s="14" t="s">
        <v>79</v>
      </c>
      <c r="AY243" s="215" t="s">
        <v>160</v>
      </c>
    </row>
    <row r="244" spans="2:51" s="14" customFormat="1" ht="11.25">
      <c r="B244" s="205"/>
      <c r="C244" s="206"/>
      <c r="D244" s="196" t="s">
        <v>172</v>
      </c>
      <c r="E244" s="207" t="s">
        <v>32</v>
      </c>
      <c r="F244" s="208" t="s">
        <v>355</v>
      </c>
      <c r="G244" s="206"/>
      <c r="H244" s="209">
        <v>56.07</v>
      </c>
      <c r="I244" s="210"/>
      <c r="J244" s="206"/>
      <c r="K244" s="206"/>
      <c r="L244" s="211"/>
      <c r="M244" s="212"/>
      <c r="N244" s="213"/>
      <c r="O244" s="213"/>
      <c r="P244" s="213"/>
      <c r="Q244" s="213"/>
      <c r="R244" s="213"/>
      <c r="S244" s="213"/>
      <c r="T244" s="214"/>
      <c r="AT244" s="215" t="s">
        <v>172</v>
      </c>
      <c r="AU244" s="215" t="s">
        <v>89</v>
      </c>
      <c r="AV244" s="14" t="s">
        <v>89</v>
      </c>
      <c r="AW244" s="14" t="s">
        <v>40</v>
      </c>
      <c r="AX244" s="14" t="s">
        <v>79</v>
      </c>
      <c r="AY244" s="215" t="s">
        <v>160</v>
      </c>
    </row>
    <row r="245" spans="2:51" s="14" customFormat="1" ht="11.25">
      <c r="B245" s="205"/>
      <c r="C245" s="206"/>
      <c r="D245" s="196" t="s">
        <v>172</v>
      </c>
      <c r="E245" s="207" t="s">
        <v>32</v>
      </c>
      <c r="F245" s="208" t="s">
        <v>356</v>
      </c>
      <c r="G245" s="206"/>
      <c r="H245" s="209">
        <v>56.206</v>
      </c>
      <c r="I245" s="210"/>
      <c r="J245" s="206"/>
      <c r="K245" s="206"/>
      <c r="L245" s="211"/>
      <c r="M245" s="212"/>
      <c r="N245" s="213"/>
      <c r="O245" s="213"/>
      <c r="P245" s="213"/>
      <c r="Q245" s="213"/>
      <c r="R245" s="213"/>
      <c r="S245" s="213"/>
      <c r="T245" s="214"/>
      <c r="AT245" s="215" t="s">
        <v>172</v>
      </c>
      <c r="AU245" s="215" t="s">
        <v>89</v>
      </c>
      <c r="AV245" s="14" t="s">
        <v>89</v>
      </c>
      <c r="AW245" s="14" t="s">
        <v>40</v>
      </c>
      <c r="AX245" s="14" t="s">
        <v>79</v>
      </c>
      <c r="AY245" s="215" t="s">
        <v>160</v>
      </c>
    </row>
    <row r="246" spans="2:51" s="14" customFormat="1" ht="11.25">
      <c r="B246" s="205"/>
      <c r="C246" s="206"/>
      <c r="D246" s="196" t="s">
        <v>172</v>
      </c>
      <c r="E246" s="207" t="s">
        <v>32</v>
      </c>
      <c r="F246" s="208" t="s">
        <v>357</v>
      </c>
      <c r="G246" s="206"/>
      <c r="H246" s="209">
        <v>53.302</v>
      </c>
      <c r="I246" s="210"/>
      <c r="J246" s="206"/>
      <c r="K246" s="206"/>
      <c r="L246" s="211"/>
      <c r="M246" s="212"/>
      <c r="N246" s="213"/>
      <c r="O246" s="213"/>
      <c r="P246" s="213"/>
      <c r="Q246" s="213"/>
      <c r="R246" s="213"/>
      <c r="S246" s="213"/>
      <c r="T246" s="214"/>
      <c r="AT246" s="215" t="s">
        <v>172</v>
      </c>
      <c r="AU246" s="215" t="s">
        <v>89</v>
      </c>
      <c r="AV246" s="14" t="s">
        <v>89</v>
      </c>
      <c r="AW246" s="14" t="s">
        <v>40</v>
      </c>
      <c r="AX246" s="14" t="s">
        <v>79</v>
      </c>
      <c r="AY246" s="215" t="s">
        <v>160</v>
      </c>
    </row>
    <row r="247" spans="2:51" s="14" customFormat="1" ht="11.25">
      <c r="B247" s="205"/>
      <c r="C247" s="206"/>
      <c r="D247" s="196" t="s">
        <v>172</v>
      </c>
      <c r="E247" s="207" t="s">
        <v>32</v>
      </c>
      <c r="F247" s="208" t="s">
        <v>358</v>
      </c>
      <c r="G247" s="206"/>
      <c r="H247" s="209">
        <v>22.394</v>
      </c>
      <c r="I247" s="210"/>
      <c r="J247" s="206"/>
      <c r="K247" s="206"/>
      <c r="L247" s="211"/>
      <c r="M247" s="212"/>
      <c r="N247" s="213"/>
      <c r="O247" s="213"/>
      <c r="P247" s="213"/>
      <c r="Q247" s="213"/>
      <c r="R247" s="213"/>
      <c r="S247" s="213"/>
      <c r="T247" s="214"/>
      <c r="AT247" s="215" t="s">
        <v>172</v>
      </c>
      <c r="AU247" s="215" t="s">
        <v>89</v>
      </c>
      <c r="AV247" s="14" t="s">
        <v>89</v>
      </c>
      <c r="AW247" s="14" t="s">
        <v>40</v>
      </c>
      <c r="AX247" s="14" t="s">
        <v>79</v>
      </c>
      <c r="AY247" s="215" t="s">
        <v>160</v>
      </c>
    </row>
    <row r="248" spans="2:51" s="14" customFormat="1" ht="11.25">
      <c r="B248" s="205"/>
      <c r="C248" s="206"/>
      <c r="D248" s="196" t="s">
        <v>172</v>
      </c>
      <c r="E248" s="207" t="s">
        <v>32</v>
      </c>
      <c r="F248" s="208" t="s">
        <v>359</v>
      </c>
      <c r="G248" s="206"/>
      <c r="H248" s="209">
        <v>15.518</v>
      </c>
      <c r="I248" s="210"/>
      <c r="J248" s="206"/>
      <c r="K248" s="206"/>
      <c r="L248" s="211"/>
      <c r="M248" s="212"/>
      <c r="N248" s="213"/>
      <c r="O248" s="213"/>
      <c r="P248" s="213"/>
      <c r="Q248" s="213"/>
      <c r="R248" s="213"/>
      <c r="S248" s="213"/>
      <c r="T248" s="214"/>
      <c r="AT248" s="215" t="s">
        <v>172</v>
      </c>
      <c r="AU248" s="215" t="s">
        <v>89</v>
      </c>
      <c r="AV248" s="14" t="s">
        <v>89</v>
      </c>
      <c r="AW248" s="14" t="s">
        <v>40</v>
      </c>
      <c r="AX248" s="14" t="s">
        <v>79</v>
      </c>
      <c r="AY248" s="215" t="s">
        <v>160</v>
      </c>
    </row>
    <row r="249" spans="2:51" s="14" customFormat="1" ht="11.25">
      <c r="B249" s="205"/>
      <c r="C249" s="206"/>
      <c r="D249" s="196" t="s">
        <v>172</v>
      </c>
      <c r="E249" s="207" t="s">
        <v>32</v>
      </c>
      <c r="F249" s="208" t="s">
        <v>360</v>
      </c>
      <c r="G249" s="206"/>
      <c r="H249" s="209">
        <v>30.758</v>
      </c>
      <c r="I249" s="210"/>
      <c r="J249" s="206"/>
      <c r="K249" s="206"/>
      <c r="L249" s="211"/>
      <c r="M249" s="212"/>
      <c r="N249" s="213"/>
      <c r="O249" s="213"/>
      <c r="P249" s="213"/>
      <c r="Q249" s="213"/>
      <c r="R249" s="213"/>
      <c r="S249" s="213"/>
      <c r="T249" s="214"/>
      <c r="AT249" s="215" t="s">
        <v>172</v>
      </c>
      <c r="AU249" s="215" t="s">
        <v>89</v>
      </c>
      <c r="AV249" s="14" t="s">
        <v>89</v>
      </c>
      <c r="AW249" s="14" t="s">
        <v>40</v>
      </c>
      <c r="AX249" s="14" t="s">
        <v>79</v>
      </c>
      <c r="AY249" s="215" t="s">
        <v>160</v>
      </c>
    </row>
    <row r="250" spans="2:51" s="14" customFormat="1" ht="11.25">
      <c r="B250" s="205"/>
      <c r="C250" s="206"/>
      <c r="D250" s="196" t="s">
        <v>172</v>
      </c>
      <c r="E250" s="207" t="s">
        <v>32</v>
      </c>
      <c r="F250" s="208" t="s">
        <v>361</v>
      </c>
      <c r="G250" s="206"/>
      <c r="H250" s="209">
        <v>31.098</v>
      </c>
      <c r="I250" s="210"/>
      <c r="J250" s="206"/>
      <c r="K250" s="206"/>
      <c r="L250" s="211"/>
      <c r="M250" s="212"/>
      <c r="N250" s="213"/>
      <c r="O250" s="213"/>
      <c r="P250" s="213"/>
      <c r="Q250" s="213"/>
      <c r="R250" s="213"/>
      <c r="S250" s="213"/>
      <c r="T250" s="214"/>
      <c r="AT250" s="215" t="s">
        <v>172</v>
      </c>
      <c r="AU250" s="215" t="s">
        <v>89</v>
      </c>
      <c r="AV250" s="14" t="s">
        <v>89</v>
      </c>
      <c r="AW250" s="14" t="s">
        <v>40</v>
      </c>
      <c r="AX250" s="14" t="s">
        <v>79</v>
      </c>
      <c r="AY250" s="215" t="s">
        <v>160</v>
      </c>
    </row>
    <row r="251" spans="2:51" s="14" customFormat="1" ht="11.25">
      <c r="B251" s="205"/>
      <c r="C251" s="206"/>
      <c r="D251" s="196" t="s">
        <v>172</v>
      </c>
      <c r="E251" s="207" t="s">
        <v>32</v>
      </c>
      <c r="F251" s="208" t="s">
        <v>362</v>
      </c>
      <c r="G251" s="206"/>
      <c r="H251" s="209">
        <v>40.54</v>
      </c>
      <c r="I251" s="210"/>
      <c r="J251" s="206"/>
      <c r="K251" s="206"/>
      <c r="L251" s="211"/>
      <c r="M251" s="212"/>
      <c r="N251" s="213"/>
      <c r="O251" s="213"/>
      <c r="P251" s="213"/>
      <c r="Q251" s="213"/>
      <c r="R251" s="213"/>
      <c r="S251" s="213"/>
      <c r="T251" s="214"/>
      <c r="AT251" s="215" t="s">
        <v>172</v>
      </c>
      <c r="AU251" s="215" t="s">
        <v>89</v>
      </c>
      <c r="AV251" s="14" t="s">
        <v>89</v>
      </c>
      <c r="AW251" s="14" t="s">
        <v>40</v>
      </c>
      <c r="AX251" s="14" t="s">
        <v>79</v>
      </c>
      <c r="AY251" s="215" t="s">
        <v>160</v>
      </c>
    </row>
    <row r="252" spans="2:51" s="14" customFormat="1" ht="11.25">
      <c r="B252" s="205"/>
      <c r="C252" s="206"/>
      <c r="D252" s="196" t="s">
        <v>172</v>
      </c>
      <c r="E252" s="207" t="s">
        <v>32</v>
      </c>
      <c r="F252" s="208" t="s">
        <v>363</v>
      </c>
      <c r="G252" s="206"/>
      <c r="H252" s="209">
        <v>56.574</v>
      </c>
      <c r="I252" s="210"/>
      <c r="J252" s="206"/>
      <c r="K252" s="206"/>
      <c r="L252" s="211"/>
      <c r="M252" s="212"/>
      <c r="N252" s="213"/>
      <c r="O252" s="213"/>
      <c r="P252" s="213"/>
      <c r="Q252" s="213"/>
      <c r="R252" s="213"/>
      <c r="S252" s="213"/>
      <c r="T252" s="214"/>
      <c r="AT252" s="215" t="s">
        <v>172</v>
      </c>
      <c r="AU252" s="215" t="s">
        <v>89</v>
      </c>
      <c r="AV252" s="14" t="s">
        <v>89</v>
      </c>
      <c r="AW252" s="14" t="s">
        <v>40</v>
      </c>
      <c r="AX252" s="14" t="s">
        <v>79</v>
      </c>
      <c r="AY252" s="215" t="s">
        <v>160</v>
      </c>
    </row>
    <row r="253" spans="2:51" s="14" customFormat="1" ht="11.25">
      <c r="B253" s="205"/>
      <c r="C253" s="206"/>
      <c r="D253" s="196" t="s">
        <v>172</v>
      </c>
      <c r="E253" s="207" t="s">
        <v>32</v>
      </c>
      <c r="F253" s="208" t="s">
        <v>364</v>
      </c>
      <c r="G253" s="206"/>
      <c r="H253" s="209">
        <v>31.336</v>
      </c>
      <c r="I253" s="210"/>
      <c r="J253" s="206"/>
      <c r="K253" s="206"/>
      <c r="L253" s="211"/>
      <c r="M253" s="212"/>
      <c r="N253" s="213"/>
      <c r="O253" s="213"/>
      <c r="P253" s="213"/>
      <c r="Q253" s="213"/>
      <c r="R253" s="213"/>
      <c r="S253" s="213"/>
      <c r="T253" s="214"/>
      <c r="AT253" s="215" t="s">
        <v>172</v>
      </c>
      <c r="AU253" s="215" t="s">
        <v>89</v>
      </c>
      <c r="AV253" s="14" t="s">
        <v>89</v>
      </c>
      <c r="AW253" s="14" t="s">
        <v>40</v>
      </c>
      <c r="AX253" s="14" t="s">
        <v>79</v>
      </c>
      <c r="AY253" s="215" t="s">
        <v>160</v>
      </c>
    </row>
    <row r="254" spans="2:51" s="14" customFormat="1" ht="11.25">
      <c r="B254" s="205"/>
      <c r="C254" s="206"/>
      <c r="D254" s="196" t="s">
        <v>172</v>
      </c>
      <c r="E254" s="207" t="s">
        <v>32</v>
      </c>
      <c r="F254" s="208" t="s">
        <v>365</v>
      </c>
      <c r="G254" s="206"/>
      <c r="H254" s="209">
        <v>26.852</v>
      </c>
      <c r="I254" s="210"/>
      <c r="J254" s="206"/>
      <c r="K254" s="206"/>
      <c r="L254" s="211"/>
      <c r="M254" s="212"/>
      <c r="N254" s="213"/>
      <c r="O254" s="213"/>
      <c r="P254" s="213"/>
      <c r="Q254" s="213"/>
      <c r="R254" s="213"/>
      <c r="S254" s="213"/>
      <c r="T254" s="214"/>
      <c r="AT254" s="215" t="s">
        <v>172</v>
      </c>
      <c r="AU254" s="215" t="s">
        <v>89</v>
      </c>
      <c r="AV254" s="14" t="s">
        <v>89</v>
      </c>
      <c r="AW254" s="14" t="s">
        <v>40</v>
      </c>
      <c r="AX254" s="14" t="s">
        <v>79</v>
      </c>
      <c r="AY254" s="215" t="s">
        <v>160</v>
      </c>
    </row>
    <row r="255" spans="2:51" s="14" customFormat="1" ht="11.25">
      <c r="B255" s="205"/>
      <c r="C255" s="206"/>
      <c r="D255" s="196" t="s">
        <v>172</v>
      </c>
      <c r="E255" s="207" t="s">
        <v>32</v>
      </c>
      <c r="F255" s="208" t="s">
        <v>366</v>
      </c>
      <c r="G255" s="206"/>
      <c r="H255" s="209">
        <v>21.558</v>
      </c>
      <c r="I255" s="210"/>
      <c r="J255" s="206"/>
      <c r="K255" s="206"/>
      <c r="L255" s="211"/>
      <c r="M255" s="212"/>
      <c r="N255" s="213"/>
      <c r="O255" s="213"/>
      <c r="P255" s="213"/>
      <c r="Q255" s="213"/>
      <c r="R255" s="213"/>
      <c r="S255" s="213"/>
      <c r="T255" s="214"/>
      <c r="AT255" s="215" t="s">
        <v>172</v>
      </c>
      <c r="AU255" s="215" t="s">
        <v>89</v>
      </c>
      <c r="AV255" s="14" t="s">
        <v>89</v>
      </c>
      <c r="AW255" s="14" t="s">
        <v>40</v>
      </c>
      <c r="AX255" s="14" t="s">
        <v>79</v>
      </c>
      <c r="AY255" s="215" t="s">
        <v>160</v>
      </c>
    </row>
    <row r="256" spans="2:51" s="14" customFormat="1" ht="11.25">
      <c r="B256" s="205"/>
      <c r="C256" s="206"/>
      <c r="D256" s="196" t="s">
        <v>172</v>
      </c>
      <c r="E256" s="207" t="s">
        <v>32</v>
      </c>
      <c r="F256" s="208" t="s">
        <v>367</v>
      </c>
      <c r="G256" s="206"/>
      <c r="H256" s="209">
        <v>18.858</v>
      </c>
      <c r="I256" s="210"/>
      <c r="J256" s="206"/>
      <c r="K256" s="206"/>
      <c r="L256" s="211"/>
      <c r="M256" s="212"/>
      <c r="N256" s="213"/>
      <c r="O256" s="213"/>
      <c r="P256" s="213"/>
      <c r="Q256" s="213"/>
      <c r="R256" s="213"/>
      <c r="S256" s="213"/>
      <c r="T256" s="214"/>
      <c r="AT256" s="215" t="s">
        <v>172</v>
      </c>
      <c r="AU256" s="215" t="s">
        <v>89</v>
      </c>
      <c r="AV256" s="14" t="s">
        <v>89</v>
      </c>
      <c r="AW256" s="14" t="s">
        <v>40</v>
      </c>
      <c r="AX256" s="14" t="s">
        <v>79</v>
      </c>
      <c r="AY256" s="215" t="s">
        <v>160</v>
      </c>
    </row>
    <row r="257" spans="2:51" s="14" customFormat="1" ht="11.25">
      <c r="B257" s="205"/>
      <c r="C257" s="206"/>
      <c r="D257" s="196" t="s">
        <v>172</v>
      </c>
      <c r="E257" s="207" t="s">
        <v>32</v>
      </c>
      <c r="F257" s="208" t="s">
        <v>368</v>
      </c>
      <c r="G257" s="206"/>
      <c r="H257" s="209">
        <v>27.056</v>
      </c>
      <c r="I257" s="210"/>
      <c r="J257" s="206"/>
      <c r="K257" s="206"/>
      <c r="L257" s="211"/>
      <c r="M257" s="212"/>
      <c r="N257" s="213"/>
      <c r="O257" s="213"/>
      <c r="P257" s="213"/>
      <c r="Q257" s="213"/>
      <c r="R257" s="213"/>
      <c r="S257" s="213"/>
      <c r="T257" s="214"/>
      <c r="AT257" s="215" t="s">
        <v>172</v>
      </c>
      <c r="AU257" s="215" t="s">
        <v>89</v>
      </c>
      <c r="AV257" s="14" t="s">
        <v>89</v>
      </c>
      <c r="AW257" s="14" t="s">
        <v>40</v>
      </c>
      <c r="AX257" s="14" t="s">
        <v>79</v>
      </c>
      <c r="AY257" s="215" t="s">
        <v>160</v>
      </c>
    </row>
    <row r="258" spans="2:51" s="14" customFormat="1" ht="11.25">
      <c r="B258" s="205"/>
      <c r="C258" s="206"/>
      <c r="D258" s="196" t="s">
        <v>172</v>
      </c>
      <c r="E258" s="207" t="s">
        <v>32</v>
      </c>
      <c r="F258" s="208" t="s">
        <v>369</v>
      </c>
      <c r="G258" s="206"/>
      <c r="H258" s="209">
        <v>21.558</v>
      </c>
      <c r="I258" s="210"/>
      <c r="J258" s="206"/>
      <c r="K258" s="206"/>
      <c r="L258" s="211"/>
      <c r="M258" s="212"/>
      <c r="N258" s="213"/>
      <c r="O258" s="213"/>
      <c r="P258" s="213"/>
      <c r="Q258" s="213"/>
      <c r="R258" s="213"/>
      <c r="S258" s="213"/>
      <c r="T258" s="214"/>
      <c r="AT258" s="215" t="s">
        <v>172</v>
      </c>
      <c r="AU258" s="215" t="s">
        <v>89</v>
      </c>
      <c r="AV258" s="14" t="s">
        <v>89</v>
      </c>
      <c r="AW258" s="14" t="s">
        <v>40</v>
      </c>
      <c r="AX258" s="14" t="s">
        <v>79</v>
      </c>
      <c r="AY258" s="215" t="s">
        <v>160</v>
      </c>
    </row>
    <row r="259" spans="2:51" s="14" customFormat="1" ht="11.25">
      <c r="B259" s="205"/>
      <c r="C259" s="206"/>
      <c r="D259" s="196" t="s">
        <v>172</v>
      </c>
      <c r="E259" s="207" t="s">
        <v>32</v>
      </c>
      <c r="F259" s="208" t="s">
        <v>370</v>
      </c>
      <c r="G259" s="206"/>
      <c r="H259" s="209">
        <v>18.858</v>
      </c>
      <c r="I259" s="210"/>
      <c r="J259" s="206"/>
      <c r="K259" s="206"/>
      <c r="L259" s="211"/>
      <c r="M259" s="212"/>
      <c r="N259" s="213"/>
      <c r="O259" s="213"/>
      <c r="P259" s="213"/>
      <c r="Q259" s="213"/>
      <c r="R259" s="213"/>
      <c r="S259" s="213"/>
      <c r="T259" s="214"/>
      <c r="AT259" s="215" t="s">
        <v>172</v>
      </c>
      <c r="AU259" s="215" t="s">
        <v>89</v>
      </c>
      <c r="AV259" s="14" t="s">
        <v>89</v>
      </c>
      <c r="AW259" s="14" t="s">
        <v>40</v>
      </c>
      <c r="AX259" s="14" t="s">
        <v>79</v>
      </c>
      <c r="AY259" s="215" t="s">
        <v>160</v>
      </c>
    </row>
    <row r="260" spans="2:51" s="14" customFormat="1" ht="11.25">
      <c r="B260" s="205"/>
      <c r="C260" s="206"/>
      <c r="D260" s="196" t="s">
        <v>172</v>
      </c>
      <c r="E260" s="207" t="s">
        <v>32</v>
      </c>
      <c r="F260" s="208" t="s">
        <v>371</v>
      </c>
      <c r="G260" s="206"/>
      <c r="H260" s="209">
        <v>35.822</v>
      </c>
      <c r="I260" s="210"/>
      <c r="J260" s="206"/>
      <c r="K260" s="206"/>
      <c r="L260" s="211"/>
      <c r="M260" s="212"/>
      <c r="N260" s="213"/>
      <c r="O260" s="213"/>
      <c r="P260" s="213"/>
      <c r="Q260" s="213"/>
      <c r="R260" s="213"/>
      <c r="S260" s="213"/>
      <c r="T260" s="214"/>
      <c r="AT260" s="215" t="s">
        <v>172</v>
      </c>
      <c r="AU260" s="215" t="s">
        <v>89</v>
      </c>
      <c r="AV260" s="14" t="s">
        <v>89</v>
      </c>
      <c r="AW260" s="14" t="s">
        <v>40</v>
      </c>
      <c r="AX260" s="14" t="s">
        <v>79</v>
      </c>
      <c r="AY260" s="215" t="s">
        <v>160</v>
      </c>
    </row>
    <row r="261" spans="2:51" s="14" customFormat="1" ht="11.25">
      <c r="B261" s="205"/>
      <c r="C261" s="206"/>
      <c r="D261" s="196" t="s">
        <v>172</v>
      </c>
      <c r="E261" s="207" t="s">
        <v>32</v>
      </c>
      <c r="F261" s="208" t="s">
        <v>372</v>
      </c>
      <c r="G261" s="206"/>
      <c r="H261" s="209">
        <v>36.196</v>
      </c>
      <c r="I261" s="210"/>
      <c r="J261" s="206"/>
      <c r="K261" s="206"/>
      <c r="L261" s="211"/>
      <c r="M261" s="212"/>
      <c r="N261" s="213"/>
      <c r="O261" s="213"/>
      <c r="P261" s="213"/>
      <c r="Q261" s="213"/>
      <c r="R261" s="213"/>
      <c r="S261" s="213"/>
      <c r="T261" s="214"/>
      <c r="AT261" s="215" t="s">
        <v>172</v>
      </c>
      <c r="AU261" s="215" t="s">
        <v>89</v>
      </c>
      <c r="AV261" s="14" t="s">
        <v>89</v>
      </c>
      <c r="AW261" s="14" t="s">
        <v>40</v>
      </c>
      <c r="AX261" s="14" t="s">
        <v>79</v>
      </c>
      <c r="AY261" s="215" t="s">
        <v>160</v>
      </c>
    </row>
    <row r="262" spans="2:51" s="14" customFormat="1" ht="11.25">
      <c r="B262" s="205"/>
      <c r="C262" s="206"/>
      <c r="D262" s="196" t="s">
        <v>172</v>
      </c>
      <c r="E262" s="207" t="s">
        <v>32</v>
      </c>
      <c r="F262" s="208" t="s">
        <v>373</v>
      </c>
      <c r="G262" s="206"/>
      <c r="H262" s="209">
        <v>29.736</v>
      </c>
      <c r="I262" s="210"/>
      <c r="J262" s="206"/>
      <c r="K262" s="206"/>
      <c r="L262" s="211"/>
      <c r="M262" s="212"/>
      <c r="N262" s="213"/>
      <c r="O262" s="213"/>
      <c r="P262" s="213"/>
      <c r="Q262" s="213"/>
      <c r="R262" s="213"/>
      <c r="S262" s="213"/>
      <c r="T262" s="214"/>
      <c r="AT262" s="215" t="s">
        <v>172</v>
      </c>
      <c r="AU262" s="215" t="s">
        <v>89</v>
      </c>
      <c r="AV262" s="14" t="s">
        <v>89</v>
      </c>
      <c r="AW262" s="14" t="s">
        <v>40</v>
      </c>
      <c r="AX262" s="14" t="s">
        <v>79</v>
      </c>
      <c r="AY262" s="215" t="s">
        <v>160</v>
      </c>
    </row>
    <row r="263" spans="2:51" s="14" customFormat="1" ht="11.25">
      <c r="B263" s="205"/>
      <c r="C263" s="206"/>
      <c r="D263" s="196" t="s">
        <v>172</v>
      </c>
      <c r="E263" s="207" t="s">
        <v>32</v>
      </c>
      <c r="F263" s="208" t="s">
        <v>374</v>
      </c>
      <c r="G263" s="206"/>
      <c r="H263" s="209">
        <v>33.1</v>
      </c>
      <c r="I263" s="210"/>
      <c r="J263" s="206"/>
      <c r="K263" s="206"/>
      <c r="L263" s="211"/>
      <c r="M263" s="212"/>
      <c r="N263" s="213"/>
      <c r="O263" s="213"/>
      <c r="P263" s="213"/>
      <c r="Q263" s="213"/>
      <c r="R263" s="213"/>
      <c r="S263" s="213"/>
      <c r="T263" s="214"/>
      <c r="AT263" s="215" t="s">
        <v>172</v>
      </c>
      <c r="AU263" s="215" t="s">
        <v>89</v>
      </c>
      <c r="AV263" s="14" t="s">
        <v>89</v>
      </c>
      <c r="AW263" s="14" t="s">
        <v>40</v>
      </c>
      <c r="AX263" s="14" t="s">
        <v>79</v>
      </c>
      <c r="AY263" s="215" t="s">
        <v>160</v>
      </c>
    </row>
    <row r="264" spans="2:51" s="16" customFormat="1" ht="11.25">
      <c r="B264" s="237"/>
      <c r="C264" s="238"/>
      <c r="D264" s="196" t="s">
        <v>172</v>
      </c>
      <c r="E264" s="239" t="s">
        <v>32</v>
      </c>
      <c r="F264" s="240" t="s">
        <v>375</v>
      </c>
      <c r="G264" s="238"/>
      <c r="H264" s="241">
        <v>1682.634</v>
      </c>
      <c r="I264" s="242"/>
      <c r="J264" s="238"/>
      <c r="K264" s="238"/>
      <c r="L264" s="243"/>
      <c r="M264" s="244"/>
      <c r="N264" s="245"/>
      <c r="O264" s="245"/>
      <c r="P264" s="245"/>
      <c r="Q264" s="245"/>
      <c r="R264" s="245"/>
      <c r="S264" s="245"/>
      <c r="T264" s="246"/>
      <c r="AT264" s="247" t="s">
        <v>172</v>
      </c>
      <c r="AU264" s="247" t="s">
        <v>89</v>
      </c>
      <c r="AV264" s="16" t="s">
        <v>161</v>
      </c>
      <c r="AW264" s="16" t="s">
        <v>40</v>
      </c>
      <c r="AX264" s="16" t="s">
        <v>79</v>
      </c>
      <c r="AY264" s="247" t="s">
        <v>160</v>
      </c>
    </row>
    <row r="265" spans="2:51" s="13" customFormat="1" ht="11.25">
      <c r="B265" s="194"/>
      <c r="C265" s="195"/>
      <c r="D265" s="196" t="s">
        <v>172</v>
      </c>
      <c r="E265" s="197" t="s">
        <v>32</v>
      </c>
      <c r="F265" s="198" t="s">
        <v>376</v>
      </c>
      <c r="G265" s="195"/>
      <c r="H265" s="197" t="s">
        <v>32</v>
      </c>
      <c r="I265" s="199"/>
      <c r="J265" s="195"/>
      <c r="K265" s="195"/>
      <c r="L265" s="200"/>
      <c r="M265" s="201"/>
      <c r="N265" s="202"/>
      <c r="O265" s="202"/>
      <c r="P265" s="202"/>
      <c r="Q265" s="202"/>
      <c r="R265" s="202"/>
      <c r="S265" s="202"/>
      <c r="T265" s="203"/>
      <c r="AT265" s="204" t="s">
        <v>172</v>
      </c>
      <c r="AU265" s="204" t="s">
        <v>89</v>
      </c>
      <c r="AV265" s="13" t="s">
        <v>87</v>
      </c>
      <c r="AW265" s="13" t="s">
        <v>40</v>
      </c>
      <c r="AX265" s="13" t="s">
        <v>79</v>
      </c>
      <c r="AY265" s="204" t="s">
        <v>160</v>
      </c>
    </row>
    <row r="266" spans="2:51" s="14" customFormat="1" ht="11.25">
      <c r="B266" s="205"/>
      <c r="C266" s="206"/>
      <c r="D266" s="196" t="s">
        <v>172</v>
      </c>
      <c r="E266" s="207" t="s">
        <v>32</v>
      </c>
      <c r="F266" s="208" t="s">
        <v>377</v>
      </c>
      <c r="G266" s="206"/>
      <c r="H266" s="209">
        <v>252.395</v>
      </c>
      <c r="I266" s="210"/>
      <c r="J266" s="206"/>
      <c r="K266" s="206"/>
      <c r="L266" s="211"/>
      <c r="M266" s="212"/>
      <c r="N266" s="213"/>
      <c r="O266" s="213"/>
      <c r="P266" s="213"/>
      <c r="Q266" s="213"/>
      <c r="R266" s="213"/>
      <c r="S266" s="213"/>
      <c r="T266" s="214"/>
      <c r="AT266" s="215" t="s">
        <v>172</v>
      </c>
      <c r="AU266" s="215" t="s">
        <v>89</v>
      </c>
      <c r="AV266" s="14" t="s">
        <v>89</v>
      </c>
      <c r="AW266" s="14" t="s">
        <v>40</v>
      </c>
      <c r="AX266" s="14" t="s">
        <v>79</v>
      </c>
      <c r="AY266" s="215" t="s">
        <v>160</v>
      </c>
    </row>
    <row r="267" spans="2:51" s="13" customFormat="1" ht="11.25">
      <c r="B267" s="194"/>
      <c r="C267" s="195"/>
      <c r="D267" s="196" t="s">
        <v>172</v>
      </c>
      <c r="E267" s="197" t="s">
        <v>32</v>
      </c>
      <c r="F267" s="198" t="s">
        <v>378</v>
      </c>
      <c r="G267" s="195"/>
      <c r="H267" s="197" t="s">
        <v>32</v>
      </c>
      <c r="I267" s="199"/>
      <c r="J267" s="195"/>
      <c r="K267" s="195"/>
      <c r="L267" s="200"/>
      <c r="M267" s="201"/>
      <c r="N267" s="202"/>
      <c r="O267" s="202"/>
      <c r="P267" s="202"/>
      <c r="Q267" s="202"/>
      <c r="R267" s="202"/>
      <c r="S267" s="202"/>
      <c r="T267" s="203"/>
      <c r="AT267" s="204" t="s">
        <v>172</v>
      </c>
      <c r="AU267" s="204" t="s">
        <v>89</v>
      </c>
      <c r="AV267" s="13" t="s">
        <v>87</v>
      </c>
      <c r="AW267" s="13" t="s">
        <v>40</v>
      </c>
      <c r="AX267" s="13" t="s">
        <v>79</v>
      </c>
      <c r="AY267" s="204" t="s">
        <v>160</v>
      </c>
    </row>
    <row r="268" spans="2:51" s="14" customFormat="1" ht="11.25">
      <c r="B268" s="205"/>
      <c r="C268" s="206"/>
      <c r="D268" s="196" t="s">
        <v>172</v>
      </c>
      <c r="E268" s="207" t="s">
        <v>32</v>
      </c>
      <c r="F268" s="208" t="s">
        <v>379</v>
      </c>
      <c r="G268" s="206"/>
      <c r="H268" s="209">
        <v>-423.937</v>
      </c>
      <c r="I268" s="210"/>
      <c r="J268" s="206"/>
      <c r="K268" s="206"/>
      <c r="L268" s="211"/>
      <c r="M268" s="212"/>
      <c r="N268" s="213"/>
      <c r="O268" s="213"/>
      <c r="P268" s="213"/>
      <c r="Q268" s="213"/>
      <c r="R268" s="213"/>
      <c r="S268" s="213"/>
      <c r="T268" s="214"/>
      <c r="AT268" s="215" t="s">
        <v>172</v>
      </c>
      <c r="AU268" s="215" t="s">
        <v>89</v>
      </c>
      <c r="AV268" s="14" t="s">
        <v>89</v>
      </c>
      <c r="AW268" s="14" t="s">
        <v>40</v>
      </c>
      <c r="AX268" s="14" t="s">
        <v>79</v>
      </c>
      <c r="AY268" s="215" t="s">
        <v>160</v>
      </c>
    </row>
    <row r="269" spans="2:51" s="13" customFormat="1" ht="11.25">
      <c r="B269" s="194"/>
      <c r="C269" s="195"/>
      <c r="D269" s="196" t="s">
        <v>172</v>
      </c>
      <c r="E269" s="197" t="s">
        <v>32</v>
      </c>
      <c r="F269" s="198" t="s">
        <v>380</v>
      </c>
      <c r="G269" s="195"/>
      <c r="H269" s="197" t="s">
        <v>32</v>
      </c>
      <c r="I269" s="199"/>
      <c r="J269" s="195"/>
      <c r="K269" s="195"/>
      <c r="L269" s="200"/>
      <c r="M269" s="201"/>
      <c r="N269" s="202"/>
      <c r="O269" s="202"/>
      <c r="P269" s="202"/>
      <c r="Q269" s="202"/>
      <c r="R269" s="202"/>
      <c r="S269" s="202"/>
      <c r="T269" s="203"/>
      <c r="AT269" s="204" t="s">
        <v>172</v>
      </c>
      <c r="AU269" s="204" t="s">
        <v>89</v>
      </c>
      <c r="AV269" s="13" t="s">
        <v>87</v>
      </c>
      <c r="AW269" s="13" t="s">
        <v>40</v>
      </c>
      <c r="AX269" s="13" t="s">
        <v>79</v>
      </c>
      <c r="AY269" s="204" t="s">
        <v>160</v>
      </c>
    </row>
    <row r="270" spans="2:51" s="14" customFormat="1" ht="11.25">
      <c r="B270" s="205"/>
      <c r="C270" s="206"/>
      <c r="D270" s="196" t="s">
        <v>172</v>
      </c>
      <c r="E270" s="207" t="s">
        <v>32</v>
      </c>
      <c r="F270" s="208" t="s">
        <v>381</v>
      </c>
      <c r="G270" s="206"/>
      <c r="H270" s="209">
        <v>-283.54</v>
      </c>
      <c r="I270" s="210"/>
      <c r="J270" s="206"/>
      <c r="K270" s="206"/>
      <c r="L270" s="211"/>
      <c r="M270" s="212"/>
      <c r="N270" s="213"/>
      <c r="O270" s="213"/>
      <c r="P270" s="213"/>
      <c r="Q270" s="213"/>
      <c r="R270" s="213"/>
      <c r="S270" s="213"/>
      <c r="T270" s="214"/>
      <c r="AT270" s="215" t="s">
        <v>172</v>
      </c>
      <c r="AU270" s="215" t="s">
        <v>89</v>
      </c>
      <c r="AV270" s="14" t="s">
        <v>89</v>
      </c>
      <c r="AW270" s="14" t="s">
        <v>40</v>
      </c>
      <c r="AX270" s="14" t="s">
        <v>79</v>
      </c>
      <c r="AY270" s="215" t="s">
        <v>160</v>
      </c>
    </row>
    <row r="271" spans="2:51" s="15" customFormat="1" ht="11.25">
      <c r="B271" s="216"/>
      <c r="C271" s="217"/>
      <c r="D271" s="196" t="s">
        <v>172</v>
      </c>
      <c r="E271" s="218" t="s">
        <v>32</v>
      </c>
      <c r="F271" s="219" t="s">
        <v>177</v>
      </c>
      <c r="G271" s="217"/>
      <c r="H271" s="220">
        <v>1227.552</v>
      </c>
      <c r="I271" s="221"/>
      <c r="J271" s="217"/>
      <c r="K271" s="217"/>
      <c r="L271" s="222"/>
      <c r="M271" s="223"/>
      <c r="N271" s="224"/>
      <c r="O271" s="224"/>
      <c r="P271" s="224"/>
      <c r="Q271" s="224"/>
      <c r="R271" s="224"/>
      <c r="S271" s="224"/>
      <c r="T271" s="225"/>
      <c r="AT271" s="226" t="s">
        <v>172</v>
      </c>
      <c r="AU271" s="226" t="s">
        <v>89</v>
      </c>
      <c r="AV271" s="15" t="s">
        <v>168</v>
      </c>
      <c r="AW271" s="15" t="s">
        <v>40</v>
      </c>
      <c r="AX271" s="15" t="s">
        <v>87</v>
      </c>
      <c r="AY271" s="226" t="s">
        <v>160</v>
      </c>
    </row>
    <row r="272" spans="1:65" s="2" customFormat="1" ht="24.2" customHeight="1">
      <c r="A272" s="37"/>
      <c r="B272" s="38"/>
      <c r="C272" s="176" t="s">
        <v>382</v>
      </c>
      <c r="D272" s="176" t="s">
        <v>163</v>
      </c>
      <c r="E272" s="177" t="s">
        <v>383</v>
      </c>
      <c r="F272" s="178" t="s">
        <v>384</v>
      </c>
      <c r="G272" s="179" t="s">
        <v>199</v>
      </c>
      <c r="H272" s="180">
        <v>1167.987</v>
      </c>
      <c r="I272" s="181"/>
      <c r="J272" s="182">
        <f>ROUND(I272*H272,2)</f>
        <v>0</v>
      </c>
      <c r="K272" s="178" t="s">
        <v>167</v>
      </c>
      <c r="L272" s="42"/>
      <c r="M272" s="183" t="s">
        <v>32</v>
      </c>
      <c r="N272" s="184" t="s">
        <v>50</v>
      </c>
      <c r="O272" s="67"/>
      <c r="P272" s="185">
        <f>O272*H272</f>
        <v>0</v>
      </c>
      <c r="Q272" s="185">
        <v>0.0136</v>
      </c>
      <c r="R272" s="185">
        <f>Q272*H272</f>
        <v>15.8846232</v>
      </c>
      <c r="S272" s="185">
        <v>0</v>
      </c>
      <c r="T272" s="186">
        <f>S272*H272</f>
        <v>0</v>
      </c>
      <c r="U272" s="37"/>
      <c r="V272" s="37"/>
      <c r="W272" s="37"/>
      <c r="X272" s="37"/>
      <c r="Y272" s="37"/>
      <c r="Z272" s="37"/>
      <c r="AA272" s="37"/>
      <c r="AB272" s="37"/>
      <c r="AC272" s="37"/>
      <c r="AD272" s="37"/>
      <c r="AE272" s="37"/>
      <c r="AR272" s="187" t="s">
        <v>168</v>
      </c>
      <c r="AT272" s="187" t="s">
        <v>163</v>
      </c>
      <c r="AU272" s="187" t="s">
        <v>89</v>
      </c>
      <c r="AY272" s="19" t="s">
        <v>160</v>
      </c>
      <c r="BE272" s="188">
        <f>IF(N272="základní",J272,0)</f>
        <v>0</v>
      </c>
      <c r="BF272" s="188">
        <f>IF(N272="snížená",J272,0)</f>
        <v>0</v>
      </c>
      <c r="BG272" s="188">
        <f>IF(N272="zákl. přenesená",J272,0)</f>
        <v>0</v>
      </c>
      <c r="BH272" s="188">
        <f>IF(N272="sníž. přenesená",J272,0)</f>
        <v>0</v>
      </c>
      <c r="BI272" s="188">
        <f>IF(N272="nulová",J272,0)</f>
        <v>0</v>
      </c>
      <c r="BJ272" s="19" t="s">
        <v>87</v>
      </c>
      <c r="BK272" s="188">
        <f>ROUND(I272*H272,2)</f>
        <v>0</v>
      </c>
      <c r="BL272" s="19" t="s">
        <v>168</v>
      </c>
      <c r="BM272" s="187" t="s">
        <v>385</v>
      </c>
    </row>
    <row r="273" spans="1:47" s="2" customFormat="1" ht="11.25">
      <c r="A273" s="37"/>
      <c r="B273" s="38"/>
      <c r="C273" s="39"/>
      <c r="D273" s="189" t="s">
        <v>170</v>
      </c>
      <c r="E273" s="39"/>
      <c r="F273" s="190" t="s">
        <v>386</v>
      </c>
      <c r="G273" s="39"/>
      <c r="H273" s="39"/>
      <c r="I273" s="191"/>
      <c r="J273" s="39"/>
      <c r="K273" s="39"/>
      <c r="L273" s="42"/>
      <c r="M273" s="192"/>
      <c r="N273" s="193"/>
      <c r="O273" s="67"/>
      <c r="P273" s="67"/>
      <c r="Q273" s="67"/>
      <c r="R273" s="67"/>
      <c r="S273" s="67"/>
      <c r="T273" s="68"/>
      <c r="U273" s="37"/>
      <c r="V273" s="37"/>
      <c r="W273" s="37"/>
      <c r="X273" s="37"/>
      <c r="Y273" s="37"/>
      <c r="Z273" s="37"/>
      <c r="AA273" s="37"/>
      <c r="AB273" s="37"/>
      <c r="AC273" s="37"/>
      <c r="AD273" s="37"/>
      <c r="AE273" s="37"/>
      <c r="AT273" s="19" t="s">
        <v>170</v>
      </c>
      <c r="AU273" s="19" t="s">
        <v>89</v>
      </c>
    </row>
    <row r="274" spans="2:51" s="13" customFormat="1" ht="11.25">
      <c r="B274" s="194"/>
      <c r="C274" s="195"/>
      <c r="D274" s="196" t="s">
        <v>172</v>
      </c>
      <c r="E274" s="197" t="s">
        <v>32</v>
      </c>
      <c r="F274" s="198" t="s">
        <v>313</v>
      </c>
      <c r="G274" s="195"/>
      <c r="H274" s="197" t="s">
        <v>32</v>
      </c>
      <c r="I274" s="199"/>
      <c r="J274" s="195"/>
      <c r="K274" s="195"/>
      <c r="L274" s="200"/>
      <c r="M274" s="201"/>
      <c r="N274" s="202"/>
      <c r="O274" s="202"/>
      <c r="P274" s="202"/>
      <c r="Q274" s="202"/>
      <c r="R274" s="202"/>
      <c r="S274" s="202"/>
      <c r="T274" s="203"/>
      <c r="AT274" s="204" t="s">
        <v>172</v>
      </c>
      <c r="AU274" s="204" t="s">
        <v>89</v>
      </c>
      <c r="AV274" s="13" t="s">
        <v>87</v>
      </c>
      <c r="AW274" s="13" t="s">
        <v>40</v>
      </c>
      <c r="AX274" s="13" t="s">
        <v>79</v>
      </c>
      <c r="AY274" s="204" t="s">
        <v>160</v>
      </c>
    </row>
    <row r="275" spans="2:51" s="14" customFormat="1" ht="11.25">
      <c r="B275" s="205"/>
      <c r="C275" s="206"/>
      <c r="D275" s="196" t="s">
        <v>172</v>
      </c>
      <c r="E275" s="207" t="s">
        <v>32</v>
      </c>
      <c r="F275" s="208" t="s">
        <v>314</v>
      </c>
      <c r="G275" s="206"/>
      <c r="H275" s="209">
        <v>886.215</v>
      </c>
      <c r="I275" s="210"/>
      <c r="J275" s="206"/>
      <c r="K275" s="206"/>
      <c r="L275" s="211"/>
      <c r="M275" s="212"/>
      <c r="N275" s="213"/>
      <c r="O275" s="213"/>
      <c r="P275" s="213"/>
      <c r="Q275" s="213"/>
      <c r="R275" s="213"/>
      <c r="S275" s="213"/>
      <c r="T275" s="214"/>
      <c r="AT275" s="215" t="s">
        <v>172</v>
      </c>
      <c r="AU275" s="215" t="s">
        <v>89</v>
      </c>
      <c r="AV275" s="14" t="s">
        <v>89</v>
      </c>
      <c r="AW275" s="14" t="s">
        <v>40</v>
      </c>
      <c r="AX275" s="14" t="s">
        <v>79</v>
      </c>
      <c r="AY275" s="215" t="s">
        <v>160</v>
      </c>
    </row>
    <row r="276" spans="2:51" s="13" customFormat="1" ht="11.25">
      <c r="B276" s="194"/>
      <c r="C276" s="195"/>
      <c r="D276" s="196" t="s">
        <v>172</v>
      </c>
      <c r="E276" s="197" t="s">
        <v>32</v>
      </c>
      <c r="F276" s="198" t="s">
        <v>315</v>
      </c>
      <c r="G276" s="195"/>
      <c r="H276" s="197" t="s">
        <v>32</v>
      </c>
      <c r="I276" s="199"/>
      <c r="J276" s="195"/>
      <c r="K276" s="195"/>
      <c r="L276" s="200"/>
      <c r="M276" s="201"/>
      <c r="N276" s="202"/>
      <c r="O276" s="202"/>
      <c r="P276" s="202"/>
      <c r="Q276" s="202"/>
      <c r="R276" s="202"/>
      <c r="S276" s="202"/>
      <c r="T276" s="203"/>
      <c r="AT276" s="204" t="s">
        <v>172</v>
      </c>
      <c r="AU276" s="204" t="s">
        <v>89</v>
      </c>
      <c r="AV276" s="13" t="s">
        <v>87</v>
      </c>
      <c r="AW276" s="13" t="s">
        <v>40</v>
      </c>
      <c r="AX276" s="13" t="s">
        <v>79</v>
      </c>
      <c r="AY276" s="204" t="s">
        <v>160</v>
      </c>
    </row>
    <row r="277" spans="2:51" s="14" customFormat="1" ht="11.25">
      <c r="B277" s="205"/>
      <c r="C277" s="206"/>
      <c r="D277" s="196" t="s">
        <v>172</v>
      </c>
      <c r="E277" s="207" t="s">
        <v>32</v>
      </c>
      <c r="F277" s="208" t="s">
        <v>316</v>
      </c>
      <c r="G277" s="206"/>
      <c r="H277" s="209">
        <v>281.772</v>
      </c>
      <c r="I277" s="210"/>
      <c r="J277" s="206"/>
      <c r="K277" s="206"/>
      <c r="L277" s="211"/>
      <c r="M277" s="212"/>
      <c r="N277" s="213"/>
      <c r="O277" s="213"/>
      <c r="P277" s="213"/>
      <c r="Q277" s="213"/>
      <c r="R277" s="213"/>
      <c r="S277" s="213"/>
      <c r="T277" s="214"/>
      <c r="AT277" s="215" t="s">
        <v>172</v>
      </c>
      <c r="AU277" s="215" t="s">
        <v>89</v>
      </c>
      <c r="AV277" s="14" t="s">
        <v>89</v>
      </c>
      <c r="AW277" s="14" t="s">
        <v>40</v>
      </c>
      <c r="AX277" s="14" t="s">
        <v>79</v>
      </c>
      <c r="AY277" s="215" t="s">
        <v>160</v>
      </c>
    </row>
    <row r="278" spans="2:51" s="15" customFormat="1" ht="11.25">
      <c r="B278" s="216"/>
      <c r="C278" s="217"/>
      <c r="D278" s="196" t="s">
        <v>172</v>
      </c>
      <c r="E278" s="218" t="s">
        <v>32</v>
      </c>
      <c r="F278" s="219" t="s">
        <v>177</v>
      </c>
      <c r="G278" s="217"/>
      <c r="H278" s="220">
        <v>1167.987</v>
      </c>
      <c r="I278" s="221"/>
      <c r="J278" s="217"/>
      <c r="K278" s="217"/>
      <c r="L278" s="222"/>
      <c r="M278" s="223"/>
      <c r="N278" s="224"/>
      <c r="O278" s="224"/>
      <c r="P278" s="224"/>
      <c r="Q278" s="224"/>
      <c r="R278" s="224"/>
      <c r="S278" s="224"/>
      <c r="T278" s="225"/>
      <c r="AT278" s="226" t="s">
        <v>172</v>
      </c>
      <c r="AU278" s="226" t="s">
        <v>89</v>
      </c>
      <c r="AV278" s="15" t="s">
        <v>168</v>
      </c>
      <c r="AW278" s="15" t="s">
        <v>40</v>
      </c>
      <c r="AX278" s="15" t="s">
        <v>87</v>
      </c>
      <c r="AY278" s="226" t="s">
        <v>160</v>
      </c>
    </row>
    <row r="279" spans="1:65" s="2" customFormat="1" ht="24.2" customHeight="1">
      <c r="A279" s="37"/>
      <c r="B279" s="38"/>
      <c r="C279" s="176" t="s">
        <v>7</v>
      </c>
      <c r="D279" s="176" t="s">
        <v>163</v>
      </c>
      <c r="E279" s="177" t="s">
        <v>387</v>
      </c>
      <c r="F279" s="178" t="s">
        <v>388</v>
      </c>
      <c r="G279" s="179" t="s">
        <v>199</v>
      </c>
      <c r="H279" s="180">
        <v>1167.987</v>
      </c>
      <c r="I279" s="181"/>
      <c r="J279" s="182">
        <f>ROUND(I279*H279,2)</f>
        <v>0</v>
      </c>
      <c r="K279" s="178" t="s">
        <v>167</v>
      </c>
      <c r="L279" s="42"/>
      <c r="M279" s="183" t="s">
        <v>32</v>
      </c>
      <c r="N279" s="184" t="s">
        <v>50</v>
      </c>
      <c r="O279" s="67"/>
      <c r="P279" s="185">
        <f>O279*H279</f>
        <v>0</v>
      </c>
      <c r="Q279" s="185">
        <v>0.0068</v>
      </c>
      <c r="R279" s="185">
        <f>Q279*H279</f>
        <v>7.9423116</v>
      </c>
      <c r="S279" s="185">
        <v>0</v>
      </c>
      <c r="T279" s="186">
        <f>S279*H279</f>
        <v>0</v>
      </c>
      <c r="U279" s="37"/>
      <c r="V279" s="37"/>
      <c r="W279" s="37"/>
      <c r="X279" s="37"/>
      <c r="Y279" s="37"/>
      <c r="Z279" s="37"/>
      <c r="AA279" s="37"/>
      <c r="AB279" s="37"/>
      <c r="AC279" s="37"/>
      <c r="AD279" s="37"/>
      <c r="AE279" s="37"/>
      <c r="AR279" s="187" t="s">
        <v>168</v>
      </c>
      <c r="AT279" s="187" t="s">
        <v>163</v>
      </c>
      <c r="AU279" s="187" t="s">
        <v>89</v>
      </c>
      <c r="AY279" s="19" t="s">
        <v>160</v>
      </c>
      <c r="BE279" s="188">
        <f>IF(N279="základní",J279,0)</f>
        <v>0</v>
      </c>
      <c r="BF279" s="188">
        <f>IF(N279="snížená",J279,0)</f>
        <v>0</v>
      </c>
      <c r="BG279" s="188">
        <f>IF(N279="zákl. přenesená",J279,0)</f>
        <v>0</v>
      </c>
      <c r="BH279" s="188">
        <f>IF(N279="sníž. přenesená",J279,0)</f>
        <v>0</v>
      </c>
      <c r="BI279" s="188">
        <f>IF(N279="nulová",J279,0)</f>
        <v>0</v>
      </c>
      <c r="BJ279" s="19" t="s">
        <v>87</v>
      </c>
      <c r="BK279" s="188">
        <f>ROUND(I279*H279,2)</f>
        <v>0</v>
      </c>
      <c r="BL279" s="19" t="s">
        <v>168</v>
      </c>
      <c r="BM279" s="187" t="s">
        <v>389</v>
      </c>
    </row>
    <row r="280" spans="1:47" s="2" customFormat="1" ht="11.25">
      <c r="A280" s="37"/>
      <c r="B280" s="38"/>
      <c r="C280" s="39"/>
      <c r="D280" s="189" t="s">
        <v>170</v>
      </c>
      <c r="E280" s="39"/>
      <c r="F280" s="190" t="s">
        <v>390</v>
      </c>
      <c r="G280" s="39"/>
      <c r="H280" s="39"/>
      <c r="I280" s="191"/>
      <c r="J280" s="39"/>
      <c r="K280" s="39"/>
      <c r="L280" s="42"/>
      <c r="M280" s="192"/>
      <c r="N280" s="193"/>
      <c r="O280" s="67"/>
      <c r="P280" s="67"/>
      <c r="Q280" s="67"/>
      <c r="R280" s="67"/>
      <c r="S280" s="67"/>
      <c r="T280" s="68"/>
      <c r="U280" s="37"/>
      <c r="V280" s="37"/>
      <c r="W280" s="37"/>
      <c r="X280" s="37"/>
      <c r="Y280" s="37"/>
      <c r="Z280" s="37"/>
      <c r="AA280" s="37"/>
      <c r="AB280" s="37"/>
      <c r="AC280" s="37"/>
      <c r="AD280" s="37"/>
      <c r="AE280" s="37"/>
      <c r="AT280" s="19" t="s">
        <v>170</v>
      </c>
      <c r="AU280" s="19" t="s">
        <v>89</v>
      </c>
    </row>
    <row r="281" spans="1:65" s="2" customFormat="1" ht="24.2" customHeight="1">
      <c r="A281" s="37"/>
      <c r="B281" s="38"/>
      <c r="C281" s="176" t="s">
        <v>391</v>
      </c>
      <c r="D281" s="176" t="s">
        <v>163</v>
      </c>
      <c r="E281" s="177" t="s">
        <v>392</v>
      </c>
      <c r="F281" s="178" t="s">
        <v>393</v>
      </c>
      <c r="G281" s="179" t="s">
        <v>199</v>
      </c>
      <c r="H281" s="180">
        <v>86.64</v>
      </c>
      <c r="I281" s="181"/>
      <c r="J281" s="182">
        <f>ROUND(I281*H281,2)</f>
        <v>0</v>
      </c>
      <c r="K281" s="178" t="s">
        <v>167</v>
      </c>
      <c r="L281" s="42"/>
      <c r="M281" s="183" t="s">
        <v>32</v>
      </c>
      <c r="N281" s="184" t="s">
        <v>50</v>
      </c>
      <c r="O281" s="67"/>
      <c r="P281" s="185">
        <f>O281*H281</f>
        <v>0</v>
      </c>
      <c r="Q281" s="185">
        <v>0</v>
      </c>
      <c r="R281" s="185">
        <f>Q281*H281</f>
        <v>0</v>
      </c>
      <c r="S281" s="185">
        <v>0</v>
      </c>
      <c r="T281" s="186">
        <f>S281*H281</f>
        <v>0</v>
      </c>
      <c r="U281" s="37"/>
      <c r="V281" s="37"/>
      <c r="W281" s="37"/>
      <c r="X281" s="37"/>
      <c r="Y281" s="37"/>
      <c r="Z281" s="37"/>
      <c r="AA281" s="37"/>
      <c r="AB281" s="37"/>
      <c r="AC281" s="37"/>
      <c r="AD281" s="37"/>
      <c r="AE281" s="37"/>
      <c r="AR281" s="187" t="s">
        <v>168</v>
      </c>
      <c r="AT281" s="187" t="s">
        <v>163</v>
      </c>
      <c r="AU281" s="187" t="s">
        <v>89</v>
      </c>
      <c r="AY281" s="19" t="s">
        <v>160</v>
      </c>
      <c r="BE281" s="188">
        <f>IF(N281="základní",J281,0)</f>
        <v>0</v>
      </c>
      <c r="BF281" s="188">
        <f>IF(N281="snížená",J281,0)</f>
        <v>0</v>
      </c>
      <c r="BG281" s="188">
        <f>IF(N281="zákl. přenesená",J281,0)</f>
        <v>0</v>
      </c>
      <c r="BH281" s="188">
        <f>IF(N281="sníž. přenesená",J281,0)</f>
        <v>0</v>
      </c>
      <c r="BI281" s="188">
        <f>IF(N281="nulová",J281,0)</f>
        <v>0</v>
      </c>
      <c r="BJ281" s="19" t="s">
        <v>87</v>
      </c>
      <c r="BK281" s="188">
        <f>ROUND(I281*H281,2)</f>
        <v>0</v>
      </c>
      <c r="BL281" s="19" t="s">
        <v>168</v>
      </c>
      <c r="BM281" s="187" t="s">
        <v>394</v>
      </c>
    </row>
    <row r="282" spans="1:47" s="2" customFormat="1" ht="11.25">
      <c r="A282" s="37"/>
      <c r="B282" s="38"/>
      <c r="C282" s="39"/>
      <c r="D282" s="189" t="s">
        <v>170</v>
      </c>
      <c r="E282" s="39"/>
      <c r="F282" s="190" t="s">
        <v>395</v>
      </c>
      <c r="G282" s="39"/>
      <c r="H282" s="39"/>
      <c r="I282" s="191"/>
      <c r="J282" s="39"/>
      <c r="K282" s="39"/>
      <c r="L282" s="42"/>
      <c r="M282" s="192"/>
      <c r="N282" s="193"/>
      <c r="O282" s="67"/>
      <c r="P282" s="67"/>
      <c r="Q282" s="67"/>
      <c r="R282" s="67"/>
      <c r="S282" s="67"/>
      <c r="T282" s="68"/>
      <c r="U282" s="37"/>
      <c r="V282" s="37"/>
      <c r="W282" s="37"/>
      <c r="X282" s="37"/>
      <c r="Y282" s="37"/>
      <c r="Z282" s="37"/>
      <c r="AA282" s="37"/>
      <c r="AB282" s="37"/>
      <c r="AC282" s="37"/>
      <c r="AD282" s="37"/>
      <c r="AE282" s="37"/>
      <c r="AT282" s="19" t="s">
        <v>170</v>
      </c>
      <c r="AU282" s="19" t="s">
        <v>89</v>
      </c>
    </row>
    <row r="283" spans="2:51" s="13" customFormat="1" ht="11.25">
      <c r="B283" s="194"/>
      <c r="C283" s="195"/>
      <c r="D283" s="196" t="s">
        <v>172</v>
      </c>
      <c r="E283" s="197" t="s">
        <v>32</v>
      </c>
      <c r="F283" s="198" t="s">
        <v>396</v>
      </c>
      <c r="G283" s="195"/>
      <c r="H283" s="197" t="s">
        <v>32</v>
      </c>
      <c r="I283" s="199"/>
      <c r="J283" s="195"/>
      <c r="K283" s="195"/>
      <c r="L283" s="200"/>
      <c r="M283" s="201"/>
      <c r="N283" s="202"/>
      <c r="O283" s="202"/>
      <c r="P283" s="202"/>
      <c r="Q283" s="202"/>
      <c r="R283" s="202"/>
      <c r="S283" s="202"/>
      <c r="T283" s="203"/>
      <c r="AT283" s="204" t="s">
        <v>172</v>
      </c>
      <c r="AU283" s="204" t="s">
        <v>89</v>
      </c>
      <c r="AV283" s="13" t="s">
        <v>87</v>
      </c>
      <c r="AW283" s="13" t="s">
        <v>40</v>
      </c>
      <c r="AX283" s="13" t="s">
        <v>79</v>
      </c>
      <c r="AY283" s="204" t="s">
        <v>160</v>
      </c>
    </row>
    <row r="284" spans="2:51" s="14" customFormat="1" ht="11.25">
      <c r="B284" s="205"/>
      <c r="C284" s="206"/>
      <c r="D284" s="196" t="s">
        <v>172</v>
      </c>
      <c r="E284" s="207" t="s">
        <v>32</v>
      </c>
      <c r="F284" s="208" t="s">
        <v>397</v>
      </c>
      <c r="G284" s="206"/>
      <c r="H284" s="209">
        <v>40.95</v>
      </c>
      <c r="I284" s="210"/>
      <c r="J284" s="206"/>
      <c r="K284" s="206"/>
      <c r="L284" s="211"/>
      <c r="M284" s="212"/>
      <c r="N284" s="213"/>
      <c r="O284" s="213"/>
      <c r="P284" s="213"/>
      <c r="Q284" s="213"/>
      <c r="R284" s="213"/>
      <c r="S284" s="213"/>
      <c r="T284" s="214"/>
      <c r="AT284" s="215" t="s">
        <v>172</v>
      </c>
      <c r="AU284" s="215" t="s">
        <v>89</v>
      </c>
      <c r="AV284" s="14" t="s">
        <v>89</v>
      </c>
      <c r="AW284" s="14" t="s">
        <v>40</v>
      </c>
      <c r="AX284" s="14" t="s">
        <v>79</v>
      </c>
      <c r="AY284" s="215" t="s">
        <v>160</v>
      </c>
    </row>
    <row r="285" spans="2:51" s="14" customFormat="1" ht="11.25">
      <c r="B285" s="205"/>
      <c r="C285" s="206"/>
      <c r="D285" s="196" t="s">
        <v>172</v>
      </c>
      <c r="E285" s="207" t="s">
        <v>32</v>
      </c>
      <c r="F285" s="208" t="s">
        <v>398</v>
      </c>
      <c r="G285" s="206"/>
      <c r="H285" s="209">
        <v>38.6</v>
      </c>
      <c r="I285" s="210"/>
      <c r="J285" s="206"/>
      <c r="K285" s="206"/>
      <c r="L285" s="211"/>
      <c r="M285" s="212"/>
      <c r="N285" s="213"/>
      <c r="O285" s="213"/>
      <c r="P285" s="213"/>
      <c r="Q285" s="213"/>
      <c r="R285" s="213"/>
      <c r="S285" s="213"/>
      <c r="T285" s="214"/>
      <c r="AT285" s="215" t="s">
        <v>172</v>
      </c>
      <c r="AU285" s="215" t="s">
        <v>89</v>
      </c>
      <c r="AV285" s="14" t="s">
        <v>89</v>
      </c>
      <c r="AW285" s="14" t="s">
        <v>40</v>
      </c>
      <c r="AX285" s="14" t="s">
        <v>79</v>
      </c>
      <c r="AY285" s="215" t="s">
        <v>160</v>
      </c>
    </row>
    <row r="286" spans="2:51" s="13" customFormat="1" ht="11.25">
      <c r="B286" s="194"/>
      <c r="C286" s="195"/>
      <c r="D286" s="196" t="s">
        <v>172</v>
      </c>
      <c r="E286" s="197" t="s">
        <v>32</v>
      </c>
      <c r="F286" s="198" t="s">
        <v>399</v>
      </c>
      <c r="G286" s="195"/>
      <c r="H286" s="197" t="s">
        <v>32</v>
      </c>
      <c r="I286" s="199"/>
      <c r="J286" s="195"/>
      <c r="K286" s="195"/>
      <c r="L286" s="200"/>
      <c r="M286" s="201"/>
      <c r="N286" s="202"/>
      <c r="O286" s="202"/>
      <c r="P286" s="202"/>
      <c r="Q286" s="202"/>
      <c r="R286" s="202"/>
      <c r="S286" s="202"/>
      <c r="T286" s="203"/>
      <c r="AT286" s="204" t="s">
        <v>172</v>
      </c>
      <c r="AU286" s="204" t="s">
        <v>89</v>
      </c>
      <c r="AV286" s="13" t="s">
        <v>87</v>
      </c>
      <c r="AW286" s="13" t="s">
        <v>40</v>
      </c>
      <c r="AX286" s="13" t="s">
        <v>79</v>
      </c>
      <c r="AY286" s="204" t="s">
        <v>160</v>
      </c>
    </row>
    <row r="287" spans="2:51" s="14" customFormat="1" ht="11.25">
      <c r="B287" s="205"/>
      <c r="C287" s="206"/>
      <c r="D287" s="196" t="s">
        <v>172</v>
      </c>
      <c r="E287" s="207" t="s">
        <v>32</v>
      </c>
      <c r="F287" s="208" t="s">
        <v>400</v>
      </c>
      <c r="G287" s="206"/>
      <c r="H287" s="209">
        <v>7.09</v>
      </c>
      <c r="I287" s="210"/>
      <c r="J287" s="206"/>
      <c r="K287" s="206"/>
      <c r="L287" s="211"/>
      <c r="M287" s="212"/>
      <c r="N287" s="213"/>
      <c r="O287" s="213"/>
      <c r="P287" s="213"/>
      <c r="Q287" s="213"/>
      <c r="R287" s="213"/>
      <c r="S287" s="213"/>
      <c r="T287" s="214"/>
      <c r="AT287" s="215" t="s">
        <v>172</v>
      </c>
      <c r="AU287" s="215" t="s">
        <v>89</v>
      </c>
      <c r="AV287" s="14" t="s">
        <v>89</v>
      </c>
      <c r="AW287" s="14" t="s">
        <v>40</v>
      </c>
      <c r="AX287" s="14" t="s">
        <v>79</v>
      </c>
      <c r="AY287" s="215" t="s">
        <v>160</v>
      </c>
    </row>
    <row r="288" spans="2:51" s="15" customFormat="1" ht="11.25">
      <c r="B288" s="216"/>
      <c r="C288" s="217"/>
      <c r="D288" s="196" t="s">
        <v>172</v>
      </c>
      <c r="E288" s="218" t="s">
        <v>32</v>
      </c>
      <c r="F288" s="219" t="s">
        <v>177</v>
      </c>
      <c r="G288" s="217"/>
      <c r="H288" s="220">
        <v>86.64</v>
      </c>
      <c r="I288" s="221"/>
      <c r="J288" s="217"/>
      <c r="K288" s="217"/>
      <c r="L288" s="222"/>
      <c r="M288" s="223"/>
      <c r="N288" s="224"/>
      <c r="O288" s="224"/>
      <c r="P288" s="224"/>
      <c r="Q288" s="224"/>
      <c r="R288" s="224"/>
      <c r="S288" s="224"/>
      <c r="T288" s="225"/>
      <c r="AT288" s="226" t="s">
        <v>172</v>
      </c>
      <c r="AU288" s="226" t="s">
        <v>89</v>
      </c>
      <c r="AV288" s="15" t="s">
        <v>168</v>
      </c>
      <c r="AW288" s="15" t="s">
        <v>40</v>
      </c>
      <c r="AX288" s="15" t="s">
        <v>87</v>
      </c>
      <c r="AY288" s="226" t="s">
        <v>160</v>
      </c>
    </row>
    <row r="289" spans="1:65" s="2" customFormat="1" ht="24.2" customHeight="1">
      <c r="A289" s="37"/>
      <c r="B289" s="38"/>
      <c r="C289" s="176" t="s">
        <v>401</v>
      </c>
      <c r="D289" s="176" t="s">
        <v>163</v>
      </c>
      <c r="E289" s="177" t="s">
        <v>402</v>
      </c>
      <c r="F289" s="178" t="s">
        <v>403</v>
      </c>
      <c r="G289" s="179" t="s">
        <v>259</v>
      </c>
      <c r="H289" s="180">
        <v>374</v>
      </c>
      <c r="I289" s="181"/>
      <c r="J289" s="182">
        <f>ROUND(I289*H289,2)</f>
        <v>0</v>
      </c>
      <c r="K289" s="178" t="s">
        <v>167</v>
      </c>
      <c r="L289" s="42"/>
      <c r="M289" s="183" t="s">
        <v>32</v>
      </c>
      <c r="N289" s="184" t="s">
        <v>50</v>
      </c>
      <c r="O289" s="67"/>
      <c r="P289" s="185">
        <f>O289*H289</f>
        <v>0</v>
      </c>
      <c r="Q289" s="185">
        <v>0</v>
      </c>
      <c r="R289" s="185">
        <f>Q289*H289</f>
        <v>0</v>
      </c>
      <c r="S289" s="185">
        <v>0</v>
      </c>
      <c r="T289" s="186">
        <f>S289*H289</f>
        <v>0</v>
      </c>
      <c r="U289" s="37"/>
      <c r="V289" s="37"/>
      <c r="W289" s="37"/>
      <c r="X289" s="37"/>
      <c r="Y289" s="37"/>
      <c r="Z289" s="37"/>
      <c r="AA289" s="37"/>
      <c r="AB289" s="37"/>
      <c r="AC289" s="37"/>
      <c r="AD289" s="37"/>
      <c r="AE289" s="37"/>
      <c r="AR289" s="187" t="s">
        <v>168</v>
      </c>
      <c r="AT289" s="187" t="s">
        <v>163</v>
      </c>
      <c r="AU289" s="187" t="s">
        <v>89</v>
      </c>
      <c r="AY289" s="19" t="s">
        <v>160</v>
      </c>
      <c r="BE289" s="188">
        <f>IF(N289="základní",J289,0)</f>
        <v>0</v>
      </c>
      <c r="BF289" s="188">
        <f>IF(N289="snížená",J289,0)</f>
        <v>0</v>
      </c>
      <c r="BG289" s="188">
        <f>IF(N289="zákl. přenesená",J289,0)</f>
        <v>0</v>
      </c>
      <c r="BH289" s="188">
        <f>IF(N289="sníž. přenesená",J289,0)</f>
        <v>0</v>
      </c>
      <c r="BI289" s="188">
        <f>IF(N289="nulová",J289,0)</f>
        <v>0</v>
      </c>
      <c r="BJ289" s="19" t="s">
        <v>87</v>
      </c>
      <c r="BK289" s="188">
        <f>ROUND(I289*H289,2)</f>
        <v>0</v>
      </c>
      <c r="BL289" s="19" t="s">
        <v>168</v>
      </c>
      <c r="BM289" s="187" t="s">
        <v>404</v>
      </c>
    </row>
    <row r="290" spans="1:47" s="2" customFormat="1" ht="11.25">
      <c r="A290" s="37"/>
      <c r="B290" s="38"/>
      <c r="C290" s="39"/>
      <c r="D290" s="189" t="s">
        <v>170</v>
      </c>
      <c r="E290" s="39"/>
      <c r="F290" s="190" t="s">
        <v>405</v>
      </c>
      <c r="G290" s="39"/>
      <c r="H290" s="39"/>
      <c r="I290" s="191"/>
      <c r="J290" s="39"/>
      <c r="K290" s="39"/>
      <c r="L290" s="42"/>
      <c r="M290" s="192"/>
      <c r="N290" s="193"/>
      <c r="O290" s="67"/>
      <c r="P290" s="67"/>
      <c r="Q290" s="67"/>
      <c r="R290" s="67"/>
      <c r="S290" s="67"/>
      <c r="T290" s="68"/>
      <c r="U290" s="37"/>
      <c r="V290" s="37"/>
      <c r="W290" s="37"/>
      <c r="X290" s="37"/>
      <c r="Y290" s="37"/>
      <c r="Z290" s="37"/>
      <c r="AA290" s="37"/>
      <c r="AB290" s="37"/>
      <c r="AC290" s="37"/>
      <c r="AD290" s="37"/>
      <c r="AE290" s="37"/>
      <c r="AT290" s="19" t="s">
        <v>170</v>
      </c>
      <c r="AU290" s="19" t="s">
        <v>89</v>
      </c>
    </row>
    <row r="291" spans="2:51" s="13" customFormat="1" ht="11.25">
      <c r="B291" s="194"/>
      <c r="C291" s="195"/>
      <c r="D291" s="196" t="s">
        <v>172</v>
      </c>
      <c r="E291" s="197" t="s">
        <v>32</v>
      </c>
      <c r="F291" s="198" t="s">
        <v>406</v>
      </c>
      <c r="G291" s="195"/>
      <c r="H291" s="197" t="s">
        <v>32</v>
      </c>
      <c r="I291" s="199"/>
      <c r="J291" s="195"/>
      <c r="K291" s="195"/>
      <c r="L291" s="200"/>
      <c r="M291" s="201"/>
      <c r="N291" s="202"/>
      <c r="O291" s="202"/>
      <c r="P291" s="202"/>
      <c r="Q291" s="202"/>
      <c r="R291" s="202"/>
      <c r="S291" s="202"/>
      <c r="T291" s="203"/>
      <c r="AT291" s="204" t="s">
        <v>172</v>
      </c>
      <c r="AU291" s="204" t="s">
        <v>89</v>
      </c>
      <c r="AV291" s="13" t="s">
        <v>87</v>
      </c>
      <c r="AW291" s="13" t="s">
        <v>40</v>
      </c>
      <c r="AX291" s="13" t="s">
        <v>79</v>
      </c>
      <c r="AY291" s="204" t="s">
        <v>160</v>
      </c>
    </row>
    <row r="292" spans="2:51" s="14" customFormat="1" ht="11.25">
      <c r="B292" s="205"/>
      <c r="C292" s="206"/>
      <c r="D292" s="196" t="s">
        <v>172</v>
      </c>
      <c r="E292" s="207" t="s">
        <v>32</v>
      </c>
      <c r="F292" s="208" t="s">
        <v>407</v>
      </c>
      <c r="G292" s="206"/>
      <c r="H292" s="209">
        <v>115.6</v>
      </c>
      <c r="I292" s="210"/>
      <c r="J292" s="206"/>
      <c r="K292" s="206"/>
      <c r="L292" s="211"/>
      <c r="M292" s="212"/>
      <c r="N292" s="213"/>
      <c r="O292" s="213"/>
      <c r="P292" s="213"/>
      <c r="Q292" s="213"/>
      <c r="R292" s="213"/>
      <c r="S292" s="213"/>
      <c r="T292" s="214"/>
      <c r="AT292" s="215" t="s">
        <v>172</v>
      </c>
      <c r="AU292" s="215" t="s">
        <v>89</v>
      </c>
      <c r="AV292" s="14" t="s">
        <v>89</v>
      </c>
      <c r="AW292" s="14" t="s">
        <v>40</v>
      </c>
      <c r="AX292" s="14" t="s">
        <v>79</v>
      </c>
      <c r="AY292" s="215" t="s">
        <v>160</v>
      </c>
    </row>
    <row r="293" spans="2:51" s="13" customFormat="1" ht="11.25">
      <c r="B293" s="194"/>
      <c r="C293" s="195"/>
      <c r="D293" s="196" t="s">
        <v>172</v>
      </c>
      <c r="E293" s="197" t="s">
        <v>32</v>
      </c>
      <c r="F293" s="198" t="s">
        <v>408</v>
      </c>
      <c r="G293" s="195"/>
      <c r="H293" s="197" t="s">
        <v>32</v>
      </c>
      <c r="I293" s="199"/>
      <c r="J293" s="195"/>
      <c r="K293" s="195"/>
      <c r="L293" s="200"/>
      <c r="M293" s="201"/>
      <c r="N293" s="202"/>
      <c r="O293" s="202"/>
      <c r="P293" s="202"/>
      <c r="Q293" s="202"/>
      <c r="R293" s="202"/>
      <c r="S293" s="202"/>
      <c r="T293" s="203"/>
      <c r="AT293" s="204" t="s">
        <v>172</v>
      </c>
      <c r="AU293" s="204" t="s">
        <v>89</v>
      </c>
      <c r="AV293" s="13" t="s">
        <v>87</v>
      </c>
      <c r="AW293" s="13" t="s">
        <v>40</v>
      </c>
      <c r="AX293" s="13" t="s">
        <v>79</v>
      </c>
      <c r="AY293" s="204" t="s">
        <v>160</v>
      </c>
    </row>
    <row r="294" spans="2:51" s="14" customFormat="1" ht="11.25">
      <c r="B294" s="205"/>
      <c r="C294" s="206"/>
      <c r="D294" s="196" t="s">
        <v>172</v>
      </c>
      <c r="E294" s="207" t="s">
        <v>32</v>
      </c>
      <c r="F294" s="208" t="s">
        <v>409</v>
      </c>
      <c r="G294" s="206"/>
      <c r="H294" s="209">
        <v>258.4</v>
      </c>
      <c r="I294" s="210"/>
      <c r="J294" s="206"/>
      <c r="K294" s="206"/>
      <c r="L294" s="211"/>
      <c r="M294" s="212"/>
      <c r="N294" s="213"/>
      <c r="O294" s="213"/>
      <c r="P294" s="213"/>
      <c r="Q294" s="213"/>
      <c r="R294" s="213"/>
      <c r="S294" s="213"/>
      <c r="T294" s="214"/>
      <c r="AT294" s="215" t="s">
        <v>172</v>
      </c>
      <c r="AU294" s="215" t="s">
        <v>89</v>
      </c>
      <c r="AV294" s="14" t="s">
        <v>89</v>
      </c>
      <c r="AW294" s="14" t="s">
        <v>40</v>
      </c>
      <c r="AX294" s="14" t="s">
        <v>79</v>
      </c>
      <c r="AY294" s="215" t="s">
        <v>160</v>
      </c>
    </row>
    <row r="295" spans="2:51" s="15" customFormat="1" ht="11.25">
      <c r="B295" s="216"/>
      <c r="C295" s="217"/>
      <c r="D295" s="196" t="s">
        <v>172</v>
      </c>
      <c r="E295" s="218" t="s">
        <v>32</v>
      </c>
      <c r="F295" s="219" t="s">
        <v>177</v>
      </c>
      <c r="G295" s="217"/>
      <c r="H295" s="220">
        <v>374</v>
      </c>
      <c r="I295" s="221"/>
      <c r="J295" s="217"/>
      <c r="K295" s="217"/>
      <c r="L295" s="222"/>
      <c r="M295" s="223"/>
      <c r="N295" s="224"/>
      <c r="O295" s="224"/>
      <c r="P295" s="224"/>
      <c r="Q295" s="224"/>
      <c r="R295" s="224"/>
      <c r="S295" s="224"/>
      <c r="T295" s="225"/>
      <c r="AT295" s="226" t="s">
        <v>172</v>
      </c>
      <c r="AU295" s="226" t="s">
        <v>89</v>
      </c>
      <c r="AV295" s="15" t="s">
        <v>168</v>
      </c>
      <c r="AW295" s="15" t="s">
        <v>40</v>
      </c>
      <c r="AX295" s="15" t="s">
        <v>87</v>
      </c>
      <c r="AY295" s="226" t="s">
        <v>160</v>
      </c>
    </row>
    <row r="296" spans="1:65" s="2" customFormat="1" ht="16.5" customHeight="1">
      <c r="A296" s="37"/>
      <c r="B296" s="38"/>
      <c r="C296" s="227" t="s">
        <v>410</v>
      </c>
      <c r="D296" s="227" t="s">
        <v>178</v>
      </c>
      <c r="E296" s="228" t="s">
        <v>411</v>
      </c>
      <c r="F296" s="229" t="s">
        <v>412</v>
      </c>
      <c r="G296" s="230" t="s">
        <v>259</v>
      </c>
      <c r="H296" s="231">
        <v>392.7</v>
      </c>
      <c r="I296" s="232"/>
      <c r="J296" s="233">
        <f>ROUND(I296*H296,2)</f>
        <v>0</v>
      </c>
      <c r="K296" s="229" t="s">
        <v>167</v>
      </c>
      <c r="L296" s="234"/>
      <c r="M296" s="235" t="s">
        <v>32</v>
      </c>
      <c r="N296" s="236" t="s">
        <v>50</v>
      </c>
      <c r="O296" s="67"/>
      <c r="P296" s="185">
        <f>O296*H296</f>
        <v>0</v>
      </c>
      <c r="Q296" s="185">
        <v>0.0001</v>
      </c>
      <c r="R296" s="185">
        <f>Q296*H296</f>
        <v>0.03927</v>
      </c>
      <c r="S296" s="185">
        <v>0</v>
      </c>
      <c r="T296" s="186">
        <f>S296*H296</f>
        <v>0</v>
      </c>
      <c r="U296" s="37"/>
      <c r="V296" s="37"/>
      <c r="W296" s="37"/>
      <c r="X296" s="37"/>
      <c r="Y296" s="37"/>
      <c r="Z296" s="37"/>
      <c r="AA296" s="37"/>
      <c r="AB296" s="37"/>
      <c r="AC296" s="37"/>
      <c r="AD296" s="37"/>
      <c r="AE296" s="37"/>
      <c r="AR296" s="187" t="s">
        <v>181</v>
      </c>
      <c r="AT296" s="187" t="s">
        <v>178</v>
      </c>
      <c r="AU296" s="187" t="s">
        <v>89</v>
      </c>
      <c r="AY296" s="19" t="s">
        <v>160</v>
      </c>
      <c r="BE296" s="188">
        <f>IF(N296="základní",J296,0)</f>
        <v>0</v>
      </c>
      <c r="BF296" s="188">
        <f>IF(N296="snížená",J296,0)</f>
        <v>0</v>
      </c>
      <c r="BG296" s="188">
        <f>IF(N296="zákl. přenesená",J296,0)</f>
        <v>0</v>
      </c>
      <c r="BH296" s="188">
        <f>IF(N296="sníž. přenesená",J296,0)</f>
        <v>0</v>
      </c>
      <c r="BI296" s="188">
        <f>IF(N296="nulová",J296,0)</f>
        <v>0</v>
      </c>
      <c r="BJ296" s="19" t="s">
        <v>87</v>
      </c>
      <c r="BK296" s="188">
        <f>ROUND(I296*H296,2)</f>
        <v>0</v>
      </c>
      <c r="BL296" s="19" t="s">
        <v>168</v>
      </c>
      <c r="BM296" s="187" t="s">
        <v>413</v>
      </c>
    </row>
    <row r="297" spans="2:51" s="14" customFormat="1" ht="11.25">
      <c r="B297" s="205"/>
      <c r="C297" s="206"/>
      <c r="D297" s="196" t="s">
        <v>172</v>
      </c>
      <c r="E297" s="206"/>
      <c r="F297" s="208" t="s">
        <v>414</v>
      </c>
      <c r="G297" s="206"/>
      <c r="H297" s="209">
        <v>392.7</v>
      </c>
      <c r="I297" s="210"/>
      <c r="J297" s="206"/>
      <c r="K297" s="206"/>
      <c r="L297" s="211"/>
      <c r="M297" s="212"/>
      <c r="N297" s="213"/>
      <c r="O297" s="213"/>
      <c r="P297" s="213"/>
      <c r="Q297" s="213"/>
      <c r="R297" s="213"/>
      <c r="S297" s="213"/>
      <c r="T297" s="214"/>
      <c r="AT297" s="215" t="s">
        <v>172</v>
      </c>
      <c r="AU297" s="215" t="s">
        <v>89</v>
      </c>
      <c r="AV297" s="14" t="s">
        <v>89</v>
      </c>
      <c r="AW297" s="14" t="s">
        <v>4</v>
      </c>
      <c r="AX297" s="14" t="s">
        <v>87</v>
      </c>
      <c r="AY297" s="215" t="s">
        <v>160</v>
      </c>
    </row>
    <row r="298" spans="1:65" s="2" customFormat="1" ht="33" customHeight="1">
      <c r="A298" s="37"/>
      <c r="B298" s="38"/>
      <c r="C298" s="176" t="s">
        <v>415</v>
      </c>
      <c r="D298" s="176" t="s">
        <v>163</v>
      </c>
      <c r="E298" s="177" t="s">
        <v>416</v>
      </c>
      <c r="F298" s="178" t="s">
        <v>417</v>
      </c>
      <c r="G298" s="179" t="s">
        <v>259</v>
      </c>
      <c r="H298" s="180">
        <v>229.05</v>
      </c>
      <c r="I298" s="181"/>
      <c r="J298" s="182">
        <f>ROUND(I298*H298,2)</f>
        <v>0</v>
      </c>
      <c r="K298" s="178" t="s">
        <v>167</v>
      </c>
      <c r="L298" s="42"/>
      <c r="M298" s="183" t="s">
        <v>32</v>
      </c>
      <c r="N298" s="184" t="s">
        <v>50</v>
      </c>
      <c r="O298" s="67"/>
      <c r="P298" s="185">
        <f>O298*H298</f>
        <v>0</v>
      </c>
      <c r="Q298" s="185">
        <v>0</v>
      </c>
      <c r="R298" s="185">
        <f>Q298*H298</f>
        <v>0</v>
      </c>
      <c r="S298" s="185">
        <v>0</v>
      </c>
      <c r="T298" s="186">
        <f>S298*H298</f>
        <v>0</v>
      </c>
      <c r="U298" s="37"/>
      <c r="V298" s="37"/>
      <c r="W298" s="37"/>
      <c r="X298" s="37"/>
      <c r="Y298" s="37"/>
      <c r="Z298" s="37"/>
      <c r="AA298" s="37"/>
      <c r="AB298" s="37"/>
      <c r="AC298" s="37"/>
      <c r="AD298" s="37"/>
      <c r="AE298" s="37"/>
      <c r="AR298" s="187" t="s">
        <v>168</v>
      </c>
      <c r="AT298" s="187" t="s">
        <v>163</v>
      </c>
      <c r="AU298" s="187" t="s">
        <v>89</v>
      </c>
      <c r="AY298" s="19" t="s">
        <v>160</v>
      </c>
      <c r="BE298" s="188">
        <f>IF(N298="základní",J298,0)</f>
        <v>0</v>
      </c>
      <c r="BF298" s="188">
        <f>IF(N298="snížená",J298,0)</f>
        <v>0</v>
      </c>
      <c r="BG298" s="188">
        <f>IF(N298="zákl. přenesená",J298,0)</f>
        <v>0</v>
      </c>
      <c r="BH298" s="188">
        <f>IF(N298="sníž. přenesená",J298,0)</f>
        <v>0</v>
      </c>
      <c r="BI298" s="188">
        <f>IF(N298="nulová",J298,0)</f>
        <v>0</v>
      </c>
      <c r="BJ298" s="19" t="s">
        <v>87</v>
      </c>
      <c r="BK298" s="188">
        <f>ROUND(I298*H298,2)</f>
        <v>0</v>
      </c>
      <c r="BL298" s="19" t="s">
        <v>168</v>
      </c>
      <c r="BM298" s="187" t="s">
        <v>418</v>
      </c>
    </row>
    <row r="299" spans="1:47" s="2" customFormat="1" ht="11.25">
      <c r="A299" s="37"/>
      <c r="B299" s="38"/>
      <c r="C299" s="39"/>
      <c r="D299" s="189" t="s">
        <v>170</v>
      </c>
      <c r="E299" s="39"/>
      <c r="F299" s="190" t="s">
        <v>419</v>
      </c>
      <c r="G299" s="39"/>
      <c r="H299" s="39"/>
      <c r="I299" s="191"/>
      <c r="J299" s="39"/>
      <c r="K299" s="39"/>
      <c r="L299" s="42"/>
      <c r="M299" s="192"/>
      <c r="N299" s="193"/>
      <c r="O299" s="67"/>
      <c r="P299" s="67"/>
      <c r="Q299" s="67"/>
      <c r="R299" s="67"/>
      <c r="S299" s="67"/>
      <c r="T299" s="68"/>
      <c r="U299" s="37"/>
      <c r="V299" s="37"/>
      <c r="W299" s="37"/>
      <c r="X299" s="37"/>
      <c r="Y299" s="37"/>
      <c r="Z299" s="37"/>
      <c r="AA299" s="37"/>
      <c r="AB299" s="37"/>
      <c r="AC299" s="37"/>
      <c r="AD299" s="37"/>
      <c r="AE299" s="37"/>
      <c r="AT299" s="19" t="s">
        <v>170</v>
      </c>
      <c r="AU299" s="19" t="s">
        <v>89</v>
      </c>
    </row>
    <row r="300" spans="2:51" s="13" customFormat="1" ht="11.25">
      <c r="B300" s="194"/>
      <c r="C300" s="195"/>
      <c r="D300" s="196" t="s">
        <v>172</v>
      </c>
      <c r="E300" s="197" t="s">
        <v>32</v>
      </c>
      <c r="F300" s="198" t="s">
        <v>396</v>
      </c>
      <c r="G300" s="195"/>
      <c r="H300" s="197" t="s">
        <v>32</v>
      </c>
      <c r="I300" s="199"/>
      <c r="J300" s="195"/>
      <c r="K300" s="195"/>
      <c r="L300" s="200"/>
      <c r="M300" s="201"/>
      <c r="N300" s="202"/>
      <c r="O300" s="202"/>
      <c r="P300" s="202"/>
      <c r="Q300" s="202"/>
      <c r="R300" s="202"/>
      <c r="S300" s="202"/>
      <c r="T300" s="203"/>
      <c r="AT300" s="204" t="s">
        <v>172</v>
      </c>
      <c r="AU300" s="204" t="s">
        <v>89</v>
      </c>
      <c r="AV300" s="13" t="s">
        <v>87</v>
      </c>
      <c r="AW300" s="13" t="s">
        <v>40</v>
      </c>
      <c r="AX300" s="13" t="s">
        <v>79</v>
      </c>
      <c r="AY300" s="204" t="s">
        <v>160</v>
      </c>
    </row>
    <row r="301" spans="2:51" s="14" customFormat="1" ht="11.25">
      <c r="B301" s="205"/>
      <c r="C301" s="206"/>
      <c r="D301" s="196" t="s">
        <v>172</v>
      </c>
      <c r="E301" s="207" t="s">
        <v>32</v>
      </c>
      <c r="F301" s="208" t="s">
        <v>420</v>
      </c>
      <c r="G301" s="206"/>
      <c r="H301" s="209">
        <v>133.75</v>
      </c>
      <c r="I301" s="210"/>
      <c r="J301" s="206"/>
      <c r="K301" s="206"/>
      <c r="L301" s="211"/>
      <c r="M301" s="212"/>
      <c r="N301" s="213"/>
      <c r="O301" s="213"/>
      <c r="P301" s="213"/>
      <c r="Q301" s="213"/>
      <c r="R301" s="213"/>
      <c r="S301" s="213"/>
      <c r="T301" s="214"/>
      <c r="AT301" s="215" t="s">
        <v>172</v>
      </c>
      <c r="AU301" s="215" t="s">
        <v>89</v>
      </c>
      <c r="AV301" s="14" t="s">
        <v>89</v>
      </c>
      <c r="AW301" s="14" t="s">
        <v>40</v>
      </c>
      <c r="AX301" s="14" t="s">
        <v>79</v>
      </c>
      <c r="AY301" s="215" t="s">
        <v>160</v>
      </c>
    </row>
    <row r="302" spans="2:51" s="14" customFormat="1" ht="11.25">
      <c r="B302" s="205"/>
      <c r="C302" s="206"/>
      <c r="D302" s="196" t="s">
        <v>172</v>
      </c>
      <c r="E302" s="207" t="s">
        <v>32</v>
      </c>
      <c r="F302" s="208" t="s">
        <v>421</v>
      </c>
      <c r="G302" s="206"/>
      <c r="H302" s="209">
        <v>89.6</v>
      </c>
      <c r="I302" s="210"/>
      <c r="J302" s="206"/>
      <c r="K302" s="206"/>
      <c r="L302" s="211"/>
      <c r="M302" s="212"/>
      <c r="N302" s="213"/>
      <c r="O302" s="213"/>
      <c r="P302" s="213"/>
      <c r="Q302" s="213"/>
      <c r="R302" s="213"/>
      <c r="S302" s="213"/>
      <c r="T302" s="214"/>
      <c r="AT302" s="215" t="s">
        <v>172</v>
      </c>
      <c r="AU302" s="215" t="s">
        <v>89</v>
      </c>
      <c r="AV302" s="14" t="s">
        <v>89</v>
      </c>
      <c r="AW302" s="14" t="s">
        <v>40</v>
      </c>
      <c r="AX302" s="14" t="s">
        <v>79</v>
      </c>
      <c r="AY302" s="215" t="s">
        <v>160</v>
      </c>
    </row>
    <row r="303" spans="2:51" s="13" customFormat="1" ht="11.25">
      <c r="B303" s="194"/>
      <c r="C303" s="195"/>
      <c r="D303" s="196" t="s">
        <v>172</v>
      </c>
      <c r="E303" s="197" t="s">
        <v>32</v>
      </c>
      <c r="F303" s="198" t="s">
        <v>399</v>
      </c>
      <c r="G303" s="195"/>
      <c r="H303" s="197" t="s">
        <v>32</v>
      </c>
      <c r="I303" s="199"/>
      <c r="J303" s="195"/>
      <c r="K303" s="195"/>
      <c r="L303" s="200"/>
      <c r="M303" s="201"/>
      <c r="N303" s="202"/>
      <c r="O303" s="202"/>
      <c r="P303" s="202"/>
      <c r="Q303" s="202"/>
      <c r="R303" s="202"/>
      <c r="S303" s="202"/>
      <c r="T303" s="203"/>
      <c r="AT303" s="204" t="s">
        <v>172</v>
      </c>
      <c r="AU303" s="204" t="s">
        <v>89</v>
      </c>
      <c r="AV303" s="13" t="s">
        <v>87</v>
      </c>
      <c r="AW303" s="13" t="s">
        <v>40</v>
      </c>
      <c r="AX303" s="13" t="s">
        <v>79</v>
      </c>
      <c r="AY303" s="204" t="s">
        <v>160</v>
      </c>
    </row>
    <row r="304" spans="2:51" s="14" customFormat="1" ht="11.25">
      <c r="B304" s="205"/>
      <c r="C304" s="206"/>
      <c r="D304" s="196" t="s">
        <v>172</v>
      </c>
      <c r="E304" s="207" t="s">
        <v>32</v>
      </c>
      <c r="F304" s="208" t="s">
        <v>422</v>
      </c>
      <c r="G304" s="206"/>
      <c r="H304" s="209">
        <v>5.7</v>
      </c>
      <c r="I304" s="210"/>
      <c r="J304" s="206"/>
      <c r="K304" s="206"/>
      <c r="L304" s="211"/>
      <c r="M304" s="212"/>
      <c r="N304" s="213"/>
      <c r="O304" s="213"/>
      <c r="P304" s="213"/>
      <c r="Q304" s="213"/>
      <c r="R304" s="213"/>
      <c r="S304" s="213"/>
      <c r="T304" s="214"/>
      <c r="AT304" s="215" t="s">
        <v>172</v>
      </c>
      <c r="AU304" s="215" t="s">
        <v>89</v>
      </c>
      <c r="AV304" s="14" t="s">
        <v>89</v>
      </c>
      <c r="AW304" s="14" t="s">
        <v>40</v>
      </c>
      <c r="AX304" s="14" t="s">
        <v>79</v>
      </c>
      <c r="AY304" s="215" t="s">
        <v>160</v>
      </c>
    </row>
    <row r="305" spans="2:51" s="15" customFormat="1" ht="11.25">
      <c r="B305" s="216"/>
      <c r="C305" s="217"/>
      <c r="D305" s="196" t="s">
        <v>172</v>
      </c>
      <c r="E305" s="218" t="s">
        <v>32</v>
      </c>
      <c r="F305" s="219" t="s">
        <v>177</v>
      </c>
      <c r="G305" s="217"/>
      <c r="H305" s="220">
        <v>229.05</v>
      </c>
      <c r="I305" s="221"/>
      <c r="J305" s="217"/>
      <c r="K305" s="217"/>
      <c r="L305" s="222"/>
      <c r="M305" s="223"/>
      <c r="N305" s="224"/>
      <c r="O305" s="224"/>
      <c r="P305" s="224"/>
      <c r="Q305" s="224"/>
      <c r="R305" s="224"/>
      <c r="S305" s="224"/>
      <c r="T305" s="225"/>
      <c r="AT305" s="226" t="s">
        <v>172</v>
      </c>
      <c r="AU305" s="226" t="s">
        <v>89</v>
      </c>
      <c r="AV305" s="15" t="s">
        <v>168</v>
      </c>
      <c r="AW305" s="15" t="s">
        <v>40</v>
      </c>
      <c r="AX305" s="15" t="s">
        <v>87</v>
      </c>
      <c r="AY305" s="226" t="s">
        <v>160</v>
      </c>
    </row>
    <row r="306" spans="1:65" s="2" customFormat="1" ht="16.5" customHeight="1">
      <c r="A306" s="37"/>
      <c r="B306" s="38"/>
      <c r="C306" s="227" t="s">
        <v>423</v>
      </c>
      <c r="D306" s="227" t="s">
        <v>178</v>
      </c>
      <c r="E306" s="228" t="s">
        <v>424</v>
      </c>
      <c r="F306" s="229" t="s">
        <v>425</v>
      </c>
      <c r="G306" s="230" t="s">
        <v>259</v>
      </c>
      <c r="H306" s="231">
        <v>229.05</v>
      </c>
      <c r="I306" s="232"/>
      <c r="J306" s="233">
        <f>ROUND(I306*H306,2)</f>
        <v>0</v>
      </c>
      <c r="K306" s="229" t="s">
        <v>167</v>
      </c>
      <c r="L306" s="234"/>
      <c r="M306" s="235" t="s">
        <v>32</v>
      </c>
      <c r="N306" s="236" t="s">
        <v>50</v>
      </c>
      <c r="O306" s="67"/>
      <c r="P306" s="185">
        <f>O306*H306</f>
        <v>0</v>
      </c>
      <c r="Q306" s="185">
        <v>4E-05</v>
      </c>
      <c r="R306" s="185">
        <f>Q306*H306</f>
        <v>0.009162000000000002</v>
      </c>
      <c r="S306" s="185">
        <v>0</v>
      </c>
      <c r="T306" s="186">
        <f>S306*H306</f>
        <v>0</v>
      </c>
      <c r="U306" s="37"/>
      <c r="V306" s="37"/>
      <c r="W306" s="37"/>
      <c r="X306" s="37"/>
      <c r="Y306" s="37"/>
      <c r="Z306" s="37"/>
      <c r="AA306" s="37"/>
      <c r="AB306" s="37"/>
      <c r="AC306" s="37"/>
      <c r="AD306" s="37"/>
      <c r="AE306" s="37"/>
      <c r="AR306" s="187" t="s">
        <v>181</v>
      </c>
      <c r="AT306" s="187" t="s">
        <v>178</v>
      </c>
      <c r="AU306" s="187" t="s">
        <v>89</v>
      </c>
      <c r="AY306" s="19" t="s">
        <v>160</v>
      </c>
      <c r="BE306" s="188">
        <f>IF(N306="základní",J306,0)</f>
        <v>0</v>
      </c>
      <c r="BF306" s="188">
        <f>IF(N306="snížená",J306,0)</f>
        <v>0</v>
      </c>
      <c r="BG306" s="188">
        <f>IF(N306="zákl. přenesená",J306,0)</f>
        <v>0</v>
      </c>
      <c r="BH306" s="188">
        <f>IF(N306="sníž. přenesená",J306,0)</f>
        <v>0</v>
      </c>
      <c r="BI306" s="188">
        <f>IF(N306="nulová",J306,0)</f>
        <v>0</v>
      </c>
      <c r="BJ306" s="19" t="s">
        <v>87</v>
      </c>
      <c r="BK306" s="188">
        <f>ROUND(I306*H306,2)</f>
        <v>0</v>
      </c>
      <c r="BL306" s="19" t="s">
        <v>168</v>
      </c>
      <c r="BM306" s="187" t="s">
        <v>426</v>
      </c>
    </row>
    <row r="307" spans="1:65" s="2" customFormat="1" ht="21.75" customHeight="1">
      <c r="A307" s="37"/>
      <c r="B307" s="38"/>
      <c r="C307" s="176" t="s">
        <v>427</v>
      </c>
      <c r="D307" s="176" t="s">
        <v>163</v>
      </c>
      <c r="E307" s="177" t="s">
        <v>428</v>
      </c>
      <c r="F307" s="178" t="s">
        <v>429</v>
      </c>
      <c r="G307" s="179" t="s">
        <v>292</v>
      </c>
      <c r="H307" s="180">
        <v>5.76</v>
      </c>
      <c r="I307" s="181"/>
      <c r="J307" s="182">
        <f>ROUND(I307*H307,2)</f>
        <v>0</v>
      </c>
      <c r="K307" s="178" t="s">
        <v>167</v>
      </c>
      <c r="L307" s="42"/>
      <c r="M307" s="183" t="s">
        <v>32</v>
      </c>
      <c r="N307" s="184" t="s">
        <v>50</v>
      </c>
      <c r="O307" s="67"/>
      <c r="P307" s="185">
        <f>O307*H307</f>
        <v>0</v>
      </c>
      <c r="Q307" s="185">
        <v>2.50187</v>
      </c>
      <c r="R307" s="185">
        <f>Q307*H307</f>
        <v>14.4107712</v>
      </c>
      <c r="S307" s="185">
        <v>0</v>
      </c>
      <c r="T307" s="186">
        <f>S307*H307</f>
        <v>0</v>
      </c>
      <c r="U307" s="37"/>
      <c r="V307" s="37"/>
      <c r="W307" s="37"/>
      <c r="X307" s="37"/>
      <c r="Y307" s="37"/>
      <c r="Z307" s="37"/>
      <c r="AA307" s="37"/>
      <c r="AB307" s="37"/>
      <c r="AC307" s="37"/>
      <c r="AD307" s="37"/>
      <c r="AE307" s="37"/>
      <c r="AR307" s="187" t="s">
        <v>168</v>
      </c>
      <c r="AT307" s="187" t="s">
        <v>163</v>
      </c>
      <c r="AU307" s="187" t="s">
        <v>89</v>
      </c>
      <c r="AY307" s="19" t="s">
        <v>160</v>
      </c>
      <c r="BE307" s="188">
        <f>IF(N307="základní",J307,0)</f>
        <v>0</v>
      </c>
      <c r="BF307" s="188">
        <f>IF(N307="snížená",J307,0)</f>
        <v>0</v>
      </c>
      <c r="BG307" s="188">
        <f>IF(N307="zákl. přenesená",J307,0)</f>
        <v>0</v>
      </c>
      <c r="BH307" s="188">
        <f>IF(N307="sníž. přenesená",J307,0)</f>
        <v>0</v>
      </c>
      <c r="BI307" s="188">
        <f>IF(N307="nulová",J307,0)</f>
        <v>0</v>
      </c>
      <c r="BJ307" s="19" t="s">
        <v>87</v>
      </c>
      <c r="BK307" s="188">
        <f>ROUND(I307*H307,2)</f>
        <v>0</v>
      </c>
      <c r="BL307" s="19" t="s">
        <v>168</v>
      </c>
      <c r="BM307" s="187" t="s">
        <v>430</v>
      </c>
    </row>
    <row r="308" spans="1:47" s="2" customFormat="1" ht="11.25">
      <c r="A308" s="37"/>
      <c r="B308" s="38"/>
      <c r="C308" s="39"/>
      <c r="D308" s="189" t="s">
        <v>170</v>
      </c>
      <c r="E308" s="39"/>
      <c r="F308" s="190" t="s">
        <v>431</v>
      </c>
      <c r="G308" s="39"/>
      <c r="H308" s="39"/>
      <c r="I308" s="191"/>
      <c r="J308" s="39"/>
      <c r="K308" s="39"/>
      <c r="L308" s="42"/>
      <c r="M308" s="192"/>
      <c r="N308" s="193"/>
      <c r="O308" s="67"/>
      <c r="P308" s="67"/>
      <c r="Q308" s="67"/>
      <c r="R308" s="67"/>
      <c r="S308" s="67"/>
      <c r="T308" s="68"/>
      <c r="U308" s="37"/>
      <c r="V308" s="37"/>
      <c r="W308" s="37"/>
      <c r="X308" s="37"/>
      <c r="Y308" s="37"/>
      <c r="Z308" s="37"/>
      <c r="AA308" s="37"/>
      <c r="AB308" s="37"/>
      <c r="AC308" s="37"/>
      <c r="AD308" s="37"/>
      <c r="AE308" s="37"/>
      <c r="AT308" s="19" t="s">
        <v>170</v>
      </c>
      <c r="AU308" s="19" t="s">
        <v>89</v>
      </c>
    </row>
    <row r="309" spans="2:51" s="13" customFormat="1" ht="11.25">
      <c r="B309" s="194"/>
      <c r="C309" s="195"/>
      <c r="D309" s="196" t="s">
        <v>172</v>
      </c>
      <c r="E309" s="197" t="s">
        <v>32</v>
      </c>
      <c r="F309" s="198" t="s">
        <v>432</v>
      </c>
      <c r="G309" s="195"/>
      <c r="H309" s="197" t="s">
        <v>32</v>
      </c>
      <c r="I309" s="199"/>
      <c r="J309" s="195"/>
      <c r="K309" s="195"/>
      <c r="L309" s="200"/>
      <c r="M309" s="201"/>
      <c r="N309" s="202"/>
      <c r="O309" s="202"/>
      <c r="P309" s="202"/>
      <c r="Q309" s="202"/>
      <c r="R309" s="202"/>
      <c r="S309" s="202"/>
      <c r="T309" s="203"/>
      <c r="AT309" s="204" t="s">
        <v>172</v>
      </c>
      <c r="AU309" s="204" t="s">
        <v>89</v>
      </c>
      <c r="AV309" s="13" t="s">
        <v>87</v>
      </c>
      <c r="AW309" s="13" t="s">
        <v>40</v>
      </c>
      <c r="AX309" s="13" t="s">
        <v>79</v>
      </c>
      <c r="AY309" s="204" t="s">
        <v>160</v>
      </c>
    </row>
    <row r="310" spans="2:51" s="14" customFormat="1" ht="11.25">
      <c r="B310" s="205"/>
      <c r="C310" s="206"/>
      <c r="D310" s="196" t="s">
        <v>172</v>
      </c>
      <c r="E310" s="207" t="s">
        <v>32</v>
      </c>
      <c r="F310" s="208" t="s">
        <v>433</v>
      </c>
      <c r="G310" s="206"/>
      <c r="H310" s="209">
        <v>5.76</v>
      </c>
      <c r="I310" s="210"/>
      <c r="J310" s="206"/>
      <c r="K310" s="206"/>
      <c r="L310" s="211"/>
      <c r="M310" s="212"/>
      <c r="N310" s="213"/>
      <c r="O310" s="213"/>
      <c r="P310" s="213"/>
      <c r="Q310" s="213"/>
      <c r="R310" s="213"/>
      <c r="S310" s="213"/>
      <c r="T310" s="214"/>
      <c r="AT310" s="215" t="s">
        <v>172</v>
      </c>
      <c r="AU310" s="215" t="s">
        <v>89</v>
      </c>
      <c r="AV310" s="14" t="s">
        <v>89</v>
      </c>
      <c r="AW310" s="14" t="s">
        <v>40</v>
      </c>
      <c r="AX310" s="14" t="s">
        <v>87</v>
      </c>
      <c r="AY310" s="215" t="s">
        <v>160</v>
      </c>
    </row>
    <row r="311" spans="1:65" s="2" customFormat="1" ht="24.2" customHeight="1">
      <c r="A311" s="37"/>
      <c r="B311" s="38"/>
      <c r="C311" s="176" t="s">
        <v>434</v>
      </c>
      <c r="D311" s="176" t="s">
        <v>163</v>
      </c>
      <c r="E311" s="177" t="s">
        <v>435</v>
      </c>
      <c r="F311" s="178" t="s">
        <v>436</v>
      </c>
      <c r="G311" s="179" t="s">
        <v>292</v>
      </c>
      <c r="H311" s="180">
        <v>1.07</v>
      </c>
      <c r="I311" s="181"/>
      <c r="J311" s="182">
        <f>ROUND(I311*H311,2)</f>
        <v>0</v>
      </c>
      <c r="K311" s="178" t="s">
        <v>167</v>
      </c>
      <c r="L311" s="42"/>
      <c r="M311" s="183" t="s">
        <v>32</v>
      </c>
      <c r="N311" s="184" t="s">
        <v>50</v>
      </c>
      <c r="O311" s="67"/>
      <c r="P311" s="185">
        <f>O311*H311</f>
        <v>0</v>
      </c>
      <c r="Q311" s="185">
        <v>2.30102</v>
      </c>
      <c r="R311" s="185">
        <f>Q311*H311</f>
        <v>2.4620914</v>
      </c>
      <c r="S311" s="185">
        <v>0</v>
      </c>
      <c r="T311" s="186">
        <f>S311*H311</f>
        <v>0</v>
      </c>
      <c r="U311" s="37"/>
      <c r="V311" s="37"/>
      <c r="W311" s="37"/>
      <c r="X311" s="37"/>
      <c r="Y311" s="37"/>
      <c r="Z311" s="37"/>
      <c r="AA311" s="37"/>
      <c r="AB311" s="37"/>
      <c r="AC311" s="37"/>
      <c r="AD311" s="37"/>
      <c r="AE311" s="37"/>
      <c r="AR311" s="187" t="s">
        <v>168</v>
      </c>
      <c r="AT311" s="187" t="s">
        <v>163</v>
      </c>
      <c r="AU311" s="187" t="s">
        <v>89</v>
      </c>
      <c r="AY311" s="19" t="s">
        <v>160</v>
      </c>
      <c r="BE311" s="188">
        <f>IF(N311="základní",J311,0)</f>
        <v>0</v>
      </c>
      <c r="BF311" s="188">
        <f>IF(N311="snížená",J311,0)</f>
        <v>0</v>
      </c>
      <c r="BG311" s="188">
        <f>IF(N311="zákl. přenesená",J311,0)</f>
        <v>0</v>
      </c>
      <c r="BH311" s="188">
        <f>IF(N311="sníž. přenesená",J311,0)</f>
        <v>0</v>
      </c>
      <c r="BI311" s="188">
        <f>IF(N311="nulová",J311,0)</f>
        <v>0</v>
      </c>
      <c r="BJ311" s="19" t="s">
        <v>87</v>
      </c>
      <c r="BK311" s="188">
        <f>ROUND(I311*H311,2)</f>
        <v>0</v>
      </c>
      <c r="BL311" s="19" t="s">
        <v>168</v>
      </c>
      <c r="BM311" s="187" t="s">
        <v>437</v>
      </c>
    </row>
    <row r="312" spans="1:47" s="2" customFormat="1" ht="11.25">
      <c r="A312" s="37"/>
      <c r="B312" s="38"/>
      <c r="C312" s="39"/>
      <c r="D312" s="189" t="s">
        <v>170</v>
      </c>
      <c r="E312" s="39"/>
      <c r="F312" s="190" t="s">
        <v>438</v>
      </c>
      <c r="G312" s="39"/>
      <c r="H312" s="39"/>
      <c r="I312" s="191"/>
      <c r="J312" s="39"/>
      <c r="K312" s="39"/>
      <c r="L312" s="42"/>
      <c r="M312" s="192"/>
      <c r="N312" s="193"/>
      <c r="O312" s="67"/>
      <c r="P312" s="67"/>
      <c r="Q312" s="67"/>
      <c r="R312" s="67"/>
      <c r="S312" s="67"/>
      <c r="T312" s="68"/>
      <c r="U312" s="37"/>
      <c r="V312" s="37"/>
      <c r="W312" s="37"/>
      <c r="X312" s="37"/>
      <c r="Y312" s="37"/>
      <c r="Z312" s="37"/>
      <c r="AA312" s="37"/>
      <c r="AB312" s="37"/>
      <c r="AC312" s="37"/>
      <c r="AD312" s="37"/>
      <c r="AE312" s="37"/>
      <c r="AT312" s="19" t="s">
        <v>170</v>
      </c>
      <c r="AU312" s="19" t="s">
        <v>89</v>
      </c>
    </row>
    <row r="313" spans="2:51" s="13" customFormat="1" ht="11.25">
      <c r="B313" s="194"/>
      <c r="C313" s="195"/>
      <c r="D313" s="196" t="s">
        <v>172</v>
      </c>
      <c r="E313" s="197" t="s">
        <v>32</v>
      </c>
      <c r="F313" s="198" t="s">
        <v>439</v>
      </c>
      <c r="G313" s="195"/>
      <c r="H313" s="197" t="s">
        <v>32</v>
      </c>
      <c r="I313" s="199"/>
      <c r="J313" s="195"/>
      <c r="K313" s="195"/>
      <c r="L313" s="200"/>
      <c r="M313" s="201"/>
      <c r="N313" s="202"/>
      <c r="O313" s="202"/>
      <c r="P313" s="202"/>
      <c r="Q313" s="202"/>
      <c r="R313" s="202"/>
      <c r="S313" s="202"/>
      <c r="T313" s="203"/>
      <c r="AT313" s="204" t="s">
        <v>172</v>
      </c>
      <c r="AU313" s="204" t="s">
        <v>89</v>
      </c>
      <c r="AV313" s="13" t="s">
        <v>87</v>
      </c>
      <c r="AW313" s="13" t="s">
        <v>40</v>
      </c>
      <c r="AX313" s="13" t="s">
        <v>79</v>
      </c>
      <c r="AY313" s="204" t="s">
        <v>160</v>
      </c>
    </row>
    <row r="314" spans="2:51" s="13" customFormat="1" ht="11.25">
      <c r="B314" s="194"/>
      <c r="C314" s="195"/>
      <c r="D314" s="196" t="s">
        <v>172</v>
      </c>
      <c r="E314" s="197" t="s">
        <v>32</v>
      </c>
      <c r="F314" s="198" t="s">
        <v>440</v>
      </c>
      <c r="G314" s="195"/>
      <c r="H314" s="197" t="s">
        <v>32</v>
      </c>
      <c r="I314" s="199"/>
      <c r="J314" s="195"/>
      <c r="K314" s="195"/>
      <c r="L314" s="200"/>
      <c r="M314" s="201"/>
      <c r="N314" s="202"/>
      <c r="O314" s="202"/>
      <c r="P314" s="202"/>
      <c r="Q314" s="202"/>
      <c r="R314" s="202"/>
      <c r="S314" s="202"/>
      <c r="T314" s="203"/>
      <c r="AT314" s="204" t="s">
        <v>172</v>
      </c>
      <c r="AU314" s="204" t="s">
        <v>89</v>
      </c>
      <c r="AV314" s="13" t="s">
        <v>87</v>
      </c>
      <c r="AW314" s="13" t="s">
        <v>40</v>
      </c>
      <c r="AX314" s="13" t="s">
        <v>79</v>
      </c>
      <c r="AY314" s="204" t="s">
        <v>160</v>
      </c>
    </row>
    <row r="315" spans="2:51" s="14" customFormat="1" ht="11.25">
      <c r="B315" s="205"/>
      <c r="C315" s="206"/>
      <c r="D315" s="196" t="s">
        <v>172</v>
      </c>
      <c r="E315" s="207" t="s">
        <v>32</v>
      </c>
      <c r="F315" s="208" t="s">
        <v>441</v>
      </c>
      <c r="G315" s="206"/>
      <c r="H315" s="209">
        <v>0.87</v>
      </c>
      <c r="I315" s="210"/>
      <c r="J315" s="206"/>
      <c r="K315" s="206"/>
      <c r="L315" s="211"/>
      <c r="M315" s="212"/>
      <c r="N315" s="213"/>
      <c r="O315" s="213"/>
      <c r="P315" s="213"/>
      <c r="Q315" s="213"/>
      <c r="R315" s="213"/>
      <c r="S315" s="213"/>
      <c r="T315" s="214"/>
      <c r="AT315" s="215" t="s">
        <v>172</v>
      </c>
      <c r="AU315" s="215" t="s">
        <v>89</v>
      </c>
      <c r="AV315" s="14" t="s">
        <v>89</v>
      </c>
      <c r="AW315" s="14" t="s">
        <v>40</v>
      </c>
      <c r="AX315" s="14" t="s">
        <v>79</v>
      </c>
      <c r="AY315" s="215" t="s">
        <v>160</v>
      </c>
    </row>
    <row r="316" spans="2:51" s="13" customFormat="1" ht="11.25">
      <c r="B316" s="194"/>
      <c r="C316" s="195"/>
      <c r="D316" s="196" t="s">
        <v>172</v>
      </c>
      <c r="E316" s="197" t="s">
        <v>32</v>
      </c>
      <c r="F316" s="198" t="s">
        <v>442</v>
      </c>
      <c r="G316" s="195"/>
      <c r="H316" s="197" t="s">
        <v>32</v>
      </c>
      <c r="I316" s="199"/>
      <c r="J316" s="195"/>
      <c r="K316" s="195"/>
      <c r="L316" s="200"/>
      <c r="M316" s="201"/>
      <c r="N316" s="202"/>
      <c r="O316" s="202"/>
      <c r="P316" s="202"/>
      <c r="Q316" s="202"/>
      <c r="R316" s="202"/>
      <c r="S316" s="202"/>
      <c r="T316" s="203"/>
      <c r="AT316" s="204" t="s">
        <v>172</v>
      </c>
      <c r="AU316" s="204" t="s">
        <v>89</v>
      </c>
      <c r="AV316" s="13" t="s">
        <v>87</v>
      </c>
      <c r="AW316" s="13" t="s">
        <v>40</v>
      </c>
      <c r="AX316" s="13" t="s">
        <v>79</v>
      </c>
      <c r="AY316" s="204" t="s">
        <v>160</v>
      </c>
    </row>
    <row r="317" spans="2:51" s="14" customFormat="1" ht="11.25">
      <c r="B317" s="205"/>
      <c r="C317" s="206"/>
      <c r="D317" s="196" t="s">
        <v>172</v>
      </c>
      <c r="E317" s="207" t="s">
        <v>32</v>
      </c>
      <c r="F317" s="208" t="s">
        <v>443</v>
      </c>
      <c r="G317" s="206"/>
      <c r="H317" s="209">
        <v>0.2</v>
      </c>
      <c r="I317" s="210"/>
      <c r="J317" s="206"/>
      <c r="K317" s="206"/>
      <c r="L317" s="211"/>
      <c r="M317" s="212"/>
      <c r="N317" s="213"/>
      <c r="O317" s="213"/>
      <c r="P317" s="213"/>
      <c r="Q317" s="213"/>
      <c r="R317" s="213"/>
      <c r="S317" s="213"/>
      <c r="T317" s="214"/>
      <c r="AT317" s="215" t="s">
        <v>172</v>
      </c>
      <c r="AU317" s="215" t="s">
        <v>89</v>
      </c>
      <c r="AV317" s="14" t="s">
        <v>89</v>
      </c>
      <c r="AW317" s="14" t="s">
        <v>40</v>
      </c>
      <c r="AX317" s="14" t="s">
        <v>79</v>
      </c>
      <c r="AY317" s="215" t="s">
        <v>160</v>
      </c>
    </row>
    <row r="318" spans="2:51" s="15" customFormat="1" ht="11.25">
      <c r="B318" s="216"/>
      <c r="C318" s="217"/>
      <c r="D318" s="196" t="s">
        <v>172</v>
      </c>
      <c r="E318" s="218" t="s">
        <v>32</v>
      </c>
      <c r="F318" s="219" t="s">
        <v>177</v>
      </c>
      <c r="G318" s="217"/>
      <c r="H318" s="220">
        <v>1.07</v>
      </c>
      <c r="I318" s="221"/>
      <c r="J318" s="217"/>
      <c r="K318" s="217"/>
      <c r="L318" s="222"/>
      <c r="M318" s="223"/>
      <c r="N318" s="224"/>
      <c r="O318" s="224"/>
      <c r="P318" s="224"/>
      <c r="Q318" s="224"/>
      <c r="R318" s="224"/>
      <c r="S318" s="224"/>
      <c r="T318" s="225"/>
      <c r="AT318" s="226" t="s">
        <v>172</v>
      </c>
      <c r="AU318" s="226" t="s">
        <v>89</v>
      </c>
      <c r="AV318" s="15" t="s">
        <v>168</v>
      </c>
      <c r="AW318" s="15" t="s">
        <v>40</v>
      </c>
      <c r="AX318" s="15" t="s">
        <v>87</v>
      </c>
      <c r="AY318" s="226" t="s">
        <v>160</v>
      </c>
    </row>
    <row r="319" spans="1:65" s="2" customFormat="1" ht="21.75" customHeight="1">
      <c r="A319" s="37"/>
      <c r="B319" s="38"/>
      <c r="C319" s="176" t="s">
        <v>444</v>
      </c>
      <c r="D319" s="176" t="s">
        <v>163</v>
      </c>
      <c r="E319" s="177" t="s">
        <v>445</v>
      </c>
      <c r="F319" s="178" t="s">
        <v>446</v>
      </c>
      <c r="G319" s="179" t="s">
        <v>199</v>
      </c>
      <c r="H319" s="180">
        <v>524.4</v>
      </c>
      <c r="I319" s="181"/>
      <c r="J319" s="182">
        <f>ROUND(I319*H319,2)</f>
        <v>0</v>
      </c>
      <c r="K319" s="178" t="s">
        <v>167</v>
      </c>
      <c r="L319" s="42"/>
      <c r="M319" s="183" t="s">
        <v>32</v>
      </c>
      <c r="N319" s="184" t="s">
        <v>50</v>
      </c>
      <c r="O319" s="67"/>
      <c r="P319" s="185">
        <f>O319*H319</f>
        <v>0</v>
      </c>
      <c r="Q319" s="185">
        <v>0.042</v>
      </c>
      <c r="R319" s="185">
        <f>Q319*H319</f>
        <v>22.0248</v>
      </c>
      <c r="S319" s="185">
        <v>0</v>
      </c>
      <c r="T319" s="186">
        <f>S319*H319</f>
        <v>0</v>
      </c>
      <c r="U319" s="37"/>
      <c r="V319" s="37"/>
      <c r="W319" s="37"/>
      <c r="X319" s="37"/>
      <c r="Y319" s="37"/>
      <c r="Z319" s="37"/>
      <c r="AA319" s="37"/>
      <c r="AB319" s="37"/>
      <c r="AC319" s="37"/>
      <c r="AD319" s="37"/>
      <c r="AE319" s="37"/>
      <c r="AR319" s="187" t="s">
        <v>168</v>
      </c>
      <c r="AT319" s="187" t="s">
        <v>163</v>
      </c>
      <c r="AU319" s="187" t="s">
        <v>89</v>
      </c>
      <c r="AY319" s="19" t="s">
        <v>160</v>
      </c>
      <c r="BE319" s="188">
        <f>IF(N319="základní",J319,0)</f>
        <v>0</v>
      </c>
      <c r="BF319" s="188">
        <f>IF(N319="snížená",J319,0)</f>
        <v>0</v>
      </c>
      <c r="BG319" s="188">
        <f>IF(N319="zákl. přenesená",J319,0)</f>
        <v>0</v>
      </c>
      <c r="BH319" s="188">
        <f>IF(N319="sníž. přenesená",J319,0)</f>
        <v>0</v>
      </c>
      <c r="BI319" s="188">
        <f>IF(N319="nulová",J319,0)</f>
        <v>0</v>
      </c>
      <c r="BJ319" s="19" t="s">
        <v>87</v>
      </c>
      <c r="BK319" s="188">
        <f>ROUND(I319*H319,2)</f>
        <v>0</v>
      </c>
      <c r="BL319" s="19" t="s">
        <v>168</v>
      </c>
      <c r="BM319" s="187" t="s">
        <v>447</v>
      </c>
    </row>
    <row r="320" spans="1:47" s="2" customFormat="1" ht="11.25">
      <c r="A320" s="37"/>
      <c r="B320" s="38"/>
      <c r="C320" s="39"/>
      <c r="D320" s="189" t="s">
        <v>170</v>
      </c>
      <c r="E320" s="39"/>
      <c r="F320" s="190" t="s">
        <v>448</v>
      </c>
      <c r="G320" s="39"/>
      <c r="H320" s="39"/>
      <c r="I320" s="191"/>
      <c r="J320" s="39"/>
      <c r="K320" s="39"/>
      <c r="L320" s="42"/>
      <c r="M320" s="192"/>
      <c r="N320" s="193"/>
      <c r="O320" s="67"/>
      <c r="P320" s="67"/>
      <c r="Q320" s="67"/>
      <c r="R320" s="67"/>
      <c r="S320" s="67"/>
      <c r="T320" s="68"/>
      <c r="U320" s="37"/>
      <c r="V320" s="37"/>
      <c r="W320" s="37"/>
      <c r="X320" s="37"/>
      <c r="Y320" s="37"/>
      <c r="Z320" s="37"/>
      <c r="AA320" s="37"/>
      <c r="AB320" s="37"/>
      <c r="AC320" s="37"/>
      <c r="AD320" s="37"/>
      <c r="AE320" s="37"/>
      <c r="AT320" s="19" t="s">
        <v>170</v>
      </c>
      <c r="AU320" s="19" t="s">
        <v>89</v>
      </c>
    </row>
    <row r="321" spans="2:51" s="13" customFormat="1" ht="11.25">
      <c r="B321" s="194"/>
      <c r="C321" s="195"/>
      <c r="D321" s="196" t="s">
        <v>172</v>
      </c>
      <c r="E321" s="197" t="s">
        <v>32</v>
      </c>
      <c r="F321" s="198" t="s">
        <v>449</v>
      </c>
      <c r="G321" s="195"/>
      <c r="H321" s="197" t="s">
        <v>32</v>
      </c>
      <c r="I321" s="199"/>
      <c r="J321" s="195"/>
      <c r="K321" s="195"/>
      <c r="L321" s="200"/>
      <c r="M321" s="201"/>
      <c r="N321" s="202"/>
      <c r="O321" s="202"/>
      <c r="P321" s="202"/>
      <c r="Q321" s="202"/>
      <c r="R321" s="202"/>
      <c r="S321" s="202"/>
      <c r="T321" s="203"/>
      <c r="AT321" s="204" t="s">
        <v>172</v>
      </c>
      <c r="AU321" s="204" t="s">
        <v>89</v>
      </c>
      <c r="AV321" s="13" t="s">
        <v>87</v>
      </c>
      <c r="AW321" s="13" t="s">
        <v>40</v>
      </c>
      <c r="AX321" s="13" t="s">
        <v>79</v>
      </c>
      <c r="AY321" s="204" t="s">
        <v>160</v>
      </c>
    </row>
    <row r="322" spans="2:51" s="13" customFormat="1" ht="11.25">
      <c r="B322" s="194"/>
      <c r="C322" s="195"/>
      <c r="D322" s="196" t="s">
        <v>172</v>
      </c>
      <c r="E322" s="197" t="s">
        <v>32</v>
      </c>
      <c r="F322" s="198" t="s">
        <v>450</v>
      </c>
      <c r="G322" s="195"/>
      <c r="H322" s="197" t="s">
        <v>32</v>
      </c>
      <c r="I322" s="199"/>
      <c r="J322" s="195"/>
      <c r="K322" s="195"/>
      <c r="L322" s="200"/>
      <c r="M322" s="201"/>
      <c r="N322" s="202"/>
      <c r="O322" s="202"/>
      <c r="P322" s="202"/>
      <c r="Q322" s="202"/>
      <c r="R322" s="202"/>
      <c r="S322" s="202"/>
      <c r="T322" s="203"/>
      <c r="AT322" s="204" t="s">
        <v>172</v>
      </c>
      <c r="AU322" s="204" t="s">
        <v>89</v>
      </c>
      <c r="AV322" s="13" t="s">
        <v>87</v>
      </c>
      <c r="AW322" s="13" t="s">
        <v>40</v>
      </c>
      <c r="AX322" s="13" t="s">
        <v>79</v>
      </c>
      <c r="AY322" s="204" t="s">
        <v>160</v>
      </c>
    </row>
    <row r="323" spans="2:51" s="14" customFormat="1" ht="11.25">
      <c r="B323" s="205"/>
      <c r="C323" s="206"/>
      <c r="D323" s="196" t="s">
        <v>172</v>
      </c>
      <c r="E323" s="207" t="s">
        <v>32</v>
      </c>
      <c r="F323" s="208" t="s">
        <v>451</v>
      </c>
      <c r="G323" s="206"/>
      <c r="H323" s="209">
        <v>458.45</v>
      </c>
      <c r="I323" s="210"/>
      <c r="J323" s="206"/>
      <c r="K323" s="206"/>
      <c r="L323" s="211"/>
      <c r="M323" s="212"/>
      <c r="N323" s="213"/>
      <c r="O323" s="213"/>
      <c r="P323" s="213"/>
      <c r="Q323" s="213"/>
      <c r="R323" s="213"/>
      <c r="S323" s="213"/>
      <c r="T323" s="214"/>
      <c r="AT323" s="215" t="s">
        <v>172</v>
      </c>
      <c r="AU323" s="215" t="s">
        <v>89</v>
      </c>
      <c r="AV323" s="14" t="s">
        <v>89</v>
      </c>
      <c r="AW323" s="14" t="s">
        <v>40</v>
      </c>
      <c r="AX323" s="14" t="s">
        <v>79</v>
      </c>
      <c r="AY323" s="215" t="s">
        <v>160</v>
      </c>
    </row>
    <row r="324" spans="2:51" s="13" customFormat="1" ht="11.25">
      <c r="B324" s="194"/>
      <c r="C324" s="195"/>
      <c r="D324" s="196" t="s">
        <v>172</v>
      </c>
      <c r="E324" s="197" t="s">
        <v>32</v>
      </c>
      <c r="F324" s="198" t="s">
        <v>452</v>
      </c>
      <c r="G324" s="195"/>
      <c r="H324" s="197" t="s">
        <v>32</v>
      </c>
      <c r="I324" s="199"/>
      <c r="J324" s="195"/>
      <c r="K324" s="195"/>
      <c r="L324" s="200"/>
      <c r="M324" s="201"/>
      <c r="N324" s="202"/>
      <c r="O324" s="202"/>
      <c r="P324" s="202"/>
      <c r="Q324" s="202"/>
      <c r="R324" s="202"/>
      <c r="S324" s="202"/>
      <c r="T324" s="203"/>
      <c r="AT324" s="204" t="s">
        <v>172</v>
      </c>
      <c r="AU324" s="204" t="s">
        <v>89</v>
      </c>
      <c r="AV324" s="13" t="s">
        <v>87</v>
      </c>
      <c r="AW324" s="13" t="s">
        <v>40</v>
      </c>
      <c r="AX324" s="13" t="s">
        <v>79</v>
      </c>
      <c r="AY324" s="204" t="s">
        <v>160</v>
      </c>
    </row>
    <row r="325" spans="2:51" s="14" customFormat="1" ht="11.25">
      <c r="B325" s="205"/>
      <c r="C325" s="206"/>
      <c r="D325" s="196" t="s">
        <v>172</v>
      </c>
      <c r="E325" s="207" t="s">
        <v>32</v>
      </c>
      <c r="F325" s="208" t="s">
        <v>453</v>
      </c>
      <c r="G325" s="206"/>
      <c r="H325" s="209">
        <v>65.95</v>
      </c>
      <c r="I325" s="210"/>
      <c r="J325" s="206"/>
      <c r="K325" s="206"/>
      <c r="L325" s="211"/>
      <c r="M325" s="212"/>
      <c r="N325" s="213"/>
      <c r="O325" s="213"/>
      <c r="P325" s="213"/>
      <c r="Q325" s="213"/>
      <c r="R325" s="213"/>
      <c r="S325" s="213"/>
      <c r="T325" s="214"/>
      <c r="AT325" s="215" t="s">
        <v>172</v>
      </c>
      <c r="AU325" s="215" t="s">
        <v>89</v>
      </c>
      <c r="AV325" s="14" t="s">
        <v>89</v>
      </c>
      <c r="AW325" s="14" t="s">
        <v>40</v>
      </c>
      <c r="AX325" s="14" t="s">
        <v>79</v>
      </c>
      <c r="AY325" s="215" t="s">
        <v>160</v>
      </c>
    </row>
    <row r="326" spans="2:51" s="15" customFormat="1" ht="11.25">
      <c r="B326" s="216"/>
      <c r="C326" s="217"/>
      <c r="D326" s="196" t="s">
        <v>172</v>
      </c>
      <c r="E326" s="218" t="s">
        <v>32</v>
      </c>
      <c r="F326" s="219" t="s">
        <v>177</v>
      </c>
      <c r="G326" s="217"/>
      <c r="H326" s="220">
        <v>524.4</v>
      </c>
      <c r="I326" s="221"/>
      <c r="J326" s="217"/>
      <c r="K326" s="217"/>
      <c r="L326" s="222"/>
      <c r="M326" s="223"/>
      <c r="N326" s="224"/>
      <c r="O326" s="224"/>
      <c r="P326" s="224"/>
      <c r="Q326" s="224"/>
      <c r="R326" s="224"/>
      <c r="S326" s="224"/>
      <c r="T326" s="225"/>
      <c r="AT326" s="226" t="s">
        <v>172</v>
      </c>
      <c r="AU326" s="226" t="s">
        <v>89</v>
      </c>
      <c r="AV326" s="15" t="s">
        <v>168</v>
      </c>
      <c r="AW326" s="15" t="s">
        <v>40</v>
      </c>
      <c r="AX326" s="15" t="s">
        <v>87</v>
      </c>
      <c r="AY326" s="226" t="s">
        <v>160</v>
      </c>
    </row>
    <row r="327" spans="1:65" s="2" customFormat="1" ht="21.75" customHeight="1">
      <c r="A327" s="37"/>
      <c r="B327" s="38"/>
      <c r="C327" s="176" t="s">
        <v>454</v>
      </c>
      <c r="D327" s="176" t="s">
        <v>163</v>
      </c>
      <c r="E327" s="177" t="s">
        <v>455</v>
      </c>
      <c r="F327" s="178" t="s">
        <v>456</v>
      </c>
      <c r="G327" s="179" t="s">
        <v>199</v>
      </c>
      <c r="H327" s="180">
        <v>12.45</v>
      </c>
      <c r="I327" s="181"/>
      <c r="J327" s="182">
        <f>ROUND(I327*H327,2)</f>
        <v>0</v>
      </c>
      <c r="K327" s="178" t="s">
        <v>167</v>
      </c>
      <c r="L327" s="42"/>
      <c r="M327" s="183" t="s">
        <v>32</v>
      </c>
      <c r="N327" s="184" t="s">
        <v>50</v>
      </c>
      <c r="O327" s="67"/>
      <c r="P327" s="185">
        <f>O327*H327</f>
        <v>0</v>
      </c>
      <c r="Q327" s="185">
        <v>0.09868</v>
      </c>
      <c r="R327" s="185">
        <f>Q327*H327</f>
        <v>1.228566</v>
      </c>
      <c r="S327" s="185">
        <v>0</v>
      </c>
      <c r="T327" s="186">
        <f>S327*H327</f>
        <v>0</v>
      </c>
      <c r="U327" s="37"/>
      <c r="V327" s="37"/>
      <c r="W327" s="37"/>
      <c r="X327" s="37"/>
      <c r="Y327" s="37"/>
      <c r="Z327" s="37"/>
      <c r="AA327" s="37"/>
      <c r="AB327" s="37"/>
      <c r="AC327" s="37"/>
      <c r="AD327" s="37"/>
      <c r="AE327" s="37"/>
      <c r="AR327" s="187" t="s">
        <v>168</v>
      </c>
      <c r="AT327" s="187" t="s">
        <v>163</v>
      </c>
      <c r="AU327" s="187" t="s">
        <v>89</v>
      </c>
      <c r="AY327" s="19" t="s">
        <v>160</v>
      </c>
      <c r="BE327" s="188">
        <f>IF(N327="základní",J327,0)</f>
        <v>0</v>
      </c>
      <c r="BF327" s="188">
        <f>IF(N327="snížená",J327,0)</f>
        <v>0</v>
      </c>
      <c r="BG327" s="188">
        <f>IF(N327="zákl. přenesená",J327,0)</f>
        <v>0</v>
      </c>
      <c r="BH327" s="188">
        <f>IF(N327="sníž. přenesená",J327,0)</f>
        <v>0</v>
      </c>
      <c r="BI327" s="188">
        <f>IF(N327="nulová",J327,0)</f>
        <v>0</v>
      </c>
      <c r="BJ327" s="19" t="s">
        <v>87</v>
      </c>
      <c r="BK327" s="188">
        <f>ROUND(I327*H327,2)</f>
        <v>0</v>
      </c>
      <c r="BL327" s="19" t="s">
        <v>168</v>
      </c>
      <c r="BM327" s="187" t="s">
        <v>457</v>
      </c>
    </row>
    <row r="328" spans="1:47" s="2" customFormat="1" ht="11.25">
      <c r="A328" s="37"/>
      <c r="B328" s="38"/>
      <c r="C328" s="39"/>
      <c r="D328" s="189" t="s">
        <v>170</v>
      </c>
      <c r="E328" s="39"/>
      <c r="F328" s="190" t="s">
        <v>458</v>
      </c>
      <c r="G328" s="39"/>
      <c r="H328" s="39"/>
      <c r="I328" s="191"/>
      <c r="J328" s="39"/>
      <c r="K328" s="39"/>
      <c r="L328" s="42"/>
      <c r="M328" s="192"/>
      <c r="N328" s="193"/>
      <c r="O328" s="67"/>
      <c r="P328" s="67"/>
      <c r="Q328" s="67"/>
      <c r="R328" s="67"/>
      <c r="S328" s="67"/>
      <c r="T328" s="68"/>
      <c r="U328" s="37"/>
      <c r="V328" s="37"/>
      <c r="W328" s="37"/>
      <c r="X328" s="37"/>
      <c r="Y328" s="37"/>
      <c r="Z328" s="37"/>
      <c r="AA328" s="37"/>
      <c r="AB328" s="37"/>
      <c r="AC328" s="37"/>
      <c r="AD328" s="37"/>
      <c r="AE328" s="37"/>
      <c r="AT328" s="19" t="s">
        <v>170</v>
      </c>
      <c r="AU328" s="19" t="s">
        <v>89</v>
      </c>
    </row>
    <row r="329" spans="2:51" s="13" customFormat="1" ht="11.25">
      <c r="B329" s="194"/>
      <c r="C329" s="195"/>
      <c r="D329" s="196" t="s">
        <v>172</v>
      </c>
      <c r="E329" s="197" t="s">
        <v>32</v>
      </c>
      <c r="F329" s="198" t="s">
        <v>459</v>
      </c>
      <c r="G329" s="195"/>
      <c r="H329" s="197" t="s">
        <v>32</v>
      </c>
      <c r="I329" s="199"/>
      <c r="J329" s="195"/>
      <c r="K329" s="195"/>
      <c r="L329" s="200"/>
      <c r="M329" s="201"/>
      <c r="N329" s="202"/>
      <c r="O329" s="202"/>
      <c r="P329" s="202"/>
      <c r="Q329" s="202"/>
      <c r="R329" s="202"/>
      <c r="S329" s="202"/>
      <c r="T329" s="203"/>
      <c r="AT329" s="204" t="s">
        <v>172</v>
      </c>
      <c r="AU329" s="204" t="s">
        <v>89</v>
      </c>
      <c r="AV329" s="13" t="s">
        <v>87</v>
      </c>
      <c r="AW329" s="13" t="s">
        <v>40</v>
      </c>
      <c r="AX329" s="13" t="s">
        <v>79</v>
      </c>
      <c r="AY329" s="204" t="s">
        <v>160</v>
      </c>
    </row>
    <row r="330" spans="2:51" s="14" customFormat="1" ht="11.25">
      <c r="B330" s="205"/>
      <c r="C330" s="206"/>
      <c r="D330" s="196" t="s">
        <v>172</v>
      </c>
      <c r="E330" s="207" t="s">
        <v>32</v>
      </c>
      <c r="F330" s="208" t="s">
        <v>460</v>
      </c>
      <c r="G330" s="206"/>
      <c r="H330" s="209">
        <v>12.45</v>
      </c>
      <c r="I330" s="210"/>
      <c r="J330" s="206"/>
      <c r="K330" s="206"/>
      <c r="L330" s="211"/>
      <c r="M330" s="212"/>
      <c r="N330" s="213"/>
      <c r="O330" s="213"/>
      <c r="P330" s="213"/>
      <c r="Q330" s="213"/>
      <c r="R330" s="213"/>
      <c r="S330" s="213"/>
      <c r="T330" s="214"/>
      <c r="AT330" s="215" t="s">
        <v>172</v>
      </c>
      <c r="AU330" s="215" t="s">
        <v>89</v>
      </c>
      <c r="AV330" s="14" t="s">
        <v>89</v>
      </c>
      <c r="AW330" s="14" t="s">
        <v>40</v>
      </c>
      <c r="AX330" s="14" t="s">
        <v>87</v>
      </c>
      <c r="AY330" s="215" t="s">
        <v>160</v>
      </c>
    </row>
    <row r="331" spans="1:65" s="2" customFormat="1" ht="16.5" customHeight="1">
      <c r="A331" s="37"/>
      <c r="B331" s="38"/>
      <c r="C331" s="176" t="s">
        <v>461</v>
      </c>
      <c r="D331" s="176" t="s">
        <v>163</v>
      </c>
      <c r="E331" s="177" t="s">
        <v>462</v>
      </c>
      <c r="F331" s="178" t="s">
        <v>463</v>
      </c>
      <c r="G331" s="179" t="s">
        <v>199</v>
      </c>
      <c r="H331" s="180">
        <v>524.4</v>
      </c>
      <c r="I331" s="181"/>
      <c r="J331" s="182">
        <f>ROUND(I331*H331,2)</f>
        <v>0</v>
      </c>
      <c r="K331" s="178" t="s">
        <v>167</v>
      </c>
      <c r="L331" s="42"/>
      <c r="M331" s="183" t="s">
        <v>32</v>
      </c>
      <c r="N331" s="184" t="s">
        <v>50</v>
      </c>
      <c r="O331" s="67"/>
      <c r="P331" s="185">
        <f>O331*H331</f>
        <v>0</v>
      </c>
      <c r="Q331" s="185">
        <v>0.088</v>
      </c>
      <c r="R331" s="185">
        <f>Q331*H331</f>
        <v>46.1472</v>
      </c>
      <c r="S331" s="185">
        <v>0</v>
      </c>
      <c r="T331" s="186">
        <f>S331*H331</f>
        <v>0</v>
      </c>
      <c r="U331" s="37"/>
      <c r="V331" s="37"/>
      <c r="W331" s="37"/>
      <c r="X331" s="37"/>
      <c r="Y331" s="37"/>
      <c r="Z331" s="37"/>
      <c r="AA331" s="37"/>
      <c r="AB331" s="37"/>
      <c r="AC331" s="37"/>
      <c r="AD331" s="37"/>
      <c r="AE331" s="37"/>
      <c r="AR331" s="187" t="s">
        <v>168</v>
      </c>
      <c r="AT331" s="187" t="s">
        <v>163</v>
      </c>
      <c r="AU331" s="187" t="s">
        <v>89</v>
      </c>
      <c r="AY331" s="19" t="s">
        <v>160</v>
      </c>
      <c r="BE331" s="188">
        <f>IF(N331="základní",J331,0)</f>
        <v>0</v>
      </c>
      <c r="BF331" s="188">
        <f>IF(N331="snížená",J331,0)</f>
        <v>0</v>
      </c>
      <c r="BG331" s="188">
        <f>IF(N331="zákl. přenesená",J331,0)</f>
        <v>0</v>
      </c>
      <c r="BH331" s="188">
        <f>IF(N331="sníž. přenesená",J331,0)</f>
        <v>0</v>
      </c>
      <c r="BI331" s="188">
        <f>IF(N331="nulová",J331,0)</f>
        <v>0</v>
      </c>
      <c r="BJ331" s="19" t="s">
        <v>87</v>
      </c>
      <c r="BK331" s="188">
        <f>ROUND(I331*H331,2)</f>
        <v>0</v>
      </c>
      <c r="BL331" s="19" t="s">
        <v>168</v>
      </c>
      <c r="BM331" s="187" t="s">
        <v>464</v>
      </c>
    </row>
    <row r="332" spans="1:47" s="2" customFormat="1" ht="11.25">
      <c r="A332" s="37"/>
      <c r="B332" s="38"/>
      <c r="C332" s="39"/>
      <c r="D332" s="189" t="s">
        <v>170</v>
      </c>
      <c r="E332" s="39"/>
      <c r="F332" s="190" t="s">
        <v>465</v>
      </c>
      <c r="G332" s="39"/>
      <c r="H332" s="39"/>
      <c r="I332" s="191"/>
      <c r="J332" s="39"/>
      <c r="K332" s="39"/>
      <c r="L332" s="42"/>
      <c r="M332" s="192"/>
      <c r="N332" s="193"/>
      <c r="O332" s="67"/>
      <c r="P332" s="67"/>
      <c r="Q332" s="67"/>
      <c r="R332" s="67"/>
      <c r="S332" s="67"/>
      <c r="T332" s="68"/>
      <c r="U332" s="37"/>
      <c r="V332" s="37"/>
      <c r="W332" s="37"/>
      <c r="X332" s="37"/>
      <c r="Y332" s="37"/>
      <c r="Z332" s="37"/>
      <c r="AA332" s="37"/>
      <c r="AB332" s="37"/>
      <c r="AC332" s="37"/>
      <c r="AD332" s="37"/>
      <c r="AE332" s="37"/>
      <c r="AT332" s="19" t="s">
        <v>170</v>
      </c>
      <c r="AU332" s="19" t="s">
        <v>89</v>
      </c>
    </row>
    <row r="333" spans="2:51" s="13" customFormat="1" ht="11.25">
      <c r="B333" s="194"/>
      <c r="C333" s="195"/>
      <c r="D333" s="196" t="s">
        <v>172</v>
      </c>
      <c r="E333" s="197" t="s">
        <v>32</v>
      </c>
      <c r="F333" s="198" t="s">
        <v>450</v>
      </c>
      <c r="G333" s="195"/>
      <c r="H333" s="197" t="s">
        <v>32</v>
      </c>
      <c r="I333" s="199"/>
      <c r="J333" s="195"/>
      <c r="K333" s="195"/>
      <c r="L333" s="200"/>
      <c r="M333" s="201"/>
      <c r="N333" s="202"/>
      <c r="O333" s="202"/>
      <c r="P333" s="202"/>
      <c r="Q333" s="202"/>
      <c r="R333" s="202"/>
      <c r="S333" s="202"/>
      <c r="T333" s="203"/>
      <c r="AT333" s="204" t="s">
        <v>172</v>
      </c>
      <c r="AU333" s="204" t="s">
        <v>89</v>
      </c>
      <c r="AV333" s="13" t="s">
        <v>87</v>
      </c>
      <c r="AW333" s="13" t="s">
        <v>40</v>
      </c>
      <c r="AX333" s="13" t="s">
        <v>79</v>
      </c>
      <c r="AY333" s="204" t="s">
        <v>160</v>
      </c>
    </row>
    <row r="334" spans="2:51" s="14" customFormat="1" ht="11.25">
      <c r="B334" s="205"/>
      <c r="C334" s="206"/>
      <c r="D334" s="196" t="s">
        <v>172</v>
      </c>
      <c r="E334" s="207" t="s">
        <v>32</v>
      </c>
      <c r="F334" s="208" t="s">
        <v>466</v>
      </c>
      <c r="G334" s="206"/>
      <c r="H334" s="209">
        <v>458.45</v>
      </c>
      <c r="I334" s="210"/>
      <c r="J334" s="206"/>
      <c r="K334" s="206"/>
      <c r="L334" s="211"/>
      <c r="M334" s="212"/>
      <c r="N334" s="213"/>
      <c r="O334" s="213"/>
      <c r="P334" s="213"/>
      <c r="Q334" s="213"/>
      <c r="R334" s="213"/>
      <c r="S334" s="213"/>
      <c r="T334" s="214"/>
      <c r="AT334" s="215" t="s">
        <v>172</v>
      </c>
      <c r="AU334" s="215" t="s">
        <v>89</v>
      </c>
      <c r="AV334" s="14" t="s">
        <v>89</v>
      </c>
      <c r="AW334" s="14" t="s">
        <v>40</v>
      </c>
      <c r="AX334" s="14" t="s">
        <v>79</v>
      </c>
      <c r="AY334" s="215" t="s">
        <v>160</v>
      </c>
    </row>
    <row r="335" spans="2:51" s="13" customFormat="1" ht="11.25">
      <c r="B335" s="194"/>
      <c r="C335" s="195"/>
      <c r="D335" s="196" t="s">
        <v>172</v>
      </c>
      <c r="E335" s="197" t="s">
        <v>32</v>
      </c>
      <c r="F335" s="198" t="s">
        <v>452</v>
      </c>
      <c r="G335" s="195"/>
      <c r="H335" s="197" t="s">
        <v>32</v>
      </c>
      <c r="I335" s="199"/>
      <c r="J335" s="195"/>
      <c r="K335" s="195"/>
      <c r="L335" s="200"/>
      <c r="M335" s="201"/>
      <c r="N335" s="202"/>
      <c r="O335" s="202"/>
      <c r="P335" s="202"/>
      <c r="Q335" s="202"/>
      <c r="R335" s="202"/>
      <c r="S335" s="202"/>
      <c r="T335" s="203"/>
      <c r="AT335" s="204" t="s">
        <v>172</v>
      </c>
      <c r="AU335" s="204" t="s">
        <v>89</v>
      </c>
      <c r="AV335" s="13" t="s">
        <v>87</v>
      </c>
      <c r="AW335" s="13" t="s">
        <v>40</v>
      </c>
      <c r="AX335" s="13" t="s">
        <v>79</v>
      </c>
      <c r="AY335" s="204" t="s">
        <v>160</v>
      </c>
    </row>
    <row r="336" spans="2:51" s="14" customFormat="1" ht="11.25">
      <c r="B336" s="205"/>
      <c r="C336" s="206"/>
      <c r="D336" s="196" t="s">
        <v>172</v>
      </c>
      <c r="E336" s="207" t="s">
        <v>32</v>
      </c>
      <c r="F336" s="208" t="s">
        <v>453</v>
      </c>
      <c r="G336" s="206"/>
      <c r="H336" s="209">
        <v>65.95</v>
      </c>
      <c r="I336" s="210"/>
      <c r="J336" s="206"/>
      <c r="K336" s="206"/>
      <c r="L336" s="211"/>
      <c r="M336" s="212"/>
      <c r="N336" s="213"/>
      <c r="O336" s="213"/>
      <c r="P336" s="213"/>
      <c r="Q336" s="213"/>
      <c r="R336" s="213"/>
      <c r="S336" s="213"/>
      <c r="T336" s="214"/>
      <c r="AT336" s="215" t="s">
        <v>172</v>
      </c>
      <c r="AU336" s="215" t="s">
        <v>89</v>
      </c>
      <c r="AV336" s="14" t="s">
        <v>89</v>
      </c>
      <c r="AW336" s="14" t="s">
        <v>40</v>
      </c>
      <c r="AX336" s="14" t="s">
        <v>79</v>
      </c>
      <c r="AY336" s="215" t="s">
        <v>160</v>
      </c>
    </row>
    <row r="337" spans="2:51" s="15" customFormat="1" ht="11.25">
      <c r="B337" s="216"/>
      <c r="C337" s="217"/>
      <c r="D337" s="196" t="s">
        <v>172</v>
      </c>
      <c r="E337" s="218" t="s">
        <v>32</v>
      </c>
      <c r="F337" s="219" t="s">
        <v>177</v>
      </c>
      <c r="G337" s="217"/>
      <c r="H337" s="220">
        <v>524.4</v>
      </c>
      <c r="I337" s="221"/>
      <c r="J337" s="217"/>
      <c r="K337" s="217"/>
      <c r="L337" s="222"/>
      <c r="M337" s="223"/>
      <c r="N337" s="224"/>
      <c r="O337" s="224"/>
      <c r="P337" s="224"/>
      <c r="Q337" s="224"/>
      <c r="R337" s="224"/>
      <c r="S337" s="224"/>
      <c r="T337" s="225"/>
      <c r="AT337" s="226" t="s">
        <v>172</v>
      </c>
      <c r="AU337" s="226" t="s">
        <v>89</v>
      </c>
      <c r="AV337" s="15" t="s">
        <v>168</v>
      </c>
      <c r="AW337" s="15" t="s">
        <v>40</v>
      </c>
      <c r="AX337" s="15" t="s">
        <v>87</v>
      </c>
      <c r="AY337" s="226" t="s">
        <v>160</v>
      </c>
    </row>
    <row r="338" spans="1:65" s="2" customFormat="1" ht="24.2" customHeight="1">
      <c r="A338" s="37"/>
      <c r="B338" s="38"/>
      <c r="C338" s="176" t="s">
        <v>467</v>
      </c>
      <c r="D338" s="176" t="s">
        <v>163</v>
      </c>
      <c r="E338" s="177" t="s">
        <v>468</v>
      </c>
      <c r="F338" s="178" t="s">
        <v>469</v>
      </c>
      <c r="G338" s="179" t="s">
        <v>259</v>
      </c>
      <c r="H338" s="180">
        <v>3.6</v>
      </c>
      <c r="I338" s="181"/>
      <c r="J338" s="182">
        <f>ROUND(I338*H338,2)</f>
        <v>0</v>
      </c>
      <c r="K338" s="178" t="s">
        <v>167</v>
      </c>
      <c r="L338" s="42"/>
      <c r="M338" s="183" t="s">
        <v>32</v>
      </c>
      <c r="N338" s="184" t="s">
        <v>50</v>
      </c>
      <c r="O338" s="67"/>
      <c r="P338" s="185">
        <f>O338*H338</f>
        <v>0</v>
      </c>
      <c r="Q338" s="185">
        <v>0.00105</v>
      </c>
      <c r="R338" s="185">
        <f>Q338*H338</f>
        <v>0.00378</v>
      </c>
      <c r="S338" s="185">
        <v>0</v>
      </c>
      <c r="T338" s="186">
        <f>S338*H338</f>
        <v>0</v>
      </c>
      <c r="U338" s="37"/>
      <c r="V338" s="37"/>
      <c r="W338" s="37"/>
      <c r="X338" s="37"/>
      <c r="Y338" s="37"/>
      <c r="Z338" s="37"/>
      <c r="AA338" s="37"/>
      <c r="AB338" s="37"/>
      <c r="AC338" s="37"/>
      <c r="AD338" s="37"/>
      <c r="AE338" s="37"/>
      <c r="AR338" s="187" t="s">
        <v>168</v>
      </c>
      <c r="AT338" s="187" t="s">
        <v>163</v>
      </c>
      <c r="AU338" s="187" t="s">
        <v>89</v>
      </c>
      <c r="AY338" s="19" t="s">
        <v>160</v>
      </c>
      <c r="BE338" s="188">
        <f>IF(N338="základní",J338,0)</f>
        <v>0</v>
      </c>
      <c r="BF338" s="188">
        <f>IF(N338="snížená",J338,0)</f>
        <v>0</v>
      </c>
      <c r="BG338" s="188">
        <f>IF(N338="zákl. přenesená",J338,0)</f>
        <v>0</v>
      </c>
      <c r="BH338" s="188">
        <f>IF(N338="sníž. přenesená",J338,0)</f>
        <v>0</v>
      </c>
      <c r="BI338" s="188">
        <f>IF(N338="nulová",J338,0)</f>
        <v>0</v>
      </c>
      <c r="BJ338" s="19" t="s">
        <v>87</v>
      </c>
      <c r="BK338" s="188">
        <f>ROUND(I338*H338,2)</f>
        <v>0</v>
      </c>
      <c r="BL338" s="19" t="s">
        <v>168</v>
      </c>
      <c r="BM338" s="187" t="s">
        <v>470</v>
      </c>
    </row>
    <row r="339" spans="1:47" s="2" customFormat="1" ht="11.25">
      <c r="A339" s="37"/>
      <c r="B339" s="38"/>
      <c r="C339" s="39"/>
      <c r="D339" s="189" t="s">
        <v>170</v>
      </c>
      <c r="E339" s="39"/>
      <c r="F339" s="190" t="s">
        <v>471</v>
      </c>
      <c r="G339" s="39"/>
      <c r="H339" s="39"/>
      <c r="I339" s="191"/>
      <c r="J339" s="39"/>
      <c r="K339" s="39"/>
      <c r="L339" s="42"/>
      <c r="M339" s="192"/>
      <c r="N339" s="193"/>
      <c r="O339" s="67"/>
      <c r="P339" s="67"/>
      <c r="Q339" s="67"/>
      <c r="R339" s="67"/>
      <c r="S339" s="67"/>
      <c r="T339" s="68"/>
      <c r="U339" s="37"/>
      <c r="V339" s="37"/>
      <c r="W339" s="37"/>
      <c r="X339" s="37"/>
      <c r="Y339" s="37"/>
      <c r="Z339" s="37"/>
      <c r="AA339" s="37"/>
      <c r="AB339" s="37"/>
      <c r="AC339" s="37"/>
      <c r="AD339" s="37"/>
      <c r="AE339" s="37"/>
      <c r="AT339" s="19" t="s">
        <v>170</v>
      </c>
      <c r="AU339" s="19" t="s">
        <v>89</v>
      </c>
    </row>
    <row r="340" spans="2:51" s="13" customFormat="1" ht="11.25">
      <c r="B340" s="194"/>
      <c r="C340" s="195"/>
      <c r="D340" s="196" t="s">
        <v>172</v>
      </c>
      <c r="E340" s="197" t="s">
        <v>32</v>
      </c>
      <c r="F340" s="198" t="s">
        <v>472</v>
      </c>
      <c r="G340" s="195"/>
      <c r="H340" s="197" t="s">
        <v>32</v>
      </c>
      <c r="I340" s="199"/>
      <c r="J340" s="195"/>
      <c r="K340" s="195"/>
      <c r="L340" s="200"/>
      <c r="M340" s="201"/>
      <c r="N340" s="202"/>
      <c r="O340" s="202"/>
      <c r="P340" s="202"/>
      <c r="Q340" s="202"/>
      <c r="R340" s="202"/>
      <c r="S340" s="202"/>
      <c r="T340" s="203"/>
      <c r="AT340" s="204" t="s">
        <v>172</v>
      </c>
      <c r="AU340" s="204" t="s">
        <v>89</v>
      </c>
      <c r="AV340" s="13" t="s">
        <v>87</v>
      </c>
      <c r="AW340" s="13" t="s">
        <v>40</v>
      </c>
      <c r="AX340" s="13" t="s">
        <v>79</v>
      </c>
      <c r="AY340" s="204" t="s">
        <v>160</v>
      </c>
    </row>
    <row r="341" spans="2:51" s="14" customFormat="1" ht="11.25">
      <c r="B341" s="205"/>
      <c r="C341" s="206"/>
      <c r="D341" s="196" t="s">
        <v>172</v>
      </c>
      <c r="E341" s="207" t="s">
        <v>32</v>
      </c>
      <c r="F341" s="208" t="s">
        <v>473</v>
      </c>
      <c r="G341" s="206"/>
      <c r="H341" s="209">
        <v>3.6</v>
      </c>
      <c r="I341" s="210"/>
      <c r="J341" s="206"/>
      <c r="K341" s="206"/>
      <c r="L341" s="211"/>
      <c r="M341" s="212"/>
      <c r="N341" s="213"/>
      <c r="O341" s="213"/>
      <c r="P341" s="213"/>
      <c r="Q341" s="213"/>
      <c r="R341" s="213"/>
      <c r="S341" s="213"/>
      <c r="T341" s="214"/>
      <c r="AT341" s="215" t="s">
        <v>172</v>
      </c>
      <c r="AU341" s="215" t="s">
        <v>89</v>
      </c>
      <c r="AV341" s="14" t="s">
        <v>89</v>
      </c>
      <c r="AW341" s="14" t="s">
        <v>40</v>
      </c>
      <c r="AX341" s="14" t="s">
        <v>87</v>
      </c>
      <c r="AY341" s="215" t="s">
        <v>160</v>
      </c>
    </row>
    <row r="342" spans="1:65" s="2" customFormat="1" ht="24.2" customHeight="1">
      <c r="A342" s="37"/>
      <c r="B342" s="38"/>
      <c r="C342" s="176" t="s">
        <v>474</v>
      </c>
      <c r="D342" s="176" t="s">
        <v>163</v>
      </c>
      <c r="E342" s="177" t="s">
        <v>475</v>
      </c>
      <c r="F342" s="178" t="s">
        <v>476</v>
      </c>
      <c r="G342" s="179" t="s">
        <v>477</v>
      </c>
      <c r="H342" s="180">
        <v>25</v>
      </c>
      <c r="I342" s="181"/>
      <c r="J342" s="182">
        <f>ROUND(I342*H342,2)</f>
        <v>0</v>
      </c>
      <c r="K342" s="178" t="s">
        <v>167</v>
      </c>
      <c r="L342" s="42"/>
      <c r="M342" s="183" t="s">
        <v>32</v>
      </c>
      <c r="N342" s="184" t="s">
        <v>50</v>
      </c>
      <c r="O342" s="67"/>
      <c r="P342" s="185">
        <f>O342*H342</f>
        <v>0</v>
      </c>
      <c r="Q342" s="185">
        <v>0.01777</v>
      </c>
      <c r="R342" s="185">
        <f>Q342*H342</f>
        <v>0.44425000000000003</v>
      </c>
      <c r="S342" s="185">
        <v>0</v>
      </c>
      <c r="T342" s="186">
        <f>S342*H342</f>
        <v>0</v>
      </c>
      <c r="U342" s="37"/>
      <c r="V342" s="37"/>
      <c r="W342" s="37"/>
      <c r="X342" s="37"/>
      <c r="Y342" s="37"/>
      <c r="Z342" s="37"/>
      <c r="AA342" s="37"/>
      <c r="AB342" s="37"/>
      <c r="AC342" s="37"/>
      <c r="AD342" s="37"/>
      <c r="AE342" s="37"/>
      <c r="AR342" s="187" t="s">
        <v>168</v>
      </c>
      <c r="AT342" s="187" t="s">
        <v>163</v>
      </c>
      <c r="AU342" s="187" t="s">
        <v>89</v>
      </c>
      <c r="AY342" s="19" t="s">
        <v>160</v>
      </c>
      <c r="BE342" s="188">
        <f>IF(N342="základní",J342,0)</f>
        <v>0</v>
      </c>
      <c r="BF342" s="188">
        <f>IF(N342="snížená",J342,0)</f>
        <v>0</v>
      </c>
      <c r="BG342" s="188">
        <f>IF(N342="zákl. přenesená",J342,0)</f>
        <v>0</v>
      </c>
      <c r="BH342" s="188">
        <f>IF(N342="sníž. přenesená",J342,0)</f>
        <v>0</v>
      </c>
      <c r="BI342" s="188">
        <f>IF(N342="nulová",J342,0)</f>
        <v>0</v>
      </c>
      <c r="BJ342" s="19" t="s">
        <v>87</v>
      </c>
      <c r="BK342" s="188">
        <f>ROUND(I342*H342,2)</f>
        <v>0</v>
      </c>
      <c r="BL342" s="19" t="s">
        <v>168</v>
      </c>
      <c r="BM342" s="187" t="s">
        <v>478</v>
      </c>
    </row>
    <row r="343" spans="1:47" s="2" customFormat="1" ht="11.25">
      <c r="A343" s="37"/>
      <c r="B343" s="38"/>
      <c r="C343" s="39"/>
      <c r="D343" s="189" t="s">
        <v>170</v>
      </c>
      <c r="E343" s="39"/>
      <c r="F343" s="190" t="s">
        <v>479</v>
      </c>
      <c r="G343" s="39"/>
      <c r="H343" s="39"/>
      <c r="I343" s="191"/>
      <c r="J343" s="39"/>
      <c r="K343" s="39"/>
      <c r="L343" s="42"/>
      <c r="M343" s="192"/>
      <c r="N343" s="193"/>
      <c r="O343" s="67"/>
      <c r="P343" s="67"/>
      <c r="Q343" s="67"/>
      <c r="R343" s="67"/>
      <c r="S343" s="67"/>
      <c r="T343" s="68"/>
      <c r="U343" s="37"/>
      <c r="V343" s="37"/>
      <c r="W343" s="37"/>
      <c r="X343" s="37"/>
      <c r="Y343" s="37"/>
      <c r="Z343" s="37"/>
      <c r="AA343" s="37"/>
      <c r="AB343" s="37"/>
      <c r="AC343" s="37"/>
      <c r="AD343" s="37"/>
      <c r="AE343" s="37"/>
      <c r="AT343" s="19" t="s">
        <v>170</v>
      </c>
      <c r="AU343" s="19" t="s">
        <v>89</v>
      </c>
    </row>
    <row r="344" spans="2:51" s="14" customFormat="1" ht="11.25">
      <c r="B344" s="205"/>
      <c r="C344" s="206"/>
      <c r="D344" s="196" t="s">
        <v>172</v>
      </c>
      <c r="E344" s="207" t="s">
        <v>32</v>
      </c>
      <c r="F344" s="208" t="s">
        <v>480</v>
      </c>
      <c r="G344" s="206"/>
      <c r="H344" s="209">
        <v>25</v>
      </c>
      <c r="I344" s="210"/>
      <c r="J344" s="206"/>
      <c r="K344" s="206"/>
      <c r="L344" s="211"/>
      <c r="M344" s="212"/>
      <c r="N344" s="213"/>
      <c r="O344" s="213"/>
      <c r="P344" s="213"/>
      <c r="Q344" s="213"/>
      <c r="R344" s="213"/>
      <c r="S344" s="213"/>
      <c r="T344" s="214"/>
      <c r="AT344" s="215" t="s">
        <v>172</v>
      </c>
      <c r="AU344" s="215" t="s">
        <v>89</v>
      </c>
      <c r="AV344" s="14" t="s">
        <v>89</v>
      </c>
      <c r="AW344" s="14" t="s">
        <v>40</v>
      </c>
      <c r="AX344" s="14" t="s">
        <v>87</v>
      </c>
      <c r="AY344" s="215" t="s">
        <v>160</v>
      </c>
    </row>
    <row r="345" spans="1:65" s="2" customFormat="1" ht="16.5" customHeight="1">
      <c r="A345" s="37"/>
      <c r="B345" s="38"/>
      <c r="C345" s="227" t="s">
        <v>481</v>
      </c>
      <c r="D345" s="227" t="s">
        <v>178</v>
      </c>
      <c r="E345" s="228" t="s">
        <v>482</v>
      </c>
      <c r="F345" s="229" t="s">
        <v>483</v>
      </c>
      <c r="G345" s="230" t="s">
        <v>477</v>
      </c>
      <c r="H345" s="231">
        <v>4</v>
      </c>
      <c r="I345" s="232"/>
      <c r="J345" s="233">
        <f aca="true" t="shared" si="0" ref="J345:J352">ROUND(I345*H345,2)</f>
        <v>0</v>
      </c>
      <c r="K345" s="229" t="s">
        <v>484</v>
      </c>
      <c r="L345" s="234"/>
      <c r="M345" s="235" t="s">
        <v>32</v>
      </c>
      <c r="N345" s="236" t="s">
        <v>50</v>
      </c>
      <c r="O345" s="67"/>
      <c r="P345" s="185">
        <f aca="true" t="shared" si="1" ref="P345:P352">O345*H345</f>
        <v>0</v>
      </c>
      <c r="Q345" s="185">
        <v>0.024</v>
      </c>
      <c r="R345" s="185">
        <f aca="true" t="shared" si="2" ref="R345:R352">Q345*H345</f>
        <v>0.096</v>
      </c>
      <c r="S345" s="185">
        <v>0</v>
      </c>
      <c r="T345" s="186">
        <f aca="true" t="shared" si="3" ref="T345:T352">S345*H345</f>
        <v>0</v>
      </c>
      <c r="U345" s="37"/>
      <c r="V345" s="37"/>
      <c r="W345" s="37"/>
      <c r="X345" s="37"/>
      <c r="Y345" s="37"/>
      <c r="Z345" s="37"/>
      <c r="AA345" s="37"/>
      <c r="AB345" s="37"/>
      <c r="AC345" s="37"/>
      <c r="AD345" s="37"/>
      <c r="AE345" s="37"/>
      <c r="AR345" s="187" t="s">
        <v>181</v>
      </c>
      <c r="AT345" s="187" t="s">
        <v>178</v>
      </c>
      <c r="AU345" s="187" t="s">
        <v>89</v>
      </c>
      <c r="AY345" s="19" t="s">
        <v>160</v>
      </c>
      <c r="BE345" s="188">
        <f aca="true" t="shared" si="4" ref="BE345:BE352">IF(N345="základní",J345,0)</f>
        <v>0</v>
      </c>
      <c r="BF345" s="188">
        <f aca="true" t="shared" si="5" ref="BF345:BF352">IF(N345="snížená",J345,0)</f>
        <v>0</v>
      </c>
      <c r="BG345" s="188">
        <f aca="true" t="shared" si="6" ref="BG345:BG352">IF(N345="zákl. přenesená",J345,0)</f>
        <v>0</v>
      </c>
      <c r="BH345" s="188">
        <f aca="true" t="shared" si="7" ref="BH345:BH352">IF(N345="sníž. přenesená",J345,0)</f>
        <v>0</v>
      </c>
      <c r="BI345" s="188">
        <f aca="true" t="shared" si="8" ref="BI345:BI352">IF(N345="nulová",J345,0)</f>
        <v>0</v>
      </c>
      <c r="BJ345" s="19" t="s">
        <v>87</v>
      </c>
      <c r="BK345" s="188">
        <f aca="true" t="shared" si="9" ref="BK345:BK352">ROUND(I345*H345,2)</f>
        <v>0</v>
      </c>
      <c r="BL345" s="19" t="s">
        <v>168</v>
      </c>
      <c r="BM345" s="187" t="s">
        <v>485</v>
      </c>
    </row>
    <row r="346" spans="1:65" s="2" customFormat="1" ht="16.5" customHeight="1">
      <c r="A346" s="37"/>
      <c r="B346" s="38"/>
      <c r="C346" s="227" t="s">
        <v>486</v>
      </c>
      <c r="D346" s="227" t="s">
        <v>178</v>
      </c>
      <c r="E346" s="228" t="s">
        <v>487</v>
      </c>
      <c r="F346" s="229" t="s">
        <v>488</v>
      </c>
      <c r="G346" s="230" t="s">
        <v>477</v>
      </c>
      <c r="H346" s="231">
        <v>1</v>
      </c>
      <c r="I346" s="232"/>
      <c r="J346" s="233">
        <f t="shared" si="0"/>
        <v>0</v>
      </c>
      <c r="K346" s="229" t="s">
        <v>484</v>
      </c>
      <c r="L346" s="234"/>
      <c r="M346" s="235" t="s">
        <v>32</v>
      </c>
      <c r="N346" s="236" t="s">
        <v>50</v>
      </c>
      <c r="O346" s="67"/>
      <c r="P346" s="185">
        <f t="shared" si="1"/>
        <v>0</v>
      </c>
      <c r="Q346" s="185">
        <v>0.024</v>
      </c>
      <c r="R346" s="185">
        <f t="shared" si="2"/>
        <v>0.024</v>
      </c>
      <c r="S346" s="185">
        <v>0</v>
      </c>
      <c r="T346" s="186">
        <f t="shared" si="3"/>
        <v>0</v>
      </c>
      <c r="U346" s="37"/>
      <c r="V346" s="37"/>
      <c r="W346" s="37"/>
      <c r="X346" s="37"/>
      <c r="Y346" s="37"/>
      <c r="Z346" s="37"/>
      <c r="AA346" s="37"/>
      <c r="AB346" s="37"/>
      <c r="AC346" s="37"/>
      <c r="AD346" s="37"/>
      <c r="AE346" s="37"/>
      <c r="AR346" s="187" t="s">
        <v>181</v>
      </c>
      <c r="AT346" s="187" t="s">
        <v>178</v>
      </c>
      <c r="AU346" s="187" t="s">
        <v>89</v>
      </c>
      <c r="AY346" s="19" t="s">
        <v>160</v>
      </c>
      <c r="BE346" s="188">
        <f t="shared" si="4"/>
        <v>0</v>
      </c>
      <c r="BF346" s="188">
        <f t="shared" si="5"/>
        <v>0</v>
      </c>
      <c r="BG346" s="188">
        <f t="shared" si="6"/>
        <v>0</v>
      </c>
      <c r="BH346" s="188">
        <f t="shared" si="7"/>
        <v>0</v>
      </c>
      <c r="BI346" s="188">
        <f t="shared" si="8"/>
        <v>0</v>
      </c>
      <c r="BJ346" s="19" t="s">
        <v>87</v>
      </c>
      <c r="BK346" s="188">
        <f t="shared" si="9"/>
        <v>0</v>
      </c>
      <c r="BL346" s="19" t="s">
        <v>168</v>
      </c>
      <c r="BM346" s="187" t="s">
        <v>489</v>
      </c>
    </row>
    <row r="347" spans="1:65" s="2" customFormat="1" ht="16.5" customHeight="1">
      <c r="A347" s="37"/>
      <c r="B347" s="38"/>
      <c r="C347" s="227" t="s">
        <v>490</v>
      </c>
      <c r="D347" s="227" t="s">
        <v>178</v>
      </c>
      <c r="E347" s="228" t="s">
        <v>491</v>
      </c>
      <c r="F347" s="229" t="s">
        <v>492</v>
      </c>
      <c r="G347" s="230" t="s">
        <v>477</v>
      </c>
      <c r="H347" s="231">
        <v>2</v>
      </c>
      <c r="I347" s="232"/>
      <c r="J347" s="233">
        <f t="shared" si="0"/>
        <v>0</v>
      </c>
      <c r="K347" s="229" t="s">
        <v>484</v>
      </c>
      <c r="L347" s="234"/>
      <c r="M347" s="235" t="s">
        <v>32</v>
      </c>
      <c r="N347" s="236" t="s">
        <v>50</v>
      </c>
      <c r="O347" s="67"/>
      <c r="P347" s="185">
        <f t="shared" si="1"/>
        <v>0</v>
      </c>
      <c r="Q347" s="185">
        <v>0.024</v>
      </c>
      <c r="R347" s="185">
        <f t="shared" si="2"/>
        <v>0.048</v>
      </c>
      <c r="S347" s="185">
        <v>0</v>
      </c>
      <c r="T347" s="186">
        <f t="shared" si="3"/>
        <v>0</v>
      </c>
      <c r="U347" s="37"/>
      <c r="V347" s="37"/>
      <c r="W347" s="37"/>
      <c r="X347" s="37"/>
      <c r="Y347" s="37"/>
      <c r="Z347" s="37"/>
      <c r="AA347" s="37"/>
      <c r="AB347" s="37"/>
      <c r="AC347" s="37"/>
      <c r="AD347" s="37"/>
      <c r="AE347" s="37"/>
      <c r="AR347" s="187" t="s">
        <v>181</v>
      </c>
      <c r="AT347" s="187" t="s">
        <v>178</v>
      </c>
      <c r="AU347" s="187" t="s">
        <v>89</v>
      </c>
      <c r="AY347" s="19" t="s">
        <v>160</v>
      </c>
      <c r="BE347" s="188">
        <f t="shared" si="4"/>
        <v>0</v>
      </c>
      <c r="BF347" s="188">
        <f t="shared" si="5"/>
        <v>0</v>
      </c>
      <c r="BG347" s="188">
        <f t="shared" si="6"/>
        <v>0</v>
      </c>
      <c r="BH347" s="188">
        <f t="shared" si="7"/>
        <v>0</v>
      </c>
      <c r="BI347" s="188">
        <f t="shared" si="8"/>
        <v>0</v>
      </c>
      <c r="BJ347" s="19" t="s">
        <v>87</v>
      </c>
      <c r="BK347" s="188">
        <f t="shared" si="9"/>
        <v>0</v>
      </c>
      <c r="BL347" s="19" t="s">
        <v>168</v>
      </c>
      <c r="BM347" s="187" t="s">
        <v>493</v>
      </c>
    </row>
    <row r="348" spans="1:65" s="2" customFormat="1" ht="16.5" customHeight="1">
      <c r="A348" s="37"/>
      <c r="B348" s="38"/>
      <c r="C348" s="227" t="s">
        <v>494</v>
      </c>
      <c r="D348" s="227" t="s">
        <v>178</v>
      </c>
      <c r="E348" s="228" t="s">
        <v>495</v>
      </c>
      <c r="F348" s="229" t="s">
        <v>496</v>
      </c>
      <c r="G348" s="230" t="s">
        <v>477</v>
      </c>
      <c r="H348" s="231">
        <v>5</v>
      </c>
      <c r="I348" s="232"/>
      <c r="J348" s="233">
        <f t="shared" si="0"/>
        <v>0</v>
      </c>
      <c r="K348" s="229" t="s">
        <v>484</v>
      </c>
      <c r="L348" s="234"/>
      <c r="M348" s="235" t="s">
        <v>32</v>
      </c>
      <c r="N348" s="236" t="s">
        <v>50</v>
      </c>
      <c r="O348" s="67"/>
      <c r="P348" s="185">
        <f t="shared" si="1"/>
        <v>0</v>
      </c>
      <c r="Q348" s="185">
        <v>0.024</v>
      </c>
      <c r="R348" s="185">
        <f t="shared" si="2"/>
        <v>0.12</v>
      </c>
      <c r="S348" s="185">
        <v>0</v>
      </c>
      <c r="T348" s="186">
        <f t="shared" si="3"/>
        <v>0</v>
      </c>
      <c r="U348" s="37"/>
      <c r="V348" s="37"/>
      <c r="W348" s="37"/>
      <c r="X348" s="37"/>
      <c r="Y348" s="37"/>
      <c r="Z348" s="37"/>
      <c r="AA348" s="37"/>
      <c r="AB348" s="37"/>
      <c r="AC348" s="37"/>
      <c r="AD348" s="37"/>
      <c r="AE348" s="37"/>
      <c r="AR348" s="187" t="s">
        <v>181</v>
      </c>
      <c r="AT348" s="187" t="s">
        <v>178</v>
      </c>
      <c r="AU348" s="187" t="s">
        <v>89</v>
      </c>
      <c r="AY348" s="19" t="s">
        <v>160</v>
      </c>
      <c r="BE348" s="188">
        <f t="shared" si="4"/>
        <v>0</v>
      </c>
      <c r="BF348" s="188">
        <f t="shared" si="5"/>
        <v>0</v>
      </c>
      <c r="BG348" s="188">
        <f t="shared" si="6"/>
        <v>0</v>
      </c>
      <c r="BH348" s="188">
        <f t="shared" si="7"/>
        <v>0</v>
      </c>
      <c r="BI348" s="188">
        <f t="shared" si="8"/>
        <v>0</v>
      </c>
      <c r="BJ348" s="19" t="s">
        <v>87</v>
      </c>
      <c r="BK348" s="188">
        <f t="shared" si="9"/>
        <v>0</v>
      </c>
      <c r="BL348" s="19" t="s">
        <v>168</v>
      </c>
      <c r="BM348" s="187" t="s">
        <v>497</v>
      </c>
    </row>
    <row r="349" spans="1:65" s="2" customFormat="1" ht="16.5" customHeight="1">
      <c r="A349" s="37"/>
      <c r="B349" s="38"/>
      <c r="C349" s="227" t="s">
        <v>498</v>
      </c>
      <c r="D349" s="227" t="s">
        <v>178</v>
      </c>
      <c r="E349" s="228" t="s">
        <v>499</v>
      </c>
      <c r="F349" s="229" t="s">
        <v>500</v>
      </c>
      <c r="G349" s="230" t="s">
        <v>477</v>
      </c>
      <c r="H349" s="231">
        <v>2</v>
      </c>
      <c r="I349" s="232"/>
      <c r="J349" s="233">
        <f t="shared" si="0"/>
        <v>0</v>
      </c>
      <c r="K349" s="229" t="s">
        <v>484</v>
      </c>
      <c r="L349" s="234"/>
      <c r="M349" s="235" t="s">
        <v>32</v>
      </c>
      <c r="N349" s="236" t="s">
        <v>50</v>
      </c>
      <c r="O349" s="67"/>
      <c r="P349" s="185">
        <f t="shared" si="1"/>
        <v>0</v>
      </c>
      <c r="Q349" s="185">
        <v>0.026</v>
      </c>
      <c r="R349" s="185">
        <f t="shared" si="2"/>
        <v>0.052</v>
      </c>
      <c r="S349" s="185">
        <v>0</v>
      </c>
      <c r="T349" s="186">
        <f t="shared" si="3"/>
        <v>0</v>
      </c>
      <c r="U349" s="37"/>
      <c r="V349" s="37"/>
      <c r="W349" s="37"/>
      <c r="X349" s="37"/>
      <c r="Y349" s="37"/>
      <c r="Z349" s="37"/>
      <c r="AA349" s="37"/>
      <c r="AB349" s="37"/>
      <c r="AC349" s="37"/>
      <c r="AD349" s="37"/>
      <c r="AE349" s="37"/>
      <c r="AR349" s="187" t="s">
        <v>181</v>
      </c>
      <c r="AT349" s="187" t="s">
        <v>178</v>
      </c>
      <c r="AU349" s="187" t="s">
        <v>89</v>
      </c>
      <c r="AY349" s="19" t="s">
        <v>160</v>
      </c>
      <c r="BE349" s="188">
        <f t="shared" si="4"/>
        <v>0</v>
      </c>
      <c r="BF349" s="188">
        <f t="shared" si="5"/>
        <v>0</v>
      </c>
      <c r="BG349" s="188">
        <f t="shared" si="6"/>
        <v>0</v>
      </c>
      <c r="BH349" s="188">
        <f t="shared" si="7"/>
        <v>0</v>
      </c>
      <c r="BI349" s="188">
        <f t="shared" si="8"/>
        <v>0</v>
      </c>
      <c r="BJ349" s="19" t="s">
        <v>87</v>
      </c>
      <c r="BK349" s="188">
        <f t="shared" si="9"/>
        <v>0</v>
      </c>
      <c r="BL349" s="19" t="s">
        <v>168</v>
      </c>
      <c r="BM349" s="187" t="s">
        <v>501</v>
      </c>
    </row>
    <row r="350" spans="1:65" s="2" customFormat="1" ht="16.5" customHeight="1">
      <c r="A350" s="37"/>
      <c r="B350" s="38"/>
      <c r="C350" s="227" t="s">
        <v>502</v>
      </c>
      <c r="D350" s="227" t="s">
        <v>178</v>
      </c>
      <c r="E350" s="228" t="s">
        <v>503</v>
      </c>
      <c r="F350" s="229" t="s">
        <v>504</v>
      </c>
      <c r="G350" s="230" t="s">
        <v>477</v>
      </c>
      <c r="H350" s="231">
        <v>1</v>
      </c>
      <c r="I350" s="232"/>
      <c r="J350" s="233">
        <f t="shared" si="0"/>
        <v>0</v>
      </c>
      <c r="K350" s="229" t="s">
        <v>484</v>
      </c>
      <c r="L350" s="234"/>
      <c r="M350" s="235" t="s">
        <v>32</v>
      </c>
      <c r="N350" s="236" t="s">
        <v>50</v>
      </c>
      <c r="O350" s="67"/>
      <c r="P350" s="185">
        <f t="shared" si="1"/>
        <v>0</v>
      </c>
      <c r="Q350" s="185">
        <v>0.024</v>
      </c>
      <c r="R350" s="185">
        <f t="shared" si="2"/>
        <v>0.024</v>
      </c>
      <c r="S350" s="185">
        <v>0</v>
      </c>
      <c r="T350" s="186">
        <f t="shared" si="3"/>
        <v>0</v>
      </c>
      <c r="U350" s="37"/>
      <c r="V350" s="37"/>
      <c r="W350" s="37"/>
      <c r="X350" s="37"/>
      <c r="Y350" s="37"/>
      <c r="Z350" s="37"/>
      <c r="AA350" s="37"/>
      <c r="AB350" s="37"/>
      <c r="AC350" s="37"/>
      <c r="AD350" s="37"/>
      <c r="AE350" s="37"/>
      <c r="AR350" s="187" t="s">
        <v>181</v>
      </c>
      <c r="AT350" s="187" t="s">
        <v>178</v>
      </c>
      <c r="AU350" s="187" t="s">
        <v>89</v>
      </c>
      <c r="AY350" s="19" t="s">
        <v>160</v>
      </c>
      <c r="BE350" s="188">
        <f t="shared" si="4"/>
        <v>0</v>
      </c>
      <c r="BF350" s="188">
        <f t="shared" si="5"/>
        <v>0</v>
      </c>
      <c r="BG350" s="188">
        <f t="shared" si="6"/>
        <v>0</v>
      </c>
      <c r="BH350" s="188">
        <f t="shared" si="7"/>
        <v>0</v>
      </c>
      <c r="BI350" s="188">
        <f t="shared" si="8"/>
        <v>0</v>
      </c>
      <c r="BJ350" s="19" t="s">
        <v>87</v>
      </c>
      <c r="BK350" s="188">
        <f t="shared" si="9"/>
        <v>0</v>
      </c>
      <c r="BL350" s="19" t="s">
        <v>168</v>
      </c>
      <c r="BM350" s="187" t="s">
        <v>505</v>
      </c>
    </row>
    <row r="351" spans="1:65" s="2" customFormat="1" ht="16.5" customHeight="1">
      <c r="A351" s="37"/>
      <c r="B351" s="38"/>
      <c r="C351" s="227" t="s">
        <v>506</v>
      </c>
      <c r="D351" s="227" t="s">
        <v>178</v>
      </c>
      <c r="E351" s="228" t="s">
        <v>507</v>
      </c>
      <c r="F351" s="229" t="s">
        <v>508</v>
      </c>
      <c r="G351" s="230" t="s">
        <v>477</v>
      </c>
      <c r="H351" s="231">
        <v>10</v>
      </c>
      <c r="I351" s="232"/>
      <c r="J351" s="233">
        <f t="shared" si="0"/>
        <v>0</v>
      </c>
      <c r="K351" s="229" t="s">
        <v>484</v>
      </c>
      <c r="L351" s="234"/>
      <c r="M351" s="235" t="s">
        <v>32</v>
      </c>
      <c r="N351" s="236" t="s">
        <v>50</v>
      </c>
      <c r="O351" s="67"/>
      <c r="P351" s="185">
        <f t="shared" si="1"/>
        <v>0</v>
      </c>
      <c r="Q351" s="185">
        <v>0.026</v>
      </c>
      <c r="R351" s="185">
        <f t="shared" si="2"/>
        <v>0.26</v>
      </c>
      <c r="S351" s="185">
        <v>0</v>
      </c>
      <c r="T351" s="186">
        <f t="shared" si="3"/>
        <v>0</v>
      </c>
      <c r="U351" s="37"/>
      <c r="V351" s="37"/>
      <c r="W351" s="37"/>
      <c r="X351" s="37"/>
      <c r="Y351" s="37"/>
      <c r="Z351" s="37"/>
      <c r="AA351" s="37"/>
      <c r="AB351" s="37"/>
      <c r="AC351" s="37"/>
      <c r="AD351" s="37"/>
      <c r="AE351" s="37"/>
      <c r="AR351" s="187" t="s">
        <v>181</v>
      </c>
      <c r="AT351" s="187" t="s">
        <v>178</v>
      </c>
      <c r="AU351" s="187" t="s">
        <v>89</v>
      </c>
      <c r="AY351" s="19" t="s">
        <v>160</v>
      </c>
      <c r="BE351" s="188">
        <f t="shared" si="4"/>
        <v>0</v>
      </c>
      <c r="BF351" s="188">
        <f t="shared" si="5"/>
        <v>0</v>
      </c>
      <c r="BG351" s="188">
        <f t="shared" si="6"/>
        <v>0</v>
      </c>
      <c r="BH351" s="188">
        <f t="shared" si="7"/>
        <v>0</v>
      </c>
      <c r="BI351" s="188">
        <f t="shared" si="8"/>
        <v>0</v>
      </c>
      <c r="BJ351" s="19" t="s">
        <v>87</v>
      </c>
      <c r="BK351" s="188">
        <f t="shared" si="9"/>
        <v>0</v>
      </c>
      <c r="BL351" s="19" t="s">
        <v>168</v>
      </c>
      <c r="BM351" s="187" t="s">
        <v>509</v>
      </c>
    </row>
    <row r="352" spans="1:65" s="2" customFormat="1" ht="24.2" customHeight="1">
      <c r="A352" s="37"/>
      <c r="B352" s="38"/>
      <c r="C352" s="176" t="s">
        <v>510</v>
      </c>
      <c r="D352" s="176" t="s">
        <v>163</v>
      </c>
      <c r="E352" s="177" t="s">
        <v>511</v>
      </c>
      <c r="F352" s="178" t="s">
        <v>512</v>
      </c>
      <c r="G352" s="179" t="s">
        <v>477</v>
      </c>
      <c r="H352" s="180">
        <v>1</v>
      </c>
      <c r="I352" s="181"/>
      <c r="J352" s="182">
        <f t="shared" si="0"/>
        <v>0</v>
      </c>
      <c r="K352" s="178" t="s">
        <v>167</v>
      </c>
      <c r="L352" s="42"/>
      <c r="M352" s="183" t="s">
        <v>32</v>
      </c>
      <c r="N352" s="184" t="s">
        <v>50</v>
      </c>
      <c r="O352" s="67"/>
      <c r="P352" s="185">
        <f t="shared" si="1"/>
        <v>0</v>
      </c>
      <c r="Q352" s="185">
        <v>0.03532</v>
      </c>
      <c r="R352" s="185">
        <f t="shared" si="2"/>
        <v>0.03532</v>
      </c>
      <c r="S352" s="185">
        <v>0</v>
      </c>
      <c r="T352" s="186">
        <f t="shared" si="3"/>
        <v>0</v>
      </c>
      <c r="U352" s="37"/>
      <c r="V352" s="37"/>
      <c r="W352" s="37"/>
      <c r="X352" s="37"/>
      <c r="Y352" s="37"/>
      <c r="Z352" s="37"/>
      <c r="AA352" s="37"/>
      <c r="AB352" s="37"/>
      <c r="AC352" s="37"/>
      <c r="AD352" s="37"/>
      <c r="AE352" s="37"/>
      <c r="AR352" s="187" t="s">
        <v>168</v>
      </c>
      <c r="AT352" s="187" t="s">
        <v>163</v>
      </c>
      <c r="AU352" s="187" t="s">
        <v>89</v>
      </c>
      <c r="AY352" s="19" t="s">
        <v>160</v>
      </c>
      <c r="BE352" s="188">
        <f t="shared" si="4"/>
        <v>0</v>
      </c>
      <c r="BF352" s="188">
        <f t="shared" si="5"/>
        <v>0</v>
      </c>
      <c r="BG352" s="188">
        <f t="shared" si="6"/>
        <v>0</v>
      </c>
      <c r="BH352" s="188">
        <f t="shared" si="7"/>
        <v>0</v>
      </c>
      <c r="BI352" s="188">
        <f t="shared" si="8"/>
        <v>0</v>
      </c>
      <c r="BJ352" s="19" t="s">
        <v>87</v>
      </c>
      <c r="BK352" s="188">
        <f t="shared" si="9"/>
        <v>0</v>
      </c>
      <c r="BL352" s="19" t="s">
        <v>168</v>
      </c>
      <c r="BM352" s="187" t="s">
        <v>513</v>
      </c>
    </row>
    <row r="353" spans="1:47" s="2" customFormat="1" ht="11.25">
      <c r="A353" s="37"/>
      <c r="B353" s="38"/>
      <c r="C353" s="39"/>
      <c r="D353" s="189" t="s">
        <v>170</v>
      </c>
      <c r="E353" s="39"/>
      <c r="F353" s="190" t="s">
        <v>514</v>
      </c>
      <c r="G353" s="39"/>
      <c r="H353" s="39"/>
      <c r="I353" s="191"/>
      <c r="J353" s="39"/>
      <c r="K353" s="39"/>
      <c r="L353" s="42"/>
      <c r="M353" s="192"/>
      <c r="N353" s="193"/>
      <c r="O353" s="67"/>
      <c r="P353" s="67"/>
      <c r="Q353" s="67"/>
      <c r="R353" s="67"/>
      <c r="S353" s="67"/>
      <c r="T353" s="68"/>
      <c r="U353" s="37"/>
      <c r="V353" s="37"/>
      <c r="W353" s="37"/>
      <c r="X353" s="37"/>
      <c r="Y353" s="37"/>
      <c r="Z353" s="37"/>
      <c r="AA353" s="37"/>
      <c r="AB353" s="37"/>
      <c r="AC353" s="37"/>
      <c r="AD353" s="37"/>
      <c r="AE353" s="37"/>
      <c r="AT353" s="19" t="s">
        <v>170</v>
      </c>
      <c r="AU353" s="19" t="s">
        <v>89</v>
      </c>
    </row>
    <row r="354" spans="1:65" s="2" customFormat="1" ht="16.5" customHeight="1">
      <c r="A354" s="37"/>
      <c r="B354" s="38"/>
      <c r="C354" s="227" t="s">
        <v>515</v>
      </c>
      <c r="D354" s="227" t="s">
        <v>178</v>
      </c>
      <c r="E354" s="228" t="s">
        <v>516</v>
      </c>
      <c r="F354" s="229" t="s">
        <v>517</v>
      </c>
      <c r="G354" s="230" t="s">
        <v>477</v>
      </c>
      <c r="H354" s="231">
        <v>1</v>
      </c>
      <c r="I354" s="232"/>
      <c r="J354" s="233">
        <f>ROUND(I354*H354,2)</f>
        <v>0</v>
      </c>
      <c r="K354" s="229" t="s">
        <v>484</v>
      </c>
      <c r="L354" s="234"/>
      <c r="M354" s="235" t="s">
        <v>32</v>
      </c>
      <c r="N354" s="236" t="s">
        <v>50</v>
      </c>
      <c r="O354" s="67"/>
      <c r="P354" s="185">
        <f>O354*H354</f>
        <v>0</v>
      </c>
      <c r="Q354" s="185">
        <v>0.05</v>
      </c>
      <c r="R354" s="185">
        <f>Q354*H354</f>
        <v>0.05</v>
      </c>
      <c r="S354" s="185">
        <v>0</v>
      </c>
      <c r="T354" s="186">
        <f>S354*H354</f>
        <v>0</v>
      </c>
      <c r="U354" s="37"/>
      <c r="V354" s="37"/>
      <c r="W354" s="37"/>
      <c r="X354" s="37"/>
      <c r="Y354" s="37"/>
      <c r="Z354" s="37"/>
      <c r="AA354" s="37"/>
      <c r="AB354" s="37"/>
      <c r="AC354" s="37"/>
      <c r="AD354" s="37"/>
      <c r="AE354" s="37"/>
      <c r="AR354" s="187" t="s">
        <v>181</v>
      </c>
      <c r="AT354" s="187" t="s">
        <v>178</v>
      </c>
      <c r="AU354" s="187" t="s">
        <v>89</v>
      </c>
      <c r="AY354" s="19" t="s">
        <v>160</v>
      </c>
      <c r="BE354" s="188">
        <f>IF(N354="základní",J354,0)</f>
        <v>0</v>
      </c>
      <c r="BF354" s="188">
        <f>IF(N354="snížená",J354,0)</f>
        <v>0</v>
      </c>
      <c r="BG354" s="188">
        <f>IF(N354="zákl. přenesená",J354,0)</f>
        <v>0</v>
      </c>
      <c r="BH354" s="188">
        <f>IF(N354="sníž. přenesená",J354,0)</f>
        <v>0</v>
      </c>
      <c r="BI354" s="188">
        <f>IF(N354="nulová",J354,0)</f>
        <v>0</v>
      </c>
      <c r="BJ354" s="19" t="s">
        <v>87</v>
      </c>
      <c r="BK354" s="188">
        <f>ROUND(I354*H354,2)</f>
        <v>0</v>
      </c>
      <c r="BL354" s="19" t="s">
        <v>168</v>
      </c>
      <c r="BM354" s="187" t="s">
        <v>518</v>
      </c>
    </row>
    <row r="355" spans="2:63" s="12" customFormat="1" ht="22.9" customHeight="1">
      <c r="B355" s="160"/>
      <c r="C355" s="161"/>
      <c r="D355" s="162" t="s">
        <v>78</v>
      </c>
      <c r="E355" s="174" t="s">
        <v>249</v>
      </c>
      <c r="F355" s="174" t="s">
        <v>519</v>
      </c>
      <c r="G355" s="161"/>
      <c r="H355" s="161"/>
      <c r="I355" s="164"/>
      <c r="J355" s="175">
        <f>BK355</f>
        <v>0</v>
      </c>
      <c r="K355" s="161"/>
      <c r="L355" s="166"/>
      <c r="M355" s="167"/>
      <c r="N355" s="168"/>
      <c r="O355" s="168"/>
      <c r="P355" s="169">
        <f>SUM(P356:P502)</f>
        <v>0</v>
      </c>
      <c r="Q355" s="168"/>
      <c r="R355" s="169">
        <f>SUM(R356:R502)</f>
        <v>0.148506</v>
      </c>
      <c r="S355" s="168"/>
      <c r="T355" s="170">
        <f>SUM(T356:T502)</f>
        <v>154.052354</v>
      </c>
      <c r="AR355" s="171" t="s">
        <v>87</v>
      </c>
      <c r="AT355" s="172" t="s">
        <v>78</v>
      </c>
      <c r="AU355" s="172" t="s">
        <v>87</v>
      </c>
      <c r="AY355" s="171" t="s">
        <v>160</v>
      </c>
      <c r="BK355" s="173">
        <f>SUM(BK356:BK502)</f>
        <v>0</v>
      </c>
    </row>
    <row r="356" spans="1:65" s="2" customFormat="1" ht="24.2" customHeight="1">
      <c r="A356" s="37"/>
      <c r="B356" s="38"/>
      <c r="C356" s="176" t="s">
        <v>520</v>
      </c>
      <c r="D356" s="176" t="s">
        <v>163</v>
      </c>
      <c r="E356" s="177" t="s">
        <v>521</v>
      </c>
      <c r="F356" s="178" t="s">
        <v>522</v>
      </c>
      <c r="G356" s="179" t="s">
        <v>199</v>
      </c>
      <c r="H356" s="180">
        <v>552</v>
      </c>
      <c r="I356" s="181"/>
      <c r="J356" s="182">
        <f>ROUND(I356*H356,2)</f>
        <v>0</v>
      </c>
      <c r="K356" s="178" t="s">
        <v>167</v>
      </c>
      <c r="L356" s="42"/>
      <c r="M356" s="183" t="s">
        <v>32</v>
      </c>
      <c r="N356" s="184" t="s">
        <v>50</v>
      </c>
      <c r="O356" s="67"/>
      <c r="P356" s="185">
        <f>O356*H356</f>
        <v>0</v>
      </c>
      <c r="Q356" s="185">
        <v>0.00013</v>
      </c>
      <c r="R356" s="185">
        <f>Q356*H356</f>
        <v>0.07175999999999999</v>
      </c>
      <c r="S356" s="185">
        <v>0</v>
      </c>
      <c r="T356" s="186">
        <f>S356*H356</f>
        <v>0</v>
      </c>
      <c r="U356" s="37"/>
      <c r="V356" s="37"/>
      <c r="W356" s="37"/>
      <c r="X356" s="37"/>
      <c r="Y356" s="37"/>
      <c r="Z356" s="37"/>
      <c r="AA356" s="37"/>
      <c r="AB356" s="37"/>
      <c r="AC356" s="37"/>
      <c r="AD356" s="37"/>
      <c r="AE356" s="37"/>
      <c r="AR356" s="187" t="s">
        <v>168</v>
      </c>
      <c r="AT356" s="187" t="s">
        <v>163</v>
      </c>
      <c r="AU356" s="187" t="s">
        <v>89</v>
      </c>
      <c r="AY356" s="19" t="s">
        <v>160</v>
      </c>
      <c r="BE356" s="188">
        <f>IF(N356="základní",J356,0)</f>
        <v>0</v>
      </c>
      <c r="BF356" s="188">
        <f>IF(N356="snížená",J356,0)</f>
        <v>0</v>
      </c>
      <c r="BG356" s="188">
        <f>IF(N356="zákl. přenesená",J356,0)</f>
        <v>0</v>
      </c>
      <c r="BH356" s="188">
        <f>IF(N356="sníž. přenesená",J356,0)</f>
        <v>0</v>
      </c>
      <c r="BI356" s="188">
        <f>IF(N356="nulová",J356,0)</f>
        <v>0</v>
      </c>
      <c r="BJ356" s="19" t="s">
        <v>87</v>
      </c>
      <c r="BK356" s="188">
        <f>ROUND(I356*H356,2)</f>
        <v>0</v>
      </c>
      <c r="BL356" s="19" t="s">
        <v>168</v>
      </c>
      <c r="BM356" s="187" t="s">
        <v>523</v>
      </c>
    </row>
    <row r="357" spans="1:47" s="2" customFormat="1" ht="11.25">
      <c r="A357" s="37"/>
      <c r="B357" s="38"/>
      <c r="C357" s="39"/>
      <c r="D357" s="189" t="s">
        <v>170</v>
      </c>
      <c r="E357" s="39"/>
      <c r="F357" s="190" t="s">
        <v>524</v>
      </c>
      <c r="G357" s="39"/>
      <c r="H357" s="39"/>
      <c r="I357" s="191"/>
      <c r="J357" s="39"/>
      <c r="K357" s="39"/>
      <c r="L357" s="42"/>
      <c r="M357" s="192"/>
      <c r="N357" s="193"/>
      <c r="O357" s="67"/>
      <c r="P357" s="67"/>
      <c r="Q357" s="67"/>
      <c r="R357" s="67"/>
      <c r="S357" s="67"/>
      <c r="T357" s="68"/>
      <c r="U357" s="37"/>
      <c r="V357" s="37"/>
      <c r="W357" s="37"/>
      <c r="X357" s="37"/>
      <c r="Y357" s="37"/>
      <c r="Z357" s="37"/>
      <c r="AA357" s="37"/>
      <c r="AB357" s="37"/>
      <c r="AC357" s="37"/>
      <c r="AD357" s="37"/>
      <c r="AE357" s="37"/>
      <c r="AT357" s="19" t="s">
        <v>170</v>
      </c>
      <c r="AU357" s="19" t="s">
        <v>89</v>
      </c>
    </row>
    <row r="358" spans="2:51" s="14" customFormat="1" ht="11.25">
      <c r="B358" s="205"/>
      <c r="C358" s="206"/>
      <c r="D358" s="196" t="s">
        <v>172</v>
      </c>
      <c r="E358" s="207" t="s">
        <v>32</v>
      </c>
      <c r="F358" s="208" t="s">
        <v>525</v>
      </c>
      <c r="G358" s="206"/>
      <c r="H358" s="209">
        <v>552</v>
      </c>
      <c r="I358" s="210"/>
      <c r="J358" s="206"/>
      <c r="K358" s="206"/>
      <c r="L358" s="211"/>
      <c r="M358" s="212"/>
      <c r="N358" s="213"/>
      <c r="O358" s="213"/>
      <c r="P358" s="213"/>
      <c r="Q358" s="213"/>
      <c r="R358" s="213"/>
      <c r="S358" s="213"/>
      <c r="T358" s="214"/>
      <c r="AT358" s="215" t="s">
        <v>172</v>
      </c>
      <c r="AU358" s="215" t="s">
        <v>89</v>
      </c>
      <c r="AV358" s="14" t="s">
        <v>89</v>
      </c>
      <c r="AW358" s="14" t="s">
        <v>40</v>
      </c>
      <c r="AX358" s="14" t="s">
        <v>87</v>
      </c>
      <c r="AY358" s="215" t="s">
        <v>160</v>
      </c>
    </row>
    <row r="359" spans="1:65" s="2" customFormat="1" ht="24.2" customHeight="1">
      <c r="A359" s="37"/>
      <c r="B359" s="38"/>
      <c r="C359" s="176" t="s">
        <v>526</v>
      </c>
      <c r="D359" s="176" t="s">
        <v>163</v>
      </c>
      <c r="E359" s="177" t="s">
        <v>527</v>
      </c>
      <c r="F359" s="178" t="s">
        <v>528</v>
      </c>
      <c r="G359" s="179" t="s">
        <v>199</v>
      </c>
      <c r="H359" s="180">
        <v>622.05</v>
      </c>
      <c r="I359" s="181"/>
      <c r="J359" s="182">
        <f>ROUND(I359*H359,2)</f>
        <v>0</v>
      </c>
      <c r="K359" s="178" t="s">
        <v>167</v>
      </c>
      <c r="L359" s="42"/>
      <c r="M359" s="183" t="s">
        <v>32</v>
      </c>
      <c r="N359" s="184" t="s">
        <v>50</v>
      </c>
      <c r="O359" s="67"/>
      <c r="P359" s="185">
        <f>O359*H359</f>
        <v>0</v>
      </c>
      <c r="Q359" s="185">
        <v>4E-05</v>
      </c>
      <c r="R359" s="185">
        <f>Q359*H359</f>
        <v>0.024882</v>
      </c>
      <c r="S359" s="185">
        <v>0</v>
      </c>
      <c r="T359" s="186">
        <f>S359*H359</f>
        <v>0</v>
      </c>
      <c r="U359" s="37"/>
      <c r="V359" s="37"/>
      <c r="W359" s="37"/>
      <c r="X359" s="37"/>
      <c r="Y359" s="37"/>
      <c r="Z359" s="37"/>
      <c r="AA359" s="37"/>
      <c r="AB359" s="37"/>
      <c r="AC359" s="37"/>
      <c r="AD359" s="37"/>
      <c r="AE359" s="37"/>
      <c r="AR359" s="187" t="s">
        <v>168</v>
      </c>
      <c r="AT359" s="187" t="s">
        <v>163</v>
      </c>
      <c r="AU359" s="187" t="s">
        <v>89</v>
      </c>
      <c r="AY359" s="19" t="s">
        <v>160</v>
      </c>
      <c r="BE359" s="188">
        <f>IF(N359="základní",J359,0)</f>
        <v>0</v>
      </c>
      <c r="BF359" s="188">
        <f>IF(N359="snížená",J359,0)</f>
        <v>0</v>
      </c>
      <c r="BG359" s="188">
        <f>IF(N359="zákl. přenesená",J359,0)</f>
        <v>0</v>
      </c>
      <c r="BH359" s="188">
        <f>IF(N359="sníž. přenesená",J359,0)</f>
        <v>0</v>
      </c>
      <c r="BI359" s="188">
        <f>IF(N359="nulová",J359,0)</f>
        <v>0</v>
      </c>
      <c r="BJ359" s="19" t="s">
        <v>87</v>
      </c>
      <c r="BK359" s="188">
        <f>ROUND(I359*H359,2)</f>
        <v>0</v>
      </c>
      <c r="BL359" s="19" t="s">
        <v>168</v>
      </c>
      <c r="BM359" s="187" t="s">
        <v>529</v>
      </c>
    </row>
    <row r="360" spans="1:47" s="2" customFormat="1" ht="11.25">
      <c r="A360" s="37"/>
      <c r="B360" s="38"/>
      <c r="C360" s="39"/>
      <c r="D360" s="189" t="s">
        <v>170</v>
      </c>
      <c r="E360" s="39"/>
      <c r="F360" s="190" t="s">
        <v>530</v>
      </c>
      <c r="G360" s="39"/>
      <c r="H360" s="39"/>
      <c r="I360" s="191"/>
      <c r="J360" s="39"/>
      <c r="K360" s="39"/>
      <c r="L360" s="42"/>
      <c r="M360" s="192"/>
      <c r="N360" s="193"/>
      <c r="O360" s="67"/>
      <c r="P360" s="67"/>
      <c r="Q360" s="67"/>
      <c r="R360" s="67"/>
      <c r="S360" s="67"/>
      <c r="T360" s="68"/>
      <c r="U360" s="37"/>
      <c r="V360" s="37"/>
      <c r="W360" s="37"/>
      <c r="X360" s="37"/>
      <c r="Y360" s="37"/>
      <c r="Z360" s="37"/>
      <c r="AA360" s="37"/>
      <c r="AB360" s="37"/>
      <c r="AC360" s="37"/>
      <c r="AD360" s="37"/>
      <c r="AE360" s="37"/>
      <c r="AT360" s="19" t="s">
        <v>170</v>
      </c>
      <c r="AU360" s="19" t="s">
        <v>89</v>
      </c>
    </row>
    <row r="361" spans="2:51" s="14" customFormat="1" ht="11.25">
      <c r="B361" s="205"/>
      <c r="C361" s="206"/>
      <c r="D361" s="196" t="s">
        <v>172</v>
      </c>
      <c r="E361" s="207" t="s">
        <v>32</v>
      </c>
      <c r="F361" s="208" t="s">
        <v>531</v>
      </c>
      <c r="G361" s="206"/>
      <c r="H361" s="209">
        <v>622.05</v>
      </c>
      <c r="I361" s="210"/>
      <c r="J361" s="206"/>
      <c r="K361" s="206"/>
      <c r="L361" s="211"/>
      <c r="M361" s="212"/>
      <c r="N361" s="213"/>
      <c r="O361" s="213"/>
      <c r="P361" s="213"/>
      <c r="Q361" s="213"/>
      <c r="R361" s="213"/>
      <c r="S361" s="213"/>
      <c r="T361" s="214"/>
      <c r="AT361" s="215" t="s">
        <v>172</v>
      </c>
      <c r="AU361" s="215" t="s">
        <v>89</v>
      </c>
      <c r="AV361" s="14" t="s">
        <v>89</v>
      </c>
      <c r="AW361" s="14" t="s">
        <v>40</v>
      </c>
      <c r="AX361" s="14" t="s">
        <v>87</v>
      </c>
      <c r="AY361" s="215" t="s">
        <v>160</v>
      </c>
    </row>
    <row r="362" spans="1:65" s="2" customFormat="1" ht="16.5" customHeight="1">
      <c r="A362" s="37"/>
      <c r="B362" s="38"/>
      <c r="C362" s="176" t="s">
        <v>532</v>
      </c>
      <c r="D362" s="176" t="s">
        <v>163</v>
      </c>
      <c r="E362" s="177" t="s">
        <v>533</v>
      </c>
      <c r="F362" s="178" t="s">
        <v>534</v>
      </c>
      <c r="G362" s="179" t="s">
        <v>199</v>
      </c>
      <c r="H362" s="180">
        <v>2488.2</v>
      </c>
      <c r="I362" s="181"/>
      <c r="J362" s="182">
        <f>ROUND(I362*H362,2)</f>
        <v>0</v>
      </c>
      <c r="K362" s="178" t="s">
        <v>167</v>
      </c>
      <c r="L362" s="42"/>
      <c r="M362" s="183" t="s">
        <v>32</v>
      </c>
      <c r="N362" s="184" t="s">
        <v>50</v>
      </c>
      <c r="O362" s="67"/>
      <c r="P362" s="185">
        <f>O362*H362</f>
        <v>0</v>
      </c>
      <c r="Q362" s="185">
        <v>0</v>
      </c>
      <c r="R362" s="185">
        <f>Q362*H362</f>
        <v>0</v>
      </c>
      <c r="S362" s="185">
        <v>0</v>
      </c>
      <c r="T362" s="186">
        <f>S362*H362</f>
        <v>0</v>
      </c>
      <c r="U362" s="37"/>
      <c r="V362" s="37"/>
      <c r="W362" s="37"/>
      <c r="X362" s="37"/>
      <c r="Y362" s="37"/>
      <c r="Z362" s="37"/>
      <c r="AA362" s="37"/>
      <c r="AB362" s="37"/>
      <c r="AC362" s="37"/>
      <c r="AD362" s="37"/>
      <c r="AE362" s="37"/>
      <c r="AR362" s="187" t="s">
        <v>168</v>
      </c>
      <c r="AT362" s="187" t="s">
        <v>163</v>
      </c>
      <c r="AU362" s="187" t="s">
        <v>89</v>
      </c>
      <c r="AY362" s="19" t="s">
        <v>160</v>
      </c>
      <c r="BE362" s="188">
        <f>IF(N362="základní",J362,0)</f>
        <v>0</v>
      </c>
      <c r="BF362" s="188">
        <f>IF(N362="snížená",J362,0)</f>
        <v>0</v>
      </c>
      <c r="BG362" s="188">
        <f>IF(N362="zákl. přenesená",J362,0)</f>
        <v>0</v>
      </c>
      <c r="BH362" s="188">
        <f>IF(N362="sníž. přenesená",J362,0)</f>
        <v>0</v>
      </c>
      <c r="BI362" s="188">
        <f>IF(N362="nulová",J362,0)</f>
        <v>0</v>
      </c>
      <c r="BJ362" s="19" t="s">
        <v>87</v>
      </c>
      <c r="BK362" s="188">
        <f>ROUND(I362*H362,2)</f>
        <v>0</v>
      </c>
      <c r="BL362" s="19" t="s">
        <v>168</v>
      </c>
      <c r="BM362" s="187" t="s">
        <v>535</v>
      </c>
    </row>
    <row r="363" spans="1:47" s="2" customFormat="1" ht="11.25">
      <c r="A363" s="37"/>
      <c r="B363" s="38"/>
      <c r="C363" s="39"/>
      <c r="D363" s="189" t="s">
        <v>170</v>
      </c>
      <c r="E363" s="39"/>
      <c r="F363" s="190" t="s">
        <v>536</v>
      </c>
      <c r="G363" s="39"/>
      <c r="H363" s="39"/>
      <c r="I363" s="191"/>
      <c r="J363" s="39"/>
      <c r="K363" s="39"/>
      <c r="L363" s="42"/>
      <c r="M363" s="192"/>
      <c r="N363" s="193"/>
      <c r="O363" s="67"/>
      <c r="P363" s="67"/>
      <c r="Q363" s="67"/>
      <c r="R363" s="67"/>
      <c r="S363" s="67"/>
      <c r="T363" s="68"/>
      <c r="U363" s="37"/>
      <c r="V363" s="37"/>
      <c r="W363" s="37"/>
      <c r="X363" s="37"/>
      <c r="Y363" s="37"/>
      <c r="Z363" s="37"/>
      <c r="AA363" s="37"/>
      <c r="AB363" s="37"/>
      <c r="AC363" s="37"/>
      <c r="AD363" s="37"/>
      <c r="AE363" s="37"/>
      <c r="AT363" s="19" t="s">
        <v>170</v>
      </c>
      <c r="AU363" s="19" t="s">
        <v>89</v>
      </c>
    </row>
    <row r="364" spans="2:51" s="14" customFormat="1" ht="11.25">
      <c r="B364" s="205"/>
      <c r="C364" s="206"/>
      <c r="D364" s="196" t="s">
        <v>172</v>
      </c>
      <c r="E364" s="207" t="s">
        <v>32</v>
      </c>
      <c r="F364" s="208" t="s">
        <v>537</v>
      </c>
      <c r="G364" s="206"/>
      <c r="H364" s="209">
        <v>2488.2</v>
      </c>
      <c r="I364" s="210"/>
      <c r="J364" s="206"/>
      <c r="K364" s="206"/>
      <c r="L364" s="211"/>
      <c r="M364" s="212"/>
      <c r="N364" s="213"/>
      <c r="O364" s="213"/>
      <c r="P364" s="213"/>
      <c r="Q364" s="213"/>
      <c r="R364" s="213"/>
      <c r="S364" s="213"/>
      <c r="T364" s="214"/>
      <c r="AT364" s="215" t="s">
        <v>172</v>
      </c>
      <c r="AU364" s="215" t="s">
        <v>89</v>
      </c>
      <c r="AV364" s="14" t="s">
        <v>89</v>
      </c>
      <c r="AW364" s="14" t="s">
        <v>40</v>
      </c>
      <c r="AX364" s="14" t="s">
        <v>87</v>
      </c>
      <c r="AY364" s="215" t="s">
        <v>160</v>
      </c>
    </row>
    <row r="365" spans="1:65" s="2" customFormat="1" ht="16.5" customHeight="1">
      <c r="A365" s="37"/>
      <c r="B365" s="38"/>
      <c r="C365" s="176" t="s">
        <v>538</v>
      </c>
      <c r="D365" s="176" t="s">
        <v>163</v>
      </c>
      <c r="E365" s="177" t="s">
        <v>539</v>
      </c>
      <c r="F365" s="178" t="s">
        <v>540</v>
      </c>
      <c r="G365" s="179" t="s">
        <v>477</v>
      </c>
      <c r="H365" s="180">
        <v>4</v>
      </c>
      <c r="I365" s="181"/>
      <c r="J365" s="182">
        <f>ROUND(I365*H365,2)</f>
        <v>0</v>
      </c>
      <c r="K365" s="178" t="s">
        <v>167</v>
      </c>
      <c r="L365" s="42"/>
      <c r="M365" s="183" t="s">
        <v>32</v>
      </c>
      <c r="N365" s="184" t="s">
        <v>50</v>
      </c>
      <c r="O365" s="67"/>
      <c r="P365" s="185">
        <f>O365*H365</f>
        <v>0</v>
      </c>
      <c r="Q365" s="185">
        <v>0.00018</v>
      </c>
      <c r="R365" s="185">
        <f>Q365*H365</f>
        <v>0.00072</v>
      </c>
      <c r="S365" s="185">
        <v>0</v>
      </c>
      <c r="T365" s="186">
        <f>S365*H365</f>
        <v>0</v>
      </c>
      <c r="U365" s="37"/>
      <c r="V365" s="37"/>
      <c r="W365" s="37"/>
      <c r="X365" s="37"/>
      <c r="Y365" s="37"/>
      <c r="Z365" s="37"/>
      <c r="AA365" s="37"/>
      <c r="AB365" s="37"/>
      <c r="AC365" s="37"/>
      <c r="AD365" s="37"/>
      <c r="AE365" s="37"/>
      <c r="AR365" s="187" t="s">
        <v>168</v>
      </c>
      <c r="AT365" s="187" t="s">
        <v>163</v>
      </c>
      <c r="AU365" s="187" t="s">
        <v>89</v>
      </c>
      <c r="AY365" s="19" t="s">
        <v>160</v>
      </c>
      <c r="BE365" s="188">
        <f>IF(N365="základní",J365,0)</f>
        <v>0</v>
      </c>
      <c r="BF365" s="188">
        <f>IF(N365="snížená",J365,0)</f>
        <v>0</v>
      </c>
      <c r="BG365" s="188">
        <f>IF(N365="zákl. přenesená",J365,0)</f>
        <v>0</v>
      </c>
      <c r="BH365" s="188">
        <f>IF(N365="sníž. přenesená",J365,0)</f>
        <v>0</v>
      </c>
      <c r="BI365" s="188">
        <f>IF(N365="nulová",J365,0)</f>
        <v>0</v>
      </c>
      <c r="BJ365" s="19" t="s">
        <v>87</v>
      </c>
      <c r="BK365" s="188">
        <f>ROUND(I365*H365,2)</f>
        <v>0</v>
      </c>
      <c r="BL365" s="19" t="s">
        <v>168</v>
      </c>
      <c r="BM365" s="187" t="s">
        <v>541</v>
      </c>
    </row>
    <row r="366" spans="1:47" s="2" customFormat="1" ht="11.25">
      <c r="A366" s="37"/>
      <c r="B366" s="38"/>
      <c r="C366" s="39"/>
      <c r="D366" s="189" t="s">
        <v>170</v>
      </c>
      <c r="E366" s="39"/>
      <c r="F366" s="190" t="s">
        <v>542</v>
      </c>
      <c r="G366" s="39"/>
      <c r="H366" s="39"/>
      <c r="I366" s="191"/>
      <c r="J366" s="39"/>
      <c r="K366" s="39"/>
      <c r="L366" s="42"/>
      <c r="M366" s="192"/>
      <c r="N366" s="193"/>
      <c r="O366" s="67"/>
      <c r="P366" s="67"/>
      <c r="Q366" s="67"/>
      <c r="R366" s="67"/>
      <c r="S366" s="67"/>
      <c r="T366" s="68"/>
      <c r="U366" s="37"/>
      <c r="V366" s="37"/>
      <c r="W366" s="37"/>
      <c r="X366" s="37"/>
      <c r="Y366" s="37"/>
      <c r="Z366" s="37"/>
      <c r="AA366" s="37"/>
      <c r="AB366" s="37"/>
      <c r="AC366" s="37"/>
      <c r="AD366" s="37"/>
      <c r="AE366" s="37"/>
      <c r="AT366" s="19" t="s">
        <v>170</v>
      </c>
      <c r="AU366" s="19" t="s">
        <v>89</v>
      </c>
    </row>
    <row r="367" spans="1:65" s="2" customFormat="1" ht="16.5" customHeight="1">
      <c r="A367" s="37"/>
      <c r="B367" s="38"/>
      <c r="C367" s="227" t="s">
        <v>543</v>
      </c>
      <c r="D367" s="227" t="s">
        <v>178</v>
      </c>
      <c r="E367" s="228" t="s">
        <v>544</v>
      </c>
      <c r="F367" s="229" t="s">
        <v>545</v>
      </c>
      <c r="G367" s="230" t="s">
        <v>477</v>
      </c>
      <c r="H367" s="231">
        <v>4</v>
      </c>
      <c r="I367" s="232"/>
      <c r="J367" s="233">
        <f>ROUND(I367*H367,2)</f>
        <v>0</v>
      </c>
      <c r="K367" s="229" t="s">
        <v>167</v>
      </c>
      <c r="L367" s="234"/>
      <c r="M367" s="235" t="s">
        <v>32</v>
      </c>
      <c r="N367" s="236" t="s">
        <v>50</v>
      </c>
      <c r="O367" s="67"/>
      <c r="P367" s="185">
        <f>O367*H367</f>
        <v>0</v>
      </c>
      <c r="Q367" s="185">
        <v>0.012</v>
      </c>
      <c r="R367" s="185">
        <f>Q367*H367</f>
        <v>0.048</v>
      </c>
      <c r="S367" s="185">
        <v>0</v>
      </c>
      <c r="T367" s="186">
        <f>S367*H367</f>
        <v>0</v>
      </c>
      <c r="U367" s="37"/>
      <c r="V367" s="37"/>
      <c r="W367" s="37"/>
      <c r="X367" s="37"/>
      <c r="Y367" s="37"/>
      <c r="Z367" s="37"/>
      <c r="AA367" s="37"/>
      <c r="AB367" s="37"/>
      <c r="AC367" s="37"/>
      <c r="AD367" s="37"/>
      <c r="AE367" s="37"/>
      <c r="AR367" s="187" t="s">
        <v>181</v>
      </c>
      <c r="AT367" s="187" t="s">
        <v>178</v>
      </c>
      <c r="AU367" s="187" t="s">
        <v>89</v>
      </c>
      <c r="AY367" s="19" t="s">
        <v>160</v>
      </c>
      <c r="BE367" s="188">
        <f>IF(N367="základní",J367,0)</f>
        <v>0</v>
      </c>
      <c r="BF367" s="188">
        <f>IF(N367="snížená",J367,0)</f>
        <v>0</v>
      </c>
      <c r="BG367" s="188">
        <f>IF(N367="zákl. přenesená",J367,0)</f>
        <v>0</v>
      </c>
      <c r="BH367" s="188">
        <f>IF(N367="sníž. přenesená",J367,0)</f>
        <v>0</v>
      </c>
      <c r="BI367" s="188">
        <f>IF(N367="nulová",J367,0)</f>
        <v>0</v>
      </c>
      <c r="BJ367" s="19" t="s">
        <v>87</v>
      </c>
      <c r="BK367" s="188">
        <f>ROUND(I367*H367,2)</f>
        <v>0</v>
      </c>
      <c r="BL367" s="19" t="s">
        <v>168</v>
      </c>
      <c r="BM367" s="187" t="s">
        <v>546</v>
      </c>
    </row>
    <row r="368" spans="1:65" s="2" customFormat="1" ht="24.2" customHeight="1">
      <c r="A368" s="37"/>
      <c r="B368" s="38"/>
      <c r="C368" s="176" t="s">
        <v>547</v>
      </c>
      <c r="D368" s="176" t="s">
        <v>163</v>
      </c>
      <c r="E368" s="177" t="s">
        <v>548</v>
      </c>
      <c r="F368" s="178" t="s">
        <v>549</v>
      </c>
      <c r="G368" s="179" t="s">
        <v>199</v>
      </c>
      <c r="H368" s="180">
        <v>113.776</v>
      </c>
      <c r="I368" s="181"/>
      <c r="J368" s="182">
        <f>ROUND(I368*H368,2)</f>
        <v>0</v>
      </c>
      <c r="K368" s="178" t="s">
        <v>167</v>
      </c>
      <c r="L368" s="42"/>
      <c r="M368" s="183" t="s">
        <v>32</v>
      </c>
      <c r="N368" s="184" t="s">
        <v>50</v>
      </c>
      <c r="O368" s="67"/>
      <c r="P368" s="185">
        <f>O368*H368</f>
        <v>0</v>
      </c>
      <c r="Q368" s="185">
        <v>0</v>
      </c>
      <c r="R368" s="185">
        <f>Q368*H368</f>
        <v>0</v>
      </c>
      <c r="S368" s="185">
        <v>0.261</v>
      </c>
      <c r="T368" s="186">
        <f>S368*H368</f>
        <v>29.695536</v>
      </c>
      <c r="U368" s="37"/>
      <c r="V368" s="37"/>
      <c r="W368" s="37"/>
      <c r="X368" s="37"/>
      <c r="Y368" s="37"/>
      <c r="Z368" s="37"/>
      <c r="AA368" s="37"/>
      <c r="AB368" s="37"/>
      <c r="AC368" s="37"/>
      <c r="AD368" s="37"/>
      <c r="AE368" s="37"/>
      <c r="AR368" s="187" t="s">
        <v>168</v>
      </c>
      <c r="AT368" s="187" t="s">
        <v>163</v>
      </c>
      <c r="AU368" s="187" t="s">
        <v>89</v>
      </c>
      <c r="AY368" s="19" t="s">
        <v>160</v>
      </c>
      <c r="BE368" s="188">
        <f>IF(N368="základní",J368,0)</f>
        <v>0</v>
      </c>
      <c r="BF368" s="188">
        <f>IF(N368="snížená",J368,0)</f>
        <v>0</v>
      </c>
      <c r="BG368" s="188">
        <f>IF(N368="zákl. přenesená",J368,0)</f>
        <v>0</v>
      </c>
      <c r="BH368" s="188">
        <f>IF(N368="sníž. přenesená",J368,0)</f>
        <v>0</v>
      </c>
      <c r="BI368" s="188">
        <f>IF(N368="nulová",J368,0)</f>
        <v>0</v>
      </c>
      <c r="BJ368" s="19" t="s">
        <v>87</v>
      </c>
      <c r="BK368" s="188">
        <f>ROUND(I368*H368,2)</f>
        <v>0</v>
      </c>
      <c r="BL368" s="19" t="s">
        <v>168</v>
      </c>
      <c r="BM368" s="187" t="s">
        <v>550</v>
      </c>
    </row>
    <row r="369" spans="1:47" s="2" customFormat="1" ht="11.25">
      <c r="A369" s="37"/>
      <c r="B369" s="38"/>
      <c r="C369" s="39"/>
      <c r="D369" s="189" t="s">
        <v>170</v>
      </c>
      <c r="E369" s="39"/>
      <c r="F369" s="190" t="s">
        <v>551</v>
      </c>
      <c r="G369" s="39"/>
      <c r="H369" s="39"/>
      <c r="I369" s="191"/>
      <c r="J369" s="39"/>
      <c r="K369" s="39"/>
      <c r="L369" s="42"/>
      <c r="M369" s="192"/>
      <c r="N369" s="193"/>
      <c r="O369" s="67"/>
      <c r="P369" s="67"/>
      <c r="Q369" s="67"/>
      <c r="R369" s="67"/>
      <c r="S369" s="67"/>
      <c r="T369" s="68"/>
      <c r="U369" s="37"/>
      <c r="V369" s="37"/>
      <c r="W369" s="37"/>
      <c r="X369" s="37"/>
      <c r="Y369" s="37"/>
      <c r="Z369" s="37"/>
      <c r="AA369" s="37"/>
      <c r="AB369" s="37"/>
      <c r="AC369" s="37"/>
      <c r="AD369" s="37"/>
      <c r="AE369" s="37"/>
      <c r="AT369" s="19" t="s">
        <v>170</v>
      </c>
      <c r="AU369" s="19" t="s">
        <v>89</v>
      </c>
    </row>
    <row r="370" spans="2:51" s="13" customFormat="1" ht="11.25">
      <c r="B370" s="194"/>
      <c r="C370" s="195"/>
      <c r="D370" s="196" t="s">
        <v>172</v>
      </c>
      <c r="E370" s="197" t="s">
        <v>32</v>
      </c>
      <c r="F370" s="198" t="s">
        <v>552</v>
      </c>
      <c r="G370" s="195"/>
      <c r="H370" s="197" t="s">
        <v>32</v>
      </c>
      <c r="I370" s="199"/>
      <c r="J370" s="195"/>
      <c r="K370" s="195"/>
      <c r="L370" s="200"/>
      <c r="M370" s="201"/>
      <c r="N370" s="202"/>
      <c r="O370" s="202"/>
      <c r="P370" s="202"/>
      <c r="Q370" s="202"/>
      <c r="R370" s="202"/>
      <c r="S370" s="202"/>
      <c r="T370" s="203"/>
      <c r="AT370" s="204" t="s">
        <v>172</v>
      </c>
      <c r="AU370" s="204" t="s">
        <v>89</v>
      </c>
      <c r="AV370" s="13" t="s">
        <v>87</v>
      </c>
      <c r="AW370" s="13" t="s">
        <v>40</v>
      </c>
      <c r="AX370" s="13" t="s">
        <v>79</v>
      </c>
      <c r="AY370" s="204" t="s">
        <v>160</v>
      </c>
    </row>
    <row r="371" spans="2:51" s="14" customFormat="1" ht="11.25">
      <c r="B371" s="205"/>
      <c r="C371" s="206"/>
      <c r="D371" s="196" t="s">
        <v>172</v>
      </c>
      <c r="E371" s="207" t="s">
        <v>32</v>
      </c>
      <c r="F371" s="208" t="s">
        <v>553</v>
      </c>
      <c r="G371" s="206"/>
      <c r="H371" s="209">
        <v>11.06</v>
      </c>
      <c r="I371" s="210"/>
      <c r="J371" s="206"/>
      <c r="K371" s="206"/>
      <c r="L371" s="211"/>
      <c r="M371" s="212"/>
      <c r="N371" s="213"/>
      <c r="O371" s="213"/>
      <c r="P371" s="213"/>
      <c r="Q371" s="213"/>
      <c r="R371" s="213"/>
      <c r="S371" s="213"/>
      <c r="T371" s="214"/>
      <c r="AT371" s="215" t="s">
        <v>172</v>
      </c>
      <c r="AU371" s="215" t="s">
        <v>89</v>
      </c>
      <c r="AV371" s="14" t="s">
        <v>89</v>
      </c>
      <c r="AW371" s="14" t="s">
        <v>40</v>
      </c>
      <c r="AX371" s="14" t="s">
        <v>79</v>
      </c>
      <c r="AY371" s="215" t="s">
        <v>160</v>
      </c>
    </row>
    <row r="372" spans="2:51" s="14" customFormat="1" ht="11.25">
      <c r="B372" s="205"/>
      <c r="C372" s="206"/>
      <c r="D372" s="196" t="s">
        <v>172</v>
      </c>
      <c r="E372" s="207" t="s">
        <v>32</v>
      </c>
      <c r="F372" s="208" t="s">
        <v>554</v>
      </c>
      <c r="G372" s="206"/>
      <c r="H372" s="209">
        <v>44.875</v>
      </c>
      <c r="I372" s="210"/>
      <c r="J372" s="206"/>
      <c r="K372" s="206"/>
      <c r="L372" s="211"/>
      <c r="M372" s="212"/>
      <c r="N372" s="213"/>
      <c r="O372" s="213"/>
      <c r="P372" s="213"/>
      <c r="Q372" s="213"/>
      <c r="R372" s="213"/>
      <c r="S372" s="213"/>
      <c r="T372" s="214"/>
      <c r="AT372" s="215" t="s">
        <v>172</v>
      </c>
      <c r="AU372" s="215" t="s">
        <v>89</v>
      </c>
      <c r="AV372" s="14" t="s">
        <v>89</v>
      </c>
      <c r="AW372" s="14" t="s">
        <v>40</v>
      </c>
      <c r="AX372" s="14" t="s">
        <v>79</v>
      </c>
      <c r="AY372" s="215" t="s">
        <v>160</v>
      </c>
    </row>
    <row r="373" spans="2:51" s="14" customFormat="1" ht="11.25">
      <c r="B373" s="205"/>
      <c r="C373" s="206"/>
      <c r="D373" s="196" t="s">
        <v>172</v>
      </c>
      <c r="E373" s="207" t="s">
        <v>32</v>
      </c>
      <c r="F373" s="208" t="s">
        <v>555</v>
      </c>
      <c r="G373" s="206"/>
      <c r="H373" s="209">
        <v>8.978</v>
      </c>
      <c r="I373" s="210"/>
      <c r="J373" s="206"/>
      <c r="K373" s="206"/>
      <c r="L373" s="211"/>
      <c r="M373" s="212"/>
      <c r="N373" s="213"/>
      <c r="O373" s="213"/>
      <c r="P373" s="213"/>
      <c r="Q373" s="213"/>
      <c r="R373" s="213"/>
      <c r="S373" s="213"/>
      <c r="T373" s="214"/>
      <c r="AT373" s="215" t="s">
        <v>172</v>
      </c>
      <c r="AU373" s="215" t="s">
        <v>89</v>
      </c>
      <c r="AV373" s="14" t="s">
        <v>89</v>
      </c>
      <c r="AW373" s="14" t="s">
        <v>40</v>
      </c>
      <c r="AX373" s="14" t="s">
        <v>79</v>
      </c>
      <c r="AY373" s="215" t="s">
        <v>160</v>
      </c>
    </row>
    <row r="374" spans="2:51" s="14" customFormat="1" ht="11.25">
      <c r="B374" s="205"/>
      <c r="C374" s="206"/>
      <c r="D374" s="196" t="s">
        <v>172</v>
      </c>
      <c r="E374" s="207" t="s">
        <v>32</v>
      </c>
      <c r="F374" s="208" t="s">
        <v>556</v>
      </c>
      <c r="G374" s="206"/>
      <c r="H374" s="209">
        <v>20.725</v>
      </c>
      <c r="I374" s="210"/>
      <c r="J374" s="206"/>
      <c r="K374" s="206"/>
      <c r="L374" s="211"/>
      <c r="M374" s="212"/>
      <c r="N374" s="213"/>
      <c r="O374" s="213"/>
      <c r="P374" s="213"/>
      <c r="Q374" s="213"/>
      <c r="R374" s="213"/>
      <c r="S374" s="213"/>
      <c r="T374" s="214"/>
      <c r="AT374" s="215" t="s">
        <v>172</v>
      </c>
      <c r="AU374" s="215" t="s">
        <v>89</v>
      </c>
      <c r="AV374" s="14" t="s">
        <v>89</v>
      </c>
      <c r="AW374" s="14" t="s">
        <v>40</v>
      </c>
      <c r="AX374" s="14" t="s">
        <v>79</v>
      </c>
      <c r="AY374" s="215" t="s">
        <v>160</v>
      </c>
    </row>
    <row r="375" spans="2:51" s="14" customFormat="1" ht="11.25">
      <c r="B375" s="205"/>
      <c r="C375" s="206"/>
      <c r="D375" s="196" t="s">
        <v>172</v>
      </c>
      <c r="E375" s="207" t="s">
        <v>32</v>
      </c>
      <c r="F375" s="208" t="s">
        <v>557</v>
      </c>
      <c r="G375" s="206"/>
      <c r="H375" s="209">
        <v>28.138</v>
      </c>
      <c r="I375" s="210"/>
      <c r="J375" s="206"/>
      <c r="K375" s="206"/>
      <c r="L375" s="211"/>
      <c r="M375" s="212"/>
      <c r="N375" s="213"/>
      <c r="O375" s="213"/>
      <c r="P375" s="213"/>
      <c r="Q375" s="213"/>
      <c r="R375" s="213"/>
      <c r="S375" s="213"/>
      <c r="T375" s="214"/>
      <c r="AT375" s="215" t="s">
        <v>172</v>
      </c>
      <c r="AU375" s="215" t="s">
        <v>89</v>
      </c>
      <c r="AV375" s="14" t="s">
        <v>89</v>
      </c>
      <c r="AW375" s="14" t="s">
        <v>40</v>
      </c>
      <c r="AX375" s="14" t="s">
        <v>79</v>
      </c>
      <c r="AY375" s="215" t="s">
        <v>160</v>
      </c>
    </row>
    <row r="376" spans="2:51" s="15" customFormat="1" ht="11.25">
      <c r="B376" s="216"/>
      <c r="C376" s="217"/>
      <c r="D376" s="196" t="s">
        <v>172</v>
      </c>
      <c r="E376" s="218" t="s">
        <v>32</v>
      </c>
      <c r="F376" s="219" t="s">
        <v>177</v>
      </c>
      <c r="G376" s="217"/>
      <c r="H376" s="220">
        <v>113.776</v>
      </c>
      <c r="I376" s="221"/>
      <c r="J376" s="217"/>
      <c r="K376" s="217"/>
      <c r="L376" s="222"/>
      <c r="M376" s="223"/>
      <c r="N376" s="224"/>
      <c r="O376" s="224"/>
      <c r="P376" s="224"/>
      <c r="Q376" s="224"/>
      <c r="R376" s="224"/>
      <c r="S376" s="224"/>
      <c r="T376" s="225"/>
      <c r="AT376" s="226" t="s">
        <v>172</v>
      </c>
      <c r="AU376" s="226" t="s">
        <v>89</v>
      </c>
      <c r="AV376" s="15" t="s">
        <v>168</v>
      </c>
      <c r="AW376" s="15" t="s">
        <v>40</v>
      </c>
      <c r="AX376" s="15" t="s">
        <v>87</v>
      </c>
      <c r="AY376" s="226" t="s">
        <v>160</v>
      </c>
    </row>
    <row r="377" spans="1:65" s="2" customFormat="1" ht="16.5" customHeight="1">
      <c r="A377" s="37"/>
      <c r="B377" s="38"/>
      <c r="C377" s="176" t="s">
        <v>558</v>
      </c>
      <c r="D377" s="176" t="s">
        <v>163</v>
      </c>
      <c r="E377" s="177" t="s">
        <v>559</v>
      </c>
      <c r="F377" s="178" t="s">
        <v>560</v>
      </c>
      <c r="G377" s="179" t="s">
        <v>292</v>
      </c>
      <c r="H377" s="180">
        <v>0.399</v>
      </c>
      <c r="I377" s="181"/>
      <c r="J377" s="182">
        <f>ROUND(I377*H377,2)</f>
        <v>0</v>
      </c>
      <c r="K377" s="178" t="s">
        <v>167</v>
      </c>
      <c r="L377" s="42"/>
      <c r="M377" s="183" t="s">
        <v>32</v>
      </c>
      <c r="N377" s="184" t="s">
        <v>50</v>
      </c>
      <c r="O377" s="67"/>
      <c r="P377" s="185">
        <f>O377*H377</f>
        <v>0</v>
      </c>
      <c r="Q377" s="185">
        <v>0</v>
      </c>
      <c r="R377" s="185">
        <f>Q377*H377</f>
        <v>0</v>
      </c>
      <c r="S377" s="185">
        <v>2.4</v>
      </c>
      <c r="T377" s="186">
        <f>S377*H377</f>
        <v>0.9576</v>
      </c>
      <c r="U377" s="37"/>
      <c r="V377" s="37"/>
      <c r="W377" s="37"/>
      <c r="X377" s="37"/>
      <c r="Y377" s="37"/>
      <c r="Z377" s="37"/>
      <c r="AA377" s="37"/>
      <c r="AB377" s="37"/>
      <c r="AC377" s="37"/>
      <c r="AD377" s="37"/>
      <c r="AE377" s="37"/>
      <c r="AR377" s="187" t="s">
        <v>168</v>
      </c>
      <c r="AT377" s="187" t="s">
        <v>163</v>
      </c>
      <c r="AU377" s="187" t="s">
        <v>89</v>
      </c>
      <c r="AY377" s="19" t="s">
        <v>160</v>
      </c>
      <c r="BE377" s="188">
        <f>IF(N377="základní",J377,0)</f>
        <v>0</v>
      </c>
      <c r="BF377" s="188">
        <f>IF(N377="snížená",J377,0)</f>
        <v>0</v>
      </c>
      <c r="BG377" s="188">
        <f>IF(N377="zákl. přenesená",J377,0)</f>
        <v>0</v>
      </c>
      <c r="BH377" s="188">
        <f>IF(N377="sníž. přenesená",J377,0)</f>
        <v>0</v>
      </c>
      <c r="BI377" s="188">
        <f>IF(N377="nulová",J377,0)</f>
        <v>0</v>
      </c>
      <c r="BJ377" s="19" t="s">
        <v>87</v>
      </c>
      <c r="BK377" s="188">
        <f>ROUND(I377*H377,2)</f>
        <v>0</v>
      </c>
      <c r="BL377" s="19" t="s">
        <v>168</v>
      </c>
      <c r="BM377" s="187" t="s">
        <v>561</v>
      </c>
    </row>
    <row r="378" spans="1:47" s="2" customFormat="1" ht="11.25">
      <c r="A378" s="37"/>
      <c r="B378" s="38"/>
      <c r="C378" s="39"/>
      <c r="D378" s="189" t="s">
        <v>170</v>
      </c>
      <c r="E378" s="39"/>
      <c r="F378" s="190" t="s">
        <v>562</v>
      </c>
      <c r="G378" s="39"/>
      <c r="H378" s="39"/>
      <c r="I378" s="191"/>
      <c r="J378" s="39"/>
      <c r="K378" s="39"/>
      <c r="L378" s="42"/>
      <c r="M378" s="192"/>
      <c r="N378" s="193"/>
      <c r="O378" s="67"/>
      <c r="P378" s="67"/>
      <c r="Q378" s="67"/>
      <c r="R378" s="67"/>
      <c r="S378" s="67"/>
      <c r="T378" s="68"/>
      <c r="U378" s="37"/>
      <c r="V378" s="37"/>
      <c r="W378" s="37"/>
      <c r="X378" s="37"/>
      <c r="Y378" s="37"/>
      <c r="Z378" s="37"/>
      <c r="AA378" s="37"/>
      <c r="AB378" s="37"/>
      <c r="AC378" s="37"/>
      <c r="AD378" s="37"/>
      <c r="AE378" s="37"/>
      <c r="AT378" s="19" t="s">
        <v>170</v>
      </c>
      <c r="AU378" s="19" t="s">
        <v>89</v>
      </c>
    </row>
    <row r="379" spans="2:51" s="13" customFormat="1" ht="11.25">
      <c r="B379" s="194"/>
      <c r="C379" s="195"/>
      <c r="D379" s="196" t="s">
        <v>172</v>
      </c>
      <c r="E379" s="197" t="s">
        <v>32</v>
      </c>
      <c r="F379" s="198" t="s">
        <v>442</v>
      </c>
      <c r="G379" s="195"/>
      <c r="H379" s="197" t="s">
        <v>32</v>
      </c>
      <c r="I379" s="199"/>
      <c r="J379" s="195"/>
      <c r="K379" s="195"/>
      <c r="L379" s="200"/>
      <c r="M379" s="201"/>
      <c r="N379" s="202"/>
      <c r="O379" s="202"/>
      <c r="P379" s="202"/>
      <c r="Q379" s="202"/>
      <c r="R379" s="202"/>
      <c r="S379" s="202"/>
      <c r="T379" s="203"/>
      <c r="AT379" s="204" t="s">
        <v>172</v>
      </c>
      <c r="AU379" s="204" t="s">
        <v>89</v>
      </c>
      <c r="AV379" s="13" t="s">
        <v>87</v>
      </c>
      <c r="AW379" s="13" t="s">
        <v>40</v>
      </c>
      <c r="AX379" s="13" t="s">
        <v>79</v>
      </c>
      <c r="AY379" s="204" t="s">
        <v>160</v>
      </c>
    </row>
    <row r="380" spans="2:51" s="14" customFormat="1" ht="11.25">
      <c r="B380" s="205"/>
      <c r="C380" s="206"/>
      <c r="D380" s="196" t="s">
        <v>172</v>
      </c>
      <c r="E380" s="207" t="s">
        <v>32</v>
      </c>
      <c r="F380" s="208" t="s">
        <v>563</v>
      </c>
      <c r="G380" s="206"/>
      <c r="H380" s="209">
        <v>0.399</v>
      </c>
      <c r="I380" s="210"/>
      <c r="J380" s="206"/>
      <c r="K380" s="206"/>
      <c r="L380" s="211"/>
      <c r="M380" s="212"/>
      <c r="N380" s="213"/>
      <c r="O380" s="213"/>
      <c r="P380" s="213"/>
      <c r="Q380" s="213"/>
      <c r="R380" s="213"/>
      <c r="S380" s="213"/>
      <c r="T380" s="214"/>
      <c r="AT380" s="215" t="s">
        <v>172</v>
      </c>
      <c r="AU380" s="215" t="s">
        <v>89</v>
      </c>
      <c r="AV380" s="14" t="s">
        <v>89</v>
      </c>
      <c r="AW380" s="14" t="s">
        <v>40</v>
      </c>
      <c r="AX380" s="14" t="s">
        <v>79</v>
      </c>
      <c r="AY380" s="215" t="s">
        <v>160</v>
      </c>
    </row>
    <row r="381" spans="2:51" s="15" customFormat="1" ht="11.25">
      <c r="B381" s="216"/>
      <c r="C381" s="217"/>
      <c r="D381" s="196" t="s">
        <v>172</v>
      </c>
      <c r="E381" s="218" t="s">
        <v>32</v>
      </c>
      <c r="F381" s="219" t="s">
        <v>177</v>
      </c>
      <c r="G381" s="217"/>
      <c r="H381" s="220">
        <v>0.399</v>
      </c>
      <c r="I381" s="221"/>
      <c r="J381" s="217"/>
      <c r="K381" s="217"/>
      <c r="L381" s="222"/>
      <c r="M381" s="223"/>
      <c r="N381" s="224"/>
      <c r="O381" s="224"/>
      <c r="P381" s="224"/>
      <c r="Q381" s="224"/>
      <c r="R381" s="224"/>
      <c r="S381" s="224"/>
      <c r="T381" s="225"/>
      <c r="AT381" s="226" t="s">
        <v>172</v>
      </c>
      <c r="AU381" s="226" t="s">
        <v>89</v>
      </c>
      <c r="AV381" s="15" t="s">
        <v>168</v>
      </c>
      <c r="AW381" s="15" t="s">
        <v>40</v>
      </c>
      <c r="AX381" s="15" t="s">
        <v>87</v>
      </c>
      <c r="AY381" s="226" t="s">
        <v>160</v>
      </c>
    </row>
    <row r="382" spans="1:65" s="2" customFormat="1" ht="16.5" customHeight="1">
      <c r="A382" s="37"/>
      <c r="B382" s="38"/>
      <c r="C382" s="176" t="s">
        <v>564</v>
      </c>
      <c r="D382" s="176" t="s">
        <v>163</v>
      </c>
      <c r="E382" s="177" t="s">
        <v>565</v>
      </c>
      <c r="F382" s="178" t="s">
        <v>566</v>
      </c>
      <c r="G382" s="179" t="s">
        <v>292</v>
      </c>
      <c r="H382" s="180">
        <v>2.139</v>
      </c>
      <c r="I382" s="181"/>
      <c r="J382" s="182">
        <f>ROUND(I382*H382,2)</f>
        <v>0</v>
      </c>
      <c r="K382" s="178" t="s">
        <v>167</v>
      </c>
      <c r="L382" s="42"/>
      <c r="M382" s="183" t="s">
        <v>32</v>
      </c>
      <c r="N382" s="184" t="s">
        <v>50</v>
      </c>
      <c r="O382" s="67"/>
      <c r="P382" s="185">
        <f>O382*H382</f>
        <v>0</v>
      </c>
      <c r="Q382" s="185">
        <v>0</v>
      </c>
      <c r="R382" s="185">
        <f>Q382*H382</f>
        <v>0</v>
      </c>
      <c r="S382" s="185">
        <v>2.2</v>
      </c>
      <c r="T382" s="186">
        <f>S382*H382</f>
        <v>4.7058</v>
      </c>
      <c r="U382" s="37"/>
      <c r="V382" s="37"/>
      <c r="W382" s="37"/>
      <c r="X382" s="37"/>
      <c r="Y382" s="37"/>
      <c r="Z382" s="37"/>
      <c r="AA382" s="37"/>
      <c r="AB382" s="37"/>
      <c r="AC382" s="37"/>
      <c r="AD382" s="37"/>
      <c r="AE382" s="37"/>
      <c r="AR382" s="187" t="s">
        <v>168</v>
      </c>
      <c r="AT382" s="187" t="s">
        <v>163</v>
      </c>
      <c r="AU382" s="187" t="s">
        <v>89</v>
      </c>
      <c r="AY382" s="19" t="s">
        <v>160</v>
      </c>
      <c r="BE382" s="188">
        <f>IF(N382="základní",J382,0)</f>
        <v>0</v>
      </c>
      <c r="BF382" s="188">
        <f>IF(N382="snížená",J382,0)</f>
        <v>0</v>
      </c>
      <c r="BG382" s="188">
        <f>IF(N382="zákl. přenesená",J382,0)</f>
        <v>0</v>
      </c>
      <c r="BH382" s="188">
        <f>IF(N382="sníž. přenesená",J382,0)</f>
        <v>0</v>
      </c>
      <c r="BI382" s="188">
        <f>IF(N382="nulová",J382,0)</f>
        <v>0</v>
      </c>
      <c r="BJ382" s="19" t="s">
        <v>87</v>
      </c>
      <c r="BK382" s="188">
        <f>ROUND(I382*H382,2)</f>
        <v>0</v>
      </c>
      <c r="BL382" s="19" t="s">
        <v>168</v>
      </c>
      <c r="BM382" s="187" t="s">
        <v>567</v>
      </c>
    </row>
    <row r="383" spans="1:47" s="2" customFormat="1" ht="11.25">
      <c r="A383" s="37"/>
      <c r="B383" s="38"/>
      <c r="C383" s="39"/>
      <c r="D383" s="189" t="s">
        <v>170</v>
      </c>
      <c r="E383" s="39"/>
      <c r="F383" s="190" t="s">
        <v>568</v>
      </c>
      <c r="G383" s="39"/>
      <c r="H383" s="39"/>
      <c r="I383" s="191"/>
      <c r="J383" s="39"/>
      <c r="K383" s="39"/>
      <c r="L383" s="42"/>
      <c r="M383" s="192"/>
      <c r="N383" s="193"/>
      <c r="O383" s="67"/>
      <c r="P383" s="67"/>
      <c r="Q383" s="67"/>
      <c r="R383" s="67"/>
      <c r="S383" s="67"/>
      <c r="T383" s="68"/>
      <c r="U383" s="37"/>
      <c r="V383" s="37"/>
      <c r="W383" s="37"/>
      <c r="X383" s="37"/>
      <c r="Y383" s="37"/>
      <c r="Z383" s="37"/>
      <c r="AA383" s="37"/>
      <c r="AB383" s="37"/>
      <c r="AC383" s="37"/>
      <c r="AD383" s="37"/>
      <c r="AE383" s="37"/>
      <c r="AT383" s="19" t="s">
        <v>170</v>
      </c>
      <c r="AU383" s="19" t="s">
        <v>89</v>
      </c>
    </row>
    <row r="384" spans="2:51" s="13" customFormat="1" ht="11.25">
      <c r="B384" s="194"/>
      <c r="C384" s="195"/>
      <c r="D384" s="196" t="s">
        <v>172</v>
      </c>
      <c r="E384" s="197" t="s">
        <v>32</v>
      </c>
      <c r="F384" s="198" t="s">
        <v>440</v>
      </c>
      <c r="G384" s="195"/>
      <c r="H384" s="197" t="s">
        <v>32</v>
      </c>
      <c r="I384" s="199"/>
      <c r="J384" s="195"/>
      <c r="K384" s="195"/>
      <c r="L384" s="200"/>
      <c r="M384" s="201"/>
      <c r="N384" s="202"/>
      <c r="O384" s="202"/>
      <c r="P384" s="202"/>
      <c r="Q384" s="202"/>
      <c r="R384" s="202"/>
      <c r="S384" s="202"/>
      <c r="T384" s="203"/>
      <c r="AT384" s="204" t="s">
        <v>172</v>
      </c>
      <c r="AU384" s="204" t="s">
        <v>89</v>
      </c>
      <c r="AV384" s="13" t="s">
        <v>87</v>
      </c>
      <c r="AW384" s="13" t="s">
        <v>40</v>
      </c>
      <c r="AX384" s="13" t="s">
        <v>79</v>
      </c>
      <c r="AY384" s="204" t="s">
        <v>160</v>
      </c>
    </row>
    <row r="385" spans="2:51" s="14" customFormat="1" ht="11.25">
      <c r="B385" s="205"/>
      <c r="C385" s="206"/>
      <c r="D385" s="196" t="s">
        <v>172</v>
      </c>
      <c r="E385" s="207" t="s">
        <v>32</v>
      </c>
      <c r="F385" s="208" t="s">
        <v>569</v>
      </c>
      <c r="G385" s="206"/>
      <c r="H385" s="209">
        <v>1.74</v>
      </c>
      <c r="I385" s="210"/>
      <c r="J385" s="206"/>
      <c r="K385" s="206"/>
      <c r="L385" s="211"/>
      <c r="M385" s="212"/>
      <c r="N385" s="213"/>
      <c r="O385" s="213"/>
      <c r="P385" s="213"/>
      <c r="Q385" s="213"/>
      <c r="R385" s="213"/>
      <c r="S385" s="213"/>
      <c r="T385" s="214"/>
      <c r="AT385" s="215" t="s">
        <v>172</v>
      </c>
      <c r="AU385" s="215" t="s">
        <v>89</v>
      </c>
      <c r="AV385" s="14" t="s">
        <v>89</v>
      </c>
      <c r="AW385" s="14" t="s">
        <v>40</v>
      </c>
      <c r="AX385" s="14" t="s">
        <v>79</v>
      </c>
      <c r="AY385" s="215" t="s">
        <v>160</v>
      </c>
    </row>
    <row r="386" spans="2:51" s="13" customFormat="1" ht="11.25">
      <c r="B386" s="194"/>
      <c r="C386" s="195"/>
      <c r="D386" s="196" t="s">
        <v>172</v>
      </c>
      <c r="E386" s="197" t="s">
        <v>32</v>
      </c>
      <c r="F386" s="198" t="s">
        <v>442</v>
      </c>
      <c r="G386" s="195"/>
      <c r="H386" s="197" t="s">
        <v>32</v>
      </c>
      <c r="I386" s="199"/>
      <c r="J386" s="195"/>
      <c r="K386" s="195"/>
      <c r="L386" s="200"/>
      <c r="M386" s="201"/>
      <c r="N386" s="202"/>
      <c r="O386" s="202"/>
      <c r="P386" s="202"/>
      <c r="Q386" s="202"/>
      <c r="R386" s="202"/>
      <c r="S386" s="202"/>
      <c r="T386" s="203"/>
      <c r="AT386" s="204" t="s">
        <v>172</v>
      </c>
      <c r="AU386" s="204" t="s">
        <v>89</v>
      </c>
      <c r="AV386" s="13" t="s">
        <v>87</v>
      </c>
      <c r="AW386" s="13" t="s">
        <v>40</v>
      </c>
      <c r="AX386" s="13" t="s">
        <v>79</v>
      </c>
      <c r="AY386" s="204" t="s">
        <v>160</v>
      </c>
    </row>
    <row r="387" spans="2:51" s="14" customFormat="1" ht="11.25">
      <c r="B387" s="205"/>
      <c r="C387" s="206"/>
      <c r="D387" s="196" t="s">
        <v>172</v>
      </c>
      <c r="E387" s="207" t="s">
        <v>32</v>
      </c>
      <c r="F387" s="208" t="s">
        <v>563</v>
      </c>
      <c r="G387" s="206"/>
      <c r="H387" s="209">
        <v>0.399</v>
      </c>
      <c r="I387" s="210"/>
      <c r="J387" s="206"/>
      <c r="K387" s="206"/>
      <c r="L387" s="211"/>
      <c r="M387" s="212"/>
      <c r="N387" s="213"/>
      <c r="O387" s="213"/>
      <c r="P387" s="213"/>
      <c r="Q387" s="213"/>
      <c r="R387" s="213"/>
      <c r="S387" s="213"/>
      <c r="T387" s="214"/>
      <c r="AT387" s="215" t="s">
        <v>172</v>
      </c>
      <c r="AU387" s="215" t="s">
        <v>89</v>
      </c>
      <c r="AV387" s="14" t="s">
        <v>89</v>
      </c>
      <c r="AW387" s="14" t="s">
        <v>40</v>
      </c>
      <c r="AX387" s="14" t="s">
        <v>79</v>
      </c>
      <c r="AY387" s="215" t="s">
        <v>160</v>
      </c>
    </row>
    <row r="388" spans="2:51" s="15" customFormat="1" ht="11.25">
      <c r="B388" s="216"/>
      <c r="C388" s="217"/>
      <c r="D388" s="196" t="s">
        <v>172</v>
      </c>
      <c r="E388" s="218" t="s">
        <v>32</v>
      </c>
      <c r="F388" s="219" t="s">
        <v>177</v>
      </c>
      <c r="G388" s="217"/>
      <c r="H388" s="220">
        <v>2.139</v>
      </c>
      <c r="I388" s="221"/>
      <c r="J388" s="217"/>
      <c r="K388" s="217"/>
      <c r="L388" s="222"/>
      <c r="M388" s="223"/>
      <c r="N388" s="224"/>
      <c r="O388" s="224"/>
      <c r="P388" s="224"/>
      <c r="Q388" s="224"/>
      <c r="R388" s="224"/>
      <c r="S388" s="224"/>
      <c r="T388" s="225"/>
      <c r="AT388" s="226" t="s">
        <v>172</v>
      </c>
      <c r="AU388" s="226" t="s">
        <v>89</v>
      </c>
      <c r="AV388" s="15" t="s">
        <v>168</v>
      </c>
      <c r="AW388" s="15" t="s">
        <v>40</v>
      </c>
      <c r="AX388" s="15" t="s">
        <v>87</v>
      </c>
      <c r="AY388" s="226" t="s">
        <v>160</v>
      </c>
    </row>
    <row r="389" spans="1:65" s="2" customFormat="1" ht="16.5" customHeight="1">
      <c r="A389" s="37"/>
      <c r="B389" s="38"/>
      <c r="C389" s="176" t="s">
        <v>570</v>
      </c>
      <c r="D389" s="176" t="s">
        <v>163</v>
      </c>
      <c r="E389" s="177" t="s">
        <v>571</v>
      </c>
      <c r="F389" s="178" t="s">
        <v>572</v>
      </c>
      <c r="G389" s="179" t="s">
        <v>292</v>
      </c>
      <c r="H389" s="180">
        <v>0.72</v>
      </c>
      <c r="I389" s="181"/>
      <c r="J389" s="182">
        <f>ROUND(I389*H389,2)</f>
        <v>0</v>
      </c>
      <c r="K389" s="178" t="s">
        <v>167</v>
      </c>
      <c r="L389" s="42"/>
      <c r="M389" s="183" t="s">
        <v>32</v>
      </c>
      <c r="N389" s="184" t="s">
        <v>50</v>
      </c>
      <c r="O389" s="67"/>
      <c r="P389" s="185">
        <f>O389*H389</f>
        <v>0</v>
      </c>
      <c r="Q389" s="185">
        <v>0</v>
      </c>
      <c r="R389" s="185">
        <f>Q389*H389</f>
        <v>0</v>
      </c>
      <c r="S389" s="185">
        <v>2.2</v>
      </c>
      <c r="T389" s="186">
        <f>S389*H389</f>
        <v>1.584</v>
      </c>
      <c r="U389" s="37"/>
      <c r="V389" s="37"/>
      <c r="W389" s="37"/>
      <c r="X389" s="37"/>
      <c r="Y389" s="37"/>
      <c r="Z389" s="37"/>
      <c r="AA389" s="37"/>
      <c r="AB389" s="37"/>
      <c r="AC389" s="37"/>
      <c r="AD389" s="37"/>
      <c r="AE389" s="37"/>
      <c r="AR389" s="187" t="s">
        <v>168</v>
      </c>
      <c r="AT389" s="187" t="s">
        <v>163</v>
      </c>
      <c r="AU389" s="187" t="s">
        <v>89</v>
      </c>
      <c r="AY389" s="19" t="s">
        <v>160</v>
      </c>
      <c r="BE389" s="188">
        <f>IF(N389="základní",J389,0)</f>
        <v>0</v>
      </c>
      <c r="BF389" s="188">
        <f>IF(N389="snížená",J389,0)</f>
        <v>0</v>
      </c>
      <c r="BG389" s="188">
        <f>IF(N389="zákl. přenesená",J389,0)</f>
        <v>0</v>
      </c>
      <c r="BH389" s="188">
        <f>IF(N389="sníž. přenesená",J389,0)</f>
        <v>0</v>
      </c>
      <c r="BI389" s="188">
        <f>IF(N389="nulová",J389,0)</f>
        <v>0</v>
      </c>
      <c r="BJ389" s="19" t="s">
        <v>87</v>
      </c>
      <c r="BK389" s="188">
        <f>ROUND(I389*H389,2)</f>
        <v>0</v>
      </c>
      <c r="BL389" s="19" t="s">
        <v>168</v>
      </c>
      <c r="BM389" s="187" t="s">
        <v>573</v>
      </c>
    </row>
    <row r="390" spans="1:47" s="2" customFormat="1" ht="11.25">
      <c r="A390" s="37"/>
      <c r="B390" s="38"/>
      <c r="C390" s="39"/>
      <c r="D390" s="189" t="s">
        <v>170</v>
      </c>
      <c r="E390" s="39"/>
      <c r="F390" s="190" t="s">
        <v>574</v>
      </c>
      <c r="G390" s="39"/>
      <c r="H390" s="39"/>
      <c r="I390" s="191"/>
      <c r="J390" s="39"/>
      <c r="K390" s="39"/>
      <c r="L390" s="42"/>
      <c r="M390" s="192"/>
      <c r="N390" s="193"/>
      <c r="O390" s="67"/>
      <c r="P390" s="67"/>
      <c r="Q390" s="67"/>
      <c r="R390" s="67"/>
      <c r="S390" s="67"/>
      <c r="T390" s="68"/>
      <c r="U390" s="37"/>
      <c r="V390" s="37"/>
      <c r="W390" s="37"/>
      <c r="X390" s="37"/>
      <c r="Y390" s="37"/>
      <c r="Z390" s="37"/>
      <c r="AA390" s="37"/>
      <c r="AB390" s="37"/>
      <c r="AC390" s="37"/>
      <c r="AD390" s="37"/>
      <c r="AE390" s="37"/>
      <c r="AT390" s="19" t="s">
        <v>170</v>
      </c>
      <c r="AU390" s="19" t="s">
        <v>89</v>
      </c>
    </row>
    <row r="391" spans="2:51" s="13" customFormat="1" ht="11.25">
      <c r="B391" s="194"/>
      <c r="C391" s="195"/>
      <c r="D391" s="196" t="s">
        <v>172</v>
      </c>
      <c r="E391" s="197" t="s">
        <v>32</v>
      </c>
      <c r="F391" s="198" t="s">
        <v>575</v>
      </c>
      <c r="G391" s="195"/>
      <c r="H391" s="197" t="s">
        <v>32</v>
      </c>
      <c r="I391" s="199"/>
      <c r="J391" s="195"/>
      <c r="K391" s="195"/>
      <c r="L391" s="200"/>
      <c r="M391" s="201"/>
      <c r="N391" s="202"/>
      <c r="O391" s="202"/>
      <c r="P391" s="202"/>
      <c r="Q391" s="202"/>
      <c r="R391" s="202"/>
      <c r="S391" s="202"/>
      <c r="T391" s="203"/>
      <c r="AT391" s="204" t="s">
        <v>172</v>
      </c>
      <c r="AU391" s="204" t="s">
        <v>89</v>
      </c>
      <c r="AV391" s="13" t="s">
        <v>87</v>
      </c>
      <c r="AW391" s="13" t="s">
        <v>40</v>
      </c>
      <c r="AX391" s="13" t="s">
        <v>79</v>
      </c>
      <c r="AY391" s="204" t="s">
        <v>160</v>
      </c>
    </row>
    <row r="392" spans="2:51" s="14" customFormat="1" ht="11.25">
      <c r="B392" s="205"/>
      <c r="C392" s="206"/>
      <c r="D392" s="196" t="s">
        <v>172</v>
      </c>
      <c r="E392" s="207" t="s">
        <v>32</v>
      </c>
      <c r="F392" s="208" t="s">
        <v>576</v>
      </c>
      <c r="G392" s="206"/>
      <c r="H392" s="209">
        <v>0.72</v>
      </c>
      <c r="I392" s="210"/>
      <c r="J392" s="206"/>
      <c r="K392" s="206"/>
      <c r="L392" s="211"/>
      <c r="M392" s="212"/>
      <c r="N392" s="213"/>
      <c r="O392" s="213"/>
      <c r="P392" s="213"/>
      <c r="Q392" s="213"/>
      <c r="R392" s="213"/>
      <c r="S392" s="213"/>
      <c r="T392" s="214"/>
      <c r="AT392" s="215" t="s">
        <v>172</v>
      </c>
      <c r="AU392" s="215" t="s">
        <v>89</v>
      </c>
      <c r="AV392" s="14" t="s">
        <v>89</v>
      </c>
      <c r="AW392" s="14" t="s">
        <v>40</v>
      </c>
      <c r="AX392" s="14" t="s">
        <v>87</v>
      </c>
      <c r="AY392" s="215" t="s">
        <v>160</v>
      </c>
    </row>
    <row r="393" spans="1:65" s="2" customFormat="1" ht="16.5" customHeight="1">
      <c r="A393" s="37"/>
      <c r="B393" s="38"/>
      <c r="C393" s="176" t="s">
        <v>577</v>
      </c>
      <c r="D393" s="176" t="s">
        <v>163</v>
      </c>
      <c r="E393" s="177" t="s">
        <v>578</v>
      </c>
      <c r="F393" s="178" t="s">
        <v>579</v>
      </c>
      <c r="G393" s="179" t="s">
        <v>199</v>
      </c>
      <c r="H393" s="180">
        <v>536.85</v>
      </c>
      <c r="I393" s="181"/>
      <c r="J393" s="182">
        <f>ROUND(I393*H393,2)</f>
        <v>0</v>
      </c>
      <c r="K393" s="178" t="s">
        <v>167</v>
      </c>
      <c r="L393" s="42"/>
      <c r="M393" s="183" t="s">
        <v>32</v>
      </c>
      <c r="N393" s="184" t="s">
        <v>50</v>
      </c>
      <c r="O393" s="67"/>
      <c r="P393" s="185">
        <f>O393*H393</f>
        <v>0</v>
      </c>
      <c r="Q393" s="185">
        <v>0</v>
      </c>
      <c r="R393" s="185">
        <f>Q393*H393</f>
        <v>0</v>
      </c>
      <c r="S393" s="185">
        <v>0</v>
      </c>
      <c r="T393" s="186">
        <f>S393*H393</f>
        <v>0</v>
      </c>
      <c r="U393" s="37"/>
      <c r="V393" s="37"/>
      <c r="W393" s="37"/>
      <c r="X393" s="37"/>
      <c r="Y393" s="37"/>
      <c r="Z393" s="37"/>
      <c r="AA393" s="37"/>
      <c r="AB393" s="37"/>
      <c r="AC393" s="37"/>
      <c r="AD393" s="37"/>
      <c r="AE393" s="37"/>
      <c r="AR393" s="187" t="s">
        <v>168</v>
      </c>
      <c r="AT393" s="187" t="s">
        <v>163</v>
      </c>
      <c r="AU393" s="187" t="s">
        <v>89</v>
      </c>
      <c r="AY393" s="19" t="s">
        <v>160</v>
      </c>
      <c r="BE393" s="188">
        <f>IF(N393="základní",J393,0)</f>
        <v>0</v>
      </c>
      <c r="BF393" s="188">
        <f>IF(N393="snížená",J393,0)</f>
        <v>0</v>
      </c>
      <c r="BG393" s="188">
        <f>IF(N393="zákl. přenesená",J393,0)</f>
        <v>0</v>
      </c>
      <c r="BH393" s="188">
        <f>IF(N393="sníž. přenesená",J393,0)</f>
        <v>0</v>
      </c>
      <c r="BI393" s="188">
        <f>IF(N393="nulová",J393,0)</f>
        <v>0</v>
      </c>
      <c r="BJ393" s="19" t="s">
        <v>87</v>
      </c>
      <c r="BK393" s="188">
        <f>ROUND(I393*H393,2)</f>
        <v>0</v>
      </c>
      <c r="BL393" s="19" t="s">
        <v>168</v>
      </c>
      <c r="BM393" s="187" t="s">
        <v>580</v>
      </c>
    </row>
    <row r="394" spans="1:47" s="2" customFormat="1" ht="11.25">
      <c r="A394" s="37"/>
      <c r="B394" s="38"/>
      <c r="C394" s="39"/>
      <c r="D394" s="189" t="s">
        <v>170</v>
      </c>
      <c r="E394" s="39"/>
      <c r="F394" s="190" t="s">
        <v>581</v>
      </c>
      <c r="G394" s="39"/>
      <c r="H394" s="39"/>
      <c r="I394" s="191"/>
      <c r="J394" s="39"/>
      <c r="K394" s="39"/>
      <c r="L394" s="42"/>
      <c r="M394" s="192"/>
      <c r="N394" s="193"/>
      <c r="O394" s="67"/>
      <c r="P394" s="67"/>
      <c r="Q394" s="67"/>
      <c r="R394" s="67"/>
      <c r="S394" s="67"/>
      <c r="T394" s="68"/>
      <c r="U394" s="37"/>
      <c r="V394" s="37"/>
      <c r="W394" s="37"/>
      <c r="X394" s="37"/>
      <c r="Y394" s="37"/>
      <c r="Z394" s="37"/>
      <c r="AA394" s="37"/>
      <c r="AB394" s="37"/>
      <c r="AC394" s="37"/>
      <c r="AD394" s="37"/>
      <c r="AE394" s="37"/>
      <c r="AT394" s="19" t="s">
        <v>170</v>
      </c>
      <c r="AU394" s="19" t="s">
        <v>89</v>
      </c>
    </row>
    <row r="395" spans="2:51" s="13" customFormat="1" ht="11.25">
      <c r="B395" s="194"/>
      <c r="C395" s="195"/>
      <c r="D395" s="196" t="s">
        <v>172</v>
      </c>
      <c r="E395" s="197" t="s">
        <v>32</v>
      </c>
      <c r="F395" s="198" t="s">
        <v>582</v>
      </c>
      <c r="G395" s="195"/>
      <c r="H395" s="197" t="s">
        <v>32</v>
      </c>
      <c r="I395" s="199"/>
      <c r="J395" s="195"/>
      <c r="K395" s="195"/>
      <c r="L395" s="200"/>
      <c r="M395" s="201"/>
      <c r="N395" s="202"/>
      <c r="O395" s="202"/>
      <c r="P395" s="202"/>
      <c r="Q395" s="202"/>
      <c r="R395" s="202"/>
      <c r="S395" s="202"/>
      <c r="T395" s="203"/>
      <c r="AT395" s="204" t="s">
        <v>172</v>
      </c>
      <c r="AU395" s="204" t="s">
        <v>89</v>
      </c>
      <c r="AV395" s="13" t="s">
        <v>87</v>
      </c>
      <c r="AW395" s="13" t="s">
        <v>40</v>
      </c>
      <c r="AX395" s="13" t="s">
        <v>79</v>
      </c>
      <c r="AY395" s="204" t="s">
        <v>160</v>
      </c>
    </row>
    <row r="396" spans="2:51" s="14" customFormat="1" ht="11.25">
      <c r="B396" s="205"/>
      <c r="C396" s="206"/>
      <c r="D396" s="196" t="s">
        <v>172</v>
      </c>
      <c r="E396" s="207" t="s">
        <v>32</v>
      </c>
      <c r="F396" s="208" t="s">
        <v>583</v>
      </c>
      <c r="G396" s="206"/>
      <c r="H396" s="209">
        <v>536.85</v>
      </c>
      <c r="I396" s="210"/>
      <c r="J396" s="206"/>
      <c r="K396" s="206"/>
      <c r="L396" s="211"/>
      <c r="M396" s="212"/>
      <c r="N396" s="213"/>
      <c r="O396" s="213"/>
      <c r="P396" s="213"/>
      <c r="Q396" s="213"/>
      <c r="R396" s="213"/>
      <c r="S396" s="213"/>
      <c r="T396" s="214"/>
      <c r="AT396" s="215" t="s">
        <v>172</v>
      </c>
      <c r="AU396" s="215" t="s">
        <v>89</v>
      </c>
      <c r="AV396" s="14" t="s">
        <v>89</v>
      </c>
      <c r="AW396" s="14" t="s">
        <v>40</v>
      </c>
      <c r="AX396" s="14" t="s">
        <v>87</v>
      </c>
      <c r="AY396" s="215" t="s">
        <v>160</v>
      </c>
    </row>
    <row r="397" spans="1:65" s="2" customFormat="1" ht="16.5" customHeight="1">
      <c r="A397" s="37"/>
      <c r="B397" s="38"/>
      <c r="C397" s="176" t="s">
        <v>584</v>
      </c>
      <c r="D397" s="176" t="s">
        <v>163</v>
      </c>
      <c r="E397" s="177" t="s">
        <v>585</v>
      </c>
      <c r="F397" s="178" t="s">
        <v>586</v>
      </c>
      <c r="G397" s="179" t="s">
        <v>199</v>
      </c>
      <c r="H397" s="180">
        <v>3221.1</v>
      </c>
      <c r="I397" s="181"/>
      <c r="J397" s="182">
        <f>ROUND(I397*H397,2)</f>
        <v>0</v>
      </c>
      <c r="K397" s="178" t="s">
        <v>167</v>
      </c>
      <c r="L397" s="42"/>
      <c r="M397" s="183" t="s">
        <v>32</v>
      </c>
      <c r="N397" s="184" t="s">
        <v>50</v>
      </c>
      <c r="O397" s="67"/>
      <c r="P397" s="185">
        <f>O397*H397</f>
        <v>0</v>
      </c>
      <c r="Q397" s="185">
        <v>0</v>
      </c>
      <c r="R397" s="185">
        <f>Q397*H397</f>
        <v>0</v>
      </c>
      <c r="S397" s="185">
        <v>0</v>
      </c>
      <c r="T397" s="186">
        <f>S397*H397</f>
        <v>0</v>
      </c>
      <c r="U397" s="37"/>
      <c r="V397" s="37"/>
      <c r="W397" s="37"/>
      <c r="X397" s="37"/>
      <c r="Y397" s="37"/>
      <c r="Z397" s="37"/>
      <c r="AA397" s="37"/>
      <c r="AB397" s="37"/>
      <c r="AC397" s="37"/>
      <c r="AD397" s="37"/>
      <c r="AE397" s="37"/>
      <c r="AR397" s="187" t="s">
        <v>168</v>
      </c>
      <c r="AT397" s="187" t="s">
        <v>163</v>
      </c>
      <c r="AU397" s="187" t="s">
        <v>89</v>
      </c>
      <c r="AY397" s="19" t="s">
        <v>160</v>
      </c>
      <c r="BE397" s="188">
        <f>IF(N397="základní",J397,0)</f>
        <v>0</v>
      </c>
      <c r="BF397" s="188">
        <f>IF(N397="snížená",J397,0)</f>
        <v>0</v>
      </c>
      <c r="BG397" s="188">
        <f>IF(N397="zákl. přenesená",J397,0)</f>
        <v>0</v>
      </c>
      <c r="BH397" s="188">
        <f>IF(N397="sníž. přenesená",J397,0)</f>
        <v>0</v>
      </c>
      <c r="BI397" s="188">
        <f>IF(N397="nulová",J397,0)</f>
        <v>0</v>
      </c>
      <c r="BJ397" s="19" t="s">
        <v>87</v>
      </c>
      <c r="BK397" s="188">
        <f>ROUND(I397*H397,2)</f>
        <v>0</v>
      </c>
      <c r="BL397" s="19" t="s">
        <v>168</v>
      </c>
      <c r="BM397" s="187" t="s">
        <v>587</v>
      </c>
    </row>
    <row r="398" spans="1:47" s="2" customFormat="1" ht="11.25">
      <c r="A398" s="37"/>
      <c r="B398" s="38"/>
      <c r="C398" s="39"/>
      <c r="D398" s="189" t="s">
        <v>170</v>
      </c>
      <c r="E398" s="39"/>
      <c r="F398" s="190" t="s">
        <v>588</v>
      </c>
      <c r="G398" s="39"/>
      <c r="H398" s="39"/>
      <c r="I398" s="191"/>
      <c r="J398" s="39"/>
      <c r="K398" s="39"/>
      <c r="L398" s="42"/>
      <c r="M398" s="192"/>
      <c r="N398" s="193"/>
      <c r="O398" s="67"/>
      <c r="P398" s="67"/>
      <c r="Q398" s="67"/>
      <c r="R398" s="67"/>
      <c r="S398" s="67"/>
      <c r="T398" s="68"/>
      <c r="U398" s="37"/>
      <c r="V398" s="37"/>
      <c r="W398" s="37"/>
      <c r="X398" s="37"/>
      <c r="Y398" s="37"/>
      <c r="Z398" s="37"/>
      <c r="AA398" s="37"/>
      <c r="AB398" s="37"/>
      <c r="AC398" s="37"/>
      <c r="AD398" s="37"/>
      <c r="AE398" s="37"/>
      <c r="AT398" s="19" t="s">
        <v>170</v>
      </c>
      <c r="AU398" s="19" t="s">
        <v>89</v>
      </c>
    </row>
    <row r="399" spans="2:51" s="13" customFormat="1" ht="11.25">
      <c r="B399" s="194"/>
      <c r="C399" s="195"/>
      <c r="D399" s="196" t="s">
        <v>172</v>
      </c>
      <c r="E399" s="197" t="s">
        <v>32</v>
      </c>
      <c r="F399" s="198" t="s">
        <v>589</v>
      </c>
      <c r="G399" s="195"/>
      <c r="H399" s="197" t="s">
        <v>32</v>
      </c>
      <c r="I399" s="199"/>
      <c r="J399" s="195"/>
      <c r="K399" s="195"/>
      <c r="L399" s="200"/>
      <c r="M399" s="201"/>
      <c r="N399" s="202"/>
      <c r="O399" s="202"/>
      <c r="P399" s="202"/>
      <c r="Q399" s="202"/>
      <c r="R399" s="202"/>
      <c r="S399" s="202"/>
      <c r="T399" s="203"/>
      <c r="AT399" s="204" t="s">
        <v>172</v>
      </c>
      <c r="AU399" s="204" t="s">
        <v>89</v>
      </c>
      <c r="AV399" s="13" t="s">
        <v>87</v>
      </c>
      <c r="AW399" s="13" t="s">
        <v>40</v>
      </c>
      <c r="AX399" s="13" t="s">
        <v>79</v>
      </c>
      <c r="AY399" s="204" t="s">
        <v>160</v>
      </c>
    </row>
    <row r="400" spans="2:51" s="14" customFormat="1" ht="11.25">
      <c r="B400" s="205"/>
      <c r="C400" s="206"/>
      <c r="D400" s="196" t="s">
        <v>172</v>
      </c>
      <c r="E400" s="207" t="s">
        <v>32</v>
      </c>
      <c r="F400" s="208" t="s">
        <v>590</v>
      </c>
      <c r="G400" s="206"/>
      <c r="H400" s="209">
        <v>3221.1</v>
      </c>
      <c r="I400" s="210"/>
      <c r="J400" s="206"/>
      <c r="K400" s="206"/>
      <c r="L400" s="211"/>
      <c r="M400" s="212"/>
      <c r="N400" s="213"/>
      <c r="O400" s="213"/>
      <c r="P400" s="213"/>
      <c r="Q400" s="213"/>
      <c r="R400" s="213"/>
      <c r="S400" s="213"/>
      <c r="T400" s="214"/>
      <c r="AT400" s="215" t="s">
        <v>172</v>
      </c>
      <c r="AU400" s="215" t="s">
        <v>89</v>
      </c>
      <c r="AV400" s="14" t="s">
        <v>89</v>
      </c>
      <c r="AW400" s="14" t="s">
        <v>40</v>
      </c>
      <c r="AX400" s="14" t="s">
        <v>87</v>
      </c>
      <c r="AY400" s="215" t="s">
        <v>160</v>
      </c>
    </row>
    <row r="401" spans="1:65" s="2" customFormat="1" ht="24.2" customHeight="1">
      <c r="A401" s="37"/>
      <c r="B401" s="38"/>
      <c r="C401" s="176" t="s">
        <v>591</v>
      </c>
      <c r="D401" s="176" t="s">
        <v>163</v>
      </c>
      <c r="E401" s="177" t="s">
        <v>592</v>
      </c>
      <c r="F401" s="178" t="s">
        <v>593</v>
      </c>
      <c r="G401" s="179" t="s">
        <v>199</v>
      </c>
      <c r="H401" s="180">
        <v>21</v>
      </c>
      <c r="I401" s="181"/>
      <c r="J401" s="182">
        <f>ROUND(I401*H401,2)</f>
        <v>0</v>
      </c>
      <c r="K401" s="178" t="s">
        <v>167</v>
      </c>
      <c r="L401" s="42"/>
      <c r="M401" s="183" t="s">
        <v>32</v>
      </c>
      <c r="N401" s="184" t="s">
        <v>50</v>
      </c>
      <c r="O401" s="67"/>
      <c r="P401" s="185">
        <f>O401*H401</f>
        <v>0</v>
      </c>
      <c r="Q401" s="185">
        <v>0</v>
      </c>
      <c r="R401" s="185">
        <f>Q401*H401</f>
        <v>0</v>
      </c>
      <c r="S401" s="185">
        <v>0.076</v>
      </c>
      <c r="T401" s="186">
        <f>S401*H401</f>
        <v>1.5959999999999999</v>
      </c>
      <c r="U401" s="37"/>
      <c r="V401" s="37"/>
      <c r="W401" s="37"/>
      <c r="X401" s="37"/>
      <c r="Y401" s="37"/>
      <c r="Z401" s="37"/>
      <c r="AA401" s="37"/>
      <c r="AB401" s="37"/>
      <c r="AC401" s="37"/>
      <c r="AD401" s="37"/>
      <c r="AE401" s="37"/>
      <c r="AR401" s="187" t="s">
        <v>168</v>
      </c>
      <c r="AT401" s="187" t="s">
        <v>163</v>
      </c>
      <c r="AU401" s="187" t="s">
        <v>89</v>
      </c>
      <c r="AY401" s="19" t="s">
        <v>160</v>
      </c>
      <c r="BE401" s="188">
        <f>IF(N401="základní",J401,0)</f>
        <v>0</v>
      </c>
      <c r="BF401" s="188">
        <f>IF(N401="snížená",J401,0)</f>
        <v>0</v>
      </c>
      <c r="BG401" s="188">
        <f>IF(N401="zákl. přenesená",J401,0)</f>
        <v>0</v>
      </c>
      <c r="BH401" s="188">
        <f>IF(N401="sníž. přenesená",J401,0)</f>
        <v>0</v>
      </c>
      <c r="BI401" s="188">
        <f>IF(N401="nulová",J401,0)</f>
        <v>0</v>
      </c>
      <c r="BJ401" s="19" t="s">
        <v>87</v>
      </c>
      <c r="BK401" s="188">
        <f>ROUND(I401*H401,2)</f>
        <v>0</v>
      </c>
      <c r="BL401" s="19" t="s">
        <v>168</v>
      </c>
      <c r="BM401" s="187" t="s">
        <v>594</v>
      </c>
    </row>
    <row r="402" spans="1:47" s="2" customFormat="1" ht="11.25">
      <c r="A402" s="37"/>
      <c r="B402" s="38"/>
      <c r="C402" s="39"/>
      <c r="D402" s="189" t="s">
        <v>170</v>
      </c>
      <c r="E402" s="39"/>
      <c r="F402" s="190" t="s">
        <v>595</v>
      </c>
      <c r="G402" s="39"/>
      <c r="H402" s="39"/>
      <c r="I402" s="191"/>
      <c r="J402" s="39"/>
      <c r="K402" s="39"/>
      <c r="L402" s="42"/>
      <c r="M402" s="192"/>
      <c r="N402" s="193"/>
      <c r="O402" s="67"/>
      <c r="P402" s="67"/>
      <c r="Q402" s="67"/>
      <c r="R402" s="67"/>
      <c r="S402" s="67"/>
      <c r="T402" s="68"/>
      <c r="U402" s="37"/>
      <c r="V402" s="37"/>
      <c r="W402" s="37"/>
      <c r="X402" s="37"/>
      <c r="Y402" s="37"/>
      <c r="Z402" s="37"/>
      <c r="AA402" s="37"/>
      <c r="AB402" s="37"/>
      <c r="AC402" s="37"/>
      <c r="AD402" s="37"/>
      <c r="AE402" s="37"/>
      <c r="AT402" s="19" t="s">
        <v>170</v>
      </c>
      <c r="AU402" s="19" t="s">
        <v>89</v>
      </c>
    </row>
    <row r="403" spans="1:65" s="2" customFormat="1" ht="24.2" customHeight="1">
      <c r="A403" s="37"/>
      <c r="B403" s="38"/>
      <c r="C403" s="176" t="s">
        <v>596</v>
      </c>
      <c r="D403" s="176" t="s">
        <v>163</v>
      </c>
      <c r="E403" s="177" t="s">
        <v>597</v>
      </c>
      <c r="F403" s="178" t="s">
        <v>598</v>
      </c>
      <c r="G403" s="179" t="s">
        <v>199</v>
      </c>
      <c r="H403" s="180">
        <v>13</v>
      </c>
      <c r="I403" s="181"/>
      <c r="J403" s="182">
        <f>ROUND(I403*H403,2)</f>
        <v>0</v>
      </c>
      <c r="K403" s="178" t="s">
        <v>167</v>
      </c>
      <c r="L403" s="42"/>
      <c r="M403" s="183" t="s">
        <v>32</v>
      </c>
      <c r="N403" s="184" t="s">
        <v>50</v>
      </c>
      <c r="O403" s="67"/>
      <c r="P403" s="185">
        <f>O403*H403</f>
        <v>0</v>
      </c>
      <c r="Q403" s="185">
        <v>0</v>
      </c>
      <c r="R403" s="185">
        <f>Q403*H403</f>
        <v>0</v>
      </c>
      <c r="S403" s="185">
        <v>0.063</v>
      </c>
      <c r="T403" s="186">
        <f>S403*H403</f>
        <v>0.819</v>
      </c>
      <c r="U403" s="37"/>
      <c r="V403" s="37"/>
      <c r="W403" s="37"/>
      <c r="X403" s="37"/>
      <c r="Y403" s="37"/>
      <c r="Z403" s="37"/>
      <c r="AA403" s="37"/>
      <c r="AB403" s="37"/>
      <c r="AC403" s="37"/>
      <c r="AD403" s="37"/>
      <c r="AE403" s="37"/>
      <c r="AR403" s="187" t="s">
        <v>168</v>
      </c>
      <c r="AT403" s="187" t="s">
        <v>163</v>
      </c>
      <c r="AU403" s="187" t="s">
        <v>89</v>
      </c>
      <c r="AY403" s="19" t="s">
        <v>160</v>
      </c>
      <c r="BE403" s="188">
        <f>IF(N403="základní",J403,0)</f>
        <v>0</v>
      </c>
      <c r="BF403" s="188">
        <f>IF(N403="snížená",J403,0)</f>
        <v>0</v>
      </c>
      <c r="BG403" s="188">
        <f>IF(N403="zákl. přenesená",J403,0)</f>
        <v>0</v>
      </c>
      <c r="BH403" s="188">
        <f>IF(N403="sníž. přenesená",J403,0)</f>
        <v>0</v>
      </c>
      <c r="BI403" s="188">
        <f>IF(N403="nulová",J403,0)</f>
        <v>0</v>
      </c>
      <c r="BJ403" s="19" t="s">
        <v>87</v>
      </c>
      <c r="BK403" s="188">
        <f>ROUND(I403*H403,2)</f>
        <v>0</v>
      </c>
      <c r="BL403" s="19" t="s">
        <v>168</v>
      </c>
      <c r="BM403" s="187" t="s">
        <v>599</v>
      </c>
    </row>
    <row r="404" spans="1:47" s="2" customFormat="1" ht="11.25">
      <c r="A404" s="37"/>
      <c r="B404" s="38"/>
      <c r="C404" s="39"/>
      <c r="D404" s="189" t="s">
        <v>170</v>
      </c>
      <c r="E404" s="39"/>
      <c r="F404" s="190" t="s">
        <v>600</v>
      </c>
      <c r="G404" s="39"/>
      <c r="H404" s="39"/>
      <c r="I404" s="191"/>
      <c r="J404" s="39"/>
      <c r="K404" s="39"/>
      <c r="L404" s="42"/>
      <c r="M404" s="192"/>
      <c r="N404" s="193"/>
      <c r="O404" s="67"/>
      <c r="P404" s="67"/>
      <c r="Q404" s="67"/>
      <c r="R404" s="67"/>
      <c r="S404" s="67"/>
      <c r="T404" s="68"/>
      <c r="U404" s="37"/>
      <c r="V404" s="37"/>
      <c r="W404" s="37"/>
      <c r="X404" s="37"/>
      <c r="Y404" s="37"/>
      <c r="Z404" s="37"/>
      <c r="AA404" s="37"/>
      <c r="AB404" s="37"/>
      <c r="AC404" s="37"/>
      <c r="AD404" s="37"/>
      <c r="AE404" s="37"/>
      <c r="AT404" s="19" t="s">
        <v>170</v>
      </c>
      <c r="AU404" s="19" t="s">
        <v>89</v>
      </c>
    </row>
    <row r="405" spans="1:65" s="2" customFormat="1" ht="24.2" customHeight="1">
      <c r="A405" s="37"/>
      <c r="B405" s="38"/>
      <c r="C405" s="176" t="s">
        <v>601</v>
      </c>
      <c r="D405" s="176" t="s">
        <v>163</v>
      </c>
      <c r="E405" s="177" t="s">
        <v>602</v>
      </c>
      <c r="F405" s="178" t="s">
        <v>603</v>
      </c>
      <c r="G405" s="179" t="s">
        <v>477</v>
      </c>
      <c r="H405" s="180">
        <v>5</v>
      </c>
      <c r="I405" s="181"/>
      <c r="J405" s="182">
        <f>ROUND(I405*H405,2)</f>
        <v>0</v>
      </c>
      <c r="K405" s="178" t="s">
        <v>167</v>
      </c>
      <c r="L405" s="42"/>
      <c r="M405" s="183" t="s">
        <v>32</v>
      </c>
      <c r="N405" s="184" t="s">
        <v>50</v>
      </c>
      <c r="O405" s="67"/>
      <c r="P405" s="185">
        <f>O405*H405</f>
        <v>0</v>
      </c>
      <c r="Q405" s="185">
        <v>0</v>
      </c>
      <c r="R405" s="185">
        <f>Q405*H405</f>
        <v>0</v>
      </c>
      <c r="S405" s="185">
        <v>0.025</v>
      </c>
      <c r="T405" s="186">
        <f>S405*H405</f>
        <v>0.125</v>
      </c>
      <c r="U405" s="37"/>
      <c r="V405" s="37"/>
      <c r="W405" s="37"/>
      <c r="X405" s="37"/>
      <c r="Y405" s="37"/>
      <c r="Z405" s="37"/>
      <c r="AA405" s="37"/>
      <c r="AB405" s="37"/>
      <c r="AC405" s="37"/>
      <c r="AD405" s="37"/>
      <c r="AE405" s="37"/>
      <c r="AR405" s="187" t="s">
        <v>168</v>
      </c>
      <c r="AT405" s="187" t="s">
        <v>163</v>
      </c>
      <c r="AU405" s="187" t="s">
        <v>89</v>
      </c>
      <c r="AY405" s="19" t="s">
        <v>160</v>
      </c>
      <c r="BE405" s="188">
        <f>IF(N405="základní",J405,0)</f>
        <v>0</v>
      </c>
      <c r="BF405" s="188">
        <f>IF(N405="snížená",J405,0)</f>
        <v>0</v>
      </c>
      <c r="BG405" s="188">
        <f>IF(N405="zákl. přenesená",J405,0)</f>
        <v>0</v>
      </c>
      <c r="BH405" s="188">
        <f>IF(N405="sníž. přenesená",J405,0)</f>
        <v>0</v>
      </c>
      <c r="BI405" s="188">
        <f>IF(N405="nulová",J405,0)</f>
        <v>0</v>
      </c>
      <c r="BJ405" s="19" t="s">
        <v>87</v>
      </c>
      <c r="BK405" s="188">
        <f>ROUND(I405*H405,2)</f>
        <v>0</v>
      </c>
      <c r="BL405" s="19" t="s">
        <v>168</v>
      </c>
      <c r="BM405" s="187" t="s">
        <v>604</v>
      </c>
    </row>
    <row r="406" spans="1:47" s="2" customFormat="1" ht="11.25">
      <c r="A406" s="37"/>
      <c r="B406" s="38"/>
      <c r="C406" s="39"/>
      <c r="D406" s="189" t="s">
        <v>170</v>
      </c>
      <c r="E406" s="39"/>
      <c r="F406" s="190" t="s">
        <v>605</v>
      </c>
      <c r="G406" s="39"/>
      <c r="H406" s="39"/>
      <c r="I406" s="191"/>
      <c r="J406" s="39"/>
      <c r="K406" s="39"/>
      <c r="L406" s="42"/>
      <c r="M406" s="192"/>
      <c r="N406" s="193"/>
      <c r="O406" s="67"/>
      <c r="P406" s="67"/>
      <c r="Q406" s="67"/>
      <c r="R406" s="67"/>
      <c r="S406" s="67"/>
      <c r="T406" s="68"/>
      <c r="U406" s="37"/>
      <c r="V406" s="37"/>
      <c r="W406" s="37"/>
      <c r="X406" s="37"/>
      <c r="Y406" s="37"/>
      <c r="Z406" s="37"/>
      <c r="AA406" s="37"/>
      <c r="AB406" s="37"/>
      <c r="AC406" s="37"/>
      <c r="AD406" s="37"/>
      <c r="AE406" s="37"/>
      <c r="AT406" s="19" t="s">
        <v>170</v>
      </c>
      <c r="AU406" s="19" t="s">
        <v>89</v>
      </c>
    </row>
    <row r="407" spans="2:51" s="13" customFormat="1" ht="11.25">
      <c r="B407" s="194"/>
      <c r="C407" s="195"/>
      <c r="D407" s="196" t="s">
        <v>172</v>
      </c>
      <c r="E407" s="197" t="s">
        <v>32</v>
      </c>
      <c r="F407" s="198" t="s">
        <v>606</v>
      </c>
      <c r="G407" s="195"/>
      <c r="H407" s="197" t="s">
        <v>32</v>
      </c>
      <c r="I407" s="199"/>
      <c r="J407" s="195"/>
      <c r="K407" s="195"/>
      <c r="L407" s="200"/>
      <c r="M407" s="201"/>
      <c r="N407" s="202"/>
      <c r="O407" s="202"/>
      <c r="P407" s="202"/>
      <c r="Q407" s="202"/>
      <c r="R407" s="202"/>
      <c r="S407" s="202"/>
      <c r="T407" s="203"/>
      <c r="AT407" s="204" t="s">
        <v>172</v>
      </c>
      <c r="AU407" s="204" t="s">
        <v>89</v>
      </c>
      <c r="AV407" s="13" t="s">
        <v>87</v>
      </c>
      <c r="AW407" s="13" t="s">
        <v>40</v>
      </c>
      <c r="AX407" s="13" t="s">
        <v>79</v>
      </c>
      <c r="AY407" s="204" t="s">
        <v>160</v>
      </c>
    </row>
    <row r="408" spans="2:51" s="14" customFormat="1" ht="11.25">
      <c r="B408" s="205"/>
      <c r="C408" s="206"/>
      <c r="D408" s="196" t="s">
        <v>172</v>
      </c>
      <c r="E408" s="207" t="s">
        <v>32</v>
      </c>
      <c r="F408" s="208" t="s">
        <v>216</v>
      </c>
      <c r="G408" s="206"/>
      <c r="H408" s="209">
        <v>5</v>
      </c>
      <c r="I408" s="210"/>
      <c r="J408" s="206"/>
      <c r="K408" s="206"/>
      <c r="L408" s="211"/>
      <c r="M408" s="212"/>
      <c r="N408" s="213"/>
      <c r="O408" s="213"/>
      <c r="P408" s="213"/>
      <c r="Q408" s="213"/>
      <c r="R408" s="213"/>
      <c r="S408" s="213"/>
      <c r="T408" s="214"/>
      <c r="AT408" s="215" t="s">
        <v>172</v>
      </c>
      <c r="AU408" s="215" t="s">
        <v>89</v>
      </c>
      <c r="AV408" s="14" t="s">
        <v>89</v>
      </c>
      <c r="AW408" s="14" t="s">
        <v>40</v>
      </c>
      <c r="AX408" s="14" t="s">
        <v>87</v>
      </c>
      <c r="AY408" s="215" t="s">
        <v>160</v>
      </c>
    </row>
    <row r="409" spans="1:65" s="2" customFormat="1" ht="24.2" customHeight="1">
      <c r="A409" s="37"/>
      <c r="B409" s="38"/>
      <c r="C409" s="176" t="s">
        <v>607</v>
      </c>
      <c r="D409" s="176" t="s">
        <v>163</v>
      </c>
      <c r="E409" s="177" t="s">
        <v>608</v>
      </c>
      <c r="F409" s="178" t="s">
        <v>609</v>
      </c>
      <c r="G409" s="179" t="s">
        <v>477</v>
      </c>
      <c r="H409" s="180">
        <v>54</v>
      </c>
      <c r="I409" s="181"/>
      <c r="J409" s="182">
        <f>ROUND(I409*H409,2)</f>
        <v>0</v>
      </c>
      <c r="K409" s="178" t="s">
        <v>167</v>
      </c>
      <c r="L409" s="42"/>
      <c r="M409" s="183" t="s">
        <v>32</v>
      </c>
      <c r="N409" s="184" t="s">
        <v>50</v>
      </c>
      <c r="O409" s="67"/>
      <c r="P409" s="185">
        <f>O409*H409</f>
        <v>0</v>
      </c>
      <c r="Q409" s="185">
        <v>0</v>
      </c>
      <c r="R409" s="185">
        <f>Q409*H409</f>
        <v>0</v>
      </c>
      <c r="S409" s="185">
        <v>0.069</v>
      </c>
      <c r="T409" s="186">
        <f>S409*H409</f>
        <v>3.7260000000000004</v>
      </c>
      <c r="U409" s="37"/>
      <c r="V409" s="37"/>
      <c r="W409" s="37"/>
      <c r="X409" s="37"/>
      <c r="Y409" s="37"/>
      <c r="Z409" s="37"/>
      <c r="AA409" s="37"/>
      <c r="AB409" s="37"/>
      <c r="AC409" s="37"/>
      <c r="AD409" s="37"/>
      <c r="AE409" s="37"/>
      <c r="AR409" s="187" t="s">
        <v>168</v>
      </c>
      <c r="AT409" s="187" t="s">
        <v>163</v>
      </c>
      <c r="AU409" s="187" t="s">
        <v>89</v>
      </c>
      <c r="AY409" s="19" t="s">
        <v>160</v>
      </c>
      <c r="BE409" s="188">
        <f>IF(N409="základní",J409,0)</f>
        <v>0</v>
      </c>
      <c r="BF409" s="188">
        <f>IF(N409="snížená",J409,0)</f>
        <v>0</v>
      </c>
      <c r="BG409" s="188">
        <f>IF(N409="zákl. přenesená",J409,0)</f>
        <v>0</v>
      </c>
      <c r="BH409" s="188">
        <f>IF(N409="sníž. přenesená",J409,0)</f>
        <v>0</v>
      </c>
      <c r="BI409" s="188">
        <f>IF(N409="nulová",J409,0)</f>
        <v>0</v>
      </c>
      <c r="BJ409" s="19" t="s">
        <v>87</v>
      </c>
      <c r="BK409" s="188">
        <f>ROUND(I409*H409,2)</f>
        <v>0</v>
      </c>
      <c r="BL409" s="19" t="s">
        <v>168</v>
      </c>
      <c r="BM409" s="187" t="s">
        <v>610</v>
      </c>
    </row>
    <row r="410" spans="1:47" s="2" customFormat="1" ht="11.25">
      <c r="A410" s="37"/>
      <c r="B410" s="38"/>
      <c r="C410" s="39"/>
      <c r="D410" s="189" t="s">
        <v>170</v>
      </c>
      <c r="E410" s="39"/>
      <c r="F410" s="190" t="s">
        <v>611</v>
      </c>
      <c r="G410" s="39"/>
      <c r="H410" s="39"/>
      <c r="I410" s="191"/>
      <c r="J410" s="39"/>
      <c r="K410" s="39"/>
      <c r="L410" s="42"/>
      <c r="M410" s="192"/>
      <c r="N410" s="193"/>
      <c r="O410" s="67"/>
      <c r="P410" s="67"/>
      <c r="Q410" s="67"/>
      <c r="R410" s="67"/>
      <c r="S410" s="67"/>
      <c r="T410" s="68"/>
      <c r="U410" s="37"/>
      <c r="V410" s="37"/>
      <c r="W410" s="37"/>
      <c r="X410" s="37"/>
      <c r="Y410" s="37"/>
      <c r="Z410" s="37"/>
      <c r="AA410" s="37"/>
      <c r="AB410" s="37"/>
      <c r="AC410" s="37"/>
      <c r="AD410" s="37"/>
      <c r="AE410" s="37"/>
      <c r="AT410" s="19" t="s">
        <v>170</v>
      </c>
      <c r="AU410" s="19" t="s">
        <v>89</v>
      </c>
    </row>
    <row r="411" spans="2:51" s="13" customFormat="1" ht="11.25">
      <c r="B411" s="194"/>
      <c r="C411" s="195"/>
      <c r="D411" s="196" t="s">
        <v>172</v>
      </c>
      <c r="E411" s="197" t="s">
        <v>32</v>
      </c>
      <c r="F411" s="198" t="s">
        <v>612</v>
      </c>
      <c r="G411" s="195"/>
      <c r="H411" s="197" t="s">
        <v>32</v>
      </c>
      <c r="I411" s="199"/>
      <c r="J411" s="195"/>
      <c r="K411" s="195"/>
      <c r="L411" s="200"/>
      <c r="M411" s="201"/>
      <c r="N411" s="202"/>
      <c r="O411" s="202"/>
      <c r="P411" s="202"/>
      <c r="Q411" s="202"/>
      <c r="R411" s="202"/>
      <c r="S411" s="202"/>
      <c r="T411" s="203"/>
      <c r="AT411" s="204" t="s">
        <v>172</v>
      </c>
      <c r="AU411" s="204" t="s">
        <v>89</v>
      </c>
      <c r="AV411" s="13" t="s">
        <v>87</v>
      </c>
      <c r="AW411" s="13" t="s">
        <v>40</v>
      </c>
      <c r="AX411" s="13" t="s">
        <v>79</v>
      </c>
      <c r="AY411" s="204" t="s">
        <v>160</v>
      </c>
    </row>
    <row r="412" spans="2:51" s="14" customFormat="1" ht="11.25">
      <c r="B412" s="205"/>
      <c r="C412" s="206"/>
      <c r="D412" s="196" t="s">
        <v>172</v>
      </c>
      <c r="E412" s="207" t="s">
        <v>32</v>
      </c>
      <c r="F412" s="208" t="s">
        <v>454</v>
      </c>
      <c r="G412" s="206"/>
      <c r="H412" s="209">
        <v>30</v>
      </c>
      <c r="I412" s="210"/>
      <c r="J412" s="206"/>
      <c r="K412" s="206"/>
      <c r="L412" s="211"/>
      <c r="M412" s="212"/>
      <c r="N412" s="213"/>
      <c r="O412" s="213"/>
      <c r="P412" s="213"/>
      <c r="Q412" s="213"/>
      <c r="R412" s="213"/>
      <c r="S412" s="213"/>
      <c r="T412" s="214"/>
      <c r="AT412" s="215" t="s">
        <v>172</v>
      </c>
      <c r="AU412" s="215" t="s">
        <v>89</v>
      </c>
      <c r="AV412" s="14" t="s">
        <v>89</v>
      </c>
      <c r="AW412" s="14" t="s">
        <v>40</v>
      </c>
      <c r="AX412" s="14" t="s">
        <v>79</v>
      </c>
      <c r="AY412" s="215" t="s">
        <v>160</v>
      </c>
    </row>
    <row r="413" spans="2:51" s="13" customFormat="1" ht="11.25">
      <c r="B413" s="194"/>
      <c r="C413" s="195"/>
      <c r="D413" s="196" t="s">
        <v>172</v>
      </c>
      <c r="E413" s="197" t="s">
        <v>32</v>
      </c>
      <c r="F413" s="198" t="s">
        <v>613</v>
      </c>
      <c r="G413" s="195"/>
      <c r="H413" s="197" t="s">
        <v>32</v>
      </c>
      <c r="I413" s="199"/>
      <c r="J413" s="195"/>
      <c r="K413" s="195"/>
      <c r="L413" s="200"/>
      <c r="M413" s="201"/>
      <c r="N413" s="202"/>
      <c r="O413" s="202"/>
      <c r="P413" s="202"/>
      <c r="Q413" s="202"/>
      <c r="R413" s="202"/>
      <c r="S413" s="202"/>
      <c r="T413" s="203"/>
      <c r="AT413" s="204" t="s">
        <v>172</v>
      </c>
      <c r="AU413" s="204" t="s">
        <v>89</v>
      </c>
      <c r="AV413" s="13" t="s">
        <v>87</v>
      </c>
      <c r="AW413" s="13" t="s">
        <v>40</v>
      </c>
      <c r="AX413" s="13" t="s">
        <v>79</v>
      </c>
      <c r="AY413" s="204" t="s">
        <v>160</v>
      </c>
    </row>
    <row r="414" spans="2:51" s="14" customFormat="1" ht="11.25">
      <c r="B414" s="205"/>
      <c r="C414" s="206"/>
      <c r="D414" s="196" t="s">
        <v>172</v>
      </c>
      <c r="E414" s="207" t="s">
        <v>32</v>
      </c>
      <c r="F414" s="208" t="s">
        <v>181</v>
      </c>
      <c r="G414" s="206"/>
      <c r="H414" s="209">
        <v>8</v>
      </c>
      <c r="I414" s="210"/>
      <c r="J414" s="206"/>
      <c r="K414" s="206"/>
      <c r="L414" s="211"/>
      <c r="M414" s="212"/>
      <c r="N414" s="213"/>
      <c r="O414" s="213"/>
      <c r="P414" s="213"/>
      <c r="Q414" s="213"/>
      <c r="R414" s="213"/>
      <c r="S414" s="213"/>
      <c r="T414" s="214"/>
      <c r="AT414" s="215" t="s">
        <v>172</v>
      </c>
      <c r="AU414" s="215" t="s">
        <v>89</v>
      </c>
      <c r="AV414" s="14" t="s">
        <v>89</v>
      </c>
      <c r="AW414" s="14" t="s">
        <v>40</v>
      </c>
      <c r="AX414" s="14" t="s">
        <v>79</v>
      </c>
      <c r="AY414" s="215" t="s">
        <v>160</v>
      </c>
    </row>
    <row r="415" spans="2:51" s="14" customFormat="1" ht="11.25">
      <c r="B415" s="205"/>
      <c r="C415" s="206"/>
      <c r="D415" s="196" t="s">
        <v>172</v>
      </c>
      <c r="E415" s="207" t="s">
        <v>32</v>
      </c>
      <c r="F415" s="208" t="s">
        <v>614</v>
      </c>
      <c r="G415" s="206"/>
      <c r="H415" s="209">
        <v>2</v>
      </c>
      <c r="I415" s="210"/>
      <c r="J415" s="206"/>
      <c r="K415" s="206"/>
      <c r="L415" s="211"/>
      <c r="M415" s="212"/>
      <c r="N415" s="213"/>
      <c r="O415" s="213"/>
      <c r="P415" s="213"/>
      <c r="Q415" s="213"/>
      <c r="R415" s="213"/>
      <c r="S415" s="213"/>
      <c r="T415" s="214"/>
      <c r="AT415" s="215" t="s">
        <v>172</v>
      </c>
      <c r="AU415" s="215" t="s">
        <v>89</v>
      </c>
      <c r="AV415" s="14" t="s">
        <v>89</v>
      </c>
      <c r="AW415" s="14" t="s">
        <v>40</v>
      </c>
      <c r="AX415" s="14" t="s">
        <v>79</v>
      </c>
      <c r="AY415" s="215" t="s">
        <v>160</v>
      </c>
    </row>
    <row r="416" spans="2:51" s="14" customFormat="1" ht="11.25">
      <c r="B416" s="205"/>
      <c r="C416" s="206"/>
      <c r="D416" s="196" t="s">
        <v>172</v>
      </c>
      <c r="E416" s="207" t="s">
        <v>32</v>
      </c>
      <c r="F416" s="208" t="s">
        <v>615</v>
      </c>
      <c r="G416" s="206"/>
      <c r="H416" s="209">
        <v>1</v>
      </c>
      <c r="I416" s="210"/>
      <c r="J416" s="206"/>
      <c r="K416" s="206"/>
      <c r="L416" s="211"/>
      <c r="M416" s="212"/>
      <c r="N416" s="213"/>
      <c r="O416" s="213"/>
      <c r="P416" s="213"/>
      <c r="Q416" s="213"/>
      <c r="R416" s="213"/>
      <c r="S416" s="213"/>
      <c r="T416" s="214"/>
      <c r="AT416" s="215" t="s">
        <v>172</v>
      </c>
      <c r="AU416" s="215" t="s">
        <v>89</v>
      </c>
      <c r="AV416" s="14" t="s">
        <v>89</v>
      </c>
      <c r="AW416" s="14" t="s">
        <v>40</v>
      </c>
      <c r="AX416" s="14" t="s">
        <v>79</v>
      </c>
      <c r="AY416" s="215" t="s">
        <v>160</v>
      </c>
    </row>
    <row r="417" spans="2:51" s="14" customFormat="1" ht="11.25">
      <c r="B417" s="205"/>
      <c r="C417" s="206"/>
      <c r="D417" s="196" t="s">
        <v>172</v>
      </c>
      <c r="E417" s="207" t="s">
        <v>32</v>
      </c>
      <c r="F417" s="208" t="s">
        <v>616</v>
      </c>
      <c r="G417" s="206"/>
      <c r="H417" s="209">
        <v>13</v>
      </c>
      <c r="I417" s="210"/>
      <c r="J417" s="206"/>
      <c r="K417" s="206"/>
      <c r="L417" s="211"/>
      <c r="M417" s="212"/>
      <c r="N417" s="213"/>
      <c r="O417" s="213"/>
      <c r="P417" s="213"/>
      <c r="Q417" s="213"/>
      <c r="R417" s="213"/>
      <c r="S417" s="213"/>
      <c r="T417" s="214"/>
      <c r="AT417" s="215" t="s">
        <v>172</v>
      </c>
      <c r="AU417" s="215" t="s">
        <v>89</v>
      </c>
      <c r="AV417" s="14" t="s">
        <v>89</v>
      </c>
      <c r="AW417" s="14" t="s">
        <v>40</v>
      </c>
      <c r="AX417" s="14" t="s">
        <v>79</v>
      </c>
      <c r="AY417" s="215" t="s">
        <v>160</v>
      </c>
    </row>
    <row r="418" spans="2:51" s="15" customFormat="1" ht="11.25">
      <c r="B418" s="216"/>
      <c r="C418" s="217"/>
      <c r="D418" s="196" t="s">
        <v>172</v>
      </c>
      <c r="E418" s="218" t="s">
        <v>32</v>
      </c>
      <c r="F418" s="219" t="s">
        <v>177</v>
      </c>
      <c r="G418" s="217"/>
      <c r="H418" s="220">
        <v>54</v>
      </c>
      <c r="I418" s="221"/>
      <c r="J418" s="217"/>
      <c r="K418" s="217"/>
      <c r="L418" s="222"/>
      <c r="M418" s="223"/>
      <c r="N418" s="224"/>
      <c r="O418" s="224"/>
      <c r="P418" s="224"/>
      <c r="Q418" s="224"/>
      <c r="R418" s="224"/>
      <c r="S418" s="224"/>
      <c r="T418" s="225"/>
      <c r="AT418" s="226" t="s">
        <v>172</v>
      </c>
      <c r="AU418" s="226" t="s">
        <v>89</v>
      </c>
      <c r="AV418" s="15" t="s">
        <v>168</v>
      </c>
      <c r="AW418" s="15" t="s">
        <v>40</v>
      </c>
      <c r="AX418" s="15" t="s">
        <v>87</v>
      </c>
      <c r="AY418" s="226" t="s">
        <v>160</v>
      </c>
    </row>
    <row r="419" spans="1:65" s="2" customFormat="1" ht="24.2" customHeight="1">
      <c r="A419" s="37"/>
      <c r="B419" s="38"/>
      <c r="C419" s="176" t="s">
        <v>617</v>
      </c>
      <c r="D419" s="176" t="s">
        <v>163</v>
      </c>
      <c r="E419" s="177" t="s">
        <v>618</v>
      </c>
      <c r="F419" s="178" t="s">
        <v>619</v>
      </c>
      <c r="G419" s="179" t="s">
        <v>199</v>
      </c>
      <c r="H419" s="180">
        <v>10.25</v>
      </c>
      <c r="I419" s="181"/>
      <c r="J419" s="182">
        <f>ROUND(I419*H419,2)</f>
        <v>0</v>
      </c>
      <c r="K419" s="178" t="s">
        <v>167</v>
      </c>
      <c r="L419" s="42"/>
      <c r="M419" s="183" t="s">
        <v>32</v>
      </c>
      <c r="N419" s="184" t="s">
        <v>50</v>
      </c>
      <c r="O419" s="67"/>
      <c r="P419" s="185">
        <f>O419*H419</f>
        <v>0</v>
      </c>
      <c r="Q419" s="185">
        <v>0</v>
      </c>
      <c r="R419" s="185">
        <f>Q419*H419</f>
        <v>0</v>
      </c>
      <c r="S419" s="185">
        <v>0.27</v>
      </c>
      <c r="T419" s="186">
        <f>S419*H419</f>
        <v>2.7675</v>
      </c>
      <c r="U419" s="37"/>
      <c r="V419" s="37"/>
      <c r="W419" s="37"/>
      <c r="X419" s="37"/>
      <c r="Y419" s="37"/>
      <c r="Z419" s="37"/>
      <c r="AA419" s="37"/>
      <c r="AB419" s="37"/>
      <c r="AC419" s="37"/>
      <c r="AD419" s="37"/>
      <c r="AE419" s="37"/>
      <c r="AR419" s="187" t="s">
        <v>168</v>
      </c>
      <c r="AT419" s="187" t="s">
        <v>163</v>
      </c>
      <c r="AU419" s="187" t="s">
        <v>89</v>
      </c>
      <c r="AY419" s="19" t="s">
        <v>160</v>
      </c>
      <c r="BE419" s="188">
        <f>IF(N419="základní",J419,0)</f>
        <v>0</v>
      </c>
      <c r="BF419" s="188">
        <f>IF(N419="snížená",J419,0)</f>
        <v>0</v>
      </c>
      <c r="BG419" s="188">
        <f>IF(N419="zákl. přenesená",J419,0)</f>
        <v>0</v>
      </c>
      <c r="BH419" s="188">
        <f>IF(N419="sníž. přenesená",J419,0)</f>
        <v>0</v>
      </c>
      <c r="BI419" s="188">
        <f>IF(N419="nulová",J419,0)</f>
        <v>0</v>
      </c>
      <c r="BJ419" s="19" t="s">
        <v>87</v>
      </c>
      <c r="BK419" s="188">
        <f>ROUND(I419*H419,2)</f>
        <v>0</v>
      </c>
      <c r="BL419" s="19" t="s">
        <v>168</v>
      </c>
      <c r="BM419" s="187" t="s">
        <v>620</v>
      </c>
    </row>
    <row r="420" spans="1:47" s="2" customFormat="1" ht="11.25">
      <c r="A420" s="37"/>
      <c r="B420" s="38"/>
      <c r="C420" s="39"/>
      <c r="D420" s="189" t="s">
        <v>170</v>
      </c>
      <c r="E420" s="39"/>
      <c r="F420" s="190" t="s">
        <v>621</v>
      </c>
      <c r="G420" s="39"/>
      <c r="H420" s="39"/>
      <c r="I420" s="191"/>
      <c r="J420" s="39"/>
      <c r="K420" s="39"/>
      <c r="L420" s="42"/>
      <c r="M420" s="192"/>
      <c r="N420" s="193"/>
      <c r="O420" s="67"/>
      <c r="P420" s="67"/>
      <c r="Q420" s="67"/>
      <c r="R420" s="67"/>
      <c r="S420" s="67"/>
      <c r="T420" s="68"/>
      <c r="U420" s="37"/>
      <c r="V420" s="37"/>
      <c r="W420" s="37"/>
      <c r="X420" s="37"/>
      <c r="Y420" s="37"/>
      <c r="Z420" s="37"/>
      <c r="AA420" s="37"/>
      <c r="AB420" s="37"/>
      <c r="AC420" s="37"/>
      <c r="AD420" s="37"/>
      <c r="AE420" s="37"/>
      <c r="AT420" s="19" t="s">
        <v>170</v>
      </c>
      <c r="AU420" s="19" t="s">
        <v>89</v>
      </c>
    </row>
    <row r="421" spans="2:51" s="13" customFormat="1" ht="11.25">
      <c r="B421" s="194"/>
      <c r="C421" s="195"/>
      <c r="D421" s="196" t="s">
        <v>172</v>
      </c>
      <c r="E421" s="197" t="s">
        <v>32</v>
      </c>
      <c r="F421" s="198" t="s">
        <v>622</v>
      </c>
      <c r="G421" s="195"/>
      <c r="H421" s="197" t="s">
        <v>32</v>
      </c>
      <c r="I421" s="199"/>
      <c r="J421" s="195"/>
      <c r="K421" s="195"/>
      <c r="L421" s="200"/>
      <c r="M421" s="201"/>
      <c r="N421" s="202"/>
      <c r="O421" s="202"/>
      <c r="P421" s="202"/>
      <c r="Q421" s="202"/>
      <c r="R421" s="202"/>
      <c r="S421" s="202"/>
      <c r="T421" s="203"/>
      <c r="AT421" s="204" t="s">
        <v>172</v>
      </c>
      <c r="AU421" s="204" t="s">
        <v>89</v>
      </c>
      <c r="AV421" s="13" t="s">
        <v>87</v>
      </c>
      <c r="AW421" s="13" t="s">
        <v>40</v>
      </c>
      <c r="AX421" s="13" t="s">
        <v>79</v>
      </c>
      <c r="AY421" s="204" t="s">
        <v>160</v>
      </c>
    </row>
    <row r="422" spans="2:51" s="14" customFormat="1" ht="11.25">
      <c r="B422" s="205"/>
      <c r="C422" s="206"/>
      <c r="D422" s="196" t="s">
        <v>172</v>
      </c>
      <c r="E422" s="207" t="s">
        <v>32</v>
      </c>
      <c r="F422" s="208" t="s">
        <v>623</v>
      </c>
      <c r="G422" s="206"/>
      <c r="H422" s="209">
        <v>10.25</v>
      </c>
      <c r="I422" s="210"/>
      <c r="J422" s="206"/>
      <c r="K422" s="206"/>
      <c r="L422" s="211"/>
      <c r="M422" s="212"/>
      <c r="N422" s="213"/>
      <c r="O422" s="213"/>
      <c r="P422" s="213"/>
      <c r="Q422" s="213"/>
      <c r="R422" s="213"/>
      <c r="S422" s="213"/>
      <c r="T422" s="214"/>
      <c r="AT422" s="215" t="s">
        <v>172</v>
      </c>
      <c r="AU422" s="215" t="s">
        <v>89</v>
      </c>
      <c r="AV422" s="14" t="s">
        <v>89</v>
      </c>
      <c r="AW422" s="14" t="s">
        <v>40</v>
      </c>
      <c r="AX422" s="14" t="s">
        <v>87</v>
      </c>
      <c r="AY422" s="215" t="s">
        <v>160</v>
      </c>
    </row>
    <row r="423" spans="1:65" s="2" customFormat="1" ht="24.2" customHeight="1">
      <c r="A423" s="37"/>
      <c r="B423" s="38"/>
      <c r="C423" s="176" t="s">
        <v>624</v>
      </c>
      <c r="D423" s="176" t="s">
        <v>163</v>
      </c>
      <c r="E423" s="177" t="s">
        <v>625</v>
      </c>
      <c r="F423" s="178" t="s">
        <v>626</v>
      </c>
      <c r="G423" s="179" t="s">
        <v>199</v>
      </c>
      <c r="H423" s="180">
        <v>22.081</v>
      </c>
      <c r="I423" s="181"/>
      <c r="J423" s="182">
        <f>ROUND(I423*H423,2)</f>
        <v>0</v>
      </c>
      <c r="K423" s="178" t="s">
        <v>167</v>
      </c>
      <c r="L423" s="42"/>
      <c r="M423" s="183" t="s">
        <v>32</v>
      </c>
      <c r="N423" s="184" t="s">
        <v>50</v>
      </c>
      <c r="O423" s="67"/>
      <c r="P423" s="185">
        <f>O423*H423</f>
        <v>0</v>
      </c>
      <c r="Q423" s="185">
        <v>0</v>
      </c>
      <c r="R423" s="185">
        <f>Q423*H423</f>
        <v>0</v>
      </c>
      <c r="S423" s="185">
        <v>0.27</v>
      </c>
      <c r="T423" s="186">
        <f>S423*H423</f>
        <v>5.96187</v>
      </c>
      <c r="U423" s="37"/>
      <c r="V423" s="37"/>
      <c r="W423" s="37"/>
      <c r="X423" s="37"/>
      <c r="Y423" s="37"/>
      <c r="Z423" s="37"/>
      <c r="AA423" s="37"/>
      <c r="AB423" s="37"/>
      <c r="AC423" s="37"/>
      <c r="AD423" s="37"/>
      <c r="AE423" s="37"/>
      <c r="AR423" s="187" t="s">
        <v>168</v>
      </c>
      <c r="AT423" s="187" t="s">
        <v>163</v>
      </c>
      <c r="AU423" s="187" t="s">
        <v>89</v>
      </c>
      <c r="AY423" s="19" t="s">
        <v>160</v>
      </c>
      <c r="BE423" s="188">
        <f>IF(N423="základní",J423,0)</f>
        <v>0</v>
      </c>
      <c r="BF423" s="188">
        <f>IF(N423="snížená",J423,0)</f>
        <v>0</v>
      </c>
      <c r="BG423" s="188">
        <f>IF(N423="zákl. přenesená",J423,0)</f>
        <v>0</v>
      </c>
      <c r="BH423" s="188">
        <f>IF(N423="sníž. přenesená",J423,0)</f>
        <v>0</v>
      </c>
      <c r="BI423" s="188">
        <f>IF(N423="nulová",J423,0)</f>
        <v>0</v>
      </c>
      <c r="BJ423" s="19" t="s">
        <v>87</v>
      </c>
      <c r="BK423" s="188">
        <f>ROUND(I423*H423,2)</f>
        <v>0</v>
      </c>
      <c r="BL423" s="19" t="s">
        <v>168</v>
      </c>
      <c r="BM423" s="187" t="s">
        <v>627</v>
      </c>
    </row>
    <row r="424" spans="1:47" s="2" customFormat="1" ht="11.25">
      <c r="A424" s="37"/>
      <c r="B424" s="38"/>
      <c r="C424" s="39"/>
      <c r="D424" s="189" t="s">
        <v>170</v>
      </c>
      <c r="E424" s="39"/>
      <c r="F424" s="190" t="s">
        <v>628</v>
      </c>
      <c r="G424" s="39"/>
      <c r="H424" s="39"/>
      <c r="I424" s="191"/>
      <c r="J424" s="39"/>
      <c r="K424" s="39"/>
      <c r="L424" s="42"/>
      <c r="M424" s="192"/>
      <c r="N424" s="193"/>
      <c r="O424" s="67"/>
      <c r="P424" s="67"/>
      <c r="Q424" s="67"/>
      <c r="R424" s="67"/>
      <c r="S424" s="67"/>
      <c r="T424" s="68"/>
      <c r="U424" s="37"/>
      <c r="V424" s="37"/>
      <c r="W424" s="37"/>
      <c r="X424" s="37"/>
      <c r="Y424" s="37"/>
      <c r="Z424" s="37"/>
      <c r="AA424" s="37"/>
      <c r="AB424" s="37"/>
      <c r="AC424" s="37"/>
      <c r="AD424" s="37"/>
      <c r="AE424" s="37"/>
      <c r="AT424" s="19" t="s">
        <v>170</v>
      </c>
      <c r="AU424" s="19" t="s">
        <v>89</v>
      </c>
    </row>
    <row r="425" spans="2:51" s="13" customFormat="1" ht="11.25">
      <c r="B425" s="194"/>
      <c r="C425" s="195"/>
      <c r="D425" s="196" t="s">
        <v>172</v>
      </c>
      <c r="E425" s="197" t="s">
        <v>32</v>
      </c>
      <c r="F425" s="198" t="s">
        <v>629</v>
      </c>
      <c r="G425" s="195"/>
      <c r="H425" s="197" t="s">
        <v>32</v>
      </c>
      <c r="I425" s="199"/>
      <c r="J425" s="195"/>
      <c r="K425" s="195"/>
      <c r="L425" s="200"/>
      <c r="M425" s="201"/>
      <c r="N425" s="202"/>
      <c r="O425" s="202"/>
      <c r="P425" s="202"/>
      <c r="Q425" s="202"/>
      <c r="R425" s="202"/>
      <c r="S425" s="202"/>
      <c r="T425" s="203"/>
      <c r="AT425" s="204" t="s">
        <v>172</v>
      </c>
      <c r="AU425" s="204" t="s">
        <v>89</v>
      </c>
      <c r="AV425" s="13" t="s">
        <v>87</v>
      </c>
      <c r="AW425" s="13" t="s">
        <v>40</v>
      </c>
      <c r="AX425" s="13" t="s">
        <v>79</v>
      </c>
      <c r="AY425" s="204" t="s">
        <v>160</v>
      </c>
    </row>
    <row r="426" spans="2:51" s="14" customFormat="1" ht="11.25">
      <c r="B426" s="205"/>
      <c r="C426" s="206"/>
      <c r="D426" s="196" t="s">
        <v>172</v>
      </c>
      <c r="E426" s="207" t="s">
        <v>32</v>
      </c>
      <c r="F426" s="208" t="s">
        <v>630</v>
      </c>
      <c r="G426" s="206"/>
      <c r="H426" s="209">
        <v>1.64</v>
      </c>
      <c r="I426" s="210"/>
      <c r="J426" s="206"/>
      <c r="K426" s="206"/>
      <c r="L426" s="211"/>
      <c r="M426" s="212"/>
      <c r="N426" s="213"/>
      <c r="O426" s="213"/>
      <c r="P426" s="213"/>
      <c r="Q426" s="213"/>
      <c r="R426" s="213"/>
      <c r="S426" s="213"/>
      <c r="T426" s="214"/>
      <c r="AT426" s="215" t="s">
        <v>172</v>
      </c>
      <c r="AU426" s="215" t="s">
        <v>89</v>
      </c>
      <c r="AV426" s="14" t="s">
        <v>89</v>
      </c>
      <c r="AW426" s="14" t="s">
        <v>40</v>
      </c>
      <c r="AX426" s="14" t="s">
        <v>79</v>
      </c>
      <c r="AY426" s="215" t="s">
        <v>160</v>
      </c>
    </row>
    <row r="427" spans="2:51" s="14" customFormat="1" ht="11.25">
      <c r="B427" s="205"/>
      <c r="C427" s="206"/>
      <c r="D427" s="196" t="s">
        <v>172</v>
      </c>
      <c r="E427" s="207" t="s">
        <v>32</v>
      </c>
      <c r="F427" s="208" t="s">
        <v>631</v>
      </c>
      <c r="G427" s="206"/>
      <c r="H427" s="209">
        <v>1.435</v>
      </c>
      <c r="I427" s="210"/>
      <c r="J427" s="206"/>
      <c r="K427" s="206"/>
      <c r="L427" s="211"/>
      <c r="M427" s="212"/>
      <c r="N427" s="213"/>
      <c r="O427" s="213"/>
      <c r="P427" s="213"/>
      <c r="Q427" s="213"/>
      <c r="R427" s="213"/>
      <c r="S427" s="213"/>
      <c r="T427" s="214"/>
      <c r="AT427" s="215" t="s">
        <v>172</v>
      </c>
      <c r="AU427" s="215" t="s">
        <v>89</v>
      </c>
      <c r="AV427" s="14" t="s">
        <v>89</v>
      </c>
      <c r="AW427" s="14" t="s">
        <v>40</v>
      </c>
      <c r="AX427" s="14" t="s">
        <v>79</v>
      </c>
      <c r="AY427" s="215" t="s">
        <v>160</v>
      </c>
    </row>
    <row r="428" spans="2:51" s="14" customFormat="1" ht="11.25">
      <c r="B428" s="205"/>
      <c r="C428" s="206"/>
      <c r="D428" s="196" t="s">
        <v>172</v>
      </c>
      <c r="E428" s="207" t="s">
        <v>32</v>
      </c>
      <c r="F428" s="208" t="s">
        <v>632</v>
      </c>
      <c r="G428" s="206"/>
      <c r="H428" s="209">
        <v>1.435</v>
      </c>
      <c r="I428" s="210"/>
      <c r="J428" s="206"/>
      <c r="K428" s="206"/>
      <c r="L428" s="211"/>
      <c r="M428" s="212"/>
      <c r="N428" s="213"/>
      <c r="O428" s="213"/>
      <c r="P428" s="213"/>
      <c r="Q428" s="213"/>
      <c r="R428" s="213"/>
      <c r="S428" s="213"/>
      <c r="T428" s="214"/>
      <c r="AT428" s="215" t="s">
        <v>172</v>
      </c>
      <c r="AU428" s="215" t="s">
        <v>89</v>
      </c>
      <c r="AV428" s="14" t="s">
        <v>89</v>
      </c>
      <c r="AW428" s="14" t="s">
        <v>40</v>
      </c>
      <c r="AX428" s="14" t="s">
        <v>79</v>
      </c>
      <c r="AY428" s="215" t="s">
        <v>160</v>
      </c>
    </row>
    <row r="429" spans="2:51" s="14" customFormat="1" ht="11.25">
      <c r="B429" s="205"/>
      <c r="C429" s="206"/>
      <c r="D429" s="196" t="s">
        <v>172</v>
      </c>
      <c r="E429" s="207" t="s">
        <v>32</v>
      </c>
      <c r="F429" s="208" t="s">
        <v>633</v>
      </c>
      <c r="G429" s="206"/>
      <c r="H429" s="209">
        <v>1.435</v>
      </c>
      <c r="I429" s="210"/>
      <c r="J429" s="206"/>
      <c r="K429" s="206"/>
      <c r="L429" s="211"/>
      <c r="M429" s="212"/>
      <c r="N429" s="213"/>
      <c r="O429" s="213"/>
      <c r="P429" s="213"/>
      <c r="Q429" s="213"/>
      <c r="R429" s="213"/>
      <c r="S429" s="213"/>
      <c r="T429" s="214"/>
      <c r="AT429" s="215" t="s">
        <v>172</v>
      </c>
      <c r="AU429" s="215" t="s">
        <v>89</v>
      </c>
      <c r="AV429" s="14" t="s">
        <v>89</v>
      </c>
      <c r="AW429" s="14" t="s">
        <v>40</v>
      </c>
      <c r="AX429" s="14" t="s">
        <v>79</v>
      </c>
      <c r="AY429" s="215" t="s">
        <v>160</v>
      </c>
    </row>
    <row r="430" spans="2:51" s="14" customFormat="1" ht="11.25">
      <c r="B430" s="205"/>
      <c r="C430" s="206"/>
      <c r="D430" s="196" t="s">
        <v>172</v>
      </c>
      <c r="E430" s="207" t="s">
        <v>32</v>
      </c>
      <c r="F430" s="208" t="s">
        <v>634</v>
      </c>
      <c r="G430" s="206"/>
      <c r="H430" s="209">
        <v>1.435</v>
      </c>
      <c r="I430" s="210"/>
      <c r="J430" s="206"/>
      <c r="K430" s="206"/>
      <c r="L430" s="211"/>
      <c r="M430" s="212"/>
      <c r="N430" s="213"/>
      <c r="O430" s="213"/>
      <c r="P430" s="213"/>
      <c r="Q430" s="213"/>
      <c r="R430" s="213"/>
      <c r="S430" s="213"/>
      <c r="T430" s="214"/>
      <c r="AT430" s="215" t="s">
        <v>172</v>
      </c>
      <c r="AU430" s="215" t="s">
        <v>89</v>
      </c>
      <c r="AV430" s="14" t="s">
        <v>89</v>
      </c>
      <c r="AW430" s="14" t="s">
        <v>40</v>
      </c>
      <c r="AX430" s="14" t="s">
        <v>79</v>
      </c>
      <c r="AY430" s="215" t="s">
        <v>160</v>
      </c>
    </row>
    <row r="431" spans="2:51" s="14" customFormat="1" ht="11.25">
      <c r="B431" s="205"/>
      <c r="C431" s="206"/>
      <c r="D431" s="196" t="s">
        <v>172</v>
      </c>
      <c r="E431" s="207" t="s">
        <v>32</v>
      </c>
      <c r="F431" s="208" t="s">
        <v>635</v>
      </c>
      <c r="G431" s="206"/>
      <c r="H431" s="209">
        <v>1.435</v>
      </c>
      <c r="I431" s="210"/>
      <c r="J431" s="206"/>
      <c r="K431" s="206"/>
      <c r="L431" s="211"/>
      <c r="M431" s="212"/>
      <c r="N431" s="213"/>
      <c r="O431" s="213"/>
      <c r="P431" s="213"/>
      <c r="Q431" s="213"/>
      <c r="R431" s="213"/>
      <c r="S431" s="213"/>
      <c r="T431" s="214"/>
      <c r="AT431" s="215" t="s">
        <v>172</v>
      </c>
      <c r="AU431" s="215" t="s">
        <v>89</v>
      </c>
      <c r="AV431" s="14" t="s">
        <v>89</v>
      </c>
      <c r="AW431" s="14" t="s">
        <v>40</v>
      </c>
      <c r="AX431" s="14" t="s">
        <v>79</v>
      </c>
      <c r="AY431" s="215" t="s">
        <v>160</v>
      </c>
    </row>
    <row r="432" spans="2:51" s="14" customFormat="1" ht="11.25">
      <c r="B432" s="205"/>
      <c r="C432" s="206"/>
      <c r="D432" s="196" t="s">
        <v>172</v>
      </c>
      <c r="E432" s="207" t="s">
        <v>32</v>
      </c>
      <c r="F432" s="208" t="s">
        <v>636</v>
      </c>
      <c r="G432" s="206"/>
      <c r="H432" s="209">
        <v>1.435</v>
      </c>
      <c r="I432" s="210"/>
      <c r="J432" s="206"/>
      <c r="K432" s="206"/>
      <c r="L432" s="211"/>
      <c r="M432" s="212"/>
      <c r="N432" s="213"/>
      <c r="O432" s="213"/>
      <c r="P432" s="213"/>
      <c r="Q432" s="213"/>
      <c r="R432" s="213"/>
      <c r="S432" s="213"/>
      <c r="T432" s="214"/>
      <c r="AT432" s="215" t="s">
        <v>172</v>
      </c>
      <c r="AU432" s="215" t="s">
        <v>89</v>
      </c>
      <c r="AV432" s="14" t="s">
        <v>89</v>
      </c>
      <c r="AW432" s="14" t="s">
        <v>40</v>
      </c>
      <c r="AX432" s="14" t="s">
        <v>79</v>
      </c>
      <c r="AY432" s="215" t="s">
        <v>160</v>
      </c>
    </row>
    <row r="433" spans="2:51" s="14" customFormat="1" ht="11.25">
      <c r="B433" s="205"/>
      <c r="C433" s="206"/>
      <c r="D433" s="196" t="s">
        <v>172</v>
      </c>
      <c r="E433" s="207" t="s">
        <v>32</v>
      </c>
      <c r="F433" s="208" t="s">
        <v>637</v>
      </c>
      <c r="G433" s="206"/>
      <c r="H433" s="209">
        <v>1.435</v>
      </c>
      <c r="I433" s="210"/>
      <c r="J433" s="206"/>
      <c r="K433" s="206"/>
      <c r="L433" s="211"/>
      <c r="M433" s="212"/>
      <c r="N433" s="213"/>
      <c r="O433" s="213"/>
      <c r="P433" s="213"/>
      <c r="Q433" s="213"/>
      <c r="R433" s="213"/>
      <c r="S433" s="213"/>
      <c r="T433" s="214"/>
      <c r="AT433" s="215" t="s">
        <v>172</v>
      </c>
      <c r="AU433" s="215" t="s">
        <v>89</v>
      </c>
      <c r="AV433" s="14" t="s">
        <v>89</v>
      </c>
      <c r="AW433" s="14" t="s">
        <v>40</v>
      </c>
      <c r="AX433" s="14" t="s">
        <v>79</v>
      </c>
      <c r="AY433" s="215" t="s">
        <v>160</v>
      </c>
    </row>
    <row r="434" spans="2:51" s="14" customFormat="1" ht="11.25">
      <c r="B434" s="205"/>
      <c r="C434" s="206"/>
      <c r="D434" s="196" t="s">
        <v>172</v>
      </c>
      <c r="E434" s="207" t="s">
        <v>32</v>
      </c>
      <c r="F434" s="208" t="s">
        <v>638</v>
      </c>
      <c r="G434" s="206"/>
      <c r="H434" s="209">
        <v>1.128</v>
      </c>
      <c r="I434" s="210"/>
      <c r="J434" s="206"/>
      <c r="K434" s="206"/>
      <c r="L434" s="211"/>
      <c r="M434" s="212"/>
      <c r="N434" s="213"/>
      <c r="O434" s="213"/>
      <c r="P434" s="213"/>
      <c r="Q434" s="213"/>
      <c r="R434" s="213"/>
      <c r="S434" s="213"/>
      <c r="T434" s="214"/>
      <c r="AT434" s="215" t="s">
        <v>172</v>
      </c>
      <c r="AU434" s="215" t="s">
        <v>89</v>
      </c>
      <c r="AV434" s="14" t="s">
        <v>89</v>
      </c>
      <c r="AW434" s="14" t="s">
        <v>40</v>
      </c>
      <c r="AX434" s="14" t="s">
        <v>79</v>
      </c>
      <c r="AY434" s="215" t="s">
        <v>160</v>
      </c>
    </row>
    <row r="435" spans="2:51" s="14" customFormat="1" ht="11.25">
      <c r="B435" s="205"/>
      <c r="C435" s="206"/>
      <c r="D435" s="196" t="s">
        <v>172</v>
      </c>
      <c r="E435" s="207" t="s">
        <v>32</v>
      </c>
      <c r="F435" s="208" t="s">
        <v>639</v>
      </c>
      <c r="G435" s="206"/>
      <c r="H435" s="209">
        <v>1.128</v>
      </c>
      <c r="I435" s="210"/>
      <c r="J435" s="206"/>
      <c r="K435" s="206"/>
      <c r="L435" s="211"/>
      <c r="M435" s="212"/>
      <c r="N435" s="213"/>
      <c r="O435" s="213"/>
      <c r="P435" s="213"/>
      <c r="Q435" s="213"/>
      <c r="R435" s="213"/>
      <c r="S435" s="213"/>
      <c r="T435" s="214"/>
      <c r="AT435" s="215" t="s">
        <v>172</v>
      </c>
      <c r="AU435" s="215" t="s">
        <v>89</v>
      </c>
      <c r="AV435" s="14" t="s">
        <v>89</v>
      </c>
      <c r="AW435" s="14" t="s">
        <v>40</v>
      </c>
      <c r="AX435" s="14" t="s">
        <v>79</v>
      </c>
      <c r="AY435" s="215" t="s">
        <v>160</v>
      </c>
    </row>
    <row r="436" spans="2:51" s="14" customFormat="1" ht="11.25">
      <c r="B436" s="205"/>
      <c r="C436" s="206"/>
      <c r="D436" s="196" t="s">
        <v>172</v>
      </c>
      <c r="E436" s="207" t="s">
        <v>32</v>
      </c>
      <c r="F436" s="208" t="s">
        <v>640</v>
      </c>
      <c r="G436" s="206"/>
      <c r="H436" s="209">
        <v>1.128</v>
      </c>
      <c r="I436" s="210"/>
      <c r="J436" s="206"/>
      <c r="K436" s="206"/>
      <c r="L436" s="211"/>
      <c r="M436" s="212"/>
      <c r="N436" s="213"/>
      <c r="O436" s="213"/>
      <c r="P436" s="213"/>
      <c r="Q436" s="213"/>
      <c r="R436" s="213"/>
      <c r="S436" s="213"/>
      <c r="T436" s="214"/>
      <c r="AT436" s="215" t="s">
        <v>172</v>
      </c>
      <c r="AU436" s="215" t="s">
        <v>89</v>
      </c>
      <c r="AV436" s="14" t="s">
        <v>89</v>
      </c>
      <c r="AW436" s="14" t="s">
        <v>40</v>
      </c>
      <c r="AX436" s="14" t="s">
        <v>79</v>
      </c>
      <c r="AY436" s="215" t="s">
        <v>160</v>
      </c>
    </row>
    <row r="437" spans="2:51" s="14" customFormat="1" ht="11.25">
      <c r="B437" s="205"/>
      <c r="C437" s="206"/>
      <c r="D437" s="196" t="s">
        <v>172</v>
      </c>
      <c r="E437" s="207" t="s">
        <v>32</v>
      </c>
      <c r="F437" s="208" t="s">
        <v>641</v>
      </c>
      <c r="G437" s="206"/>
      <c r="H437" s="209">
        <v>2.194</v>
      </c>
      <c r="I437" s="210"/>
      <c r="J437" s="206"/>
      <c r="K437" s="206"/>
      <c r="L437" s="211"/>
      <c r="M437" s="212"/>
      <c r="N437" s="213"/>
      <c r="O437" s="213"/>
      <c r="P437" s="213"/>
      <c r="Q437" s="213"/>
      <c r="R437" s="213"/>
      <c r="S437" s="213"/>
      <c r="T437" s="214"/>
      <c r="AT437" s="215" t="s">
        <v>172</v>
      </c>
      <c r="AU437" s="215" t="s">
        <v>89</v>
      </c>
      <c r="AV437" s="14" t="s">
        <v>89</v>
      </c>
      <c r="AW437" s="14" t="s">
        <v>40</v>
      </c>
      <c r="AX437" s="14" t="s">
        <v>79</v>
      </c>
      <c r="AY437" s="215" t="s">
        <v>160</v>
      </c>
    </row>
    <row r="438" spans="2:51" s="14" customFormat="1" ht="11.25">
      <c r="B438" s="205"/>
      <c r="C438" s="206"/>
      <c r="D438" s="196" t="s">
        <v>172</v>
      </c>
      <c r="E438" s="207" t="s">
        <v>32</v>
      </c>
      <c r="F438" s="208" t="s">
        <v>642</v>
      </c>
      <c r="G438" s="206"/>
      <c r="H438" s="209">
        <v>1.845</v>
      </c>
      <c r="I438" s="210"/>
      <c r="J438" s="206"/>
      <c r="K438" s="206"/>
      <c r="L438" s="211"/>
      <c r="M438" s="212"/>
      <c r="N438" s="213"/>
      <c r="O438" s="213"/>
      <c r="P438" s="213"/>
      <c r="Q438" s="213"/>
      <c r="R438" s="213"/>
      <c r="S438" s="213"/>
      <c r="T438" s="214"/>
      <c r="AT438" s="215" t="s">
        <v>172</v>
      </c>
      <c r="AU438" s="215" t="s">
        <v>89</v>
      </c>
      <c r="AV438" s="14" t="s">
        <v>89</v>
      </c>
      <c r="AW438" s="14" t="s">
        <v>40</v>
      </c>
      <c r="AX438" s="14" t="s">
        <v>79</v>
      </c>
      <c r="AY438" s="215" t="s">
        <v>160</v>
      </c>
    </row>
    <row r="439" spans="2:51" s="14" customFormat="1" ht="11.25">
      <c r="B439" s="205"/>
      <c r="C439" s="206"/>
      <c r="D439" s="196" t="s">
        <v>172</v>
      </c>
      <c r="E439" s="207" t="s">
        <v>32</v>
      </c>
      <c r="F439" s="208" t="s">
        <v>643</v>
      </c>
      <c r="G439" s="206"/>
      <c r="H439" s="209">
        <v>1.845</v>
      </c>
      <c r="I439" s="210"/>
      <c r="J439" s="206"/>
      <c r="K439" s="206"/>
      <c r="L439" s="211"/>
      <c r="M439" s="212"/>
      <c r="N439" s="213"/>
      <c r="O439" s="213"/>
      <c r="P439" s="213"/>
      <c r="Q439" s="213"/>
      <c r="R439" s="213"/>
      <c r="S439" s="213"/>
      <c r="T439" s="214"/>
      <c r="AT439" s="215" t="s">
        <v>172</v>
      </c>
      <c r="AU439" s="215" t="s">
        <v>89</v>
      </c>
      <c r="AV439" s="14" t="s">
        <v>89</v>
      </c>
      <c r="AW439" s="14" t="s">
        <v>40</v>
      </c>
      <c r="AX439" s="14" t="s">
        <v>79</v>
      </c>
      <c r="AY439" s="215" t="s">
        <v>160</v>
      </c>
    </row>
    <row r="440" spans="2:51" s="14" customFormat="1" ht="11.25">
      <c r="B440" s="205"/>
      <c r="C440" s="206"/>
      <c r="D440" s="196" t="s">
        <v>172</v>
      </c>
      <c r="E440" s="207" t="s">
        <v>32</v>
      </c>
      <c r="F440" s="208" t="s">
        <v>644</v>
      </c>
      <c r="G440" s="206"/>
      <c r="H440" s="209">
        <v>1.128</v>
      </c>
      <c r="I440" s="210"/>
      <c r="J440" s="206"/>
      <c r="K440" s="206"/>
      <c r="L440" s="211"/>
      <c r="M440" s="212"/>
      <c r="N440" s="213"/>
      <c r="O440" s="213"/>
      <c r="P440" s="213"/>
      <c r="Q440" s="213"/>
      <c r="R440" s="213"/>
      <c r="S440" s="213"/>
      <c r="T440" s="214"/>
      <c r="AT440" s="215" t="s">
        <v>172</v>
      </c>
      <c r="AU440" s="215" t="s">
        <v>89</v>
      </c>
      <c r="AV440" s="14" t="s">
        <v>89</v>
      </c>
      <c r="AW440" s="14" t="s">
        <v>40</v>
      </c>
      <c r="AX440" s="14" t="s">
        <v>79</v>
      </c>
      <c r="AY440" s="215" t="s">
        <v>160</v>
      </c>
    </row>
    <row r="441" spans="2:51" s="15" customFormat="1" ht="11.25">
      <c r="B441" s="216"/>
      <c r="C441" s="217"/>
      <c r="D441" s="196" t="s">
        <v>172</v>
      </c>
      <c r="E441" s="218" t="s">
        <v>32</v>
      </c>
      <c r="F441" s="219" t="s">
        <v>177</v>
      </c>
      <c r="G441" s="217"/>
      <c r="H441" s="220">
        <v>22.081</v>
      </c>
      <c r="I441" s="221"/>
      <c r="J441" s="217"/>
      <c r="K441" s="217"/>
      <c r="L441" s="222"/>
      <c r="M441" s="223"/>
      <c r="N441" s="224"/>
      <c r="O441" s="224"/>
      <c r="P441" s="224"/>
      <c r="Q441" s="224"/>
      <c r="R441" s="224"/>
      <c r="S441" s="224"/>
      <c r="T441" s="225"/>
      <c r="AT441" s="226" t="s">
        <v>172</v>
      </c>
      <c r="AU441" s="226" t="s">
        <v>89</v>
      </c>
      <c r="AV441" s="15" t="s">
        <v>168</v>
      </c>
      <c r="AW441" s="15" t="s">
        <v>40</v>
      </c>
      <c r="AX441" s="15" t="s">
        <v>87</v>
      </c>
      <c r="AY441" s="226" t="s">
        <v>160</v>
      </c>
    </row>
    <row r="442" spans="1:65" s="2" customFormat="1" ht="24.2" customHeight="1">
      <c r="A442" s="37"/>
      <c r="B442" s="38"/>
      <c r="C442" s="176" t="s">
        <v>645</v>
      </c>
      <c r="D442" s="176" t="s">
        <v>163</v>
      </c>
      <c r="E442" s="177" t="s">
        <v>646</v>
      </c>
      <c r="F442" s="178" t="s">
        <v>647</v>
      </c>
      <c r="G442" s="179" t="s">
        <v>477</v>
      </c>
      <c r="H442" s="180">
        <v>1</v>
      </c>
      <c r="I442" s="181"/>
      <c r="J442" s="182">
        <f>ROUND(I442*H442,2)</f>
        <v>0</v>
      </c>
      <c r="K442" s="178" t="s">
        <v>167</v>
      </c>
      <c r="L442" s="42"/>
      <c r="M442" s="183" t="s">
        <v>32</v>
      </c>
      <c r="N442" s="184" t="s">
        <v>50</v>
      </c>
      <c r="O442" s="67"/>
      <c r="P442" s="185">
        <f>O442*H442</f>
        <v>0</v>
      </c>
      <c r="Q442" s="185">
        <v>0</v>
      </c>
      <c r="R442" s="185">
        <f>Q442*H442</f>
        <v>0</v>
      </c>
      <c r="S442" s="185">
        <v>0.031</v>
      </c>
      <c r="T442" s="186">
        <f>S442*H442</f>
        <v>0.031</v>
      </c>
      <c r="U442" s="37"/>
      <c r="V442" s="37"/>
      <c r="W442" s="37"/>
      <c r="X442" s="37"/>
      <c r="Y442" s="37"/>
      <c r="Z442" s="37"/>
      <c r="AA442" s="37"/>
      <c r="AB442" s="37"/>
      <c r="AC442" s="37"/>
      <c r="AD442" s="37"/>
      <c r="AE442" s="37"/>
      <c r="AR442" s="187" t="s">
        <v>168</v>
      </c>
      <c r="AT442" s="187" t="s">
        <v>163</v>
      </c>
      <c r="AU442" s="187" t="s">
        <v>89</v>
      </c>
      <c r="AY442" s="19" t="s">
        <v>160</v>
      </c>
      <c r="BE442" s="188">
        <f>IF(N442="základní",J442,0)</f>
        <v>0</v>
      </c>
      <c r="BF442" s="188">
        <f>IF(N442="snížená",J442,0)</f>
        <v>0</v>
      </c>
      <c r="BG442" s="188">
        <f>IF(N442="zákl. přenesená",J442,0)</f>
        <v>0</v>
      </c>
      <c r="BH442" s="188">
        <f>IF(N442="sníž. přenesená",J442,0)</f>
        <v>0</v>
      </c>
      <c r="BI442" s="188">
        <f>IF(N442="nulová",J442,0)</f>
        <v>0</v>
      </c>
      <c r="BJ442" s="19" t="s">
        <v>87</v>
      </c>
      <c r="BK442" s="188">
        <f>ROUND(I442*H442,2)</f>
        <v>0</v>
      </c>
      <c r="BL442" s="19" t="s">
        <v>168</v>
      </c>
      <c r="BM442" s="187" t="s">
        <v>648</v>
      </c>
    </row>
    <row r="443" spans="1:47" s="2" customFormat="1" ht="11.25">
      <c r="A443" s="37"/>
      <c r="B443" s="38"/>
      <c r="C443" s="39"/>
      <c r="D443" s="189" t="s">
        <v>170</v>
      </c>
      <c r="E443" s="39"/>
      <c r="F443" s="190" t="s">
        <v>649</v>
      </c>
      <c r="G443" s="39"/>
      <c r="H443" s="39"/>
      <c r="I443" s="191"/>
      <c r="J443" s="39"/>
      <c r="K443" s="39"/>
      <c r="L443" s="42"/>
      <c r="M443" s="192"/>
      <c r="N443" s="193"/>
      <c r="O443" s="67"/>
      <c r="P443" s="67"/>
      <c r="Q443" s="67"/>
      <c r="R443" s="67"/>
      <c r="S443" s="67"/>
      <c r="T443" s="68"/>
      <c r="U443" s="37"/>
      <c r="V443" s="37"/>
      <c r="W443" s="37"/>
      <c r="X443" s="37"/>
      <c r="Y443" s="37"/>
      <c r="Z443" s="37"/>
      <c r="AA443" s="37"/>
      <c r="AB443" s="37"/>
      <c r="AC443" s="37"/>
      <c r="AD443" s="37"/>
      <c r="AE443" s="37"/>
      <c r="AT443" s="19" t="s">
        <v>170</v>
      </c>
      <c r="AU443" s="19" t="s">
        <v>89</v>
      </c>
    </row>
    <row r="444" spans="2:51" s="13" customFormat="1" ht="11.25">
      <c r="B444" s="194"/>
      <c r="C444" s="195"/>
      <c r="D444" s="196" t="s">
        <v>172</v>
      </c>
      <c r="E444" s="197" t="s">
        <v>32</v>
      </c>
      <c r="F444" s="198" t="s">
        <v>606</v>
      </c>
      <c r="G444" s="195"/>
      <c r="H444" s="197" t="s">
        <v>32</v>
      </c>
      <c r="I444" s="199"/>
      <c r="J444" s="195"/>
      <c r="K444" s="195"/>
      <c r="L444" s="200"/>
      <c r="M444" s="201"/>
      <c r="N444" s="202"/>
      <c r="O444" s="202"/>
      <c r="P444" s="202"/>
      <c r="Q444" s="202"/>
      <c r="R444" s="202"/>
      <c r="S444" s="202"/>
      <c r="T444" s="203"/>
      <c r="AT444" s="204" t="s">
        <v>172</v>
      </c>
      <c r="AU444" s="204" t="s">
        <v>89</v>
      </c>
      <c r="AV444" s="13" t="s">
        <v>87</v>
      </c>
      <c r="AW444" s="13" t="s">
        <v>40</v>
      </c>
      <c r="AX444" s="13" t="s">
        <v>79</v>
      </c>
      <c r="AY444" s="204" t="s">
        <v>160</v>
      </c>
    </row>
    <row r="445" spans="2:51" s="14" customFormat="1" ht="11.25">
      <c r="B445" s="205"/>
      <c r="C445" s="206"/>
      <c r="D445" s="196" t="s">
        <v>172</v>
      </c>
      <c r="E445" s="207" t="s">
        <v>32</v>
      </c>
      <c r="F445" s="208" t="s">
        <v>87</v>
      </c>
      <c r="G445" s="206"/>
      <c r="H445" s="209">
        <v>1</v>
      </c>
      <c r="I445" s="210"/>
      <c r="J445" s="206"/>
      <c r="K445" s="206"/>
      <c r="L445" s="211"/>
      <c r="M445" s="212"/>
      <c r="N445" s="213"/>
      <c r="O445" s="213"/>
      <c r="P445" s="213"/>
      <c r="Q445" s="213"/>
      <c r="R445" s="213"/>
      <c r="S445" s="213"/>
      <c r="T445" s="214"/>
      <c r="AT445" s="215" t="s">
        <v>172</v>
      </c>
      <c r="AU445" s="215" t="s">
        <v>89</v>
      </c>
      <c r="AV445" s="14" t="s">
        <v>89</v>
      </c>
      <c r="AW445" s="14" t="s">
        <v>40</v>
      </c>
      <c r="AX445" s="14" t="s">
        <v>87</v>
      </c>
      <c r="AY445" s="215" t="s">
        <v>160</v>
      </c>
    </row>
    <row r="446" spans="1:65" s="2" customFormat="1" ht="16.5" customHeight="1">
      <c r="A446" s="37"/>
      <c r="B446" s="38"/>
      <c r="C446" s="176" t="s">
        <v>650</v>
      </c>
      <c r="D446" s="176" t="s">
        <v>163</v>
      </c>
      <c r="E446" s="177" t="s">
        <v>651</v>
      </c>
      <c r="F446" s="178" t="s">
        <v>652</v>
      </c>
      <c r="G446" s="179" t="s">
        <v>259</v>
      </c>
      <c r="H446" s="180">
        <v>56.1</v>
      </c>
      <c r="I446" s="181"/>
      <c r="J446" s="182">
        <f>ROUND(I446*H446,2)</f>
        <v>0</v>
      </c>
      <c r="K446" s="178" t="s">
        <v>167</v>
      </c>
      <c r="L446" s="42"/>
      <c r="M446" s="183" t="s">
        <v>32</v>
      </c>
      <c r="N446" s="184" t="s">
        <v>50</v>
      </c>
      <c r="O446" s="67"/>
      <c r="P446" s="185">
        <f>O446*H446</f>
        <v>0</v>
      </c>
      <c r="Q446" s="185">
        <v>0</v>
      </c>
      <c r="R446" s="185">
        <f>Q446*H446</f>
        <v>0</v>
      </c>
      <c r="S446" s="185">
        <v>0.003</v>
      </c>
      <c r="T446" s="186">
        <f>S446*H446</f>
        <v>0.1683</v>
      </c>
      <c r="U446" s="37"/>
      <c r="V446" s="37"/>
      <c r="W446" s="37"/>
      <c r="X446" s="37"/>
      <c r="Y446" s="37"/>
      <c r="Z446" s="37"/>
      <c r="AA446" s="37"/>
      <c r="AB446" s="37"/>
      <c r="AC446" s="37"/>
      <c r="AD446" s="37"/>
      <c r="AE446" s="37"/>
      <c r="AR446" s="187" t="s">
        <v>168</v>
      </c>
      <c r="AT446" s="187" t="s">
        <v>163</v>
      </c>
      <c r="AU446" s="187" t="s">
        <v>89</v>
      </c>
      <c r="AY446" s="19" t="s">
        <v>160</v>
      </c>
      <c r="BE446" s="188">
        <f>IF(N446="základní",J446,0)</f>
        <v>0</v>
      </c>
      <c r="BF446" s="188">
        <f>IF(N446="snížená",J446,0)</f>
        <v>0</v>
      </c>
      <c r="BG446" s="188">
        <f>IF(N446="zákl. přenesená",J446,0)</f>
        <v>0</v>
      </c>
      <c r="BH446" s="188">
        <f>IF(N446="sníž. přenesená",J446,0)</f>
        <v>0</v>
      </c>
      <c r="BI446" s="188">
        <f>IF(N446="nulová",J446,0)</f>
        <v>0</v>
      </c>
      <c r="BJ446" s="19" t="s">
        <v>87</v>
      </c>
      <c r="BK446" s="188">
        <f>ROUND(I446*H446,2)</f>
        <v>0</v>
      </c>
      <c r="BL446" s="19" t="s">
        <v>168</v>
      </c>
      <c r="BM446" s="187" t="s">
        <v>653</v>
      </c>
    </row>
    <row r="447" spans="1:47" s="2" customFormat="1" ht="11.25">
      <c r="A447" s="37"/>
      <c r="B447" s="38"/>
      <c r="C447" s="39"/>
      <c r="D447" s="189" t="s">
        <v>170</v>
      </c>
      <c r="E447" s="39"/>
      <c r="F447" s="190" t="s">
        <v>654</v>
      </c>
      <c r="G447" s="39"/>
      <c r="H447" s="39"/>
      <c r="I447" s="191"/>
      <c r="J447" s="39"/>
      <c r="K447" s="39"/>
      <c r="L447" s="42"/>
      <c r="M447" s="192"/>
      <c r="N447" s="193"/>
      <c r="O447" s="67"/>
      <c r="P447" s="67"/>
      <c r="Q447" s="67"/>
      <c r="R447" s="67"/>
      <c r="S447" s="67"/>
      <c r="T447" s="68"/>
      <c r="U447" s="37"/>
      <c r="V447" s="37"/>
      <c r="W447" s="37"/>
      <c r="X447" s="37"/>
      <c r="Y447" s="37"/>
      <c r="Z447" s="37"/>
      <c r="AA447" s="37"/>
      <c r="AB447" s="37"/>
      <c r="AC447" s="37"/>
      <c r="AD447" s="37"/>
      <c r="AE447" s="37"/>
      <c r="AT447" s="19" t="s">
        <v>170</v>
      </c>
      <c r="AU447" s="19" t="s">
        <v>89</v>
      </c>
    </row>
    <row r="448" spans="2:51" s="13" customFormat="1" ht="11.25">
      <c r="B448" s="194"/>
      <c r="C448" s="195"/>
      <c r="D448" s="196" t="s">
        <v>172</v>
      </c>
      <c r="E448" s="197" t="s">
        <v>32</v>
      </c>
      <c r="F448" s="198" t="s">
        <v>655</v>
      </c>
      <c r="G448" s="195"/>
      <c r="H448" s="197" t="s">
        <v>32</v>
      </c>
      <c r="I448" s="199"/>
      <c r="J448" s="195"/>
      <c r="K448" s="195"/>
      <c r="L448" s="200"/>
      <c r="M448" s="201"/>
      <c r="N448" s="202"/>
      <c r="O448" s="202"/>
      <c r="P448" s="202"/>
      <c r="Q448" s="202"/>
      <c r="R448" s="202"/>
      <c r="S448" s="202"/>
      <c r="T448" s="203"/>
      <c r="AT448" s="204" t="s">
        <v>172</v>
      </c>
      <c r="AU448" s="204" t="s">
        <v>89</v>
      </c>
      <c r="AV448" s="13" t="s">
        <v>87</v>
      </c>
      <c r="AW448" s="13" t="s">
        <v>40</v>
      </c>
      <c r="AX448" s="13" t="s">
        <v>79</v>
      </c>
      <c r="AY448" s="204" t="s">
        <v>160</v>
      </c>
    </row>
    <row r="449" spans="2:51" s="14" customFormat="1" ht="11.25">
      <c r="B449" s="205"/>
      <c r="C449" s="206"/>
      <c r="D449" s="196" t="s">
        <v>172</v>
      </c>
      <c r="E449" s="207" t="s">
        <v>32</v>
      </c>
      <c r="F449" s="208" t="s">
        <v>656</v>
      </c>
      <c r="G449" s="206"/>
      <c r="H449" s="209">
        <v>56.1</v>
      </c>
      <c r="I449" s="210"/>
      <c r="J449" s="206"/>
      <c r="K449" s="206"/>
      <c r="L449" s="211"/>
      <c r="M449" s="212"/>
      <c r="N449" s="213"/>
      <c r="O449" s="213"/>
      <c r="P449" s="213"/>
      <c r="Q449" s="213"/>
      <c r="R449" s="213"/>
      <c r="S449" s="213"/>
      <c r="T449" s="214"/>
      <c r="AT449" s="215" t="s">
        <v>172</v>
      </c>
      <c r="AU449" s="215" t="s">
        <v>89</v>
      </c>
      <c r="AV449" s="14" t="s">
        <v>89</v>
      </c>
      <c r="AW449" s="14" t="s">
        <v>40</v>
      </c>
      <c r="AX449" s="14" t="s">
        <v>87</v>
      </c>
      <c r="AY449" s="215" t="s">
        <v>160</v>
      </c>
    </row>
    <row r="450" spans="1:65" s="2" customFormat="1" ht="24.2" customHeight="1">
      <c r="A450" s="37"/>
      <c r="B450" s="38"/>
      <c r="C450" s="176" t="s">
        <v>657</v>
      </c>
      <c r="D450" s="176" t="s">
        <v>163</v>
      </c>
      <c r="E450" s="177" t="s">
        <v>658</v>
      </c>
      <c r="F450" s="178" t="s">
        <v>659</v>
      </c>
      <c r="G450" s="179" t="s">
        <v>259</v>
      </c>
      <c r="H450" s="180">
        <v>39.3</v>
      </c>
      <c r="I450" s="181"/>
      <c r="J450" s="182">
        <f>ROUND(I450*H450,2)</f>
        <v>0</v>
      </c>
      <c r="K450" s="178" t="s">
        <v>167</v>
      </c>
      <c r="L450" s="42"/>
      <c r="M450" s="183" t="s">
        <v>32</v>
      </c>
      <c r="N450" s="184" t="s">
        <v>50</v>
      </c>
      <c r="O450" s="67"/>
      <c r="P450" s="185">
        <f>O450*H450</f>
        <v>0</v>
      </c>
      <c r="Q450" s="185">
        <v>8E-05</v>
      </c>
      <c r="R450" s="185">
        <f>Q450*H450</f>
        <v>0.003144</v>
      </c>
      <c r="S450" s="185">
        <v>0</v>
      </c>
      <c r="T450" s="186">
        <f>S450*H450</f>
        <v>0</v>
      </c>
      <c r="U450" s="37"/>
      <c r="V450" s="37"/>
      <c r="W450" s="37"/>
      <c r="X450" s="37"/>
      <c r="Y450" s="37"/>
      <c r="Z450" s="37"/>
      <c r="AA450" s="37"/>
      <c r="AB450" s="37"/>
      <c r="AC450" s="37"/>
      <c r="AD450" s="37"/>
      <c r="AE450" s="37"/>
      <c r="AR450" s="187" t="s">
        <v>168</v>
      </c>
      <c r="AT450" s="187" t="s">
        <v>163</v>
      </c>
      <c r="AU450" s="187" t="s">
        <v>89</v>
      </c>
      <c r="AY450" s="19" t="s">
        <v>160</v>
      </c>
      <c r="BE450" s="188">
        <f>IF(N450="základní",J450,0)</f>
        <v>0</v>
      </c>
      <c r="BF450" s="188">
        <f>IF(N450="snížená",J450,0)</f>
        <v>0</v>
      </c>
      <c r="BG450" s="188">
        <f>IF(N450="zákl. přenesená",J450,0)</f>
        <v>0</v>
      </c>
      <c r="BH450" s="188">
        <f>IF(N450="sníž. přenesená",J450,0)</f>
        <v>0</v>
      </c>
      <c r="BI450" s="188">
        <f>IF(N450="nulová",J450,0)</f>
        <v>0</v>
      </c>
      <c r="BJ450" s="19" t="s">
        <v>87</v>
      </c>
      <c r="BK450" s="188">
        <f>ROUND(I450*H450,2)</f>
        <v>0</v>
      </c>
      <c r="BL450" s="19" t="s">
        <v>168</v>
      </c>
      <c r="BM450" s="187" t="s">
        <v>660</v>
      </c>
    </row>
    <row r="451" spans="1:47" s="2" customFormat="1" ht="11.25">
      <c r="A451" s="37"/>
      <c r="B451" s="38"/>
      <c r="C451" s="39"/>
      <c r="D451" s="189" t="s">
        <v>170</v>
      </c>
      <c r="E451" s="39"/>
      <c r="F451" s="190" t="s">
        <v>661</v>
      </c>
      <c r="G451" s="39"/>
      <c r="H451" s="39"/>
      <c r="I451" s="191"/>
      <c r="J451" s="39"/>
      <c r="K451" s="39"/>
      <c r="L451" s="42"/>
      <c r="M451" s="192"/>
      <c r="N451" s="193"/>
      <c r="O451" s="67"/>
      <c r="P451" s="67"/>
      <c r="Q451" s="67"/>
      <c r="R451" s="67"/>
      <c r="S451" s="67"/>
      <c r="T451" s="68"/>
      <c r="U451" s="37"/>
      <c r="V451" s="37"/>
      <c r="W451" s="37"/>
      <c r="X451" s="37"/>
      <c r="Y451" s="37"/>
      <c r="Z451" s="37"/>
      <c r="AA451" s="37"/>
      <c r="AB451" s="37"/>
      <c r="AC451" s="37"/>
      <c r="AD451" s="37"/>
      <c r="AE451" s="37"/>
      <c r="AT451" s="19" t="s">
        <v>170</v>
      </c>
      <c r="AU451" s="19" t="s">
        <v>89</v>
      </c>
    </row>
    <row r="452" spans="2:51" s="13" customFormat="1" ht="11.25">
      <c r="B452" s="194"/>
      <c r="C452" s="195"/>
      <c r="D452" s="196" t="s">
        <v>172</v>
      </c>
      <c r="E452" s="197" t="s">
        <v>32</v>
      </c>
      <c r="F452" s="198" t="s">
        <v>662</v>
      </c>
      <c r="G452" s="195"/>
      <c r="H452" s="197" t="s">
        <v>32</v>
      </c>
      <c r="I452" s="199"/>
      <c r="J452" s="195"/>
      <c r="K452" s="195"/>
      <c r="L452" s="200"/>
      <c r="M452" s="201"/>
      <c r="N452" s="202"/>
      <c r="O452" s="202"/>
      <c r="P452" s="202"/>
      <c r="Q452" s="202"/>
      <c r="R452" s="202"/>
      <c r="S452" s="202"/>
      <c r="T452" s="203"/>
      <c r="AT452" s="204" t="s">
        <v>172</v>
      </c>
      <c r="AU452" s="204" t="s">
        <v>89</v>
      </c>
      <c r="AV452" s="13" t="s">
        <v>87</v>
      </c>
      <c r="AW452" s="13" t="s">
        <v>40</v>
      </c>
      <c r="AX452" s="13" t="s">
        <v>79</v>
      </c>
      <c r="AY452" s="204" t="s">
        <v>160</v>
      </c>
    </row>
    <row r="453" spans="2:51" s="14" customFormat="1" ht="11.25">
      <c r="B453" s="205"/>
      <c r="C453" s="206"/>
      <c r="D453" s="196" t="s">
        <v>172</v>
      </c>
      <c r="E453" s="207" t="s">
        <v>32</v>
      </c>
      <c r="F453" s="208" t="s">
        <v>663</v>
      </c>
      <c r="G453" s="206"/>
      <c r="H453" s="209">
        <v>39.3</v>
      </c>
      <c r="I453" s="210"/>
      <c r="J453" s="206"/>
      <c r="K453" s="206"/>
      <c r="L453" s="211"/>
      <c r="M453" s="212"/>
      <c r="N453" s="213"/>
      <c r="O453" s="213"/>
      <c r="P453" s="213"/>
      <c r="Q453" s="213"/>
      <c r="R453" s="213"/>
      <c r="S453" s="213"/>
      <c r="T453" s="214"/>
      <c r="AT453" s="215" t="s">
        <v>172</v>
      </c>
      <c r="AU453" s="215" t="s">
        <v>89</v>
      </c>
      <c r="AV453" s="14" t="s">
        <v>89</v>
      </c>
      <c r="AW453" s="14" t="s">
        <v>40</v>
      </c>
      <c r="AX453" s="14" t="s">
        <v>87</v>
      </c>
      <c r="AY453" s="215" t="s">
        <v>160</v>
      </c>
    </row>
    <row r="454" spans="1:65" s="2" customFormat="1" ht="16.5" customHeight="1">
      <c r="A454" s="37"/>
      <c r="B454" s="38"/>
      <c r="C454" s="176" t="s">
        <v>664</v>
      </c>
      <c r="D454" s="176" t="s">
        <v>163</v>
      </c>
      <c r="E454" s="177" t="s">
        <v>665</v>
      </c>
      <c r="F454" s="178" t="s">
        <v>666</v>
      </c>
      <c r="G454" s="179" t="s">
        <v>259</v>
      </c>
      <c r="H454" s="180">
        <v>126.32</v>
      </c>
      <c r="I454" s="181"/>
      <c r="J454" s="182">
        <f>ROUND(I454*H454,2)</f>
        <v>0</v>
      </c>
      <c r="K454" s="178" t="s">
        <v>167</v>
      </c>
      <c r="L454" s="42"/>
      <c r="M454" s="183" t="s">
        <v>32</v>
      </c>
      <c r="N454" s="184" t="s">
        <v>50</v>
      </c>
      <c r="O454" s="67"/>
      <c r="P454" s="185">
        <f>O454*H454</f>
        <v>0</v>
      </c>
      <c r="Q454" s="185">
        <v>0</v>
      </c>
      <c r="R454" s="185">
        <f>Q454*H454</f>
        <v>0</v>
      </c>
      <c r="S454" s="185">
        <v>0</v>
      </c>
      <c r="T454" s="186">
        <f>S454*H454</f>
        <v>0</v>
      </c>
      <c r="U454" s="37"/>
      <c r="V454" s="37"/>
      <c r="W454" s="37"/>
      <c r="X454" s="37"/>
      <c r="Y454" s="37"/>
      <c r="Z454" s="37"/>
      <c r="AA454" s="37"/>
      <c r="AB454" s="37"/>
      <c r="AC454" s="37"/>
      <c r="AD454" s="37"/>
      <c r="AE454" s="37"/>
      <c r="AR454" s="187" t="s">
        <v>168</v>
      </c>
      <c r="AT454" s="187" t="s">
        <v>163</v>
      </c>
      <c r="AU454" s="187" t="s">
        <v>89</v>
      </c>
      <c r="AY454" s="19" t="s">
        <v>160</v>
      </c>
      <c r="BE454" s="188">
        <f>IF(N454="základní",J454,0)</f>
        <v>0</v>
      </c>
      <c r="BF454" s="188">
        <f>IF(N454="snížená",J454,0)</f>
        <v>0</v>
      </c>
      <c r="BG454" s="188">
        <f>IF(N454="zákl. přenesená",J454,0)</f>
        <v>0</v>
      </c>
      <c r="BH454" s="188">
        <f>IF(N454="sníž. přenesená",J454,0)</f>
        <v>0</v>
      </c>
      <c r="BI454" s="188">
        <f>IF(N454="nulová",J454,0)</f>
        <v>0</v>
      </c>
      <c r="BJ454" s="19" t="s">
        <v>87</v>
      </c>
      <c r="BK454" s="188">
        <f>ROUND(I454*H454,2)</f>
        <v>0</v>
      </c>
      <c r="BL454" s="19" t="s">
        <v>168</v>
      </c>
      <c r="BM454" s="187" t="s">
        <v>667</v>
      </c>
    </row>
    <row r="455" spans="1:47" s="2" customFormat="1" ht="11.25">
      <c r="A455" s="37"/>
      <c r="B455" s="38"/>
      <c r="C455" s="39"/>
      <c r="D455" s="189" t="s">
        <v>170</v>
      </c>
      <c r="E455" s="39"/>
      <c r="F455" s="190" t="s">
        <v>668</v>
      </c>
      <c r="G455" s="39"/>
      <c r="H455" s="39"/>
      <c r="I455" s="191"/>
      <c r="J455" s="39"/>
      <c r="K455" s="39"/>
      <c r="L455" s="42"/>
      <c r="M455" s="192"/>
      <c r="N455" s="193"/>
      <c r="O455" s="67"/>
      <c r="P455" s="67"/>
      <c r="Q455" s="67"/>
      <c r="R455" s="67"/>
      <c r="S455" s="67"/>
      <c r="T455" s="68"/>
      <c r="U455" s="37"/>
      <c r="V455" s="37"/>
      <c r="W455" s="37"/>
      <c r="X455" s="37"/>
      <c r="Y455" s="37"/>
      <c r="Z455" s="37"/>
      <c r="AA455" s="37"/>
      <c r="AB455" s="37"/>
      <c r="AC455" s="37"/>
      <c r="AD455" s="37"/>
      <c r="AE455" s="37"/>
      <c r="AT455" s="19" t="s">
        <v>170</v>
      </c>
      <c r="AU455" s="19" t="s">
        <v>89</v>
      </c>
    </row>
    <row r="456" spans="2:51" s="13" customFormat="1" ht="11.25">
      <c r="B456" s="194"/>
      <c r="C456" s="195"/>
      <c r="D456" s="196" t="s">
        <v>172</v>
      </c>
      <c r="E456" s="197" t="s">
        <v>32</v>
      </c>
      <c r="F456" s="198" t="s">
        <v>669</v>
      </c>
      <c r="G456" s="195"/>
      <c r="H456" s="197" t="s">
        <v>32</v>
      </c>
      <c r="I456" s="199"/>
      <c r="J456" s="195"/>
      <c r="K456" s="195"/>
      <c r="L456" s="200"/>
      <c r="M456" s="201"/>
      <c r="N456" s="202"/>
      <c r="O456" s="202"/>
      <c r="P456" s="202"/>
      <c r="Q456" s="202"/>
      <c r="R456" s="202"/>
      <c r="S456" s="202"/>
      <c r="T456" s="203"/>
      <c r="AT456" s="204" t="s">
        <v>172</v>
      </c>
      <c r="AU456" s="204" t="s">
        <v>89</v>
      </c>
      <c r="AV456" s="13" t="s">
        <v>87</v>
      </c>
      <c r="AW456" s="13" t="s">
        <v>40</v>
      </c>
      <c r="AX456" s="13" t="s">
        <v>79</v>
      </c>
      <c r="AY456" s="204" t="s">
        <v>160</v>
      </c>
    </row>
    <row r="457" spans="2:51" s="14" customFormat="1" ht="11.25">
      <c r="B457" s="205"/>
      <c r="C457" s="206"/>
      <c r="D457" s="196" t="s">
        <v>172</v>
      </c>
      <c r="E457" s="207" t="s">
        <v>32</v>
      </c>
      <c r="F457" s="208" t="s">
        <v>670</v>
      </c>
      <c r="G457" s="206"/>
      <c r="H457" s="209">
        <v>87.02</v>
      </c>
      <c r="I457" s="210"/>
      <c r="J457" s="206"/>
      <c r="K457" s="206"/>
      <c r="L457" s="211"/>
      <c r="M457" s="212"/>
      <c r="N457" s="213"/>
      <c r="O457" s="213"/>
      <c r="P457" s="213"/>
      <c r="Q457" s="213"/>
      <c r="R457" s="213"/>
      <c r="S457" s="213"/>
      <c r="T457" s="214"/>
      <c r="AT457" s="215" t="s">
        <v>172</v>
      </c>
      <c r="AU457" s="215" t="s">
        <v>89</v>
      </c>
      <c r="AV457" s="14" t="s">
        <v>89</v>
      </c>
      <c r="AW457" s="14" t="s">
        <v>40</v>
      </c>
      <c r="AX457" s="14" t="s">
        <v>79</v>
      </c>
      <c r="AY457" s="215" t="s">
        <v>160</v>
      </c>
    </row>
    <row r="458" spans="2:51" s="13" customFormat="1" ht="11.25">
      <c r="B458" s="194"/>
      <c r="C458" s="195"/>
      <c r="D458" s="196" t="s">
        <v>172</v>
      </c>
      <c r="E458" s="197" t="s">
        <v>32</v>
      </c>
      <c r="F458" s="198" t="s">
        <v>662</v>
      </c>
      <c r="G458" s="195"/>
      <c r="H458" s="197" t="s">
        <v>32</v>
      </c>
      <c r="I458" s="199"/>
      <c r="J458" s="195"/>
      <c r="K458" s="195"/>
      <c r="L458" s="200"/>
      <c r="M458" s="201"/>
      <c r="N458" s="202"/>
      <c r="O458" s="202"/>
      <c r="P458" s="202"/>
      <c r="Q458" s="202"/>
      <c r="R458" s="202"/>
      <c r="S458" s="202"/>
      <c r="T458" s="203"/>
      <c r="AT458" s="204" t="s">
        <v>172</v>
      </c>
      <c r="AU458" s="204" t="s">
        <v>89</v>
      </c>
      <c r="AV458" s="13" t="s">
        <v>87</v>
      </c>
      <c r="AW458" s="13" t="s">
        <v>40</v>
      </c>
      <c r="AX458" s="13" t="s">
        <v>79</v>
      </c>
      <c r="AY458" s="204" t="s">
        <v>160</v>
      </c>
    </row>
    <row r="459" spans="2:51" s="14" customFormat="1" ht="11.25">
      <c r="B459" s="205"/>
      <c r="C459" s="206"/>
      <c r="D459" s="196" t="s">
        <v>172</v>
      </c>
      <c r="E459" s="207" t="s">
        <v>32</v>
      </c>
      <c r="F459" s="208" t="s">
        <v>663</v>
      </c>
      <c r="G459" s="206"/>
      <c r="H459" s="209">
        <v>39.3</v>
      </c>
      <c r="I459" s="210"/>
      <c r="J459" s="206"/>
      <c r="K459" s="206"/>
      <c r="L459" s="211"/>
      <c r="M459" s="212"/>
      <c r="N459" s="213"/>
      <c r="O459" s="213"/>
      <c r="P459" s="213"/>
      <c r="Q459" s="213"/>
      <c r="R459" s="213"/>
      <c r="S459" s="213"/>
      <c r="T459" s="214"/>
      <c r="AT459" s="215" t="s">
        <v>172</v>
      </c>
      <c r="AU459" s="215" t="s">
        <v>89</v>
      </c>
      <c r="AV459" s="14" t="s">
        <v>89</v>
      </c>
      <c r="AW459" s="14" t="s">
        <v>40</v>
      </c>
      <c r="AX459" s="14" t="s">
        <v>79</v>
      </c>
      <c r="AY459" s="215" t="s">
        <v>160</v>
      </c>
    </row>
    <row r="460" spans="2:51" s="15" customFormat="1" ht="11.25">
      <c r="B460" s="216"/>
      <c r="C460" s="217"/>
      <c r="D460" s="196" t="s">
        <v>172</v>
      </c>
      <c r="E460" s="218" t="s">
        <v>32</v>
      </c>
      <c r="F460" s="219" t="s">
        <v>177</v>
      </c>
      <c r="G460" s="217"/>
      <c r="H460" s="220">
        <v>126.32</v>
      </c>
      <c r="I460" s="221"/>
      <c r="J460" s="217"/>
      <c r="K460" s="217"/>
      <c r="L460" s="222"/>
      <c r="M460" s="223"/>
      <c r="N460" s="224"/>
      <c r="O460" s="224"/>
      <c r="P460" s="224"/>
      <c r="Q460" s="224"/>
      <c r="R460" s="224"/>
      <c r="S460" s="224"/>
      <c r="T460" s="225"/>
      <c r="AT460" s="226" t="s">
        <v>172</v>
      </c>
      <c r="AU460" s="226" t="s">
        <v>89</v>
      </c>
      <c r="AV460" s="15" t="s">
        <v>168</v>
      </c>
      <c r="AW460" s="15" t="s">
        <v>40</v>
      </c>
      <c r="AX460" s="15" t="s">
        <v>87</v>
      </c>
      <c r="AY460" s="226" t="s">
        <v>160</v>
      </c>
    </row>
    <row r="461" spans="1:65" s="2" customFormat="1" ht="24.2" customHeight="1">
      <c r="A461" s="37"/>
      <c r="B461" s="38"/>
      <c r="C461" s="176" t="s">
        <v>671</v>
      </c>
      <c r="D461" s="176" t="s">
        <v>163</v>
      </c>
      <c r="E461" s="177" t="s">
        <v>672</v>
      </c>
      <c r="F461" s="178" t="s">
        <v>673</v>
      </c>
      <c r="G461" s="179" t="s">
        <v>199</v>
      </c>
      <c r="H461" s="180">
        <v>2215.538</v>
      </c>
      <c r="I461" s="181"/>
      <c r="J461" s="182">
        <f>ROUND(I461*H461,2)</f>
        <v>0</v>
      </c>
      <c r="K461" s="178" t="s">
        <v>167</v>
      </c>
      <c r="L461" s="42"/>
      <c r="M461" s="183" t="s">
        <v>32</v>
      </c>
      <c r="N461" s="184" t="s">
        <v>50</v>
      </c>
      <c r="O461" s="67"/>
      <c r="P461" s="185">
        <f>O461*H461</f>
        <v>0</v>
      </c>
      <c r="Q461" s="185">
        <v>0</v>
      </c>
      <c r="R461" s="185">
        <f>Q461*H461</f>
        <v>0</v>
      </c>
      <c r="S461" s="185">
        <v>0.046</v>
      </c>
      <c r="T461" s="186">
        <f>S461*H461</f>
        <v>101.914748</v>
      </c>
      <c r="U461" s="37"/>
      <c r="V461" s="37"/>
      <c r="W461" s="37"/>
      <c r="X461" s="37"/>
      <c r="Y461" s="37"/>
      <c r="Z461" s="37"/>
      <c r="AA461" s="37"/>
      <c r="AB461" s="37"/>
      <c r="AC461" s="37"/>
      <c r="AD461" s="37"/>
      <c r="AE461" s="37"/>
      <c r="AR461" s="187" t="s">
        <v>168</v>
      </c>
      <c r="AT461" s="187" t="s">
        <v>163</v>
      </c>
      <c r="AU461" s="187" t="s">
        <v>89</v>
      </c>
      <c r="AY461" s="19" t="s">
        <v>160</v>
      </c>
      <c r="BE461" s="188">
        <f>IF(N461="základní",J461,0)</f>
        <v>0</v>
      </c>
      <c r="BF461" s="188">
        <f>IF(N461="snížená",J461,0)</f>
        <v>0</v>
      </c>
      <c r="BG461" s="188">
        <f>IF(N461="zákl. přenesená",J461,0)</f>
        <v>0</v>
      </c>
      <c r="BH461" s="188">
        <f>IF(N461="sníž. přenesená",J461,0)</f>
        <v>0</v>
      </c>
      <c r="BI461" s="188">
        <f>IF(N461="nulová",J461,0)</f>
        <v>0</v>
      </c>
      <c r="BJ461" s="19" t="s">
        <v>87</v>
      </c>
      <c r="BK461" s="188">
        <f>ROUND(I461*H461,2)</f>
        <v>0</v>
      </c>
      <c r="BL461" s="19" t="s">
        <v>168</v>
      </c>
      <c r="BM461" s="187" t="s">
        <v>674</v>
      </c>
    </row>
    <row r="462" spans="1:47" s="2" customFormat="1" ht="11.25">
      <c r="A462" s="37"/>
      <c r="B462" s="38"/>
      <c r="C462" s="39"/>
      <c r="D462" s="189" t="s">
        <v>170</v>
      </c>
      <c r="E462" s="39"/>
      <c r="F462" s="190" t="s">
        <v>675</v>
      </c>
      <c r="G462" s="39"/>
      <c r="H462" s="39"/>
      <c r="I462" s="191"/>
      <c r="J462" s="39"/>
      <c r="K462" s="39"/>
      <c r="L462" s="42"/>
      <c r="M462" s="192"/>
      <c r="N462" s="193"/>
      <c r="O462" s="67"/>
      <c r="P462" s="67"/>
      <c r="Q462" s="67"/>
      <c r="R462" s="67"/>
      <c r="S462" s="67"/>
      <c r="T462" s="68"/>
      <c r="U462" s="37"/>
      <c r="V462" s="37"/>
      <c r="W462" s="37"/>
      <c r="X462" s="37"/>
      <c r="Y462" s="37"/>
      <c r="Z462" s="37"/>
      <c r="AA462" s="37"/>
      <c r="AB462" s="37"/>
      <c r="AC462" s="37"/>
      <c r="AD462" s="37"/>
      <c r="AE462" s="37"/>
      <c r="AT462" s="19" t="s">
        <v>170</v>
      </c>
      <c r="AU462" s="19" t="s">
        <v>89</v>
      </c>
    </row>
    <row r="463" spans="2:51" s="13" customFormat="1" ht="11.25">
      <c r="B463" s="194"/>
      <c r="C463" s="195"/>
      <c r="D463" s="196" t="s">
        <v>172</v>
      </c>
      <c r="E463" s="197" t="s">
        <v>32</v>
      </c>
      <c r="F463" s="198" t="s">
        <v>676</v>
      </c>
      <c r="G463" s="195"/>
      <c r="H463" s="197" t="s">
        <v>32</v>
      </c>
      <c r="I463" s="199"/>
      <c r="J463" s="195"/>
      <c r="K463" s="195"/>
      <c r="L463" s="200"/>
      <c r="M463" s="201"/>
      <c r="N463" s="202"/>
      <c r="O463" s="202"/>
      <c r="P463" s="202"/>
      <c r="Q463" s="202"/>
      <c r="R463" s="202"/>
      <c r="S463" s="202"/>
      <c r="T463" s="203"/>
      <c r="AT463" s="204" t="s">
        <v>172</v>
      </c>
      <c r="AU463" s="204" t="s">
        <v>89</v>
      </c>
      <c r="AV463" s="13" t="s">
        <v>87</v>
      </c>
      <c r="AW463" s="13" t="s">
        <v>40</v>
      </c>
      <c r="AX463" s="13" t="s">
        <v>79</v>
      </c>
      <c r="AY463" s="204" t="s">
        <v>160</v>
      </c>
    </row>
    <row r="464" spans="2:51" s="14" customFormat="1" ht="11.25">
      <c r="B464" s="205"/>
      <c r="C464" s="206"/>
      <c r="D464" s="196" t="s">
        <v>172</v>
      </c>
      <c r="E464" s="207" t="s">
        <v>32</v>
      </c>
      <c r="F464" s="208" t="s">
        <v>677</v>
      </c>
      <c r="G464" s="206"/>
      <c r="H464" s="209">
        <v>278.94</v>
      </c>
      <c r="I464" s="210"/>
      <c r="J464" s="206"/>
      <c r="K464" s="206"/>
      <c r="L464" s="211"/>
      <c r="M464" s="212"/>
      <c r="N464" s="213"/>
      <c r="O464" s="213"/>
      <c r="P464" s="213"/>
      <c r="Q464" s="213"/>
      <c r="R464" s="213"/>
      <c r="S464" s="213"/>
      <c r="T464" s="214"/>
      <c r="AT464" s="215" t="s">
        <v>172</v>
      </c>
      <c r="AU464" s="215" t="s">
        <v>89</v>
      </c>
      <c r="AV464" s="14" t="s">
        <v>89</v>
      </c>
      <c r="AW464" s="14" t="s">
        <v>40</v>
      </c>
      <c r="AX464" s="14" t="s">
        <v>79</v>
      </c>
      <c r="AY464" s="215" t="s">
        <v>160</v>
      </c>
    </row>
    <row r="465" spans="2:51" s="14" customFormat="1" ht="11.25">
      <c r="B465" s="205"/>
      <c r="C465" s="206"/>
      <c r="D465" s="196" t="s">
        <v>172</v>
      </c>
      <c r="E465" s="207" t="s">
        <v>32</v>
      </c>
      <c r="F465" s="208" t="s">
        <v>678</v>
      </c>
      <c r="G465" s="206"/>
      <c r="H465" s="209">
        <v>9.248</v>
      </c>
      <c r="I465" s="210"/>
      <c r="J465" s="206"/>
      <c r="K465" s="206"/>
      <c r="L465" s="211"/>
      <c r="M465" s="212"/>
      <c r="N465" s="213"/>
      <c r="O465" s="213"/>
      <c r="P465" s="213"/>
      <c r="Q465" s="213"/>
      <c r="R465" s="213"/>
      <c r="S465" s="213"/>
      <c r="T465" s="214"/>
      <c r="AT465" s="215" t="s">
        <v>172</v>
      </c>
      <c r="AU465" s="215" t="s">
        <v>89</v>
      </c>
      <c r="AV465" s="14" t="s">
        <v>89</v>
      </c>
      <c r="AW465" s="14" t="s">
        <v>40</v>
      </c>
      <c r="AX465" s="14" t="s">
        <v>79</v>
      </c>
      <c r="AY465" s="215" t="s">
        <v>160</v>
      </c>
    </row>
    <row r="466" spans="2:51" s="14" customFormat="1" ht="11.25">
      <c r="B466" s="205"/>
      <c r="C466" s="206"/>
      <c r="D466" s="196" t="s">
        <v>172</v>
      </c>
      <c r="E466" s="207" t="s">
        <v>32</v>
      </c>
      <c r="F466" s="208" t="s">
        <v>679</v>
      </c>
      <c r="G466" s="206"/>
      <c r="H466" s="209">
        <v>22.2</v>
      </c>
      <c r="I466" s="210"/>
      <c r="J466" s="206"/>
      <c r="K466" s="206"/>
      <c r="L466" s="211"/>
      <c r="M466" s="212"/>
      <c r="N466" s="213"/>
      <c r="O466" s="213"/>
      <c r="P466" s="213"/>
      <c r="Q466" s="213"/>
      <c r="R466" s="213"/>
      <c r="S466" s="213"/>
      <c r="T466" s="214"/>
      <c r="AT466" s="215" t="s">
        <v>172</v>
      </c>
      <c r="AU466" s="215" t="s">
        <v>89</v>
      </c>
      <c r="AV466" s="14" t="s">
        <v>89</v>
      </c>
      <c r="AW466" s="14" t="s">
        <v>40</v>
      </c>
      <c r="AX466" s="14" t="s">
        <v>79</v>
      </c>
      <c r="AY466" s="215" t="s">
        <v>160</v>
      </c>
    </row>
    <row r="467" spans="2:51" s="14" customFormat="1" ht="11.25">
      <c r="B467" s="205"/>
      <c r="C467" s="206"/>
      <c r="D467" s="196" t="s">
        <v>172</v>
      </c>
      <c r="E467" s="207" t="s">
        <v>32</v>
      </c>
      <c r="F467" s="208" t="s">
        <v>680</v>
      </c>
      <c r="G467" s="206"/>
      <c r="H467" s="209">
        <v>10.3</v>
      </c>
      <c r="I467" s="210"/>
      <c r="J467" s="206"/>
      <c r="K467" s="206"/>
      <c r="L467" s="211"/>
      <c r="M467" s="212"/>
      <c r="N467" s="213"/>
      <c r="O467" s="213"/>
      <c r="P467" s="213"/>
      <c r="Q467" s="213"/>
      <c r="R467" s="213"/>
      <c r="S467" s="213"/>
      <c r="T467" s="214"/>
      <c r="AT467" s="215" t="s">
        <v>172</v>
      </c>
      <c r="AU467" s="215" t="s">
        <v>89</v>
      </c>
      <c r="AV467" s="14" t="s">
        <v>89</v>
      </c>
      <c r="AW467" s="14" t="s">
        <v>40</v>
      </c>
      <c r="AX467" s="14" t="s">
        <v>79</v>
      </c>
      <c r="AY467" s="215" t="s">
        <v>160</v>
      </c>
    </row>
    <row r="468" spans="2:51" s="14" customFormat="1" ht="11.25">
      <c r="B468" s="205"/>
      <c r="C468" s="206"/>
      <c r="D468" s="196" t="s">
        <v>172</v>
      </c>
      <c r="E468" s="207" t="s">
        <v>32</v>
      </c>
      <c r="F468" s="208" t="s">
        <v>681</v>
      </c>
      <c r="G468" s="206"/>
      <c r="H468" s="209">
        <v>4.688</v>
      </c>
      <c r="I468" s="210"/>
      <c r="J468" s="206"/>
      <c r="K468" s="206"/>
      <c r="L468" s="211"/>
      <c r="M468" s="212"/>
      <c r="N468" s="213"/>
      <c r="O468" s="213"/>
      <c r="P468" s="213"/>
      <c r="Q468" s="213"/>
      <c r="R468" s="213"/>
      <c r="S468" s="213"/>
      <c r="T468" s="214"/>
      <c r="AT468" s="215" t="s">
        <v>172</v>
      </c>
      <c r="AU468" s="215" t="s">
        <v>89</v>
      </c>
      <c r="AV468" s="14" t="s">
        <v>89</v>
      </c>
      <c r="AW468" s="14" t="s">
        <v>40</v>
      </c>
      <c r="AX468" s="14" t="s">
        <v>79</v>
      </c>
      <c r="AY468" s="215" t="s">
        <v>160</v>
      </c>
    </row>
    <row r="469" spans="2:51" s="14" customFormat="1" ht="11.25">
      <c r="B469" s="205"/>
      <c r="C469" s="206"/>
      <c r="D469" s="196" t="s">
        <v>172</v>
      </c>
      <c r="E469" s="207" t="s">
        <v>32</v>
      </c>
      <c r="F469" s="208" t="s">
        <v>682</v>
      </c>
      <c r="G469" s="206"/>
      <c r="H469" s="209">
        <v>32.468</v>
      </c>
      <c r="I469" s="210"/>
      <c r="J469" s="206"/>
      <c r="K469" s="206"/>
      <c r="L469" s="211"/>
      <c r="M469" s="212"/>
      <c r="N469" s="213"/>
      <c r="O469" s="213"/>
      <c r="P469" s="213"/>
      <c r="Q469" s="213"/>
      <c r="R469" s="213"/>
      <c r="S469" s="213"/>
      <c r="T469" s="214"/>
      <c r="AT469" s="215" t="s">
        <v>172</v>
      </c>
      <c r="AU469" s="215" t="s">
        <v>89</v>
      </c>
      <c r="AV469" s="14" t="s">
        <v>89</v>
      </c>
      <c r="AW469" s="14" t="s">
        <v>40</v>
      </c>
      <c r="AX469" s="14" t="s">
        <v>79</v>
      </c>
      <c r="AY469" s="215" t="s">
        <v>160</v>
      </c>
    </row>
    <row r="470" spans="2:51" s="14" customFormat="1" ht="11.25">
      <c r="B470" s="205"/>
      <c r="C470" s="206"/>
      <c r="D470" s="196" t="s">
        <v>172</v>
      </c>
      <c r="E470" s="207" t="s">
        <v>32</v>
      </c>
      <c r="F470" s="208" t="s">
        <v>683</v>
      </c>
      <c r="G470" s="206"/>
      <c r="H470" s="209">
        <v>15.198</v>
      </c>
      <c r="I470" s="210"/>
      <c r="J470" s="206"/>
      <c r="K470" s="206"/>
      <c r="L470" s="211"/>
      <c r="M470" s="212"/>
      <c r="N470" s="213"/>
      <c r="O470" s="213"/>
      <c r="P470" s="213"/>
      <c r="Q470" s="213"/>
      <c r="R470" s="213"/>
      <c r="S470" s="213"/>
      <c r="T470" s="214"/>
      <c r="AT470" s="215" t="s">
        <v>172</v>
      </c>
      <c r="AU470" s="215" t="s">
        <v>89</v>
      </c>
      <c r="AV470" s="14" t="s">
        <v>89</v>
      </c>
      <c r="AW470" s="14" t="s">
        <v>40</v>
      </c>
      <c r="AX470" s="14" t="s">
        <v>79</v>
      </c>
      <c r="AY470" s="215" t="s">
        <v>160</v>
      </c>
    </row>
    <row r="471" spans="2:51" s="14" customFormat="1" ht="11.25">
      <c r="B471" s="205"/>
      <c r="C471" s="206"/>
      <c r="D471" s="196" t="s">
        <v>172</v>
      </c>
      <c r="E471" s="207" t="s">
        <v>32</v>
      </c>
      <c r="F471" s="208" t="s">
        <v>684</v>
      </c>
      <c r="G471" s="206"/>
      <c r="H471" s="209">
        <v>4.722</v>
      </c>
      <c r="I471" s="210"/>
      <c r="J471" s="206"/>
      <c r="K471" s="206"/>
      <c r="L471" s="211"/>
      <c r="M471" s="212"/>
      <c r="N471" s="213"/>
      <c r="O471" s="213"/>
      <c r="P471" s="213"/>
      <c r="Q471" s="213"/>
      <c r="R471" s="213"/>
      <c r="S471" s="213"/>
      <c r="T471" s="214"/>
      <c r="AT471" s="215" t="s">
        <v>172</v>
      </c>
      <c r="AU471" s="215" t="s">
        <v>89</v>
      </c>
      <c r="AV471" s="14" t="s">
        <v>89</v>
      </c>
      <c r="AW471" s="14" t="s">
        <v>40</v>
      </c>
      <c r="AX471" s="14" t="s">
        <v>79</v>
      </c>
      <c r="AY471" s="215" t="s">
        <v>160</v>
      </c>
    </row>
    <row r="472" spans="2:51" s="14" customFormat="1" ht="11.25">
      <c r="B472" s="205"/>
      <c r="C472" s="206"/>
      <c r="D472" s="196" t="s">
        <v>172</v>
      </c>
      <c r="E472" s="207" t="s">
        <v>32</v>
      </c>
      <c r="F472" s="208" t="s">
        <v>685</v>
      </c>
      <c r="G472" s="206"/>
      <c r="H472" s="209">
        <v>15.47</v>
      </c>
      <c r="I472" s="210"/>
      <c r="J472" s="206"/>
      <c r="K472" s="206"/>
      <c r="L472" s="211"/>
      <c r="M472" s="212"/>
      <c r="N472" s="213"/>
      <c r="O472" s="213"/>
      <c r="P472" s="213"/>
      <c r="Q472" s="213"/>
      <c r="R472" s="213"/>
      <c r="S472" s="213"/>
      <c r="T472" s="214"/>
      <c r="AT472" s="215" t="s">
        <v>172</v>
      </c>
      <c r="AU472" s="215" t="s">
        <v>89</v>
      </c>
      <c r="AV472" s="14" t="s">
        <v>89</v>
      </c>
      <c r="AW472" s="14" t="s">
        <v>40</v>
      </c>
      <c r="AX472" s="14" t="s">
        <v>79</v>
      </c>
      <c r="AY472" s="215" t="s">
        <v>160</v>
      </c>
    </row>
    <row r="473" spans="2:51" s="14" customFormat="1" ht="11.25">
      <c r="B473" s="205"/>
      <c r="C473" s="206"/>
      <c r="D473" s="196" t="s">
        <v>172</v>
      </c>
      <c r="E473" s="207" t="s">
        <v>32</v>
      </c>
      <c r="F473" s="208" t="s">
        <v>686</v>
      </c>
      <c r="G473" s="206"/>
      <c r="H473" s="209">
        <v>15.708</v>
      </c>
      <c r="I473" s="210"/>
      <c r="J473" s="206"/>
      <c r="K473" s="206"/>
      <c r="L473" s="211"/>
      <c r="M473" s="212"/>
      <c r="N473" s="213"/>
      <c r="O473" s="213"/>
      <c r="P473" s="213"/>
      <c r="Q473" s="213"/>
      <c r="R473" s="213"/>
      <c r="S473" s="213"/>
      <c r="T473" s="214"/>
      <c r="AT473" s="215" t="s">
        <v>172</v>
      </c>
      <c r="AU473" s="215" t="s">
        <v>89</v>
      </c>
      <c r="AV473" s="14" t="s">
        <v>89</v>
      </c>
      <c r="AW473" s="14" t="s">
        <v>40</v>
      </c>
      <c r="AX473" s="14" t="s">
        <v>79</v>
      </c>
      <c r="AY473" s="215" t="s">
        <v>160</v>
      </c>
    </row>
    <row r="474" spans="2:51" s="14" customFormat="1" ht="11.25">
      <c r="B474" s="205"/>
      <c r="C474" s="206"/>
      <c r="D474" s="196" t="s">
        <v>172</v>
      </c>
      <c r="E474" s="207" t="s">
        <v>32</v>
      </c>
      <c r="F474" s="208" t="s">
        <v>687</v>
      </c>
      <c r="G474" s="206"/>
      <c r="H474" s="209">
        <v>24.123</v>
      </c>
      <c r="I474" s="210"/>
      <c r="J474" s="206"/>
      <c r="K474" s="206"/>
      <c r="L474" s="211"/>
      <c r="M474" s="212"/>
      <c r="N474" s="213"/>
      <c r="O474" s="213"/>
      <c r="P474" s="213"/>
      <c r="Q474" s="213"/>
      <c r="R474" s="213"/>
      <c r="S474" s="213"/>
      <c r="T474" s="214"/>
      <c r="AT474" s="215" t="s">
        <v>172</v>
      </c>
      <c r="AU474" s="215" t="s">
        <v>89</v>
      </c>
      <c r="AV474" s="14" t="s">
        <v>89</v>
      </c>
      <c r="AW474" s="14" t="s">
        <v>40</v>
      </c>
      <c r="AX474" s="14" t="s">
        <v>79</v>
      </c>
      <c r="AY474" s="215" t="s">
        <v>160</v>
      </c>
    </row>
    <row r="475" spans="2:51" s="14" customFormat="1" ht="11.25">
      <c r="B475" s="205"/>
      <c r="C475" s="206"/>
      <c r="D475" s="196" t="s">
        <v>172</v>
      </c>
      <c r="E475" s="207" t="s">
        <v>32</v>
      </c>
      <c r="F475" s="208" t="s">
        <v>688</v>
      </c>
      <c r="G475" s="206"/>
      <c r="H475" s="209">
        <v>43.112</v>
      </c>
      <c r="I475" s="210"/>
      <c r="J475" s="206"/>
      <c r="K475" s="206"/>
      <c r="L475" s="211"/>
      <c r="M475" s="212"/>
      <c r="N475" s="213"/>
      <c r="O475" s="213"/>
      <c r="P475" s="213"/>
      <c r="Q475" s="213"/>
      <c r="R475" s="213"/>
      <c r="S475" s="213"/>
      <c r="T475" s="214"/>
      <c r="AT475" s="215" t="s">
        <v>172</v>
      </c>
      <c r="AU475" s="215" t="s">
        <v>89</v>
      </c>
      <c r="AV475" s="14" t="s">
        <v>89</v>
      </c>
      <c r="AW475" s="14" t="s">
        <v>40</v>
      </c>
      <c r="AX475" s="14" t="s">
        <v>79</v>
      </c>
      <c r="AY475" s="215" t="s">
        <v>160</v>
      </c>
    </row>
    <row r="476" spans="2:51" s="14" customFormat="1" ht="11.25">
      <c r="B476" s="205"/>
      <c r="C476" s="206"/>
      <c r="D476" s="196" t="s">
        <v>172</v>
      </c>
      <c r="E476" s="207" t="s">
        <v>32</v>
      </c>
      <c r="F476" s="208" t="s">
        <v>689</v>
      </c>
      <c r="G476" s="206"/>
      <c r="H476" s="209">
        <v>42.721</v>
      </c>
      <c r="I476" s="210"/>
      <c r="J476" s="206"/>
      <c r="K476" s="206"/>
      <c r="L476" s="211"/>
      <c r="M476" s="212"/>
      <c r="N476" s="213"/>
      <c r="O476" s="213"/>
      <c r="P476" s="213"/>
      <c r="Q476" s="213"/>
      <c r="R476" s="213"/>
      <c r="S476" s="213"/>
      <c r="T476" s="214"/>
      <c r="AT476" s="215" t="s">
        <v>172</v>
      </c>
      <c r="AU476" s="215" t="s">
        <v>89</v>
      </c>
      <c r="AV476" s="14" t="s">
        <v>89</v>
      </c>
      <c r="AW476" s="14" t="s">
        <v>40</v>
      </c>
      <c r="AX476" s="14" t="s">
        <v>79</v>
      </c>
      <c r="AY476" s="215" t="s">
        <v>160</v>
      </c>
    </row>
    <row r="477" spans="2:51" s="14" customFormat="1" ht="11.25">
      <c r="B477" s="205"/>
      <c r="C477" s="206"/>
      <c r="D477" s="196" t="s">
        <v>172</v>
      </c>
      <c r="E477" s="207" t="s">
        <v>32</v>
      </c>
      <c r="F477" s="208" t="s">
        <v>690</v>
      </c>
      <c r="G477" s="206"/>
      <c r="H477" s="209">
        <v>24.293</v>
      </c>
      <c r="I477" s="210"/>
      <c r="J477" s="206"/>
      <c r="K477" s="206"/>
      <c r="L477" s="211"/>
      <c r="M477" s="212"/>
      <c r="N477" s="213"/>
      <c r="O477" s="213"/>
      <c r="P477" s="213"/>
      <c r="Q477" s="213"/>
      <c r="R477" s="213"/>
      <c r="S477" s="213"/>
      <c r="T477" s="214"/>
      <c r="AT477" s="215" t="s">
        <v>172</v>
      </c>
      <c r="AU477" s="215" t="s">
        <v>89</v>
      </c>
      <c r="AV477" s="14" t="s">
        <v>89</v>
      </c>
      <c r="AW477" s="14" t="s">
        <v>40</v>
      </c>
      <c r="AX477" s="14" t="s">
        <v>79</v>
      </c>
      <c r="AY477" s="215" t="s">
        <v>160</v>
      </c>
    </row>
    <row r="478" spans="2:51" s="14" customFormat="1" ht="11.25">
      <c r="B478" s="205"/>
      <c r="C478" s="206"/>
      <c r="D478" s="196" t="s">
        <v>172</v>
      </c>
      <c r="E478" s="207" t="s">
        <v>32</v>
      </c>
      <c r="F478" s="208" t="s">
        <v>691</v>
      </c>
      <c r="G478" s="206"/>
      <c r="H478" s="209">
        <v>24.123</v>
      </c>
      <c r="I478" s="210"/>
      <c r="J478" s="206"/>
      <c r="K478" s="206"/>
      <c r="L478" s="211"/>
      <c r="M478" s="212"/>
      <c r="N478" s="213"/>
      <c r="O478" s="213"/>
      <c r="P478" s="213"/>
      <c r="Q478" s="213"/>
      <c r="R478" s="213"/>
      <c r="S478" s="213"/>
      <c r="T478" s="214"/>
      <c r="AT478" s="215" t="s">
        <v>172</v>
      </c>
      <c r="AU478" s="215" t="s">
        <v>89</v>
      </c>
      <c r="AV478" s="14" t="s">
        <v>89</v>
      </c>
      <c r="AW478" s="14" t="s">
        <v>40</v>
      </c>
      <c r="AX478" s="14" t="s">
        <v>79</v>
      </c>
      <c r="AY478" s="215" t="s">
        <v>160</v>
      </c>
    </row>
    <row r="479" spans="2:51" s="14" customFormat="1" ht="11.25">
      <c r="B479" s="205"/>
      <c r="C479" s="206"/>
      <c r="D479" s="196" t="s">
        <v>172</v>
      </c>
      <c r="E479" s="207" t="s">
        <v>32</v>
      </c>
      <c r="F479" s="208" t="s">
        <v>692</v>
      </c>
      <c r="G479" s="206"/>
      <c r="H479" s="209">
        <v>24.089</v>
      </c>
      <c r="I479" s="210"/>
      <c r="J479" s="206"/>
      <c r="K479" s="206"/>
      <c r="L479" s="211"/>
      <c r="M479" s="212"/>
      <c r="N479" s="213"/>
      <c r="O479" s="213"/>
      <c r="P479" s="213"/>
      <c r="Q479" s="213"/>
      <c r="R479" s="213"/>
      <c r="S479" s="213"/>
      <c r="T479" s="214"/>
      <c r="AT479" s="215" t="s">
        <v>172</v>
      </c>
      <c r="AU479" s="215" t="s">
        <v>89</v>
      </c>
      <c r="AV479" s="14" t="s">
        <v>89</v>
      </c>
      <c r="AW479" s="14" t="s">
        <v>40</v>
      </c>
      <c r="AX479" s="14" t="s">
        <v>79</v>
      </c>
      <c r="AY479" s="215" t="s">
        <v>160</v>
      </c>
    </row>
    <row r="480" spans="2:51" s="14" customFormat="1" ht="11.25">
      <c r="B480" s="205"/>
      <c r="C480" s="206"/>
      <c r="D480" s="196" t="s">
        <v>172</v>
      </c>
      <c r="E480" s="207" t="s">
        <v>32</v>
      </c>
      <c r="F480" s="208" t="s">
        <v>693</v>
      </c>
      <c r="G480" s="206"/>
      <c r="H480" s="209">
        <v>24.089</v>
      </c>
      <c r="I480" s="210"/>
      <c r="J480" s="206"/>
      <c r="K480" s="206"/>
      <c r="L480" s="211"/>
      <c r="M480" s="212"/>
      <c r="N480" s="213"/>
      <c r="O480" s="213"/>
      <c r="P480" s="213"/>
      <c r="Q480" s="213"/>
      <c r="R480" s="213"/>
      <c r="S480" s="213"/>
      <c r="T480" s="214"/>
      <c r="AT480" s="215" t="s">
        <v>172</v>
      </c>
      <c r="AU480" s="215" t="s">
        <v>89</v>
      </c>
      <c r="AV480" s="14" t="s">
        <v>89</v>
      </c>
      <c r="AW480" s="14" t="s">
        <v>40</v>
      </c>
      <c r="AX480" s="14" t="s">
        <v>79</v>
      </c>
      <c r="AY480" s="215" t="s">
        <v>160</v>
      </c>
    </row>
    <row r="481" spans="2:51" s="14" customFormat="1" ht="11.25">
      <c r="B481" s="205"/>
      <c r="C481" s="206"/>
      <c r="D481" s="196" t="s">
        <v>172</v>
      </c>
      <c r="E481" s="207" t="s">
        <v>32</v>
      </c>
      <c r="F481" s="208" t="s">
        <v>694</v>
      </c>
      <c r="G481" s="206"/>
      <c r="H481" s="209">
        <v>24.089</v>
      </c>
      <c r="I481" s="210"/>
      <c r="J481" s="206"/>
      <c r="K481" s="206"/>
      <c r="L481" s="211"/>
      <c r="M481" s="212"/>
      <c r="N481" s="213"/>
      <c r="O481" s="213"/>
      <c r="P481" s="213"/>
      <c r="Q481" s="213"/>
      <c r="R481" s="213"/>
      <c r="S481" s="213"/>
      <c r="T481" s="214"/>
      <c r="AT481" s="215" t="s">
        <v>172</v>
      </c>
      <c r="AU481" s="215" t="s">
        <v>89</v>
      </c>
      <c r="AV481" s="14" t="s">
        <v>89</v>
      </c>
      <c r="AW481" s="14" t="s">
        <v>40</v>
      </c>
      <c r="AX481" s="14" t="s">
        <v>79</v>
      </c>
      <c r="AY481" s="215" t="s">
        <v>160</v>
      </c>
    </row>
    <row r="482" spans="2:51" s="14" customFormat="1" ht="11.25">
      <c r="B482" s="205"/>
      <c r="C482" s="206"/>
      <c r="D482" s="196" t="s">
        <v>172</v>
      </c>
      <c r="E482" s="207" t="s">
        <v>32</v>
      </c>
      <c r="F482" s="208" t="s">
        <v>695</v>
      </c>
      <c r="G482" s="206"/>
      <c r="H482" s="209">
        <v>24.157</v>
      </c>
      <c r="I482" s="210"/>
      <c r="J482" s="206"/>
      <c r="K482" s="206"/>
      <c r="L482" s="211"/>
      <c r="M482" s="212"/>
      <c r="N482" s="213"/>
      <c r="O482" s="213"/>
      <c r="P482" s="213"/>
      <c r="Q482" s="213"/>
      <c r="R482" s="213"/>
      <c r="S482" s="213"/>
      <c r="T482" s="214"/>
      <c r="AT482" s="215" t="s">
        <v>172</v>
      </c>
      <c r="AU482" s="215" t="s">
        <v>89</v>
      </c>
      <c r="AV482" s="14" t="s">
        <v>89</v>
      </c>
      <c r="AW482" s="14" t="s">
        <v>40</v>
      </c>
      <c r="AX482" s="14" t="s">
        <v>79</v>
      </c>
      <c r="AY482" s="215" t="s">
        <v>160</v>
      </c>
    </row>
    <row r="483" spans="2:51" s="14" customFormat="1" ht="11.25">
      <c r="B483" s="205"/>
      <c r="C483" s="206"/>
      <c r="D483" s="196" t="s">
        <v>172</v>
      </c>
      <c r="E483" s="207" t="s">
        <v>32</v>
      </c>
      <c r="F483" s="208" t="s">
        <v>696</v>
      </c>
      <c r="G483" s="206"/>
      <c r="H483" s="209">
        <v>5.457</v>
      </c>
      <c r="I483" s="210"/>
      <c r="J483" s="206"/>
      <c r="K483" s="206"/>
      <c r="L483" s="211"/>
      <c r="M483" s="212"/>
      <c r="N483" s="213"/>
      <c r="O483" s="213"/>
      <c r="P483" s="213"/>
      <c r="Q483" s="213"/>
      <c r="R483" s="213"/>
      <c r="S483" s="213"/>
      <c r="T483" s="214"/>
      <c r="AT483" s="215" t="s">
        <v>172</v>
      </c>
      <c r="AU483" s="215" t="s">
        <v>89</v>
      </c>
      <c r="AV483" s="14" t="s">
        <v>89</v>
      </c>
      <c r="AW483" s="14" t="s">
        <v>40</v>
      </c>
      <c r="AX483" s="14" t="s">
        <v>79</v>
      </c>
      <c r="AY483" s="215" t="s">
        <v>160</v>
      </c>
    </row>
    <row r="484" spans="2:51" s="14" customFormat="1" ht="11.25">
      <c r="B484" s="205"/>
      <c r="C484" s="206"/>
      <c r="D484" s="196" t="s">
        <v>172</v>
      </c>
      <c r="E484" s="207" t="s">
        <v>32</v>
      </c>
      <c r="F484" s="208" t="s">
        <v>696</v>
      </c>
      <c r="G484" s="206"/>
      <c r="H484" s="209">
        <v>5.457</v>
      </c>
      <c r="I484" s="210"/>
      <c r="J484" s="206"/>
      <c r="K484" s="206"/>
      <c r="L484" s="211"/>
      <c r="M484" s="212"/>
      <c r="N484" s="213"/>
      <c r="O484" s="213"/>
      <c r="P484" s="213"/>
      <c r="Q484" s="213"/>
      <c r="R484" s="213"/>
      <c r="S484" s="213"/>
      <c r="T484" s="214"/>
      <c r="AT484" s="215" t="s">
        <v>172</v>
      </c>
      <c r="AU484" s="215" t="s">
        <v>89</v>
      </c>
      <c r="AV484" s="14" t="s">
        <v>89</v>
      </c>
      <c r="AW484" s="14" t="s">
        <v>40</v>
      </c>
      <c r="AX484" s="14" t="s">
        <v>79</v>
      </c>
      <c r="AY484" s="215" t="s">
        <v>160</v>
      </c>
    </row>
    <row r="485" spans="2:51" s="14" customFormat="1" ht="11.25">
      <c r="B485" s="205"/>
      <c r="C485" s="206"/>
      <c r="D485" s="196" t="s">
        <v>172</v>
      </c>
      <c r="E485" s="207" t="s">
        <v>32</v>
      </c>
      <c r="F485" s="208" t="s">
        <v>697</v>
      </c>
      <c r="G485" s="206"/>
      <c r="H485" s="209">
        <v>7.293</v>
      </c>
      <c r="I485" s="210"/>
      <c r="J485" s="206"/>
      <c r="K485" s="206"/>
      <c r="L485" s="211"/>
      <c r="M485" s="212"/>
      <c r="N485" s="213"/>
      <c r="O485" s="213"/>
      <c r="P485" s="213"/>
      <c r="Q485" s="213"/>
      <c r="R485" s="213"/>
      <c r="S485" s="213"/>
      <c r="T485" s="214"/>
      <c r="AT485" s="215" t="s">
        <v>172</v>
      </c>
      <c r="AU485" s="215" t="s">
        <v>89</v>
      </c>
      <c r="AV485" s="14" t="s">
        <v>89</v>
      </c>
      <c r="AW485" s="14" t="s">
        <v>40</v>
      </c>
      <c r="AX485" s="14" t="s">
        <v>79</v>
      </c>
      <c r="AY485" s="215" t="s">
        <v>160</v>
      </c>
    </row>
    <row r="486" spans="2:51" s="14" customFormat="1" ht="11.25">
      <c r="B486" s="205"/>
      <c r="C486" s="206"/>
      <c r="D486" s="196" t="s">
        <v>172</v>
      </c>
      <c r="E486" s="207" t="s">
        <v>32</v>
      </c>
      <c r="F486" s="208" t="s">
        <v>698</v>
      </c>
      <c r="G486" s="206"/>
      <c r="H486" s="209">
        <v>4.845</v>
      </c>
      <c r="I486" s="210"/>
      <c r="J486" s="206"/>
      <c r="K486" s="206"/>
      <c r="L486" s="211"/>
      <c r="M486" s="212"/>
      <c r="N486" s="213"/>
      <c r="O486" s="213"/>
      <c r="P486" s="213"/>
      <c r="Q486" s="213"/>
      <c r="R486" s="213"/>
      <c r="S486" s="213"/>
      <c r="T486" s="214"/>
      <c r="AT486" s="215" t="s">
        <v>172</v>
      </c>
      <c r="AU486" s="215" t="s">
        <v>89</v>
      </c>
      <c r="AV486" s="14" t="s">
        <v>89</v>
      </c>
      <c r="AW486" s="14" t="s">
        <v>40</v>
      </c>
      <c r="AX486" s="14" t="s">
        <v>79</v>
      </c>
      <c r="AY486" s="215" t="s">
        <v>160</v>
      </c>
    </row>
    <row r="487" spans="2:51" s="14" customFormat="1" ht="11.25">
      <c r="B487" s="205"/>
      <c r="C487" s="206"/>
      <c r="D487" s="196" t="s">
        <v>172</v>
      </c>
      <c r="E487" s="207" t="s">
        <v>32</v>
      </c>
      <c r="F487" s="208" t="s">
        <v>699</v>
      </c>
      <c r="G487" s="206"/>
      <c r="H487" s="209">
        <v>15.829</v>
      </c>
      <c r="I487" s="210"/>
      <c r="J487" s="206"/>
      <c r="K487" s="206"/>
      <c r="L487" s="211"/>
      <c r="M487" s="212"/>
      <c r="N487" s="213"/>
      <c r="O487" s="213"/>
      <c r="P487" s="213"/>
      <c r="Q487" s="213"/>
      <c r="R487" s="213"/>
      <c r="S487" s="213"/>
      <c r="T487" s="214"/>
      <c r="AT487" s="215" t="s">
        <v>172</v>
      </c>
      <c r="AU487" s="215" t="s">
        <v>89</v>
      </c>
      <c r="AV487" s="14" t="s">
        <v>89</v>
      </c>
      <c r="AW487" s="14" t="s">
        <v>40</v>
      </c>
      <c r="AX487" s="14" t="s">
        <v>79</v>
      </c>
      <c r="AY487" s="215" t="s">
        <v>160</v>
      </c>
    </row>
    <row r="488" spans="2:51" s="14" customFormat="1" ht="11.25">
      <c r="B488" s="205"/>
      <c r="C488" s="206"/>
      <c r="D488" s="196" t="s">
        <v>172</v>
      </c>
      <c r="E488" s="207" t="s">
        <v>32</v>
      </c>
      <c r="F488" s="208" t="s">
        <v>700</v>
      </c>
      <c r="G488" s="206"/>
      <c r="H488" s="209">
        <v>15.999</v>
      </c>
      <c r="I488" s="210"/>
      <c r="J488" s="206"/>
      <c r="K488" s="206"/>
      <c r="L488" s="211"/>
      <c r="M488" s="212"/>
      <c r="N488" s="213"/>
      <c r="O488" s="213"/>
      <c r="P488" s="213"/>
      <c r="Q488" s="213"/>
      <c r="R488" s="213"/>
      <c r="S488" s="213"/>
      <c r="T488" s="214"/>
      <c r="AT488" s="215" t="s">
        <v>172</v>
      </c>
      <c r="AU488" s="215" t="s">
        <v>89</v>
      </c>
      <c r="AV488" s="14" t="s">
        <v>89</v>
      </c>
      <c r="AW488" s="14" t="s">
        <v>40</v>
      </c>
      <c r="AX488" s="14" t="s">
        <v>79</v>
      </c>
      <c r="AY488" s="215" t="s">
        <v>160</v>
      </c>
    </row>
    <row r="489" spans="2:51" s="14" customFormat="1" ht="11.25">
      <c r="B489" s="205"/>
      <c r="C489" s="206"/>
      <c r="D489" s="196" t="s">
        <v>172</v>
      </c>
      <c r="E489" s="207" t="s">
        <v>32</v>
      </c>
      <c r="F489" s="208" t="s">
        <v>701</v>
      </c>
      <c r="G489" s="206"/>
      <c r="H489" s="209">
        <v>21.97</v>
      </c>
      <c r="I489" s="210"/>
      <c r="J489" s="206"/>
      <c r="K489" s="206"/>
      <c r="L489" s="211"/>
      <c r="M489" s="212"/>
      <c r="N489" s="213"/>
      <c r="O489" s="213"/>
      <c r="P489" s="213"/>
      <c r="Q489" s="213"/>
      <c r="R489" s="213"/>
      <c r="S489" s="213"/>
      <c r="T489" s="214"/>
      <c r="AT489" s="215" t="s">
        <v>172</v>
      </c>
      <c r="AU489" s="215" t="s">
        <v>89</v>
      </c>
      <c r="AV489" s="14" t="s">
        <v>89</v>
      </c>
      <c r="AW489" s="14" t="s">
        <v>40</v>
      </c>
      <c r="AX489" s="14" t="s">
        <v>79</v>
      </c>
      <c r="AY489" s="215" t="s">
        <v>160</v>
      </c>
    </row>
    <row r="490" spans="2:51" s="14" customFormat="1" ht="11.25">
      <c r="B490" s="205"/>
      <c r="C490" s="206"/>
      <c r="D490" s="196" t="s">
        <v>172</v>
      </c>
      <c r="E490" s="207" t="s">
        <v>32</v>
      </c>
      <c r="F490" s="208" t="s">
        <v>702</v>
      </c>
      <c r="G490" s="206"/>
      <c r="H490" s="209">
        <v>35.077</v>
      </c>
      <c r="I490" s="210"/>
      <c r="J490" s="206"/>
      <c r="K490" s="206"/>
      <c r="L490" s="211"/>
      <c r="M490" s="212"/>
      <c r="N490" s="213"/>
      <c r="O490" s="213"/>
      <c r="P490" s="213"/>
      <c r="Q490" s="213"/>
      <c r="R490" s="213"/>
      <c r="S490" s="213"/>
      <c r="T490" s="214"/>
      <c r="AT490" s="215" t="s">
        <v>172</v>
      </c>
      <c r="AU490" s="215" t="s">
        <v>89</v>
      </c>
      <c r="AV490" s="14" t="s">
        <v>89</v>
      </c>
      <c r="AW490" s="14" t="s">
        <v>40</v>
      </c>
      <c r="AX490" s="14" t="s">
        <v>79</v>
      </c>
      <c r="AY490" s="215" t="s">
        <v>160</v>
      </c>
    </row>
    <row r="491" spans="2:51" s="14" customFormat="1" ht="11.25">
      <c r="B491" s="205"/>
      <c r="C491" s="206"/>
      <c r="D491" s="196" t="s">
        <v>172</v>
      </c>
      <c r="E491" s="207" t="s">
        <v>32</v>
      </c>
      <c r="F491" s="208" t="s">
        <v>703</v>
      </c>
      <c r="G491" s="206"/>
      <c r="H491" s="209">
        <v>3.521</v>
      </c>
      <c r="I491" s="210"/>
      <c r="J491" s="206"/>
      <c r="K491" s="206"/>
      <c r="L491" s="211"/>
      <c r="M491" s="212"/>
      <c r="N491" s="213"/>
      <c r="O491" s="213"/>
      <c r="P491" s="213"/>
      <c r="Q491" s="213"/>
      <c r="R491" s="213"/>
      <c r="S491" s="213"/>
      <c r="T491" s="214"/>
      <c r="AT491" s="215" t="s">
        <v>172</v>
      </c>
      <c r="AU491" s="215" t="s">
        <v>89</v>
      </c>
      <c r="AV491" s="14" t="s">
        <v>89</v>
      </c>
      <c r="AW491" s="14" t="s">
        <v>40</v>
      </c>
      <c r="AX491" s="14" t="s">
        <v>79</v>
      </c>
      <c r="AY491" s="215" t="s">
        <v>160</v>
      </c>
    </row>
    <row r="492" spans="2:51" s="14" customFormat="1" ht="11.25">
      <c r="B492" s="205"/>
      <c r="C492" s="206"/>
      <c r="D492" s="196" t="s">
        <v>172</v>
      </c>
      <c r="E492" s="207" t="s">
        <v>32</v>
      </c>
      <c r="F492" s="208" t="s">
        <v>704</v>
      </c>
      <c r="G492" s="206"/>
      <c r="H492" s="209">
        <v>3.521</v>
      </c>
      <c r="I492" s="210"/>
      <c r="J492" s="206"/>
      <c r="K492" s="206"/>
      <c r="L492" s="211"/>
      <c r="M492" s="212"/>
      <c r="N492" s="213"/>
      <c r="O492" s="213"/>
      <c r="P492" s="213"/>
      <c r="Q492" s="213"/>
      <c r="R492" s="213"/>
      <c r="S492" s="213"/>
      <c r="T492" s="214"/>
      <c r="AT492" s="215" t="s">
        <v>172</v>
      </c>
      <c r="AU492" s="215" t="s">
        <v>89</v>
      </c>
      <c r="AV492" s="14" t="s">
        <v>89</v>
      </c>
      <c r="AW492" s="14" t="s">
        <v>40</v>
      </c>
      <c r="AX492" s="14" t="s">
        <v>79</v>
      </c>
      <c r="AY492" s="215" t="s">
        <v>160</v>
      </c>
    </row>
    <row r="493" spans="2:51" s="14" customFormat="1" ht="11.25">
      <c r="B493" s="205"/>
      <c r="C493" s="206"/>
      <c r="D493" s="196" t="s">
        <v>172</v>
      </c>
      <c r="E493" s="207" t="s">
        <v>32</v>
      </c>
      <c r="F493" s="208" t="s">
        <v>705</v>
      </c>
      <c r="G493" s="206"/>
      <c r="H493" s="209">
        <v>13.09</v>
      </c>
      <c r="I493" s="210"/>
      <c r="J493" s="206"/>
      <c r="K493" s="206"/>
      <c r="L493" s="211"/>
      <c r="M493" s="212"/>
      <c r="N493" s="213"/>
      <c r="O493" s="213"/>
      <c r="P493" s="213"/>
      <c r="Q493" s="213"/>
      <c r="R493" s="213"/>
      <c r="S493" s="213"/>
      <c r="T493" s="214"/>
      <c r="AT493" s="215" t="s">
        <v>172</v>
      </c>
      <c r="AU493" s="215" t="s">
        <v>89</v>
      </c>
      <c r="AV493" s="14" t="s">
        <v>89</v>
      </c>
      <c r="AW493" s="14" t="s">
        <v>40</v>
      </c>
      <c r="AX493" s="14" t="s">
        <v>79</v>
      </c>
      <c r="AY493" s="215" t="s">
        <v>160</v>
      </c>
    </row>
    <row r="494" spans="2:51" s="14" customFormat="1" ht="11.25">
      <c r="B494" s="205"/>
      <c r="C494" s="206"/>
      <c r="D494" s="196" t="s">
        <v>172</v>
      </c>
      <c r="E494" s="207" t="s">
        <v>32</v>
      </c>
      <c r="F494" s="208" t="s">
        <v>706</v>
      </c>
      <c r="G494" s="206"/>
      <c r="H494" s="209">
        <v>15.778</v>
      </c>
      <c r="I494" s="210"/>
      <c r="J494" s="206"/>
      <c r="K494" s="206"/>
      <c r="L494" s="211"/>
      <c r="M494" s="212"/>
      <c r="N494" s="213"/>
      <c r="O494" s="213"/>
      <c r="P494" s="213"/>
      <c r="Q494" s="213"/>
      <c r="R494" s="213"/>
      <c r="S494" s="213"/>
      <c r="T494" s="214"/>
      <c r="AT494" s="215" t="s">
        <v>172</v>
      </c>
      <c r="AU494" s="215" t="s">
        <v>89</v>
      </c>
      <c r="AV494" s="14" t="s">
        <v>89</v>
      </c>
      <c r="AW494" s="14" t="s">
        <v>40</v>
      </c>
      <c r="AX494" s="14" t="s">
        <v>79</v>
      </c>
      <c r="AY494" s="215" t="s">
        <v>160</v>
      </c>
    </row>
    <row r="495" spans="2:51" s="14" customFormat="1" ht="11.25">
      <c r="B495" s="205"/>
      <c r="C495" s="206"/>
      <c r="D495" s="196" t="s">
        <v>172</v>
      </c>
      <c r="E495" s="207" t="s">
        <v>32</v>
      </c>
      <c r="F495" s="208" t="s">
        <v>707</v>
      </c>
      <c r="G495" s="206"/>
      <c r="H495" s="209">
        <v>26.751</v>
      </c>
      <c r="I495" s="210"/>
      <c r="J495" s="206"/>
      <c r="K495" s="206"/>
      <c r="L495" s="211"/>
      <c r="M495" s="212"/>
      <c r="N495" s="213"/>
      <c r="O495" s="213"/>
      <c r="P495" s="213"/>
      <c r="Q495" s="213"/>
      <c r="R495" s="213"/>
      <c r="S495" s="213"/>
      <c r="T495" s="214"/>
      <c r="AT495" s="215" t="s">
        <v>172</v>
      </c>
      <c r="AU495" s="215" t="s">
        <v>89</v>
      </c>
      <c r="AV495" s="14" t="s">
        <v>89</v>
      </c>
      <c r="AW495" s="14" t="s">
        <v>40</v>
      </c>
      <c r="AX495" s="14" t="s">
        <v>79</v>
      </c>
      <c r="AY495" s="215" t="s">
        <v>160</v>
      </c>
    </row>
    <row r="496" spans="2:51" s="14" customFormat="1" ht="11.25">
      <c r="B496" s="205"/>
      <c r="C496" s="206"/>
      <c r="D496" s="196" t="s">
        <v>172</v>
      </c>
      <c r="E496" s="207" t="s">
        <v>32</v>
      </c>
      <c r="F496" s="208" t="s">
        <v>708</v>
      </c>
      <c r="G496" s="206"/>
      <c r="H496" s="209">
        <v>21.838</v>
      </c>
      <c r="I496" s="210"/>
      <c r="J496" s="206"/>
      <c r="K496" s="206"/>
      <c r="L496" s="211"/>
      <c r="M496" s="212"/>
      <c r="N496" s="213"/>
      <c r="O496" s="213"/>
      <c r="P496" s="213"/>
      <c r="Q496" s="213"/>
      <c r="R496" s="213"/>
      <c r="S496" s="213"/>
      <c r="T496" s="214"/>
      <c r="AT496" s="215" t="s">
        <v>172</v>
      </c>
      <c r="AU496" s="215" t="s">
        <v>89</v>
      </c>
      <c r="AV496" s="14" t="s">
        <v>89</v>
      </c>
      <c r="AW496" s="14" t="s">
        <v>40</v>
      </c>
      <c r="AX496" s="14" t="s">
        <v>79</v>
      </c>
      <c r="AY496" s="215" t="s">
        <v>160</v>
      </c>
    </row>
    <row r="497" spans="2:51" s="14" customFormat="1" ht="11.25">
      <c r="B497" s="205"/>
      <c r="C497" s="206"/>
      <c r="D497" s="196" t="s">
        <v>172</v>
      </c>
      <c r="E497" s="207" t="s">
        <v>32</v>
      </c>
      <c r="F497" s="208" t="s">
        <v>709</v>
      </c>
      <c r="G497" s="206"/>
      <c r="H497" s="209">
        <v>17.989</v>
      </c>
      <c r="I497" s="210"/>
      <c r="J497" s="206"/>
      <c r="K497" s="206"/>
      <c r="L497" s="211"/>
      <c r="M497" s="212"/>
      <c r="N497" s="213"/>
      <c r="O497" s="213"/>
      <c r="P497" s="213"/>
      <c r="Q497" s="213"/>
      <c r="R497" s="213"/>
      <c r="S497" s="213"/>
      <c r="T497" s="214"/>
      <c r="AT497" s="215" t="s">
        <v>172</v>
      </c>
      <c r="AU497" s="215" t="s">
        <v>89</v>
      </c>
      <c r="AV497" s="14" t="s">
        <v>89</v>
      </c>
      <c r="AW497" s="14" t="s">
        <v>40</v>
      </c>
      <c r="AX497" s="14" t="s">
        <v>79</v>
      </c>
      <c r="AY497" s="215" t="s">
        <v>160</v>
      </c>
    </row>
    <row r="498" spans="2:51" s="14" customFormat="1" ht="11.25">
      <c r="B498" s="205"/>
      <c r="C498" s="206"/>
      <c r="D498" s="196" t="s">
        <v>172</v>
      </c>
      <c r="E498" s="207" t="s">
        <v>32</v>
      </c>
      <c r="F498" s="208" t="s">
        <v>710</v>
      </c>
      <c r="G498" s="206"/>
      <c r="H498" s="209">
        <v>8.062</v>
      </c>
      <c r="I498" s="210"/>
      <c r="J498" s="206"/>
      <c r="K498" s="206"/>
      <c r="L498" s="211"/>
      <c r="M498" s="212"/>
      <c r="N498" s="213"/>
      <c r="O498" s="213"/>
      <c r="P498" s="213"/>
      <c r="Q498" s="213"/>
      <c r="R498" s="213"/>
      <c r="S498" s="213"/>
      <c r="T498" s="214"/>
      <c r="AT498" s="215" t="s">
        <v>172</v>
      </c>
      <c r="AU498" s="215" t="s">
        <v>89</v>
      </c>
      <c r="AV498" s="14" t="s">
        <v>89</v>
      </c>
      <c r="AW498" s="14" t="s">
        <v>40</v>
      </c>
      <c r="AX498" s="14" t="s">
        <v>79</v>
      </c>
      <c r="AY498" s="215" t="s">
        <v>160</v>
      </c>
    </row>
    <row r="499" spans="2:51" s="16" customFormat="1" ht="11.25">
      <c r="B499" s="237"/>
      <c r="C499" s="238"/>
      <c r="D499" s="196" t="s">
        <v>172</v>
      </c>
      <c r="E499" s="239" t="s">
        <v>32</v>
      </c>
      <c r="F499" s="240" t="s">
        <v>375</v>
      </c>
      <c r="G499" s="238"/>
      <c r="H499" s="241">
        <v>886.215</v>
      </c>
      <c r="I499" s="242"/>
      <c r="J499" s="238"/>
      <c r="K499" s="238"/>
      <c r="L499" s="243"/>
      <c r="M499" s="244"/>
      <c r="N499" s="245"/>
      <c r="O499" s="245"/>
      <c r="P499" s="245"/>
      <c r="Q499" s="245"/>
      <c r="R499" s="245"/>
      <c r="S499" s="245"/>
      <c r="T499" s="246"/>
      <c r="AT499" s="247" t="s">
        <v>172</v>
      </c>
      <c r="AU499" s="247" t="s">
        <v>89</v>
      </c>
      <c r="AV499" s="16" t="s">
        <v>161</v>
      </c>
      <c r="AW499" s="16" t="s">
        <v>40</v>
      </c>
      <c r="AX499" s="16" t="s">
        <v>79</v>
      </c>
      <c r="AY499" s="247" t="s">
        <v>160</v>
      </c>
    </row>
    <row r="500" spans="2:51" s="13" customFormat="1" ht="11.25">
      <c r="B500" s="194"/>
      <c r="C500" s="195"/>
      <c r="D500" s="196" t="s">
        <v>172</v>
      </c>
      <c r="E500" s="197" t="s">
        <v>32</v>
      </c>
      <c r="F500" s="198" t="s">
        <v>711</v>
      </c>
      <c r="G500" s="195"/>
      <c r="H500" s="197" t="s">
        <v>32</v>
      </c>
      <c r="I500" s="199"/>
      <c r="J500" s="195"/>
      <c r="K500" s="195"/>
      <c r="L500" s="200"/>
      <c r="M500" s="201"/>
      <c r="N500" s="202"/>
      <c r="O500" s="202"/>
      <c r="P500" s="202"/>
      <c r="Q500" s="202"/>
      <c r="R500" s="202"/>
      <c r="S500" s="202"/>
      <c r="T500" s="203"/>
      <c r="AT500" s="204" t="s">
        <v>172</v>
      </c>
      <c r="AU500" s="204" t="s">
        <v>89</v>
      </c>
      <c r="AV500" s="13" t="s">
        <v>87</v>
      </c>
      <c r="AW500" s="13" t="s">
        <v>40</v>
      </c>
      <c r="AX500" s="13" t="s">
        <v>79</v>
      </c>
      <c r="AY500" s="204" t="s">
        <v>160</v>
      </c>
    </row>
    <row r="501" spans="2:51" s="14" customFormat="1" ht="11.25">
      <c r="B501" s="205"/>
      <c r="C501" s="206"/>
      <c r="D501" s="196" t="s">
        <v>172</v>
      </c>
      <c r="E501" s="207" t="s">
        <v>32</v>
      </c>
      <c r="F501" s="208" t="s">
        <v>712</v>
      </c>
      <c r="G501" s="206"/>
      <c r="H501" s="209">
        <v>1329.323</v>
      </c>
      <c r="I501" s="210"/>
      <c r="J501" s="206"/>
      <c r="K501" s="206"/>
      <c r="L501" s="211"/>
      <c r="M501" s="212"/>
      <c r="N501" s="213"/>
      <c r="O501" s="213"/>
      <c r="P501" s="213"/>
      <c r="Q501" s="213"/>
      <c r="R501" s="213"/>
      <c r="S501" s="213"/>
      <c r="T501" s="214"/>
      <c r="AT501" s="215" t="s">
        <v>172</v>
      </c>
      <c r="AU501" s="215" t="s">
        <v>89</v>
      </c>
      <c r="AV501" s="14" t="s">
        <v>89</v>
      </c>
      <c r="AW501" s="14" t="s">
        <v>40</v>
      </c>
      <c r="AX501" s="14" t="s">
        <v>79</v>
      </c>
      <c r="AY501" s="215" t="s">
        <v>160</v>
      </c>
    </row>
    <row r="502" spans="2:51" s="15" customFormat="1" ht="11.25">
      <c r="B502" s="216"/>
      <c r="C502" s="217"/>
      <c r="D502" s="196" t="s">
        <v>172</v>
      </c>
      <c r="E502" s="218" t="s">
        <v>32</v>
      </c>
      <c r="F502" s="219" t="s">
        <v>177</v>
      </c>
      <c r="G502" s="217"/>
      <c r="H502" s="220">
        <v>2215.538</v>
      </c>
      <c r="I502" s="221"/>
      <c r="J502" s="217"/>
      <c r="K502" s="217"/>
      <c r="L502" s="222"/>
      <c r="M502" s="223"/>
      <c r="N502" s="224"/>
      <c r="O502" s="224"/>
      <c r="P502" s="224"/>
      <c r="Q502" s="224"/>
      <c r="R502" s="224"/>
      <c r="S502" s="224"/>
      <c r="T502" s="225"/>
      <c r="AT502" s="226" t="s">
        <v>172</v>
      </c>
      <c r="AU502" s="226" t="s">
        <v>89</v>
      </c>
      <c r="AV502" s="15" t="s">
        <v>168</v>
      </c>
      <c r="AW502" s="15" t="s">
        <v>40</v>
      </c>
      <c r="AX502" s="15" t="s">
        <v>87</v>
      </c>
      <c r="AY502" s="226" t="s">
        <v>160</v>
      </c>
    </row>
    <row r="503" spans="2:63" s="12" customFormat="1" ht="22.9" customHeight="1">
      <c r="B503" s="160"/>
      <c r="C503" s="161"/>
      <c r="D503" s="162" t="s">
        <v>78</v>
      </c>
      <c r="E503" s="174" t="s">
        <v>713</v>
      </c>
      <c r="F503" s="174" t="s">
        <v>714</v>
      </c>
      <c r="G503" s="161"/>
      <c r="H503" s="161"/>
      <c r="I503" s="164"/>
      <c r="J503" s="175">
        <f>BK503</f>
        <v>0</v>
      </c>
      <c r="K503" s="161"/>
      <c r="L503" s="166"/>
      <c r="M503" s="167"/>
      <c r="N503" s="168"/>
      <c r="O503" s="168"/>
      <c r="P503" s="169">
        <f>SUM(P504:P522)</f>
        <v>0</v>
      </c>
      <c r="Q503" s="168"/>
      <c r="R503" s="169">
        <f>SUM(R504:R522)</f>
        <v>0</v>
      </c>
      <c r="S503" s="168"/>
      <c r="T503" s="170">
        <f>SUM(T504:T522)</f>
        <v>0</v>
      </c>
      <c r="AR503" s="171" t="s">
        <v>87</v>
      </c>
      <c r="AT503" s="172" t="s">
        <v>78</v>
      </c>
      <c r="AU503" s="172" t="s">
        <v>87</v>
      </c>
      <c r="AY503" s="171" t="s">
        <v>160</v>
      </c>
      <c r="BK503" s="173">
        <f>SUM(BK504:BK522)</f>
        <v>0</v>
      </c>
    </row>
    <row r="504" spans="1:65" s="2" customFormat="1" ht="24.2" customHeight="1">
      <c r="A504" s="37"/>
      <c r="B504" s="38"/>
      <c r="C504" s="176" t="s">
        <v>715</v>
      </c>
      <c r="D504" s="176" t="s">
        <v>163</v>
      </c>
      <c r="E504" s="177" t="s">
        <v>716</v>
      </c>
      <c r="F504" s="178" t="s">
        <v>717</v>
      </c>
      <c r="G504" s="179" t="s">
        <v>166</v>
      </c>
      <c r="H504" s="180">
        <v>185.057</v>
      </c>
      <c r="I504" s="181"/>
      <c r="J504" s="182">
        <f>ROUND(I504*H504,2)</f>
        <v>0</v>
      </c>
      <c r="K504" s="178" t="s">
        <v>167</v>
      </c>
      <c r="L504" s="42"/>
      <c r="M504" s="183" t="s">
        <v>32</v>
      </c>
      <c r="N504" s="184" t="s">
        <v>50</v>
      </c>
      <c r="O504" s="67"/>
      <c r="P504" s="185">
        <f>O504*H504</f>
        <v>0</v>
      </c>
      <c r="Q504" s="185">
        <v>0</v>
      </c>
      <c r="R504" s="185">
        <f>Q504*H504</f>
        <v>0</v>
      </c>
      <c r="S504" s="185">
        <v>0</v>
      </c>
      <c r="T504" s="186">
        <f>S504*H504</f>
        <v>0</v>
      </c>
      <c r="U504" s="37"/>
      <c r="V504" s="37"/>
      <c r="W504" s="37"/>
      <c r="X504" s="37"/>
      <c r="Y504" s="37"/>
      <c r="Z504" s="37"/>
      <c r="AA504" s="37"/>
      <c r="AB504" s="37"/>
      <c r="AC504" s="37"/>
      <c r="AD504" s="37"/>
      <c r="AE504" s="37"/>
      <c r="AR504" s="187" t="s">
        <v>168</v>
      </c>
      <c r="AT504" s="187" t="s">
        <v>163</v>
      </c>
      <c r="AU504" s="187" t="s">
        <v>89</v>
      </c>
      <c r="AY504" s="19" t="s">
        <v>160</v>
      </c>
      <c r="BE504" s="188">
        <f>IF(N504="základní",J504,0)</f>
        <v>0</v>
      </c>
      <c r="BF504" s="188">
        <f>IF(N504="snížená",J504,0)</f>
        <v>0</v>
      </c>
      <c r="BG504" s="188">
        <f>IF(N504="zákl. přenesená",J504,0)</f>
        <v>0</v>
      </c>
      <c r="BH504" s="188">
        <f>IF(N504="sníž. přenesená",J504,0)</f>
        <v>0</v>
      </c>
      <c r="BI504" s="188">
        <f>IF(N504="nulová",J504,0)</f>
        <v>0</v>
      </c>
      <c r="BJ504" s="19" t="s">
        <v>87</v>
      </c>
      <c r="BK504" s="188">
        <f>ROUND(I504*H504,2)</f>
        <v>0</v>
      </c>
      <c r="BL504" s="19" t="s">
        <v>168</v>
      </c>
      <c r="BM504" s="187" t="s">
        <v>718</v>
      </c>
    </row>
    <row r="505" spans="1:47" s="2" customFormat="1" ht="11.25">
      <c r="A505" s="37"/>
      <c r="B505" s="38"/>
      <c r="C505" s="39"/>
      <c r="D505" s="189" t="s">
        <v>170</v>
      </c>
      <c r="E505" s="39"/>
      <c r="F505" s="190" t="s">
        <v>719</v>
      </c>
      <c r="G505" s="39"/>
      <c r="H505" s="39"/>
      <c r="I505" s="191"/>
      <c r="J505" s="39"/>
      <c r="K505" s="39"/>
      <c r="L505" s="42"/>
      <c r="M505" s="192"/>
      <c r="N505" s="193"/>
      <c r="O505" s="67"/>
      <c r="P505" s="67"/>
      <c r="Q505" s="67"/>
      <c r="R505" s="67"/>
      <c r="S505" s="67"/>
      <c r="T505" s="68"/>
      <c r="U505" s="37"/>
      <c r="V505" s="37"/>
      <c r="W505" s="37"/>
      <c r="X505" s="37"/>
      <c r="Y505" s="37"/>
      <c r="Z505" s="37"/>
      <c r="AA505" s="37"/>
      <c r="AB505" s="37"/>
      <c r="AC505" s="37"/>
      <c r="AD505" s="37"/>
      <c r="AE505" s="37"/>
      <c r="AT505" s="19" t="s">
        <v>170</v>
      </c>
      <c r="AU505" s="19" t="s">
        <v>89</v>
      </c>
    </row>
    <row r="506" spans="1:65" s="2" customFormat="1" ht="16.5" customHeight="1">
      <c r="A506" s="37"/>
      <c r="B506" s="38"/>
      <c r="C506" s="176" t="s">
        <v>720</v>
      </c>
      <c r="D506" s="176" t="s">
        <v>163</v>
      </c>
      <c r="E506" s="177" t="s">
        <v>721</v>
      </c>
      <c r="F506" s="178" t="s">
        <v>722</v>
      </c>
      <c r="G506" s="179" t="s">
        <v>259</v>
      </c>
      <c r="H506" s="180">
        <v>10</v>
      </c>
      <c r="I506" s="181"/>
      <c r="J506" s="182">
        <f>ROUND(I506*H506,2)</f>
        <v>0</v>
      </c>
      <c r="K506" s="178" t="s">
        <v>167</v>
      </c>
      <c r="L506" s="42"/>
      <c r="M506" s="183" t="s">
        <v>32</v>
      </c>
      <c r="N506" s="184" t="s">
        <v>50</v>
      </c>
      <c r="O506" s="67"/>
      <c r="P506" s="185">
        <f>O506*H506</f>
        <v>0</v>
      </c>
      <c r="Q506" s="185">
        <v>0</v>
      </c>
      <c r="R506" s="185">
        <f>Q506*H506</f>
        <v>0</v>
      </c>
      <c r="S506" s="185">
        <v>0</v>
      </c>
      <c r="T506" s="186">
        <f>S506*H506</f>
        <v>0</v>
      </c>
      <c r="U506" s="37"/>
      <c r="V506" s="37"/>
      <c r="W506" s="37"/>
      <c r="X506" s="37"/>
      <c r="Y506" s="37"/>
      <c r="Z506" s="37"/>
      <c r="AA506" s="37"/>
      <c r="AB506" s="37"/>
      <c r="AC506" s="37"/>
      <c r="AD506" s="37"/>
      <c r="AE506" s="37"/>
      <c r="AR506" s="187" t="s">
        <v>168</v>
      </c>
      <c r="AT506" s="187" t="s">
        <v>163</v>
      </c>
      <c r="AU506" s="187" t="s">
        <v>89</v>
      </c>
      <c r="AY506" s="19" t="s">
        <v>160</v>
      </c>
      <c r="BE506" s="188">
        <f>IF(N506="základní",J506,0)</f>
        <v>0</v>
      </c>
      <c r="BF506" s="188">
        <f>IF(N506="snížená",J506,0)</f>
        <v>0</v>
      </c>
      <c r="BG506" s="188">
        <f>IF(N506="zákl. přenesená",J506,0)</f>
        <v>0</v>
      </c>
      <c r="BH506" s="188">
        <f>IF(N506="sníž. přenesená",J506,0)</f>
        <v>0</v>
      </c>
      <c r="BI506" s="188">
        <f>IF(N506="nulová",J506,0)</f>
        <v>0</v>
      </c>
      <c r="BJ506" s="19" t="s">
        <v>87</v>
      </c>
      <c r="BK506" s="188">
        <f>ROUND(I506*H506,2)</f>
        <v>0</v>
      </c>
      <c r="BL506" s="19" t="s">
        <v>168</v>
      </c>
      <c r="BM506" s="187" t="s">
        <v>723</v>
      </c>
    </row>
    <row r="507" spans="1:47" s="2" customFormat="1" ht="11.25">
      <c r="A507" s="37"/>
      <c r="B507" s="38"/>
      <c r="C507" s="39"/>
      <c r="D507" s="189" t="s">
        <v>170</v>
      </c>
      <c r="E507" s="39"/>
      <c r="F507" s="190" t="s">
        <v>724</v>
      </c>
      <c r="G507" s="39"/>
      <c r="H507" s="39"/>
      <c r="I507" s="191"/>
      <c r="J507" s="39"/>
      <c r="K507" s="39"/>
      <c r="L507" s="42"/>
      <c r="M507" s="192"/>
      <c r="N507" s="193"/>
      <c r="O507" s="67"/>
      <c r="P507" s="67"/>
      <c r="Q507" s="67"/>
      <c r="R507" s="67"/>
      <c r="S507" s="67"/>
      <c r="T507" s="68"/>
      <c r="U507" s="37"/>
      <c r="V507" s="37"/>
      <c r="W507" s="37"/>
      <c r="X507" s="37"/>
      <c r="Y507" s="37"/>
      <c r="Z507" s="37"/>
      <c r="AA507" s="37"/>
      <c r="AB507" s="37"/>
      <c r="AC507" s="37"/>
      <c r="AD507" s="37"/>
      <c r="AE507" s="37"/>
      <c r="AT507" s="19" t="s">
        <v>170</v>
      </c>
      <c r="AU507" s="19" t="s">
        <v>89</v>
      </c>
    </row>
    <row r="508" spans="1:65" s="2" customFormat="1" ht="24.2" customHeight="1">
      <c r="A508" s="37"/>
      <c r="B508" s="38"/>
      <c r="C508" s="176" t="s">
        <v>725</v>
      </c>
      <c r="D508" s="176" t="s">
        <v>163</v>
      </c>
      <c r="E508" s="177" t="s">
        <v>726</v>
      </c>
      <c r="F508" s="178" t="s">
        <v>727</v>
      </c>
      <c r="G508" s="179" t="s">
        <v>259</v>
      </c>
      <c r="H508" s="180">
        <v>600</v>
      </c>
      <c r="I508" s="181"/>
      <c r="J508" s="182">
        <f>ROUND(I508*H508,2)</f>
        <v>0</v>
      </c>
      <c r="K508" s="178" t="s">
        <v>167</v>
      </c>
      <c r="L508" s="42"/>
      <c r="M508" s="183" t="s">
        <v>32</v>
      </c>
      <c r="N508" s="184" t="s">
        <v>50</v>
      </c>
      <c r="O508" s="67"/>
      <c r="P508" s="185">
        <f>O508*H508</f>
        <v>0</v>
      </c>
      <c r="Q508" s="185">
        <v>0</v>
      </c>
      <c r="R508" s="185">
        <f>Q508*H508</f>
        <v>0</v>
      </c>
      <c r="S508" s="185">
        <v>0</v>
      </c>
      <c r="T508" s="186">
        <f>S508*H508</f>
        <v>0</v>
      </c>
      <c r="U508" s="37"/>
      <c r="V508" s="37"/>
      <c r="W508" s="37"/>
      <c r="X508" s="37"/>
      <c r="Y508" s="37"/>
      <c r="Z508" s="37"/>
      <c r="AA508" s="37"/>
      <c r="AB508" s="37"/>
      <c r="AC508" s="37"/>
      <c r="AD508" s="37"/>
      <c r="AE508" s="37"/>
      <c r="AR508" s="187" t="s">
        <v>168</v>
      </c>
      <c r="AT508" s="187" t="s">
        <v>163</v>
      </c>
      <c r="AU508" s="187" t="s">
        <v>89</v>
      </c>
      <c r="AY508" s="19" t="s">
        <v>160</v>
      </c>
      <c r="BE508" s="188">
        <f>IF(N508="základní",J508,0)</f>
        <v>0</v>
      </c>
      <c r="BF508" s="188">
        <f>IF(N508="snížená",J508,0)</f>
        <v>0</v>
      </c>
      <c r="BG508" s="188">
        <f>IF(N508="zákl. přenesená",J508,0)</f>
        <v>0</v>
      </c>
      <c r="BH508" s="188">
        <f>IF(N508="sníž. přenesená",J508,0)</f>
        <v>0</v>
      </c>
      <c r="BI508" s="188">
        <f>IF(N508="nulová",J508,0)</f>
        <v>0</v>
      </c>
      <c r="BJ508" s="19" t="s">
        <v>87</v>
      </c>
      <c r="BK508" s="188">
        <f>ROUND(I508*H508,2)</f>
        <v>0</v>
      </c>
      <c r="BL508" s="19" t="s">
        <v>168</v>
      </c>
      <c r="BM508" s="187" t="s">
        <v>728</v>
      </c>
    </row>
    <row r="509" spans="1:47" s="2" customFormat="1" ht="11.25">
      <c r="A509" s="37"/>
      <c r="B509" s="38"/>
      <c r="C509" s="39"/>
      <c r="D509" s="189" t="s">
        <v>170</v>
      </c>
      <c r="E509" s="39"/>
      <c r="F509" s="190" t="s">
        <v>729</v>
      </c>
      <c r="G509" s="39"/>
      <c r="H509" s="39"/>
      <c r="I509" s="191"/>
      <c r="J509" s="39"/>
      <c r="K509" s="39"/>
      <c r="L509" s="42"/>
      <c r="M509" s="192"/>
      <c r="N509" s="193"/>
      <c r="O509" s="67"/>
      <c r="P509" s="67"/>
      <c r="Q509" s="67"/>
      <c r="R509" s="67"/>
      <c r="S509" s="67"/>
      <c r="T509" s="68"/>
      <c r="U509" s="37"/>
      <c r="V509" s="37"/>
      <c r="W509" s="37"/>
      <c r="X509" s="37"/>
      <c r="Y509" s="37"/>
      <c r="Z509" s="37"/>
      <c r="AA509" s="37"/>
      <c r="AB509" s="37"/>
      <c r="AC509" s="37"/>
      <c r="AD509" s="37"/>
      <c r="AE509" s="37"/>
      <c r="AT509" s="19" t="s">
        <v>170</v>
      </c>
      <c r="AU509" s="19" t="s">
        <v>89</v>
      </c>
    </row>
    <row r="510" spans="2:51" s="14" customFormat="1" ht="11.25">
      <c r="B510" s="205"/>
      <c r="C510" s="206"/>
      <c r="D510" s="196" t="s">
        <v>172</v>
      </c>
      <c r="E510" s="207" t="s">
        <v>32</v>
      </c>
      <c r="F510" s="208" t="s">
        <v>730</v>
      </c>
      <c r="G510" s="206"/>
      <c r="H510" s="209">
        <v>600</v>
      </c>
      <c r="I510" s="210"/>
      <c r="J510" s="206"/>
      <c r="K510" s="206"/>
      <c r="L510" s="211"/>
      <c r="M510" s="212"/>
      <c r="N510" s="213"/>
      <c r="O510" s="213"/>
      <c r="P510" s="213"/>
      <c r="Q510" s="213"/>
      <c r="R510" s="213"/>
      <c r="S510" s="213"/>
      <c r="T510" s="214"/>
      <c r="AT510" s="215" t="s">
        <v>172</v>
      </c>
      <c r="AU510" s="215" t="s">
        <v>89</v>
      </c>
      <c r="AV510" s="14" t="s">
        <v>89</v>
      </c>
      <c r="AW510" s="14" t="s">
        <v>40</v>
      </c>
      <c r="AX510" s="14" t="s">
        <v>87</v>
      </c>
      <c r="AY510" s="215" t="s">
        <v>160</v>
      </c>
    </row>
    <row r="511" spans="1:65" s="2" customFormat="1" ht="21.75" customHeight="1">
      <c r="A511" s="37"/>
      <c r="B511" s="38"/>
      <c r="C511" s="176" t="s">
        <v>731</v>
      </c>
      <c r="D511" s="176" t="s">
        <v>163</v>
      </c>
      <c r="E511" s="177" t="s">
        <v>732</v>
      </c>
      <c r="F511" s="178" t="s">
        <v>733</v>
      </c>
      <c r="G511" s="179" t="s">
        <v>166</v>
      </c>
      <c r="H511" s="180">
        <v>185.057</v>
      </c>
      <c r="I511" s="181"/>
      <c r="J511" s="182">
        <f>ROUND(I511*H511,2)</f>
        <v>0</v>
      </c>
      <c r="K511" s="178" t="s">
        <v>167</v>
      </c>
      <c r="L511" s="42"/>
      <c r="M511" s="183" t="s">
        <v>32</v>
      </c>
      <c r="N511" s="184" t="s">
        <v>50</v>
      </c>
      <c r="O511" s="67"/>
      <c r="P511" s="185">
        <f>O511*H511</f>
        <v>0</v>
      </c>
      <c r="Q511" s="185">
        <v>0</v>
      </c>
      <c r="R511" s="185">
        <f>Q511*H511</f>
        <v>0</v>
      </c>
      <c r="S511" s="185">
        <v>0</v>
      </c>
      <c r="T511" s="186">
        <f>S511*H511</f>
        <v>0</v>
      </c>
      <c r="U511" s="37"/>
      <c r="V511" s="37"/>
      <c r="W511" s="37"/>
      <c r="X511" s="37"/>
      <c r="Y511" s="37"/>
      <c r="Z511" s="37"/>
      <c r="AA511" s="37"/>
      <c r="AB511" s="37"/>
      <c r="AC511" s="37"/>
      <c r="AD511" s="37"/>
      <c r="AE511" s="37"/>
      <c r="AR511" s="187" t="s">
        <v>168</v>
      </c>
      <c r="AT511" s="187" t="s">
        <v>163</v>
      </c>
      <c r="AU511" s="187" t="s">
        <v>89</v>
      </c>
      <c r="AY511" s="19" t="s">
        <v>160</v>
      </c>
      <c r="BE511" s="188">
        <f>IF(N511="základní",J511,0)</f>
        <v>0</v>
      </c>
      <c r="BF511" s="188">
        <f>IF(N511="snížená",J511,0)</f>
        <v>0</v>
      </c>
      <c r="BG511" s="188">
        <f>IF(N511="zákl. přenesená",J511,0)</f>
        <v>0</v>
      </c>
      <c r="BH511" s="188">
        <f>IF(N511="sníž. přenesená",J511,0)</f>
        <v>0</v>
      </c>
      <c r="BI511" s="188">
        <f>IF(N511="nulová",J511,0)</f>
        <v>0</v>
      </c>
      <c r="BJ511" s="19" t="s">
        <v>87</v>
      </c>
      <c r="BK511" s="188">
        <f>ROUND(I511*H511,2)</f>
        <v>0</v>
      </c>
      <c r="BL511" s="19" t="s">
        <v>168</v>
      </c>
      <c r="BM511" s="187" t="s">
        <v>734</v>
      </c>
    </row>
    <row r="512" spans="1:47" s="2" customFormat="1" ht="11.25">
      <c r="A512" s="37"/>
      <c r="B512" s="38"/>
      <c r="C512" s="39"/>
      <c r="D512" s="189" t="s">
        <v>170</v>
      </c>
      <c r="E512" s="39"/>
      <c r="F512" s="190" t="s">
        <v>735</v>
      </c>
      <c r="G512" s="39"/>
      <c r="H512" s="39"/>
      <c r="I512" s="191"/>
      <c r="J512" s="39"/>
      <c r="K512" s="39"/>
      <c r="L512" s="42"/>
      <c r="M512" s="192"/>
      <c r="N512" s="193"/>
      <c r="O512" s="67"/>
      <c r="P512" s="67"/>
      <c r="Q512" s="67"/>
      <c r="R512" s="67"/>
      <c r="S512" s="67"/>
      <c r="T512" s="68"/>
      <c r="U512" s="37"/>
      <c r="V512" s="37"/>
      <c r="W512" s="37"/>
      <c r="X512" s="37"/>
      <c r="Y512" s="37"/>
      <c r="Z512" s="37"/>
      <c r="AA512" s="37"/>
      <c r="AB512" s="37"/>
      <c r="AC512" s="37"/>
      <c r="AD512" s="37"/>
      <c r="AE512" s="37"/>
      <c r="AT512" s="19" t="s">
        <v>170</v>
      </c>
      <c r="AU512" s="19" t="s">
        <v>89</v>
      </c>
    </row>
    <row r="513" spans="1:65" s="2" customFormat="1" ht="24.2" customHeight="1">
      <c r="A513" s="37"/>
      <c r="B513" s="38"/>
      <c r="C513" s="176" t="s">
        <v>736</v>
      </c>
      <c r="D513" s="176" t="s">
        <v>163</v>
      </c>
      <c r="E513" s="177" t="s">
        <v>737</v>
      </c>
      <c r="F513" s="178" t="s">
        <v>738</v>
      </c>
      <c r="G513" s="179" t="s">
        <v>166</v>
      </c>
      <c r="H513" s="180">
        <v>1314.527</v>
      </c>
      <c r="I513" s="181"/>
      <c r="J513" s="182">
        <f>ROUND(I513*H513,2)</f>
        <v>0</v>
      </c>
      <c r="K513" s="178" t="s">
        <v>167</v>
      </c>
      <c r="L513" s="42"/>
      <c r="M513" s="183" t="s">
        <v>32</v>
      </c>
      <c r="N513" s="184" t="s">
        <v>50</v>
      </c>
      <c r="O513" s="67"/>
      <c r="P513" s="185">
        <f>O513*H513</f>
        <v>0</v>
      </c>
      <c r="Q513" s="185">
        <v>0</v>
      </c>
      <c r="R513" s="185">
        <f>Q513*H513</f>
        <v>0</v>
      </c>
      <c r="S513" s="185">
        <v>0</v>
      </c>
      <c r="T513" s="186">
        <f>S513*H513</f>
        <v>0</v>
      </c>
      <c r="U513" s="37"/>
      <c r="V513" s="37"/>
      <c r="W513" s="37"/>
      <c r="X513" s="37"/>
      <c r="Y513" s="37"/>
      <c r="Z513" s="37"/>
      <c r="AA513" s="37"/>
      <c r="AB513" s="37"/>
      <c r="AC513" s="37"/>
      <c r="AD513" s="37"/>
      <c r="AE513" s="37"/>
      <c r="AR513" s="187" t="s">
        <v>168</v>
      </c>
      <c r="AT513" s="187" t="s">
        <v>163</v>
      </c>
      <c r="AU513" s="187" t="s">
        <v>89</v>
      </c>
      <c r="AY513" s="19" t="s">
        <v>160</v>
      </c>
      <c r="BE513" s="188">
        <f>IF(N513="základní",J513,0)</f>
        <v>0</v>
      </c>
      <c r="BF513" s="188">
        <f>IF(N513="snížená",J513,0)</f>
        <v>0</v>
      </c>
      <c r="BG513" s="188">
        <f>IF(N513="zákl. přenesená",J513,0)</f>
        <v>0</v>
      </c>
      <c r="BH513" s="188">
        <f>IF(N513="sníž. přenesená",J513,0)</f>
        <v>0</v>
      </c>
      <c r="BI513" s="188">
        <f>IF(N513="nulová",J513,0)</f>
        <v>0</v>
      </c>
      <c r="BJ513" s="19" t="s">
        <v>87</v>
      </c>
      <c r="BK513" s="188">
        <f>ROUND(I513*H513,2)</f>
        <v>0</v>
      </c>
      <c r="BL513" s="19" t="s">
        <v>168</v>
      </c>
      <c r="BM513" s="187" t="s">
        <v>739</v>
      </c>
    </row>
    <row r="514" spans="1:47" s="2" customFormat="1" ht="11.25">
      <c r="A514" s="37"/>
      <c r="B514" s="38"/>
      <c r="C514" s="39"/>
      <c r="D514" s="189" t="s">
        <v>170</v>
      </c>
      <c r="E514" s="39"/>
      <c r="F514" s="190" t="s">
        <v>740</v>
      </c>
      <c r="G514" s="39"/>
      <c r="H514" s="39"/>
      <c r="I514" s="191"/>
      <c r="J514" s="39"/>
      <c r="K514" s="39"/>
      <c r="L514" s="42"/>
      <c r="M514" s="192"/>
      <c r="N514" s="193"/>
      <c r="O514" s="67"/>
      <c r="P514" s="67"/>
      <c r="Q514" s="67"/>
      <c r="R514" s="67"/>
      <c r="S514" s="67"/>
      <c r="T514" s="68"/>
      <c r="U514" s="37"/>
      <c r="V514" s="37"/>
      <c r="W514" s="37"/>
      <c r="X514" s="37"/>
      <c r="Y514" s="37"/>
      <c r="Z514" s="37"/>
      <c r="AA514" s="37"/>
      <c r="AB514" s="37"/>
      <c r="AC514" s="37"/>
      <c r="AD514" s="37"/>
      <c r="AE514" s="37"/>
      <c r="AT514" s="19" t="s">
        <v>170</v>
      </c>
      <c r="AU514" s="19" t="s">
        <v>89</v>
      </c>
    </row>
    <row r="515" spans="2:51" s="14" customFormat="1" ht="11.25">
      <c r="B515" s="205"/>
      <c r="C515" s="206"/>
      <c r="D515" s="196" t="s">
        <v>172</v>
      </c>
      <c r="E515" s="207" t="s">
        <v>32</v>
      </c>
      <c r="F515" s="208" t="s">
        <v>741</v>
      </c>
      <c r="G515" s="206"/>
      <c r="H515" s="209">
        <v>1164.527</v>
      </c>
      <c r="I515" s="210"/>
      <c r="J515" s="206"/>
      <c r="K515" s="206"/>
      <c r="L515" s="211"/>
      <c r="M515" s="212"/>
      <c r="N515" s="213"/>
      <c r="O515" s="213"/>
      <c r="P515" s="213"/>
      <c r="Q515" s="213"/>
      <c r="R515" s="213"/>
      <c r="S515" s="213"/>
      <c r="T515" s="214"/>
      <c r="AT515" s="215" t="s">
        <v>172</v>
      </c>
      <c r="AU515" s="215" t="s">
        <v>89</v>
      </c>
      <c r="AV515" s="14" t="s">
        <v>89</v>
      </c>
      <c r="AW515" s="14" t="s">
        <v>40</v>
      </c>
      <c r="AX515" s="14" t="s">
        <v>79</v>
      </c>
      <c r="AY515" s="215" t="s">
        <v>160</v>
      </c>
    </row>
    <row r="516" spans="2:51" s="13" customFormat="1" ht="11.25">
      <c r="B516" s="194"/>
      <c r="C516" s="195"/>
      <c r="D516" s="196" t="s">
        <v>172</v>
      </c>
      <c r="E516" s="197" t="s">
        <v>32</v>
      </c>
      <c r="F516" s="198" t="s">
        <v>742</v>
      </c>
      <c r="G516" s="195"/>
      <c r="H516" s="197" t="s">
        <v>32</v>
      </c>
      <c r="I516" s="199"/>
      <c r="J516" s="195"/>
      <c r="K516" s="195"/>
      <c r="L516" s="200"/>
      <c r="M516" s="201"/>
      <c r="N516" s="202"/>
      <c r="O516" s="202"/>
      <c r="P516" s="202"/>
      <c r="Q516" s="202"/>
      <c r="R516" s="202"/>
      <c r="S516" s="202"/>
      <c r="T516" s="203"/>
      <c r="AT516" s="204" t="s">
        <v>172</v>
      </c>
      <c r="AU516" s="204" t="s">
        <v>89</v>
      </c>
      <c r="AV516" s="13" t="s">
        <v>87</v>
      </c>
      <c r="AW516" s="13" t="s">
        <v>40</v>
      </c>
      <c r="AX516" s="13" t="s">
        <v>79</v>
      </c>
      <c r="AY516" s="204" t="s">
        <v>160</v>
      </c>
    </row>
    <row r="517" spans="2:51" s="14" customFormat="1" ht="11.25">
      <c r="B517" s="205"/>
      <c r="C517" s="206"/>
      <c r="D517" s="196" t="s">
        <v>172</v>
      </c>
      <c r="E517" s="207" t="s">
        <v>32</v>
      </c>
      <c r="F517" s="208" t="s">
        <v>743</v>
      </c>
      <c r="G517" s="206"/>
      <c r="H517" s="209">
        <v>150</v>
      </c>
      <c r="I517" s="210"/>
      <c r="J517" s="206"/>
      <c r="K517" s="206"/>
      <c r="L517" s="211"/>
      <c r="M517" s="212"/>
      <c r="N517" s="213"/>
      <c r="O517" s="213"/>
      <c r="P517" s="213"/>
      <c r="Q517" s="213"/>
      <c r="R517" s="213"/>
      <c r="S517" s="213"/>
      <c r="T517" s="214"/>
      <c r="AT517" s="215" t="s">
        <v>172</v>
      </c>
      <c r="AU517" s="215" t="s">
        <v>89</v>
      </c>
      <c r="AV517" s="14" t="s">
        <v>89</v>
      </c>
      <c r="AW517" s="14" t="s">
        <v>40</v>
      </c>
      <c r="AX517" s="14" t="s">
        <v>79</v>
      </c>
      <c r="AY517" s="215" t="s">
        <v>160</v>
      </c>
    </row>
    <row r="518" spans="2:51" s="15" customFormat="1" ht="11.25">
      <c r="B518" s="216"/>
      <c r="C518" s="217"/>
      <c r="D518" s="196" t="s">
        <v>172</v>
      </c>
      <c r="E518" s="218" t="s">
        <v>32</v>
      </c>
      <c r="F518" s="219" t="s">
        <v>177</v>
      </c>
      <c r="G518" s="217"/>
      <c r="H518" s="220">
        <v>1314.527</v>
      </c>
      <c r="I518" s="221"/>
      <c r="J518" s="217"/>
      <c r="K518" s="217"/>
      <c r="L518" s="222"/>
      <c r="M518" s="223"/>
      <c r="N518" s="224"/>
      <c r="O518" s="224"/>
      <c r="P518" s="224"/>
      <c r="Q518" s="224"/>
      <c r="R518" s="224"/>
      <c r="S518" s="224"/>
      <c r="T518" s="225"/>
      <c r="AT518" s="226" t="s">
        <v>172</v>
      </c>
      <c r="AU518" s="226" t="s">
        <v>89</v>
      </c>
      <c r="AV518" s="15" t="s">
        <v>168</v>
      </c>
      <c r="AW518" s="15" t="s">
        <v>40</v>
      </c>
      <c r="AX518" s="15" t="s">
        <v>87</v>
      </c>
      <c r="AY518" s="226" t="s">
        <v>160</v>
      </c>
    </row>
    <row r="519" spans="1:65" s="2" customFormat="1" ht="24.2" customHeight="1">
      <c r="A519" s="37"/>
      <c r="B519" s="38"/>
      <c r="C519" s="176" t="s">
        <v>744</v>
      </c>
      <c r="D519" s="176" t="s">
        <v>163</v>
      </c>
      <c r="E519" s="177" t="s">
        <v>745</v>
      </c>
      <c r="F519" s="178" t="s">
        <v>746</v>
      </c>
      <c r="G519" s="179" t="s">
        <v>166</v>
      </c>
      <c r="H519" s="180">
        <v>3</v>
      </c>
      <c r="I519" s="181"/>
      <c r="J519" s="182">
        <f>ROUND(I519*H519,2)</f>
        <v>0</v>
      </c>
      <c r="K519" s="178" t="s">
        <v>167</v>
      </c>
      <c r="L519" s="42"/>
      <c r="M519" s="183" t="s">
        <v>32</v>
      </c>
      <c r="N519" s="184" t="s">
        <v>50</v>
      </c>
      <c r="O519" s="67"/>
      <c r="P519" s="185">
        <f>O519*H519</f>
        <v>0</v>
      </c>
      <c r="Q519" s="185">
        <v>0</v>
      </c>
      <c r="R519" s="185">
        <f>Q519*H519</f>
        <v>0</v>
      </c>
      <c r="S519" s="185">
        <v>0</v>
      </c>
      <c r="T519" s="186">
        <f>S519*H519</f>
        <v>0</v>
      </c>
      <c r="U519" s="37"/>
      <c r="V519" s="37"/>
      <c r="W519" s="37"/>
      <c r="X519" s="37"/>
      <c r="Y519" s="37"/>
      <c r="Z519" s="37"/>
      <c r="AA519" s="37"/>
      <c r="AB519" s="37"/>
      <c r="AC519" s="37"/>
      <c r="AD519" s="37"/>
      <c r="AE519" s="37"/>
      <c r="AR519" s="187" t="s">
        <v>168</v>
      </c>
      <c r="AT519" s="187" t="s">
        <v>163</v>
      </c>
      <c r="AU519" s="187" t="s">
        <v>89</v>
      </c>
      <c r="AY519" s="19" t="s">
        <v>160</v>
      </c>
      <c r="BE519" s="188">
        <f>IF(N519="základní",J519,0)</f>
        <v>0</v>
      </c>
      <c r="BF519" s="188">
        <f>IF(N519="snížená",J519,0)</f>
        <v>0</v>
      </c>
      <c r="BG519" s="188">
        <f>IF(N519="zákl. přenesená",J519,0)</f>
        <v>0</v>
      </c>
      <c r="BH519" s="188">
        <f>IF(N519="sníž. přenesená",J519,0)</f>
        <v>0</v>
      </c>
      <c r="BI519" s="188">
        <f>IF(N519="nulová",J519,0)</f>
        <v>0</v>
      </c>
      <c r="BJ519" s="19" t="s">
        <v>87</v>
      </c>
      <c r="BK519" s="188">
        <f>ROUND(I519*H519,2)</f>
        <v>0</v>
      </c>
      <c r="BL519" s="19" t="s">
        <v>168</v>
      </c>
      <c r="BM519" s="187" t="s">
        <v>747</v>
      </c>
    </row>
    <row r="520" spans="1:47" s="2" customFormat="1" ht="11.25">
      <c r="A520" s="37"/>
      <c r="B520" s="38"/>
      <c r="C520" s="39"/>
      <c r="D520" s="189" t="s">
        <v>170</v>
      </c>
      <c r="E520" s="39"/>
      <c r="F520" s="190" t="s">
        <v>748</v>
      </c>
      <c r="G520" s="39"/>
      <c r="H520" s="39"/>
      <c r="I520" s="191"/>
      <c r="J520" s="39"/>
      <c r="K520" s="39"/>
      <c r="L520" s="42"/>
      <c r="M520" s="192"/>
      <c r="N520" s="193"/>
      <c r="O520" s="67"/>
      <c r="P520" s="67"/>
      <c r="Q520" s="67"/>
      <c r="R520" s="67"/>
      <c r="S520" s="67"/>
      <c r="T520" s="68"/>
      <c r="U520" s="37"/>
      <c r="V520" s="37"/>
      <c r="W520" s="37"/>
      <c r="X520" s="37"/>
      <c r="Y520" s="37"/>
      <c r="Z520" s="37"/>
      <c r="AA520" s="37"/>
      <c r="AB520" s="37"/>
      <c r="AC520" s="37"/>
      <c r="AD520" s="37"/>
      <c r="AE520" s="37"/>
      <c r="AT520" s="19" t="s">
        <v>170</v>
      </c>
      <c r="AU520" s="19" t="s">
        <v>89</v>
      </c>
    </row>
    <row r="521" spans="1:65" s="2" customFormat="1" ht="24.2" customHeight="1">
      <c r="A521" s="37"/>
      <c r="B521" s="38"/>
      <c r="C521" s="176" t="s">
        <v>749</v>
      </c>
      <c r="D521" s="176" t="s">
        <v>163</v>
      </c>
      <c r="E521" s="177" t="s">
        <v>750</v>
      </c>
      <c r="F521" s="178" t="s">
        <v>751</v>
      </c>
      <c r="G521" s="179" t="s">
        <v>166</v>
      </c>
      <c r="H521" s="180">
        <v>429.765</v>
      </c>
      <c r="I521" s="181"/>
      <c r="J521" s="182">
        <f>ROUND(I521*H521,2)</f>
        <v>0</v>
      </c>
      <c r="K521" s="178" t="s">
        <v>167</v>
      </c>
      <c r="L521" s="42"/>
      <c r="M521" s="183" t="s">
        <v>32</v>
      </c>
      <c r="N521" s="184" t="s">
        <v>50</v>
      </c>
      <c r="O521" s="67"/>
      <c r="P521" s="185">
        <f>O521*H521</f>
        <v>0</v>
      </c>
      <c r="Q521" s="185">
        <v>0</v>
      </c>
      <c r="R521" s="185">
        <f>Q521*H521</f>
        <v>0</v>
      </c>
      <c r="S521" s="185">
        <v>0</v>
      </c>
      <c r="T521" s="186">
        <f>S521*H521</f>
        <v>0</v>
      </c>
      <c r="U521" s="37"/>
      <c r="V521" s="37"/>
      <c r="W521" s="37"/>
      <c r="X521" s="37"/>
      <c r="Y521" s="37"/>
      <c r="Z521" s="37"/>
      <c r="AA521" s="37"/>
      <c r="AB521" s="37"/>
      <c r="AC521" s="37"/>
      <c r="AD521" s="37"/>
      <c r="AE521" s="37"/>
      <c r="AR521" s="187" t="s">
        <v>168</v>
      </c>
      <c r="AT521" s="187" t="s">
        <v>163</v>
      </c>
      <c r="AU521" s="187" t="s">
        <v>89</v>
      </c>
      <c r="AY521" s="19" t="s">
        <v>160</v>
      </c>
      <c r="BE521" s="188">
        <f>IF(N521="základní",J521,0)</f>
        <v>0</v>
      </c>
      <c r="BF521" s="188">
        <f>IF(N521="snížená",J521,0)</f>
        <v>0</v>
      </c>
      <c r="BG521" s="188">
        <f>IF(N521="zákl. přenesená",J521,0)</f>
        <v>0</v>
      </c>
      <c r="BH521" s="188">
        <f>IF(N521="sníž. přenesená",J521,0)</f>
        <v>0</v>
      </c>
      <c r="BI521" s="188">
        <f>IF(N521="nulová",J521,0)</f>
        <v>0</v>
      </c>
      <c r="BJ521" s="19" t="s">
        <v>87</v>
      </c>
      <c r="BK521" s="188">
        <f>ROUND(I521*H521,2)</f>
        <v>0</v>
      </c>
      <c r="BL521" s="19" t="s">
        <v>168</v>
      </c>
      <c r="BM521" s="187" t="s">
        <v>752</v>
      </c>
    </row>
    <row r="522" spans="1:47" s="2" customFormat="1" ht="11.25">
      <c r="A522" s="37"/>
      <c r="B522" s="38"/>
      <c r="C522" s="39"/>
      <c r="D522" s="189" t="s">
        <v>170</v>
      </c>
      <c r="E522" s="39"/>
      <c r="F522" s="190" t="s">
        <v>753</v>
      </c>
      <c r="G522" s="39"/>
      <c r="H522" s="39"/>
      <c r="I522" s="191"/>
      <c r="J522" s="39"/>
      <c r="K522" s="39"/>
      <c r="L522" s="42"/>
      <c r="M522" s="192"/>
      <c r="N522" s="193"/>
      <c r="O522" s="67"/>
      <c r="P522" s="67"/>
      <c r="Q522" s="67"/>
      <c r="R522" s="67"/>
      <c r="S522" s="67"/>
      <c r="T522" s="68"/>
      <c r="U522" s="37"/>
      <c r="V522" s="37"/>
      <c r="W522" s="37"/>
      <c r="X522" s="37"/>
      <c r="Y522" s="37"/>
      <c r="Z522" s="37"/>
      <c r="AA522" s="37"/>
      <c r="AB522" s="37"/>
      <c r="AC522" s="37"/>
      <c r="AD522" s="37"/>
      <c r="AE522" s="37"/>
      <c r="AT522" s="19" t="s">
        <v>170</v>
      </c>
      <c r="AU522" s="19" t="s">
        <v>89</v>
      </c>
    </row>
    <row r="523" spans="2:63" s="12" customFormat="1" ht="22.9" customHeight="1">
      <c r="B523" s="160"/>
      <c r="C523" s="161"/>
      <c r="D523" s="162" t="s">
        <v>78</v>
      </c>
      <c r="E523" s="174" t="s">
        <v>754</v>
      </c>
      <c r="F523" s="174" t="s">
        <v>755</v>
      </c>
      <c r="G523" s="161"/>
      <c r="H523" s="161"/>
      <c r="I523" s="164"/>
      <c r="J523" s="175">
        <f>BK523</f>
        <v>0</v>
      </c>
      <c r="K523" s="161"/>
      <c r="L523" s="166"/>
      <c r="M523" s="167"/>
      <c r="N523" s="168"/>
      <c r="O523" s="168"/>
      <c r="P523" s="169">
        <f>SUM(P524:P525)</f>
        <v>0</v>
      </c>
      <c r="Q523" s="168"/>
      <c r="R523" s="169">
        <f>SUM(R524:R525)</f>
        <v>0</v>
      </c>
      <c r="S523" s="168"/>
      <c r="T523" s="170">
        <f>SUM(T524:T525)</f>
        <v>0</v>
      </c>
      <c r="AR523" s="171" t="s">
        <v>87</v>
      </c>
      <c r="AT523" s="172" t="s">
        <v>78</v>
      </c>
      <c r="AU523" s="172" t="s">
        <v>87</v>
      </c>
      <c r="AY523" s="171" t="s">
        <v>160</v>
      </c>
      <c r="BK523" s="173">
        <f>SUM(BK524:BK525)</f>
        <v>0</v>
      </c>
    </row>
    <row r="524" spans="1:65" s="2" customFormat="1" ht="33" customHeight="1">
      <c r="A524" s="37"/>
      <c r="B524" s="38"/>
      <c r="C524" s="176" t="s">
        <v>756</v>
      </c>
      <c r="D524" s="176" t="s">
        <v>163</v>
      </c>
      <c r="E524" s="177" t="s">
        <v>757</v>
      </c>
      <c r="F524" s="178" t="s">
        <v>758</v>
      </c>
      <c r="G524" s="179" t="s">
        <v>166</v>
      </c>
      <c r="H524" s="180">
        <v>142.11</v>
      </c>
      <c r="I524" s="181"/>
      <c r="J524" s="182">
        <f>ROUND(I524*H524,2)</f>
        <v>0</v>
      </c>
      <c r="K524" s="178" t="s">
        <v>167</v>
      </c>
      <c r="L524" s="42"/>
      <c r="M524" s="183" t="s">
        <v>32</v>
      </c>
      <c r="N524" s="184" t="s">
        <v>50</v>
      </c>
      <c r="O524" s="67"/>
      <c r="P524" s="185">
        <f>O524*H524</f>
        <v>0</v>
      </c>
      <c r="Q524" s="185">
        <v>0</v>
      </c>
      <c r="R524" s="185">
        <f>Q524*H524</f>
        <v>0</v>
      </c>
      <c r="S524" s="185">
        <v>0</v>
      </c>
      <c r="T524" s="186">
        <f>S524*H524</f>
        <v>0</v>
      </c>
      <c r="U524" s="37"/>
      <c r="V524" s="37"/>
      <c r="W524" s="37"/>
      <c r="X524" s="37"/>
      <c r="Y524" s="37"/>
      <c r="Z524" s="37"/>
      <c r="AA524" s="37"/>
      <c r="AB524" s="37"/>
      <c r="AC524" s="37"/>
      <c r="AD524" s="37"/>
      <c r="AE524" s="37"/>
      <c r="AR524" s="187" t="s">
        <v>168</v>
      </c>
      <c r="AT524" s="187" t="s">
        <v>163</v>
      </c>
      <c r="AU524" s="187" t="s">
        <v>89</v>
      </c>
      <c r="AY524" s="19" t="s">
        <v>160</v>
      </c>
      <c r="BE524" s="188">
        <f>IF(N524="základní",J524,0)</f>
        <v>0</v>
      </c>
      <c r="BF524" s="188">
        <f>IF(N524="snížená",J524,0)</f>
        <v>0</v>
      </c>
      <c r="BG524" s="188">
        <f>IF(N524="zákl. přenesená",J524,0)</f>
        <v>0</v>
      </c>
      <c r="BH524" s="188">
        <f>IF(N524="sníž. přenesená",J524,0)</f>
        <v>0</v>
      </c>
      <c r="BI524" s="188">
        <f>IF(N524="nulová",J524,0)</f>
        <v>0</v>
      </c>
      <c r="BJ524" s="19" t="s">
        <v>87</v>
      </c>
      <c r="BK524" s="188">
        <f>ROUND(I524*H524,2)</f>
        <v>0</v>
      </c>
      <c r="BL524" s="19" t="s">
        <v>168</v>
      </c>
      <c r="BM524" s="187" t="s">
        <v>759</v>
      </c>
    </row>
    <row r="525" spans="1:47" s="2" customFormat="1" ht="11.25">
      <c r="A525" s="37"/>
      <c r="B525" s="38"/>
      <c r="C525" s="39"/>
      <c r="D525" s="189" t="s">
        <v>170</v>
      </c>
      <c r="E525" s="39"/>
      <c r="F525" s="190" t="s">
        <v>760</v>
      </c>
      <c r="G525" s="39"/>
      <c r="H525" s="39"/>
      <c r="I525" s="191"/>
      <c r="J525" s="39"/>
      <c r="K525" s="39"/>
      <c r="L525" s="42"/>
      <c r="M525" s="192"/>
      <c r="N525" s="193"/>
      <c r="O525" s="67"/>
      <c r="P525" s="67"/>
      <c r="Q525" s="67"/>
      <c r="R525" s="67"/>
      <c r="S525" s="67"/>
      <c r="T525" s="68"/>
      <c r="U525" s="37"/>
      <c r="V525" s="37"/>
      <c r="W525" s="37"/>
      <c r="X525" s="37"/>
      <c r="Y525" s="37"/>
      <c r="Z525" s="37"/>
      <c r="AA525" s="37"/>
      <c r="AB525" s="37"/>
      <c r="AC525" s="37"/>
      <c r="AD525" s="37"/>
      <c r="AE525" s="37"/>
      <c r="AT525" s="19" t="s">
        <v>170</v>
      </c>
      <c r="AU525" s="19" t="s">
        <v>89</v>
      </c>
    </row>
    <row r="526" spans="2:63" s="12" customFormat="1" ht="25.9" customHeight="1">
      <c r="B526" s="160"/>
      <c r="C526" s="161"/>
      <c r="D526" s="162" t="s">
        <v>78</v>
      </c>
      <c r="E526" s="163" t="s">
        <v>761</v>
      </c>
      <c r="F526" s="163" t="s">
        <v>762</v>
      </c>
      <c r="G526" s="161"/>
      <c r="H526" s="161"/>
      <c r="I526" s="164"/>
      <c r="J526" s="165">
        <f>BK526</f>
        <v>0</v>
      </c>
      <c r="K526" s="161"/>
      <c r="L526" s="166"/>
      <c r="M526" s="167"/>
      <c r="N526" s="168"/>
      <c r="O526" s="168"/>
      <c r="P526" s="169">
        <f>P527+P532+P741+P826+P847+P928+P1012+P1179+P1210+P1246</f>
        <v>0</v>
      </c>
      <c r="Q526" s="168"/>
      <c r="R526" s="169">
        <f>R527+R532+R741+R826+R847+R928+R1012+R1179+R1210+R1246</f>
        <v>34.946147509300005</v>
      </c>
      <c r="S526" s="168"/>
      <c r="T526" s="170">
        <f>T527+T532+T741+T826+T847+T928+T1012+T1179+T1210+T1246</f>
        <v>31.00432776</v>
      </c>
      <c r="AR526" s="171" t="s">
        <v>89</v>
      </c>
      <c r="AT526" s="172" t="s">
        <v>78</v>
      </c>
      <c r="AU526" s="172" t="s">
        <v>79</v>
      </c>
      <c r="AY526" s="171" t="s">
        <v>160</v>
      </c>
      <c r="BK526" s="173">
        <f>BK527+BK532+BK741+BK826+BK847+BK928+BK1012+BK1179+BK1210+BK1246</f>
        <v>0</v>
      </c>
    </row>
    <row r="527" spans="2:63" s="12" customFormat="1" ht="22.9" customHeight="1">
      <c r="B527" s="160"/>
      <c r="C527" s="161"/>
      <c r="D527" s="162" t="s">
        <v>78</v>
      </c>
      <c r="E527" s="174" t="s">
        <v>763</v>
      </c>
      <c r="F527" s="174" t="s">
        <v>764</v>
      </c>
      <c r="G527" s="161"/>
      <c r="H527" s="161"/>
      <c r="I527" s="164"/>
      <c r="J527" s="175">
        <f>BK527</f>
        <v>0</v>
      </c>
      <c r="K527" s="161"/>
      <c r="L527" s="166"/>
      <c r="M527" s="167"/>
      <c r="N527" s="168"/>
      <c r="O527" s="168"/>
      <c r="P527" s="169">
        <f>SUM(P528:P531)</f>
        <v>0</v>
      </c>
      <c r="Q527" s="168"/>
      <c r="R527" s="169">
        <f>SUM(R528:R531)</f>
        <v>0</v>
      </c>
      <c r="S527" s="168"/>
      <c r="T527" s="170">
        <f>SUM(T528:T531)</f>
        <v>14.0343</v>
      </c>
      <c r="AR527" s="171" t="s">
        <v>89</v>
      </c>
      <c r="AT527" s="172" t="s">
        <v>78</v>
      </c>
      <c r="AU527" s="172" t="s">
        <v>87</v>
      </c>
      <c r="AY527" s="171" t="s">
        <v>160</v>
      </c>
      <c r="BK527" s="173">
        <f>SUM(BK528:BK531)</f>
        <v>0</v>
      </c>
    </row>
    <row r="528" spans="1:65" s="2" customFormat="1" ht="16.5" customHeight="1">
      <c r="A528" s="37"/>
      <c r="B528" s="38"/>
      <c r="C528" s="176" t="s">
        <v>765</v>
      </c>
      <c r="D528" s="176" t="s">
        <v>163</v>
      </c>
      <c r="E528" s="177" t="s">
        <v>766</v>
      </c>
      <c r="F528" s="178" t="s">
        <v>767</v>
      </c>
      <c r="G528" s="179" t="s">
        <v>199</v>
      </c>
      <c r="H528" s="180">
        <v>467.81</v>
      </c>
      <c r="I528" s="181"/>
      <c r="J528" s="182">
        <f>ROUND(I528*H528,2)</f>
        <v>0</v>
      </c>
      <c r="K528" s="178" t="s">
        <v>167</v>
      </c>
      <c r="L528" s="42"/>
      <c r="M528" s="183" t="s">
        <v>32</v>
      </c>
      <c r="N528" s="184" t="s">
        <v>50</v>
      </c>
      <c r="O528" s="67"/>
      <c r="P528" s="185">
        <f>O528*H528</f>
        <v>0</v>
      </c>
      <c r="Q528" s="185">
        <v>0</v>
      </c>
      <c r="R528" s="185">
        <f>Q528*H528</f>
        <v>0</v>
      </c>
      <c r="S528" s="185">
        <v>0.03</v>
      </c>
      <c r="T528" s="186">
        <f>S528*H528</f>
        <v>14.0343</v>
      </c>
      <c r="U528" s="37"/>
      <c r="V528" s="37"/>
      <c r="W528" s="37"/>
      <c r="X528" s="37"/>
      <c r="Y528" s="37"/>
      <c r="Z528" s="37"/>
      <c r="AA528" s="37"/>
      <c r="AB528" s="37"/>
      <c r="AC528" s="37"/>
      <c r="AD528" s="37"/>
      <c r="AE528" s="37"/>
      <c r="AR528" s="187" t="s">
        <v>308</v>
      </c>
      <c r="AT528" s="187" t="s">
        <v>163</v>
      </c>
      <c r="AU528" s="187" t="s">
        <v>89</v>
      </c>
      <c r="AY528" s="19" t="s">
        <v>160</v>
      </c>
      <c r="BE528" s="188">
        <f>IF(N528="základní",J528,0)</f>
        <v>0</v>
      </c>
      <c r="BF528" s="188">
        <f>IF(N528="snížená",J528,0)</f>
        <v>0</v>
      </c>
      <c r="BG528" s="188">
        <f>IF(N528="zákl. přenesená",J528,0)</f>
        <v>0</v>
      </c>
      <c r="BH528" s="188">
        <f>IF(N528="sníž. přenesená",J528,0)</f>
        <v>0</v>
      </c>
      <c r="BI528" s="188">
        <f>IF(N528="nulová",J528,0)</f>
        <v>0</v>
      </c>
      <c r="BJ528" s="19" t="s">
        <v>87</v>
      </c>
      <c r="BK528" s="188">
        <f>ROUND(I528*H528,2)</f>
        <v>0</v>
      </c>
      <c r="BL528" s="19" t="s">
        <v>308</v>
      </c>
      <c r="BM528" s="187" t="s">
        <v>768</v>
      </c>
    </row>
    <row r="529" spans="1:47" s="2" customFormat="1" ht="11.25">
      <c r="A529" s="37"/>
      <c r="B529" s="38"/>
      <c r="C529" s="39"/>
      <c r="D529" s="189" t="s">
        <v>170</v>
      </c>
      <c r="E529" s="39"/>
      <c r="F529" s="190" t="s">
        <v>769</v>
      </c>
      <c r="G529" s="39"/>
      <c r="H529" s="39"/>
      <c r="I529" s="191"/>
      <c r="J529" s="39"/>
      <c r="K529" s="39"/>
      <c r="L529" s="42"/>
      <c r="M529" s="192"/>
      <c r="N529" s="193"/>
      <c r="O529" s="67"/>
      <c r="P529" s="67"/>
      <c r="Q529" s="67"/>
      <c r="R529" s="67"/>
      <c r="S529" s="67"/>
      <c r="T529" s="68"/>
      <c r="U529" s="37"/>
      <c r="V529" s="37"/>
      <c r="W529" s="37"/>
      <c r="X529" s="37"/>
      <c r="Y529" s="37"/>
      <c r="Z529" s="37"/>
      <c r="AA529" s="37"/>
      <c r="AB529" s="37"/>
      <c r="AC529" s="37"/>
      <c r="AD529" s="37"/>
      <c r="AE529" s="37"/>
      <c r="AT529" s="19" t="s">
        <v>170</v>
      </c>
      <c r="AU529" s="19" t="s">
        <v>89</v>
      </c>
    </row>
    <row r="530" spans="2:51" s="13" customFormat="1" ht="11.25">
      <c r="B530" s="194"/>
      <c r="C530" s="195"/>
      <c r="D530" s="196" t="s">
        <v>172</v>
      </c>
      <c r="E530" s="197" t="s">
        <v>32</v>
      </c>
      <c r="F530" s="198" t="s">
        <v>770</v>
      </c>
      <c r="G530" s="195"/>
      <c r="H530" s="197" t="s">
        <v>32</v>
      </c>
      <c r="I530" s="199"/>
      <c r="J530" s="195"/>
      <c r="K530" s="195"/>
      <c r="L530" s="200"/>
      <c r="M530" s="201"/>
      <c r="N530" s="202"/>
      <c r="O530" s="202"/>
      <c r="P530" s="202"/>
      <c r="Q530" s="202"/>
      <c r="R530" s="202"/>
      <c r="S530" s="202"/>
      <c r="T530" s="203"/>
      <c r="AT530" s="204" t="s">
        <v>172</v>
      </c>
      <c r="AU530" s="204" t="s">
        <v>89</v>
      </c>
      <c r="AV530" s="13" t="s">
        <v>87</v>
      </c>
      <c r="AW530" s="13" t="s">
        <v>40</v>
      </c>
      <c r="AX530" s="13" t="s">
        <v>79</v>
      </c>
      <c r="AY530" s="204" t="s">
        <v>160</v>
      </c>
    </row>
    <row r="531" spans="2:51" s="14" customFormat="1" ht="11.25">
      <c r="B531" s="205"/>
      <c r="C531" s="206"/>
      <c r="D531" s="196" t="s">
        <v>172</v>
      </c>
      <c r="E531" s="207" t="s">
        <v>32</v>
      </c>
      <c r="F531" s="208" t="s">
        <v>771</v>
      </c>
      <c r="G531" s="206"/>
      <c r="H531" s="209">
        <v>467.81</v>
      </c>
      <c r="I531" s="210"/>
      <c r="J531" s="206"/>
      <c r="K531" s="206"/>
      <c r="L531" s="211"/>
      <c r="M531" s="212"/>
      <c r="N531" s="213"/>
      <c r="O531" s="213"/>
      <c r="P531" s="213"/>
      <c r="Q531" s="213"/>
      <c r="R531" s="213"/>
      <c r="S531" s="213"/>
      <c r="T531" s="214"/>
      <c r="AT531" s="215" t="s">
        <v>172</v>
      </c>
      <c r="AU531" s="215" t="s">
        <v>89</v>
      </c>
      <c r="AV531" s="14" t="s">
        <v>89</v>
      </c>
      <c r="AW531" s="14" t="s">
        <v>40</v>
      </c>
      <c r="AX531" s="14" t="s">
        <v>87</v>
      </c>
      <c r="AY531" s="215" t="s">
        <v>160</v>
      </c>
    </row>
    <row r="532" spans="2:63" s="12" customFormat="1" ht="22.9" customHeight="1">
      <c r="B532" s="160"/>
      <c r="C532" s="161"/>
      <c r="D532" s="162" t="s">
        <v>78</v>
      </c>
      <c r="E532" s="174" t="s">
        <v>772</v>
      </c>
      <c r="F532" s="174" t="s">
        <v>773</v>
      </c>
      <c r="G532" s="161"/>
      <c r="H532" s="161"/>
      <c r="I532" s="164"/>
      <c r="J532" s="175">
        <f>BK532</f>
        <v>0</v>
      </c>
      <c r="K532" s="161"/>
      <c r="L532" s="166"/>
      <c r="M532" s="167"/>
      <c r="N532" s="168"/>
      <c r="O532" s="168"/>
      <c r="P532" s="169">
        <f>SUM(P533:P740)</f>
        <v>0</v>
      </c>
      <c r="Q532" s="168"/>
      <c r="R532" s="169">
        <f>SUM(R533:R740)</f>
        <v>13.5979311193</v>
      </c>
      <c r="S532" s="168"/>
      <c r="T532" s="170">
        <f>SUM(T533:T740)</f>
        <v>0</v>
      </c>
      <c r="AR532" s="171" t="s">
        <v>89</v>
      </c>
      <c r="AT532" s="172" t="s">
        <v>78</v>
      </c>
      <c r="AU532" s="172" t="s">
        <v>87</v>
      </c>
      <c r="AY532" s="171" t="s">
        <v>160</v>
      </c>
      <c r="BK532" s="173">
        <f>SUM(BK533:BK740)</f>
        <v>0</v>
      </c>
    </row>
    <row r="533" spans="1:65" s="2" customFormat="1" ht="33" customHeight="1">
      <c r="A533" s="37"/>
      <c r="B533" s="38"/>
      <c r="C533" s="176" t="s">
        <v>774</v>
      </c>
      <c r="D533" s="176" t="s">
        <v>163</v>
      </c>
      <c r="E533" s="177" t="s">
        <v>775</v>
      </c>
      <c r="F533" s="178" t="s">
        <v>776</v>
      </c>
      <c r="G533" s="179" t="s">
        <v>199</v>
      </c>
      <c r="H533" s="180">
        <v>18.328</v>
      </c>
      <c r="I533" s="181"/>
      <c r="J533" s="182">
        <f>ROUND(I533*H533,2)</f>
        <v>0</v>
      </c>
      <c r="K533" s="178" t="s">
        <v>167</v>
      </c>
      <c r="L533" s="42"/>
      <c r="M533" s="183" t="s">
        <v>32</v>
      </c>
      <c r="N533" s="184" t="s">
        <v>50</v>
      </c>
      <c r="O533" s="67"/>
      <c r="P533" s="185">
        <f>O533*H533</f>
        <v>0</v>
      </c>
      <c r="Q533" s="185">
        <v>0.01213</v>
      </c>
      <c r="R533" s="185">
        <f>Q533*H533</f>
        <v>0.22231863999999998</v>
      </c>
      <c r="S533" s="185">
        <v>0</v>
      </c>
      <c r="T533" s="186">
        <f>S533*H533</f>
        <v>0</v>
      </c>
      <c r="U533" s="37"/>
      <c r="V533" s="37"/>
      <c r="W533" s="37"/>
      <c r="X533" s="37"/>
      <c r="Y533" s="37"/>
      <c r="Z533" s="37"/>
      <c r="AA533" s="37"/>
      <c r="AB533" s="37"/>
      <c r="AC533" s="37"/>
      <c r="AD533" s="37"/>
      <c r="AE533" s="37"/>
      <c r="AR533" s="187" t="s">
        <v>308</v>
      </c>
      <c r="AT533" s="187" t="s">
        <v>163</v>
      </c>
      <c r="AU533" s="187" t="s">
        <v>89</v>
      </c>
      <c r="AY533" s="19" t="s">
        <v>160</v>
      </c>
      <c r="BE533" s="188">
        <f>IF(N533="základní",J533,0)</f>
        <v>0</v>
      </c>
      <c r="BF533" s="188">
        <f>IF(N533="snížená",J533,0)</f>
        <v>0</v>
      </c>
      <c r="BG533" s="188">
        <f>IF(N533="zákl. přenesená",J533,0)</f>
        <v>0</v>
      </c>
      <c r="BH533" s="188">
        <f>IF(N533="sníž. přenesená",J533,0)</f>
        <v>0</v>
      </c>
      <c r="BI533" s="188">
        <f>IF(N533="nulová",J533,0)</f>
        <v>0</v>
      </c>
      <c r="BJ533" s="19" t="s">
        <v>87</v>
      </c>
      <c r="BK533" s="188">
        <f>ROUND(I533*H533,2)</f>
        <v>0</v>
      </c>
      <c r="BL533" s="19" t="s">
        <v>308</v>
      </c>
      <c r="BM533" s="187" t="s">
        <v>777</v>
      </c>
    </row>
    <row r="534" spans="1:47" s="2" customFormat="1" ht="11.25">
      <c r="A534" s="37"/>
      <c r="B534" s="38"/>
      <c r="C534" s="39"/>
      <c r="D534" s="189" t="s">
        <v>170</v>
      </c>
      <c r="E534" s="39"/>
      <c r="F534" s="190" t="s">
        <v>778</v>
      </c>
      <c r="G534" s="39"/>
      <c r="H534" s="39"/>
      <c r="I534" s="191"/>
      <c r="J534" s="39"/>
      <c r="K534" s="39"/>
      <c r="L534" s="42"/>
      <c r="M534" s="192"/>
      <c r="N534" s="193"/>
      <c r="O534" s="67"/>
      <c r="P534" s="67"/>
      <c r="Q534" s="67"/>
      <c r="R534" s="67"/>
      <c r="S534" s="67"/>
      <c r="T534" s="68"/>
      <c r="U534" s="37"/>
      <c r="V534" s="37"/>
      <c r="W534" s="37"/>
      <c r="X534" s="37"/>
      <c r="Y534" s="37"/>
      <c r="Z534" s="37"/>
      <c r="AA534" s="37"/>
      <c r="AB534" s="37"/>
      <c r="AC534" s="37"/>
      <c r="AD534" s="37"/>
      <c r="AE534" s="37"/>
      <c r="AT534" s="19" t="s">
        <v>170</v>
      </c>
      <c r="AU534" s="19" t="s">
        <v>89</v>
      </c>
    </row>
    <row r="535" spans="2:51" s="13" customFormat="1" ht="11.25">
      <c r="B535" s="194"/>
      <c r="C535" s="195"/>
      <c r="D535" s="196" t="s">
        <v>172</v>
      </c>
      <c r="E535" s="197" t="s">
        <v>32</v>
      </c>
      <c r="F535" s="198" t="s">
        <v>779</v>
      </c>
      <c r="G535" s="195"/>
      <c r="H535" s="197" t="s">
        <v>32</v>
      </c>
      <c r="I535" s="199"/>
      <c r="J535" s="195"/>
      <c r="K535" s="195"/>
      <c r="L535" s="200"/>
      <c r="M535" s="201"/>
      <c r="N535" s="202"/>
      <c r="O535" s="202"/>
      <c r="P535" s="202"/>
      <c r="Q535" s="202"/>
      <c r="R535" s="202"/>
      <c r="S535" s="202"/>
      <c r="T535" s="203"/>
      <c r="AT535" s="204" t="s">
        <v>172</v>
      </c>
      <c r="AU535" s="204" t="s">
        <v>89</v>
      </c>
      <c r="AV535" s="13" t="s">
        <v>87</v>
      </c>
      <c r="AW535" s="13" t="s">
        <v>40</v>
      </c>
      <c r="AX535" s="13" t="s">
        <v>79</v>
      </c>
      <c r="AY535" s="204" t="s">
        <v>160</v>
      </c>
    </row>
    <row r="536" spans="2:51" s="14" customFormat="1" ht="11.25">
      <c r="B536" s="205"/>
      <c r="C536" s="206"/>
      <c r="D536" s="196" t="s">
        <v>172</v>
      </c>
      <c r="E536" s="207" t="s">
        <v>32</v>
      </c>
      <c r="F536" s="208" t="s">
        <v>780</v>
      </c>
      <c r="G536" s="206"/>
      <c r="H536" s="209">
        <v>1.92</v>
      </c>
      <c r="I536" s="210"/>
      <c r="J536" s="206"/>
      <c r="K536" s="206"/>
      <c r="L536" s="211"/>
      <c r="M536" s="212"/>
      <c r="N536" s="213"/>
      <c r="O536" s="213"/>
      <c r="P536" s="213"/>
      <c r="Q536" s="213"/>
      <c r="R536" s="213"/>
      <c r="S536" s="213"/>
      <c r="T536" s="214"/>
      <c r="AT536" s="215" t="s">
        <v>172</v>
      </c>
      <c r="AU536" s="215" t="s">
        <v>89</v>
      </c>
      <c r="AV536" s="14" t="s">
        <v>89</v>
      </c>
      <c r="AW536" s="14" t="s">
        <v>40</v>
      </c>
      <c r="AX536" s="14" t="s">
        <v>79</v>
      </c>
      <c r="AY536" s="215" t="s">
        <v>160</v>
      </c>
    </row>
    <row r="537" spans="2:51" s="14" customFormat="1" ht="11.25">
      <c r="B537" s="205"/>
      <c r="C537" s="206"/>
      <c r="D537" s="196" t="s">
        <v>172</v>
      </c>
      <c r="E537" s="207" t="s">
        <v>32</v>
      </c>
      <c r="F537" s="208" t="s">
        <v>781</v>
      </c>
      <c r="G537" s="206"/>
      <c r="H537" s="209">
        <v>1.26</v>
      </c>
      <c r="I537" s="210"/>
      <c r="J537" s="206"/>
      <c r="K537" s="206"/>
      <c r="L537" s="211"/>
      <c r="M537" s="212"/>
      <c r="N537" s="213"/>
      <c r="O537" s="213"/>
      <c r="P537" s="213"/>
      <c r="Q537" s="213"/>
      <c r="R537" s="213"/>
      <c r="S537" s="213"/>
      <c r="T537" s="214"/>
      <c r="AT537" s="215" t="s">
        <v>172</v>
      </c>
      <c r="AU537" s="215" t="s">
        <v>89</v>
      </c>
      <c r="AV537" s="14" t="s">
        <v>89</v>
      </c>
      <c r="AW537" s="14" t="s">
        <v>40</v>
      </c>
      <c r="AX537" s="14" t="s">
        <v>79</v>
      </c>
      <c r="AY537" s="215" t="s">
        <v>160</v>
      </c>
    </row>
    <row r="538" spans="2:51" s="14" customFormat="1" ht="11.25">
      <c r="B538" s="205"/>
      <c r="C538" s="206"/>
      <c r="D538" s="196" t="s">
        <v>172</v>
      </c>
      <c r="E538" s="207" t="s">
        <v>32</v>
      </c>
      <c r="F538" s="208" t="s">
        <v>782</v>
      </c>
      <c r="G538" s="206"/>
      <c r="H538" s="209">
        <v>1.68</v>
      </c>
      <c r="I538" s="210"/>
      <c r="J538" s="206"/>
      <c r="K538" s="206"/>
      <c r="L538" s="211"/>
      <c r="M538" s="212"/>
      <c r="N538" s="213"/>
      <c r="O538" s="213"/>
      <c r="P538" s="213"/>
      <c r="Q538" s="213"/>
      <c r="R538" s="213"/>
      <c r="S538" s="213"/>
      <c r="T538" s="214"/>
      <c r="AT538" s="215" t="s">
        <v>172</v>
      </c>
      <c r="AU538" s="215" t="s">
        <v>89</v>
      </c>
      <c r="AV538" s="14" t="s">
        <v>89</v>
      </c>
      <c r="AW538" s="14" t="s">
        <v>40</v>
      </c>
      <c r="AX538" s="14" t="s">
        <v>79</v>
      </c>
      <c r="AY538" s="215" t="s">
        <v>160</v>
      </c>
    </row>
    <row r="539" spans="2:51" s="14" customFormat="1" ht="11.25">
      <c r="B539" s="205"/>
      <c r="C539" s="206"/>
      <c r="D539" s="196" t="s">
        <v>172</v>
      </c>
      <c r="E539" s="207" t="s">
        <v>32</v>
      </c>
      <c r="F539" s="208" t="s">
        <v>783</v>
      </c>
      <c r="G539" s="206"/>
      <c r="H539" s="209">
        <v>2.45</v>
      </c>
      <c r="I539" s="210"/>
      <c r="J539" s="206"/>
      <c r="K539" s="206"/>
      <c r="L539" s="211"/>
      <c r="M539" s="212"/>
      <c r="N539" s="213"/>
      <c r="O539" s="213"/>
      <c r="P539" s="213"/>
      <c r="Q539" s="213"/>
      <c r="R539" s="213"/>
      <c r="S539" s="213"/>
      <c r="T539" s="214"/>
      <c r="AT539" s="215" t="s">
        <v>172</v>
      </c>
      <c r="AU539" s="215" t="s">
        <v>89</v>
      </c>
      <c r="AV539" s="14" t="s">
        <v>89</v>
      </c>
      <c r="AW539" s="14" t="s">
        <v>40</v>
      </c>
      <c r="AX539" s="14" t="s">
        <v>79</v>
      </c>
      <c r="AY539" s="215" t="s">
        <v>160</v>
      </c>
    </row>
    <row r="540" spans="2:51" s="14" customFormat="1" ht="11.25">
      <c r="B540" s="205"/>
      <c r="C540" s="206"/>
      <c r="D540" s="196" t="s">
        <v>172</v>
      </c>
      <c r="E540" s="207" t="s">
        <v>32</v>
      </c>
      <c r="F540" s="208" t="s">
        <v>784</v>
      </c>
      <c r="G540" s="206"/>
      <c r="H540" s="209">
        <v>4.099</v>
      </c>
      <c r="I540" s="210"/>
      <c r="J540" s="206"/>
      <c r="K540" s="206"/>
      <c r="L540" s="211"/>
      <c r="M540" s="212"/>
      <c r="N540" s="213"/>
      <c r="O540" s="213"/>
      <c r="P540" s="213"/>
      <c r="Q540" s="213"/>
      <c r="R540" s="213"/>
      <c r="S540" s="213"/>
      <c r="T540" s="214"/>
      <c r="AT540" s="215" t="s">
        <v>172</v>
      </c>
      <c r="AU540" s="215" t="s">
        <v>89</v>
      </c>
      <c r="AV540" s="14" t="s">
        <v>89</v>
      </c>
      <c r="AW540" s="14" t="s">
        <v>40</v>
      </c>
      <c r="AX540" s="14" t="s">
        <v>79</v>
      </c>
      <c r="AY540" s="215" t="s">
        <v>160</v>
      </c>
    </row>
    <row r="541" spans="2:51" s="14" customFormat="1" ht="11.25">
      <c r="B541" s="205"/>
      <c r="C541" s="206"/>
      <c r="D541" s="196" t="s">
        <v>172</v>
      </c>
      <c r="E541" s="207" t="s">
        <v>32</v>
      </c>
      <c r="F541" s="208" t="s">
        <v>785</v>
      </c>
      <c r="G541" s="206"/>
      <c r="H541" s="209">
        <v>2.869</v>
      </c>
      <c r="I541" s="210"/>
      <c r="J541" s="206"/>
      <c r="K541" s="206"/>
      <c r="L541" s="211"/>
      <c r="M541" s="212"/>
      <c r="N541" s="213"/>
      <c r="O541" s="213"/>
      <c r="P541" s="213"/>
      <c r="Q541" s="213"/>
      <c r="R541" s="213"/>
      <c r="S541" s="213"/>
      <c r="T541" s="214"/>
      <c r="AT541" s="215" t="s">
        <v>172</v>
      </c>
      <c r="AU541" s="215" t="s">
        <v>89</v>
      </c>
      <c r="AV541" s="14" t="s">
        <v>89</v>
      </c>
      <c r="AW541" s="14" t="s">
        <v>40</v>
      </c>
      <c r="AX541" s="14" t="s">
        <v>79</v>
      </c>
      <c r="AY541" s="215" t="s">
        <v>160</v>
      </c>
    </row>
    <row r="542" spans="2:51" s="14" customFormat="1" ht="11.25">
      <c r="B542" s="205"/>
      <c r="C542" s="206"/>
      <c r="D542" s="196" t="s">
        <v>172</v>
      </c>
      <c r="E542" s="207" t="s">
        <v>32</v>
      </c>
      <c r="F542" s="208" t="s">
        <v>786</v>
      </c>
      <c r="G542" s="206"/>
      <c r="H542" s="209">
        <v>4.05</v>
      </c>
      <c r="I542" s="210"/>
      <c r="J542" s="206"/>
      <c r="K542" s="206"/>
      <c r="L542" s="211"/>
      <c r="M542" s="212"/>
      <c r="N542" s="213"/>
      <c r="O542" s="213"/>
      <c r="P542" s="213"/>
      <c r="Q542" s="213"/>
      <c r="R542" s="213"/>
      <c r="S542" s="213"/>
      <c r="T542" s="214"/>
      <c r="AT542" s="215" t="s">
        <v>172</v>
      </c>
      <c r="AU542" s="215" t="s">
        <v>89</v>
      </c>
      <c r="AV542" s="14" t="s">
        <v>89</v>
      </c>
      <c r="AW542" s="14" t="s">
        <v>40</v>
      </c>
      <c r="AX542" s="14" t="s">
        <v>79</v>
      </c>
      <c r="AY542" s="215" t="s">
        <v>160</v>
      </c>
    </row>
    <row r="543" spans="2:51" s="15" customFormat="1" ht="11.25">
      <c r="B543" s="216"/>
      <c r="C543" s="217"/>
      <c r="D543" s="196" t="s">
        <v>172</v>
      </c>
      <c r="E543" s="218" t="s">
        <v>32</v>
      </c>
      <c r="F543" s="219" t="s">
        <v>177</v>
      </c>
      <c r="G543" s="217"/>
      <c r="H543" s="220">
        <v>18.328</v>
      </c>
      <c r="I543" s="221"/>
      <c r="J543" s="217"/>
      <c r="K543" s="217"/>
      <c r="L543" s="222"/>
      <c r="M543" s="223"/>
      <c r="N543" s="224"/>
      <c r="O543" s="224"/>
      <c r="P543" s="224"/>
      <c r="Q543" s="224"/>
      <c r="R543" s="224"/>
      <c r="S543" s="224"/>
      <c r="T543" s="225"/>
      <c r="AT543" s="226" t="s">
        <v>172</v>
      </c>
      <c r="AU543" s="226" t="s">
        <v>89</v>
      </c>
      <c r="AV543" s="15" t="s">
        <v>168</v>
      </c>
      <c r="AW543" s="15" t="s">
        <v>40</v>
      </c>
      <c r="AX543" s="15" t="s">
        <v>87</v>
      </c>
      <c r="AY543" s="226" t="s">
        <v>160</v>
      </c>
    </row>
    <row r="544" spans="1:65" s="2" customFormat="1" ht="37.9" customHeight="1">
      <c r="A544" s="37"/>
      <c r="B544" s="38"/>
      <c r="C544" s="176" t="s">
        <v>787</v>
      </c>
      <c r="D544" s="176" t="s">
        <v>163</v>
      </c>
      <c r="E544" s="177" t="s">
        <v>788</v>
      </c>
      <c r="F544" s="178" t="s">
        <v>789</v>
      </c>
      <c r="G544" s="179" t="s">
        <v>199</v>
      </c>
      <c r="H544" s="180">
        <v>26.996</v>
      </c>
      <c r="I544" s="181"/>
      <c r="J544" s="182">
        <f>ROUND(I544*H544,2)</f>
        <v>0</v>
      </c>
      <c r="K544" s="178" t="s">
        <v>167</v>
      </c>
      <c r="L544" s="42"/>
      <c r="M544" s="183" t="s">
        <v>32</v>
      </c>
      <c r="N544" s="184" t="s">
        <v>50</v>
      </c>
      <c r="O544" s="67"/>
      <c r="P544" s="185">
        <f>O544*H544</f>
        <v>0</v>
      </c>
      <c r="Q544" s="185">
        <v>0.0284146</v>
      </c>
      <c r="R544" s="185">
        <f>Q544*H544</f>
        <v>0.7670805416</v>
      </c>
      <c r="S544" s="185">
        <v>0</v>
      </c>
      <c r="T544" s="186">
        <f>S544*H544</f>
        <v>0</v>
      </c>
      <c r="U544" s="37"/>
      <c r="V544" s="37"/>
      <c r="W544" s="37"/>
      <c r="X544" s="37"/>
      <c r="Y544" s="37"/>
      <c r="Z544" s="37"/>
      <c r="AA544" s="37"/>
      <c r="AB544" s="37"/>
      <c r="AC544" s="37"/>
      <c r="AD544" s="37"/>
      <c r="AE544" s="37"/>
      <c r="AR544" s="187" t="s">
        <v>308</v>
      </c>
      <c r="AT544" s="187" t="s">
        <v>163</v>
      </c>
      <c r="AU544" s="187" t="s">
        <v>89</v>
      </c>
      <c r="AY544" s="19" t="s">
        <v>160</v>
      </c>
      <c r="BE544" s="188">
        <f>IF(N544="základní",J544,0)</f>
        <v>0</v>
      </c>
      <c r="BF544" s="188">
        <f>IF(N544="snížená",J544,0)</f>
        <v>0</v>
      </c>
      <c r="BG544" s="188">
        <f>IF(N544="zákl. přenesená",J544,0)</f>
        <v>0</v>
      </c>
      <c r="BH544" s="188">
        <f>IF(N544="sníž. přenesená",J544,0)</f>
        <v>0</v>
      </c>
      <c r="BI544" s="188">
        <f>IF(N544="nulová",J544,0)</f>
        <v>0</v>
      </c>
      <c r="BJ544" s="19" t="s">
        <v>87</v>
      </c>
      <c r="BK544" s="188">
        <f>ROUND(I544*H544,2)</f>
        <v>0</v>
      </c>
      <c r="BL544" s="19" t="s">
        <v>308</v>
      </c>
      <c r="BM544" s="187" t="s">
        <v>790</v>
      </c>
    </row>
    <row r="545" spans="1:47" s="2" customFormat="1" ht="11.25">
      <c r="A545" s="37"/>
      <c r="B545" s="38"/>
      <c r="C545" s="39"/>
      <c r="D545" s="189" t="s">
        <v>170</v>
      </c>
      <c r="E545" s="39"/>
      <c r="F545" s="190" t="s">
        <v>791</v>
      </c>
      <c r="G545" s="39"/>
      <c r="H545" s="39"/>
      <c r="I545" s="191"/>
      <c r="J545" s="39"/>
      <c r="K545" s="39"/>
      <c r="L545" s="42"/>
      <c r="M545" s="192"/>
      <c r="N545" s="193"/>
      <c r="O545" s="67"/>
      <c r="P545" s="67"/>
      <c r="Q545" s="67"/>
      <c r="R545" s="67"/>
      <c r="S545" s="67"/>
      <c r="T545" s="68"/>
      <c r="U545" s="37"/>
      <c r="V545" s="37"/>
      <c r="W545" s="37"/>
      <c r="X545" s="37"/>
      <c r="Y545" s="37"/>
      <c r="Z545" s="37"/>
      <c r="AA545" s="37"/>
      <c r="AB545" s="37"/>
      <c r="AC545" s="37"/>
      <c r="AD545" s="37"/>
      <c r="AE545" s="37"/>
      <c r="AT545" s="19" t="s">
        <v>170</v>
      </c>
      <c r="AU545" s="19" t="s">
        <v>89</v>
      </c>
    </row>
    <row r="546" spans="2:51" s="13" customFormat="1" ht="11.25">
      <c r="B546" s="194"/>
      <c r="C546" s="195"/>
      <c r="D546" s="196" t="s">
        <v>172</v>
      </c>
      <c r="E546" s="197" t="s">
        <v>32</v>
      </c>
      <c r="F546" s="198" t="s">
        <v>792</v>
      </c>
      <c r="G546" s="195"/>
      <c r="H546" s="197" t="s">
        <v>32</v>
      </c>
      <c r="I546" s="199"/>
      <c r="J546" s="195"/>
      <c r="K546" s="195"/>
      <c r="L546" s="200"/>
      <c r="M546" s="201"/>
      <c r="N546" s="202"/>
      <c r="O546" s="202"/>
      <c r="P546" s="202"/>
      <c r="Q546" s="202"/>
      <c r="R546" s="202"/>
      <c r="S546" s="202"/>
      <c r="T546" s="203"/>
      <c r="AT546" s="204" t="s">
        <v>172</v>
      </c>
      <c r="AU546" s="204" t="s">
        <v>89</v>
      </c>
      <c r="AV546" s="13" t="s">
        <v>87</v>
      </c>
      <c r="AW546" s="13" t="s">
        <v>40</v>
      </c>
      <c r="AX546" s="13" t="s">
        <v>79</v>
      </c>
      <c r="AY546" s="204" t="s">
        <v>160</v>
      </c>
    </row>
    <row r="547" spans="2:51" s="14" customFormat="1" ht="11.25">
      <c r="B547" s="205"/>
      <c r="C547" s="206"/>
      <c r="D547" s="196" t="s">
        <v>172</v>
      </c>
      <c r="E547" s="207" t="s">
        <v>32</v>
      </c>
      <c r="F547" s="208" t="s">
        <v>793</v>
      </c>
      <c r="G547" s="206"/>
      <c r="H547" s="209">
        <v>3.4</v>
      </c>
      <c r="I547" s="210"/>
      <c r="J547" s="206"/>
      <c r="K547" s="206"/>
      <c r="L547" s="211"/>
      <c r="M547" s="212"/>
      <c r="N547" s="213"/>
      <c r="O547" s="213"/>
      <c r="P547" s="213"/>
      <c r="Q547" s="213"/>
      <c r="R547" s="213"/>
      <c r="S547" s="213"/>
      <c r="T547" s="214"/>
      <c r="AT547" s="215" t="s">
        <v>172</v>
      </c>
      <c r="AU547" s="215" t="s">
        <v>89</v>
      </c>
      <c r="AV547" s="14" t="s">
        <v>89</v>
      </c>
      <c r="AW547" s="14" t="s">
        <v>40</v>
      </c>
      <c r="AX547" s="14" t="s">
        <v>79</v>
      </c>
      <c r="AY547" s="215" t="s">
        <v>160</v>
      </c>
    </row>
    <row r="548" spans="2:51" s="13" customFormat="1" ht="11.25">
      <c r="B548" s="194"/>
      <c r="C548" s="195"/>
      <c r="D548" s="196" t="s">
        <v>172</v>
      </c>
      <c r="E548" s="197" t="s">
        <v>32</v>
      </c>
      <c r="F548" s="198" t="s">
        <v>794</v>
      </c>
      <c r="G548" s="195"/>
      <c r="H548" s="197" t="s">
        <v>32</v>
      </c>
      <c r="I548" s="199"/>
      <c r="J548" s="195"/>
      <c r="K548" s="195"/>
      <c r="L548" s="200"/>
      <c r="M548" s="201"/>
      <c r="N548" s="202"/>
      <c r="O548" s="202"/>
      <c r="P548" s="202"/>
      <c r="Q548" s="202"/>
      <c r="R548" s="202"/>
      <c r="S548" s="202"/>
      <c r="T548" s="203"/>
      <c r="AT548" s="204" t="s">
        <v>172</v>
      </c>
      <c r="AU548" s="204" t="s">
        <v>89</v>
      </c>
      <c r="AV548" s="13" t="s">
        <v>87</v>
      </c>
      <c r="AW548" s="13" t="s">
        <v>40</v>
      </c>
      <c r="AX548" s="13" t="s">
        <v>79</v>
      </c>
      <c r="AY548" s="204" t="s">
        <v>160</v>
      </c>
    </row>
    <row r="549" spans="2:51" s="14" customFormat="1" ht="11.25">
      <c r="B549" s="205"/>
      <c r="C549" s="206"/>
      <c r="D549" s="196" t="s">
        <v>172</v>
      </c>
      <c r="E549" s="207" t="s">
        <v>32</v>
      </c>
      <c r="F549" s="208" t="s">
        <v>795</v>
      </c>
      <c r="G549" s="206"/>
      <c r="H549" s="209">
        <v>23.596</v>
      </c>
      <c r="I549" s="210"/>
      <c r="J549" s="206"/>
      <c r="K549" s="206"/>
      <c r="L549" s="211"/>
      <c r="M549" s="212"/>
      <c r="N549" s="213"/>
      <c r="O549" s="213"/>
      <c r="P549" s="213"/>
      <c r="Q549" s="213"/>
      <c r="R549" s="213"/>
      <c r="S549" s="213"/>
      <c r="T549" s="214"/>
      <c r="AT549" s="215" t="s">
        <v>172</v>
      </c>
      <c r="AU549" s="215" t="s">
        <v>89</v>
      </c>
      <c r="AV549" s="14" t="s">
        <v>89</v>
      </c>
      <c r="AW549" s="14" t="s">
        <v>40</v>
      </c>
      <c r="AX549" s="14" t="s">
        <v>79</v>
      </c>
      <c r="AY549" s="215" t="s">
        <v>160</v>
      </c>
    </row>
    <row r="550" spans="2:51" s="15" customFormat="1" ht="11.25">
      <c r="B550" s="216"/>
      <c r="C550" s="217"/>
      <c r="D550" s="196" t="s">
        <v>172</v>
      </c>
      <c r="E550" s="218" t="s">
        <v>32</v>
      </c>
      <c r="F550" s="219" t="s">
        <v>177</v>
      </c>
      <c r="G550" s="217"/>
      <c r="H550" s="220">
        <v>26.996</v>
      </c>
      <c r="I550" s="221"/>
      <c r="J550" s="217"/>
      <c r="K550" s="217"/>
      <c r="L550" s="222"/>
      <c r="M550" s="223"/>
      <c r="N550" s="224"/>
      <c r="O550" s="224"/>
      <c r="P550" s="224"/>
      <c r="Q550" s="224"/>
      <c r="R550" s="224"/>
      <c r="S550" s="224"/>
      <c r="T550" s="225"/>
      <c r="AT550" s="226" t="s">
        <v>172</v>
      </c>
      <c r="AU550" s="226" t="s">
        <v>89</v>
      </c>
      <c r="AV550" s="15" t="s">
        <v>168</v>
      </c>
      <c r="AW550" s="15" t="s">
        <v>40</v>
      </c>
      <c r="AX550" s="15" t="s">
        <v>87</v>
      </c>
      <c r="AY550" s="226" t="s">
        <v>160</v>
      </c>
    </row>
    <row r="551" spans="1:65" s="2" customFormat="1" ht="37.9" customHeight="1">
      <c r="A551" s="37"/>
      <c r="B551" s="38"/>
      <c r="C551" s="176" t="s">
        <v>796</v>
      </c>
      <c r="D551" s="176" t="s">
        <v>163</v>
      </c>
      <c r="E551" s="177" t="s">
        <v>797</v>
      </c>
      <c r="F551" s="178" t="s">
        <v>798</v>
      </c>
      <c r="G551" s="179" t="s">
        <v>199</v>
      </c>
      <c r="H551" s="180">
        <v>17.799</v>
      </c>
      <c r="I551" s="181"/>
      <c r="J551" s="182">
        <f>ROUND(I551*H551,2)</f>
        <v>0</v>
      </c>
      <c r="K551" s="178" t="s">
        <v>167</v>
      </c>
      <c r="L551" s="42"/>
      <c r="M551" s="183" t="s">
        <v>32</v>
      </c>
      <c r="N551" s="184" t="s">
        <v>50</v>
      </c>
      <c r="O551" s="67"/>
      <c r="P551" s="185">
        <f>O551*H551</f>
        <v>0</v>
      </c>
      <c r="Q551" s="185">
        <v>0.0178523</v>
      </c>
      <c r="R551" s="185">
        <f>Q551*H551</f>
        <v>0.3177530877</v>
      </c>
      <c r="S551" s="185">
        <v>0</v>
      </c>
      <c r="T551" s="186">
        <f>S551*H551</f>
        <v>0</v>
      </c>
      <c r="U551" s="37"/>
      <c r="V551" s="37"/>
      <c r="W551" s="37"/>
      <c r="X551" s="37"/>
      <c r="Y551" s="37"/>
      <c r="Z551" s="37"/>
      <c r="AA551" s="37"/>
      <c r="AB551" s="37"/>
      <c r="AC551" s="37"/>
      <c r="AD551" s="37"/>
      <c r="AE551" s="37"/>
      <c r="AR551" s="187" t="s">
        <v>308</v>
      </c>
      <c r="AT551" s="187" t="s">
        <v>163</v>
      </c>
      <c r="AU551" s="187" t="s">
        <v>89</v>
      </c>
      <c r="AY551" s="19" t="s">
        <v>160</v>
      </c>
      <c r="BE551" s="188">
        <f>IF(N551="základní",J551,0)</f>
        <v>0</v>
      </c>
      <c r="BF551" s="188">
        <f>IF(N551="snížená",J551,0)</f>
        <v>0</v>
      </c>
      <c r="BG551" s="188">
        <f>IF(N551="zákl. přenesená",J551,0)</f>
        <v>0</v>
      </c>
      <c r="BH551" s="188">
        <f>IF(N551="sníž. přenesená",J551,0)</f>
        <v>0</v>
      </c>
      <c r="BI551" s="188">
        <f>IF(N551="nulová",J551,0)</f>
        <v>0</v>
      </c>
      <c r="BJ551" s="19" t="s">
        <v>87</v>
      </c>
      <c r="BK551" s="188">
        <f>ROUND(I551*H551,2)</f>
        <v>0</v>
      </c>
      <c r="BL551" s="19" t="s">
        <v>308</v>
      </c>
      <c r="BM551" s="187" t="s">
        <v>799</v>
      </c>
    </row>
    <row r="552" spans="1:47" s="2" customFormat="1" ht="11.25">
      <c r="A552" s="37"/>
      <c r="B552" s="38"/>
      <c r="C552" s="39"/>
      <c r="D552" s="189" t="s">
        <v>170</v>
      </c>
      <c r="E552" s="39"/>
      <c r="F552" s="190" t="s">
        <v>800</v>
      </c>
      <c r="G552" s="39"/>
      <c r="H552" s="39"/>
      <c r="I552" s="191"/>
      <c r="J552" s="39"/>
      <c r="K552" s="39"/>
      <c r="L552" s="42"/>
      <c r="M552" s="192"/>
      <c r="N552" s="193"/>
      <c r="O552" s="67"/>
      <c r="P552" s="67"/>
      <c r="Q552" s="67"/>
      <c r="R552" s="67"/>
      <c r="S552" s="67"/>
      <c r="T552" s="68"/>
      <c r="U552" s="37"/>
      <c r="V552" s="37"/>
      <c r="W552" s="37"/>
      <c r="X552" s="37"/>
      <c r="Y552" s="37"/>
      <c r="Z552" s="37"/>
      <c r="AA552" s="37"/>
      <c r="AB552" s="37"/>
      <c r="AC552" s="37"/>
      <c r="AD552" s="37"/>
      <c r="AE552" s="37"/>
      <c r="AT552" s="19" t="s">
        <v>170</v>
      </c>
      <c r="AU552" s="19" t="s">
        <v>89</v>
      </c>
    </row>
    <row r="553" spans="2:51" s="13" customFormat="1" ht="11.25">
      <c r="B553" s="194"/>
      <c r="C553" s="195"/>
      <c r="D553" s="196" t="s">
        <v>172</v>
      </c>
      <c r="E553" s="197" t="s">
        <v>32</v>
      </c>
      <c r="F553" s="198" t="s">
        <v>801</v>
      </c>
      <c r="G553" s="195"/>
      <c r="H553" s="197" t="s">
        <v>32</v>
      </c>
      <c r="I553" s="199"/>
      <c r="J553" s="195"/>
      <c r="K553" s="195"/>
      <c r="L553" s="200"/>
      <c r="M553" s="201"/>
      <c r="N553" s="202"/>
      <c r="O553" s="202"/>
      <c r="P553" s="202"/>
      <c r="Q553" s="202"/>
      <c r="R553" s="202"/>
      <c r="S553" s="202"/>
      <c r="T553" s="203"/>
      <c r="AT553" s="204" t="s">
        <v>172</v>
      </c>
      <c r="AU553" s="204" t="s">
        <v>89</v>
      </c>
      <c r="AV553" s="13" t="s">
        <v>87</v>
      </c>
      <c r="AW553" s="13" t="s">
        <v>40</v>
      </c>
      <c r="AX553" s="13" t="s">
        <v>79</v>
      </c>
      <c r="AY553" s="204" t="s">
        <v>160</v>
      </c>
    </row>
    <row r="554" spans="2:51" s="14" customFormat="1" ht="11.25">
      <c r="B554" s="205"/>
      <c r="C554" s="206"/>
      <c r="D554" s="196" t="s">
        <v>172</v>
      </c>
      <c r="E554" s="207" t="s">
        <v>32</v>
      </c>
      <c r="F554" s="208" t="s">
        <v>802</v>
      </c>
      <c r="G554" s="206"/>
      <c r="H554" s="209">
        <v>11.9</v>
      </c>
      <c r="I554" s="210"/>
      <c r="J554" s="206"/>
      <c r="K554" s="206"/>
      <c r="L554" s="211"/>
      <c r="M554" s="212"/>
      <c r="N554" s="213"/>
      <c r="O554" s="213"/>
      <c r="P554" s="213"/>
      <c r="Q554" s="213"/>
      <c r="R554" s="213"/>
      <c r="S554" s="213"/>
      <c r="T554" s="214"/>
      <c r="AT554" s="215" t="s">
        <v>172</v>
      </c>
      <c r="AU554" s="215" t="s">
        <v>89</v>
      </c>
      <c r="AV554" s="14" t="s">
        <v>89</v>
      </c>
      <c r="AW554" s="14" t="s">
        <v>40</v>
      </c>
      <c r="AX554" s="14" t="s">
        <v>79</v>
      </c>
      <c r="AY554" s="215" t="s">
        <v>160</v>
      </c>
    </row>
    <row r="555" spans="2:51" s="13" customFormat="1" ht="11.25">
      <c r="B555" s="194"/>
      <c r="C555" s="195"/>
      <c r="D555" s="196" t="s">
        <v>172</v>
      </c>
      <c r="E555" s="197" t="s">
        <v>32</v>
      </c>
      <c r="F555" s="198" t="s">
        <v>803</v>
      </c>
      <c r="G555" s="195"/>
      <c r="H555" s="197" t="s">
        <v>32</v>
      </c>
      <c r="I555" s="199"/>
      <c r="J555" s="195"/>
      <c r="K555" s="195"/>
      <c r="L555" s="200"/>
      <c r="M555" s="201"/>
      <c r="N555" s="202"/>
      <c r="O555" s="202"/>
      <c r="P555" s="202"/>
      <c r="Q555" s="202"/>
      <c r="R555" s="202"/>
      <c r="S555" s="202"/>
      <c r="T555" s="203"/>
      <c r="AT555" s="204" t="s">
        <v>172</v>
      </c>
      <c r="AU555" s="204" t="s">
        <v>89</v>
      </c>
      <c r="AV555" s="13" t="s">
        <v>87</v>
      </c>
      <c r="AW555" s="13" t="s">
        <v>40</v>
      </c>
      <c r="AX555" s="13" t="s">
        <v>79</v>
      </c>
      <c r="AY555" s="204" t="s">
        <v>160</v>
      </c>
    </row>
    <row r="556" spans="2:51" s="14" customFormat="1" ht="11.25">
      <c r="B556" s="205"/>
      <c r="C556" s="206"/>
      <c r="D556" s="196" t="s">
        <v>172</v>
      </c>
      <c r="E556" s="207" t="s">
        <v>32</v>
      </c>
      <c r="F556" s="208" t="s">
        <v>804</v>
      </c>
      <c r="G556" s="206"/>
      <c r="H556" s="209">
        <v>5.899</v>
      </c>
      <c r="I556" s="210"/>
      <c r="J556" s="206"/>
      <c r="K556" s="206"/>
      <c r="L556" s="211"/>
      <c r="M556" s="212"/>
      <c r="N556" s="213"/>
      <c r="O556" s="213"/>
      <c r="P556" s="213"/>
      <c r="Q556" s="213"/>
      <c r="R556" s="213"/>
      <c r="S556" s="213"/>
      <c r="T556" s="214"/>
      <c r="AT556" s="215" t="s">
        <v>172</v>
      </c>
      <c r="AU556" s="215" t="s">
        <v>89</v>
      </c>
      <c r="AV556" s="14" t="s">
        <v>89</v>
      </c>
      <c r="AW556" s="14" t="s">
        <v>40</v>
      </c>
      <c r="AX556" s="14" t="s">
        <v>79</v>
      </c>
      <c r="AY556" s="215" t="s">
        <v>160</v>
      </c>
    </row>
    <row r="557" spans="2:51" s="15" customFormat="1" ht="11.25">
      <c r="B557" s="216"/>
      <c r="C557" s="217"/>
      <c r="D557" s="196" t="s">
        <v>172</v>
      </c>
      <c r="E557" s="218" t="s">
        <v>32</v>
      </c>
      <c r="F557" s="219" t="s">
        <v>177</v>
      </c>
      <c r="G557" s="217"/>
      <c r="H557" s="220">
        <v>17.799</v>
      </c>
      <c r="I557" s="221"/>
      <c r="J557" s="217"/>
      <c r="K557" s="217"/>
      <c r="L557" s="222"/>
      <c r="M557" s="223"/>
      <c r="N557" s="224"/>
      <c r="O557" s="224"/>
      <c r="P557" s="224"/>
      <c r="Q557" s="224"/>
      <c r="R557" s="224"/>
      <c r="S557" s="224"/>
      <c r="T557" s="225"/>
      <c r="AT557" s="226" t="s">
        <v>172</v>
      </c>
      <c r="AU557" s="226" t="s">
        <v>89</v>
      </c>
      <c r="AV557" s="15" t="s">
        <v>168</v>
      </c>
      <c r="AW557" s="15" t="s">
        <v>40</v>
      </c>
      <c r="AX557" s="15" t="s">
        <v>87</v>
      </c>
      <c r="AY557" s="226" t="s">
        <v>160</v>
      </c>
    </row>
    <row r="558" spans="1:65" s="2" customFormat="1" ht="33" customHeight="1">
      <c r="A558" s="37"/>
      <c r="B558" s="38"/>
      <c r="C558" s="176" t="s">
        <v>805</v>
      </c>
      <c r="D558" s="176" t="s">
        <v>163</v>
      </c>
      <c r="E558" s="177" t="s">
        <v>806</v>
      </c>
      <c r="F558" s="178" t="s">
        <v>807</v>
      </c>
      <c r="G558" s="179" t="s">
        <v>199</v>
      </c>
      <c r="H558" s="180">
        <v>283.54</v>
      </c>
      <c r="I558" s="181"/>
      <c r="J558" s="182">
        <f>ROUND(I558*H558,2)</f>
        <v>0</v>
      </c>
      <c r="K558" s="178" t="s">
        <v>167</v>
      </c>
      <c r="L558" s="42"/>
      <c r="M558" s="183" t="s">
        <v>32</v>
      </c>
      <c r="N558" s="184" t="s">
        <v>50</v>
      </c>
      <c r="O558" s="67"/>
      <c r="P558" s="185">
        <f>O558*H558</f>
        <v>0</v>
      </c>
      <c r="Q558" s="185">
        <v>0.02931</v>
      </c>
      <c r="R558" s="185">
        <f>Q558*H558</f>
        <v>8.3105574</v>
      </c>
      <c r="S558" s="185">
        <v>0</v>
      </c>
      <c r="T558" s="186">
        <f>S558*H558</f>
        <v>0</v>
      </c>
      <c r="U558" s="37"/>
      <c r="V558" s="37"/>
      <c r="W558" s="37"/>
      <c r="X558" s="37"/>
      <c r="Y558" s="37"/>
      <c r="Z558" s="37"/>
      <c r="AA558" s="37"/>
      <c r="AB558" s="37"/>
      <c r="AC558" s="37"/>
      <c r="AD558" s="37"/>
      <c r="AE558" s="37"/>
      <c r="AR558" s="187" t="s">
        <v>308</v>
      </c>
      <c r="AT558" s="187" t="s">
        <v>163</v>
      </c>
      <c r="AU558" s="187" t="s">
        <v>89</v>
      </c>
      <c r="AY558" s="19" t="s">
        <v>160</v>
      </c>
      <c r="BE558" s="188">
        <f>IF(N558="základní",J558,0)</f>
        <v>0</v>
      </c>
      <c r="BF558" s="188">
        <f>IF(N558="snížená",J558,0)</f>
        <v>0</v>
      </c>
      <c r="BG558" s="188">
        <f>IF(N558="zákl. přenesená",J558,0)</f>
        <v>0</v>
      </c>
      <c r="BH558" s="188">
        <f>IF(N558="sníž. přenesená",J558,0)</f>
        <v>0</v>
      </c>
      <c r="BI558" s="188">
        <f>IF(N558="nulová",J558,0)</f>
        <v>0</v>
      </c>
      <c r="BJ558" s="19" t="s">
        <v>87</v>
      </c>
      <c r="BK558" s="188">
        <f>ROUND(I558*H558,2)</f>
        <v>0</v>
      </c>
      <c r="BL558" s="19" t="s">
        <v>308</v>
      </c>
      <c r="BM558" s="187" t="s">
        <v>808</v>
      </c>
    </row>
    <row r="559" spans="1:47" s="2" customFormat="1" ht="11.25">
      <c r="A559" s="37"/>
      <c r="B559" s="38"/>
      <c r="C559" s="39"/>
      <c r="D559" s="189" t="s">
        <v>170</v>
      </c>
      <c r="E559" s="39"/>
      <c r="F559" s="190" t="s">
        <v>809</v>
      </c>
      <c r="G559" s="39"/>
      <c r="H559" s="39"/>
      <c r="I559" s="191"/>
      <c r="J559" s="39"/>
      <c r="K559" s="39"/>
      <c r="L559" s="42"/>
      <c r="M559" s="192"/>
      <c r="N559" s="193"/>
      <c r="O559" s="67"/>
      <c r="P559" s="67"/>
      <c r="Q559" s="67"/>
      <c r="R559" s="67"/>
      <c r="S559" s="67"/>
      <c r="T559" s="68"/>
      <c r="U559" s="37"/>
      <c r="V559" s="37"/>
      <c r="W559" s="37"/>
      <c r="X559" s="37"/>
      <c r="Y559" s="37"/>
      <c r="Z559" s="37"/>
      <c r="AA559" s="37"/>
      <c r="AB559" s="37"/>
      <c r="AC559" s="37"/>
      <c r="AD559" s="37"/>
      <c r="AE559" s="37"/>
      <c r="AT559" s="19" t="s">
        <v>170</v>
      </c>
      <c r="AU559" s="19" t="s">
        <v>89</v>
      </c>
    </row>
    <row r="560" spans="2:51" s="14" customFormat="1" ht="11.25">
      <c r="B560" s="205"/>
      <c r="C560" s="206"/>
      <c r="D560" s="196" t="s">
        <v>172</v>
      </c>
      <c r="E560" s="207" t="s">
        <v>32</v>
      </c>
      <c r="F560" s="208" t="s">
        <v>810</v>
      </c>
      <c r="G560" s="206"/>
      <c r="H560" s="209">
        <v>17.52</v>
      </c>
      <c r="I560" s="210"/>
      <c r="J560" s="206"/>
      <c r="K560" s="206"/>
      <c r="L560" s="211"/>
      <c r="M560" s="212"/>
      <c r="N560" s="213"/>
      <c r="O560" s="213"/>
      <c r="P560" s="213"/>
      <c r="Q560" s="213"/>
      <c r="R560" s="213"/>
      <c r="S560" s="213"/>
      <c r="T560" s="214"/>
      <c r="AT560" s="215" t="s">
        <v>172</v>
      </c>
      <c r="AU560" s="215" t="s">
        <v>89</v>
      </c>
      <c r="AV560" s="14" t="s">
        <v>89</v>
      </c>
      <c r="AW560" s="14" t="s">
        <v>40</v>
      </c>
      <c r="AX560" s="14" t="s">
        <v>79</v>
      </c>
      <c r="AY560" s="215" t="s">
        <v>160</v>
      </c>
    </row>
    <row r="561" spans="2:51" s="14" customFormat="1" ht="11.25">
      <c r="B561" s="205"/>
      <c r="C561" s="206"/>
      <c r="D561" s="196" t="s">
        <v>172</v>
      </c>
      <c r="E561" s="207" t="s">
        <v>32</v>
      </c>
      <c r="F561" s="208" t="s">
        <v>811</v>
      </c>
      <c r="G561" s="206"/>
      <c r="H561" s="209">
        <v>35.6</v>
      </c>
      <c r="I561" s="210"/>
      <c r="J561" s="206"/>
      <c r="K561" s="206"/>
      <c r="L561" s="211"/>
      <c r="M561" s="212"/>
      <c r="N561" s="213"/>
      <c r="O561" s="213"/>
      <c r="P561" s="213"/>
      <c r="Q561" s="213"/>
      <c r="R561" s="213"/>
      <c r="S561" s="213"/>
      <c r="T561" s="214"/>
      <c r="AT561" s="215" t="s">
        <v>172</v>
      </c>
      <c r="AU561" s="215" t="s">
        <v>89</v>
      </c>
      <c r="AV561" s="14" t="s">
        <v>89</v>
      </c>
      <c r="AW561" s="14" t="s">
        <v>40</v>
      </c>
      <c r="AX561" s="14" t="s">
        <v>79</v>
      </c>
      <c r="AY561" s="215" t="s">
        <v>160</v>
      </c>
    </row>
    <row r="562" spans="2:51" s="14" customFormat="1" ht="11.25">
      <c r="B562" s="205"/>
      <c r="C562" s="206"/>
      <c r="D562" s="196" t="s">
        <v>172</v>
      </c>
      <c r="E562" s="207" t="s">
        <v>32</v>
      </c>
      <c r="F562" s="208" t="s">
        <v>812</v>
      </c>
      <c r="G562" s="206"/>
      <c r="H562" s="209">
        <v>25.74</v>
      </c>
      <c r="I562" s="210"/>
      <c r="J562" s="206"/>
      <c r="K562" s="206"/>
      <c r="L562" s="211"/>
      <c r="M562" s="212"/>
      <c r="N562" s="213"/>
      <c r="O562" s="213"/>
      <c r="P562" s="213"/>
      <c r="Q562" s="213"/>
      <c r="R562" s="213"/>
      <c r="S562" s="213"/>
      <c r="T562" s="214"/>
      <c r="AT562" s="215" t="s">
        <v>172</v>
      </c>
      <c r="AU562" s="215" t="s">
        <v>89</v>
      </c>
      <c r="AV562" s="14" t="s">
        <v>89</v>
      </c>
      <c r="AW562" s="14" t="s">
        <v>40</v>
      </c>
      <c r="AX562" s="14" t="s">
        <v>79</v>
      </c>
      <c r="AY562" s="215" t="s">
        <v>160</v>
      </c>
    </row>
    <row r="563" spans="2:51" s="14" customFormat="1" ht="11.25">
      <c r="B563" s="205"/>
      <c r="C563" s="206"/>
      <c r="D563" s="196" t="s">
        <v>172</v>
      </c>
      <c r="E563" s="207" t="s">
        <v>32</v>
      </c>
      <c r="F563" s="208" t="s">
        <v>813</v>
      </c>
      <c r="G563" s="206"/>
      <c r="H563" s="209">
        <v>6.12</v>
      </c>
      <c r="I563" s="210"/>
      <c r="J563" s="206"/>
      <c r="K563" s="206"/>
      <c r="L563" s="211"/>
      <c r="M563" s="212"/>
      <c r="N563" s="213"/>
      <c r="O563" s="213"/>
      <c r="P563" s="213"/>
      <c r="Q563" s="213"/>
      <c r="R563" s="213"/>
      <c r="S563" s="213"/>
      <c r="T563" s="214"/>
      <c r="AT563" s="215" t="s">
        <v>172</v>
      </c>
      <c r="AU563" s="215" t="s">
        <v>89</v>
      </c>
      <c r="AV563" s="14" t="s">
        <v>89</v>
      </c>
      <c r="AW563" s="14" t="s">
        <v>40</v>
      </c>
      <c r="AX563" s="14" t="s">
        <v>79</v>
      </c>
      <c r="AY563" s="215" t="s">
        <v>160</v>
      </c>
    </row>
    <row r="564" spans="2:51" s="14" customFormat="1" ht="11.25">
      <c r="B564" s="205"/>
      <c r="C564" s="206"/>
      <c r="D564" s="196" t="s">
        <v>172</v>
      </c>
      <c r="E564" s="207" t="s">
        <v>32</v>
      </c>
      <c r="F564" s="208" t="s">
        <v>814</v>
      </c>
      <c r="G564" s="206"/>
      <c r="H564" s="209">
        <v>24.82</v>
      </c>
      <c r="I564" s="210"/>
      <c r="J564" s="206"/>
      <c r="K564" s="206"/>
      <c r="L564" s="211"/>
      <c r="M564" s="212"/>
      <c r="N564" s="213"/>
      <c r="O564" s="213"/>
      <c r="P564" s="213"/>
      <c r="Q564" s="213"/>
      <c r="R564" s="213"/>
      <c r="S564" s="213"/>
      <c r="T564" s="214"/>
      <c r="AT564" s="215" t="s">
        <v>172</v>
      </c>
      <c r="AU564" s="215" t="s">
        <v>89</v>
      </c>
      <c r="AV564" s="14" t="s">
        <v>89</v>
      </c>
      <c r="AW564" s="14" t="s">
        <v>40</v>
      </c>
      <c r="AX564" s="14" t="s">
        <v>79</v>
      </c>
      <c r="AY564" s="215" t="s">
        <v>160</v>
      </c>
    </row>
    <row r="565" spans="2:51" s="14" customFormat="1" ht="11.25">
      <c r="B565" s="205"/>
      <c r="C565" s="206"/>
      <c r="D565" s="196" t="s">
        <v>172</v>
      </c>
      <c r="E565" s="207" t="s">
        <v>32</v>
      </c>
      <c r="F565" s="208" t="s">
        <v>815</v>
      </c>
      <c r="G565" s="206"/>
      <c r="H565" s="209">
        <v>24.82</v>
      </c>
      <c r="I565" s="210"/>
      <c r="J565" s="206"/>
      <c r="K565" s="206"/>
      <c r="L565" s="211"/>
      <c r="M565" s="212"/>
      <c r="N565" s="213"/>
      <c r="O565" s="213"/>
      <c r="P565" s="213"/>
      <c r="Q565" s="213"/>
      <c r="R565" s="213"/>
      <c r="S565" s="213"/>
      <c r="T565" s="214"/>
      <c r="AT565" s="215" t="s">
        <v>172</v>
      </c>
      <c r="AU565" s="215" t="s">
        <v>89</v>
      </c>
      <c r="AV565" s="14" t="s">
        <v>89</v>
      </c>
      <c r="AW565" s="14" t="s">
        <v>40</v>
      </c>
      <c r="AX565" s="14" t="s">
        <v>79</v>
      </c>
      <c r="AY565" s="215" t="s">
        <v>160</v>
      </c>
    </row>
    <row r="566" spans="2:51" s="14" customFormat="1" ht="11.25">
      <c r="B566" s="205"/>
      <c r="C566" s="206"/>
      <c r="D566" s="196" t="s">
        <v>172</v>
      </c>
      <c r="E566" s="207" t="s">
        <v>32</v>
      </c>
      <c r="F566" s="208" t="s">
        <v>816</v>
      </c>
      <c r="G566" s="206"/>
      <c r="H566" s="209">
        <v>24.82</v>
      </c>
      <c r="I566" s="210"/>
      <c r="J566" s="206"/>
      <c r="K566" s="206"/>
      <c r="L566" s="211"/>
      <c r="M566" s="212"/>
      <c r="N566" s="213"/>
      <c r="O566" s="213"/>
      <c r="P566" s="213"/>
      <c r="Q566" s="213"/>
      <c r="R566" s="213"/>
      <c r="S566" s="213"/>
      <c r="T566" s="214"/>
      <c r="AT566" s="215" t="s">
        <v>172</v>
      </c>
      <c r="AU566" s="215" t="s">
        <v>89</v>
      </c>
      <c r="AV566" s="14" t="s">
        <v>89</v>
      </c>
      <c r="AW566" s="14" t="s">
        <v>40</v>
      </c>
      <c r="AX566" s="14" t="s">
        <v>79</v>
      </c>
      <c r="AY566" s="215" t="s">
        <v>160</v>
      </c>
    </row>
    <row r="567" spans="2:51" s="14" customFormat="1" ht="11.25">
      <c r="B567" s="205"/>
      <c r="C567" s="206"/>
      <c r="D567" s="196" t="s">
        <v>172</v>
      </c>
      <c r="E567" s="207" t="s">
        <v>32</v>
      </c>
      <c r="F567" s="208" t="s">
        <v>817</v>
      </c>
      <c r="G567" s="206"/>
      <c r="H567" s="209">
        <v>24.82</v>
      </c>
      <c r="I567" s="210"/>
      <c r="J567" s="206"/>
      <c r="K567" s="206"/>
      <c r="L567" s="211"/>
      <c r="M567" s="212"/>
      <c r="N567" s="213"/>
      <c r="O567" s="213"/>
      <c r="P567" s="213"/>
      <c r="Q567" s="213"/>
      <c r="R567" s="213"/>
      <c r="S567" s="213"/>
      <c r="T567" s="214"/>
      <c r="AT567" s="215" t="s">
        <v>172</v>
      </c>
      <c r="AU567" s="215" t="s">
        <v>89</v>
      </c>
      <c r="AV567" s="14" t="s">
        <v>89</v>
      </c>
      <c r="AW567" s="14" t="s">
        <v>40</v>
      </c>
      <c r="AX567" s="14" t="s">
        <v>79</v>
      </c>
      <c r="AY567" s="215" t="s">
        <v>160</v>
      </c>
    </row>
    <row r="568" spans="2:51" s="14" customFormat="1" ht="11.25">
      <c r="B568" s="205"/>
      <c r="C568" s="206"/>
      <c r="D568" s="196" t="s">
        <v>172</v>
      </c>
      <c r="E568" s="207" t="s">
        <v>32</v>
      </c>
      <c r="F568" s="208" t="s">
        <v>818</v>
      </c>
      <c r="G568" s="206"/>
      <c r="H568" s="209">
        <v>24.82</v>
      </c>
      <c r="I568" s="210"/>
      <c r="J568" s="206"/>
      <c r="K568" s="206"/>
      <c r="L568" s="211"/>
      <c r="M568" s="212"/>
      <c r="N568" s="213"/>
      <c r="O568" s="213"/>
      <c r="P568" s="213"/>
      <c r="Q568" s="213"/>
      <c r="R568" s="213"/>
      <c r="S568" s="213"/>
      <c r="T568" s="214"/>
      <c r="AT568" s="215" t="s">
        <v>172</v>
      </c>
      <c r="AU568" s="215" t="s">
        <v>89</v>
      </c>
      <c r="AV568" s="14" t="s">
        <v>89</v>
      </c>
      <c r="AW568" s="14" t="s">
        <v>40</v>
      </c>
      <c r="AX568" s="14" t="s">
        <v>79</v>
      </c>
      <c r="AY568" s="215" t="s">
        <v>160</v>
      </c>
    </row>
    <row r="569" spans="2:51" s="14" customFormat="1" ht="11.25">
      <c r="B569" s="205"/>
      <c r="C569" s="206"/>
      <c r="D569" s="196" t="s">
        <v>172</v>
      </c>
      <c r="E569" s="207" t="s">
        <v>32</v>
      </c>
      <c r="F569" s="208" t="s">
        <v>819</v>
      </c>
      <c r="G569" s="206"/>
      <c r="H569" s="209">
        <v>24.82</v>
      </c>
      <c r="I569" s="210"/>
      <c r="J569" s="206"/>
      <c r="K569" s="206"/>
      <c r="L569" s="211"/>
      <c r="M569" s="212"/>
      <c r="N569" s="213"/>
      <c r="O569" s="213"/>
      <c r="P569" s="213"/>
      <c r="Q569" s="213"/>
      <c r="R569" s="213"/>
      <c r="S569" s="213"/>
      <c r="T569" s="214"/>
      <c r="AT569" s="215" t="s">
        <v>172</v>
      </c>
      <c r="AU569" s="215" t="s">
        <v>89</v>
      </c>
      <c r="AV569" s="14" t="s">
        <v>89</v>
      </c>
      <c r="AW569" s="14" t="s">
        <v>40</v>
      </c>
      <c r="AX569" s="14" t="s">
        <v>79</v>
      </c>
      <c r="AY569" s="215" t="s">
        <v>160</v>
      </c>
    </row>
    <row r="570" spans="2:51" s="14" customFormat="1" ht="11.25">
      <c r="B570" s="205"/>
      <c r="C570" s="206"/>
      <c r="D570" s="196" t="s">
        <v>172</v>
      </c>
      <c r="E570" s="207" t="s">
        <v>32</v>
      </c>
      <c r="F570" s="208" t="s">
        <v>820</v>
      </c>
      <c r="G570" s="206"/>
      <c r="H570" s="209">
        <v>24.82</v>
      </c>
      <c r="I570" s="210"/>
      <c r="J570" s="206"/>
      <c r="K570" s="206"/>
      <c r="L570" s="211"/>
      <c r="M570" s="212"/>
      <c r="N570" s="213"/>
      <c r="O570" s="213"/>
      <c r="P570" s="213"/>
      <c r="Q570" s="213"/>
      <c r="R570" s="213"/>
      <c r="S570" s="213"/>
      <c r="T570" s="214"/>
      <c r="AT570" s="215" t="s">
        <v>172</v>
      </c>
      <c r="AU570" s="215" t="s">
        <v>89</v>
      </c>
      <c r="AV570" s="14" t="s">
        <v>89</v>
      </c>
      <c r="AW570" s="14" t="s">
        <v>40</v>
      </c>
      <c r="AX570" s="14" t="s">
        <v>79</v>
      </c>
      <c r="AY570" s="215" t="s">
        <v>160</v>
      </c>
    </row>
    <row r="571" spans="2:51" s="14" customFormat="1" ht="11.25">
      <c r="B571" s="205"/>
      <c r="C571" s="206"/>
      <c r="D571" s="196" t="s">
        <v>172</v>
      </c>
      <c r="E571" s="207" t="s">
        <v>32</v>
      </c>
      <c r="F571" s="208" t="s">
        <v>821</v>
      </c>
      <c r="G571" s="206"/>
      <c r="H571" s="209">
        <v>24.82</v>
      </c>
      <c r="I571" s="210"/>
      <c r="J571" s="206"/>
      <c r="K571" s="206"/>
      <c r="L571" s="211"/>
      <c r="M571" s="212"/>
      <c r="N571" s="213"/>
      <c r="O571" s="213"/>
      <c r="P571" s="213"/>
      <c r="Q571" s="213"/>
      <c r="R571" s="213"/>
      <c r="S571" s="213"/>
      <c r="T571" s="214"/>
      <c r="AT571" s="215" t="s">
        <v>172</v>
      </c>
      <c r="AU571" s="215" t="s">
        <v>89</v>
      </c>
      <c r="AV571" s="14" t="s">
        <v>89</v>
      </c>
      <c r="AW571" s="14" t="s">
        <v>40</v>
      </c>
      <c r="AX571" s="14" t="s">
        <v>79</v>
      </c>
      <c r="AY571" s="215" t="s">
        <v>160</v>
      </c>
    </row>
    <row r="572" spans="2:51" s="15" customFormat="1" ht="11.25">
      <c r="B572" s="216"/>
      <c r="C572" s="217"/>
      <c r="D572" s="196" t="s">
        <v>172</v>
      </c>
      <c r="E572" s="218" t="s">
        <v>32</v>
      </c>
      <c r="F572" s="219" t="s">
        <v>177</v>
      </c>
      <c r="G572" s="217"/>
      <c r="H572" s="220">
        <v>283.54</v>
      </c>
      <c r="I572" s="221"/>
      <c r="J572" s="217"/>
      <c r="K572" s="217"/>
      <c r="L572" s="222"/>
      <c r="M572" s="223"/>
      <c r="N572" s="224"/>
      <c r="O572" s="224"/>
      <c r="P572" s="224"/>
      <c r="Q572" s="224"/>
      <c r="R572" s="224"/>
      <c r="S572" s="224"/>
      <c r="T572" s="225"/>
      <c r="AT572" s="226" t="s">
        <v>172</v>
      </c>
      <c r="AU572" s="226" t="s">
        <v>89</v>
      </c>
      <c r="AV572" s="15" t="s">
        <v>168</v>
      </c>
      <c r="AW572" s="15" t="s">
        <v>40</v>
      </c>
      <c r="AX572" s="15" t="s">
        <v>87</v>
      </c>
      <c r="AY572" s="226" t="s">
        <v>160</v>
      </c>
    </row>
    <row r="573" spans="1:65" s="2" customFormat="1" ht="24.2" customHeight="1">
      <c r="A573" s="37"/>
      <c r="B573" s="38"/>
      <c r="C573" s="176" t="s">
        <v>822</v>
      </c>
      <c r="D573" s="176" t="s">
        <v>163</v>
      </c>
      <c r="E573" s="177" t="s">
        <v>823</v>
      </c>
      <c r="F573" s="178" t="s">
        <v>824</v>
      </c>
      <c r="G573" s="179" t="s">
        <v>199</v>
      </c>
      <c r="H573" s="180">
        <v>346.663</v>
      </c>
      <c r="I573" s="181"/>
      <c r="J573" s="182">
        <f>ROUND(I573*H573,2)</f>
        <v>0</v>
      </c>
      <c r="K573" s="178" t="s">
        <v>167</v>
      </c>
      <c r="L573" s="42"/>
      <c r="M573" s="183" t="s">
        <v>32</v>
      </c>
      <c r="N573" s="184" t="s">
        <v>50</v>
      </c>
      <c r="O573" s="67"/>
      <c r="P573" s="185">
        <f>O573*H573</f>
        <v>0</v>
      </c>
      <c r="Q573" s="185">
        <v>0.0001</v>
      </c>
      <c r="R573" s="185">
        <f>Q573*H573</f>
        <v>0.034666300000000004</v>
      </c>
      <c r="S573" s="185">
        <v>0</v>
      </c>
      <c r="T573" s="186">
        <f>S573*H573</f>
        <v>0</v>
      </c>
      <c r="U573" s="37"/>
      <c r="V573" s="37"/>
      <c r="W573" s="37"/>
      <c r="X573" s="37"/>
      <c r="Y573" s="37"/>
      <c r="Z573" s="37"/>
      <c r="AA573" s="37"/>
      <c r="AB573" s="37"/>
      <c r="AC573" s="37"/>
      <c r="AD573" s="37"/>
      <c r="AE573" s="37"/>
      <c r="AR573" s="187" t="s">
        <v>308</v>
      </c>
      <c r="AT573" s="187" t="s">
        <v>163</v>
      </c>
      <c r="AU573" s="187" t="s">
        <v>89</v>
      </c>
      <c r="AY573" s="19" t="s">
        <v>160</v>
      </c>
      <c r="BE573" s="188">
        <f>IF(N573="základní",J573,0)</f>
        <v>0</v>
      </c>
      <c r="BF573" s="188">
        <f>IF(N573="snížená",J573,0)</f>
        <v>0</v>
      </c>
      <c r="BG573" s="188">
        <f>IF(N573="zákl. přenesená",J573,0)</f>
        <v>0</v>
      </c>
      <c r="BH573" s="188">
        <f>IF(N573="sníž. přenesená",J573,0)</f>
        <v>0</v>
      </c>
      <c r="BI573" s="188">
        <f>IF(N573="nulová",J573,0)</f>
        <v>0</v>
      </c>
      <c r="BJ573" s="19" t="s">
        <v>87</v>
      </c>
      <c r="BK573" s="188">
        <f>ROUND(I573*H573,2)</f>
        <v>0</v>
      </c>
      <c r="BL573" s="19" t="s">
        <v>308</v>
      </c>
      <c r="BM573" s="187" t="s">
        <v>825</v>
      </c>
    </row>
    <row r="574" spans="1:47" s="2" customFormat="1" ht="11.25">
      <c r="A574" s="37"/>
      <c r="B574" s="38"/>
      <c r="C574" s="39"/>
      <c r="D574" s="189" t="s">
        <v>170</v>
      </c>
      <c r="E574" s="39"/>
      <c r="F574" s="190" t="s">
        <v>826</v>
      </c>
      <c r="G574" s="39"/>
      <c r="H574" s="39"/>
      <c r="I574" s="191"/>
      <c r="J574" s="39"/>
      <c r="K574" s="39"/>
      <c r="L574" s="42"/>
      <c r="M574" s="192"/>
      <c r="N574" s="193"/>
      <c r="O574" s="67"/>
      <c r="P574" s="67"/>
      <c r="Q574" s="67"/>
      <c r="R574" s="67"/>
      <c r="S574" s="67"/>
      <c r="T574" s="68"/>
      <c r="U574" s="37"/>
      <c r="V574" s="37"/>
      <c r="W574" s="37"/>
      <c r="X574" s="37"/>
      <c r="Y574" s="37"/>
      <c r="Z574" s="37"/>
      <c r="AA574" s="37"/>
      <c r="AB574" s="37"/>
      <c r="AC574" s="37"/>
      <c r="AD574" s="37"/>
      <c r="AE574" s="37"/>
      <c r="AT574" s="19" t="s">
        <v>170</v>
      </c>
      <c r="AU574" s="19" t="s">
        <v>89</v>
      </c>
    </row>
    <row r="575" spans="2:51" s="14" customFormat="1" ht="11.25">
      <c r="B575" s="205"/>
      <c r="C575" s="206"/>
      <c r="D575" s="196" t="s">
        <v>172</v>
      </c>
      <c r="E575" s="207" t="s">
        <v>32</v>
      </c>
      <c r="F575" s="208" t="s">
        <v>827</v>
      </c>
      <c r="G575" s="206"/>
      <c r="H575" s="209">
        <v>346.663</v>
      </c>
      <c r="I575" s="210"/>
      <c r="J575" s="206"/>
      <c r="K575" s="206"/>
      <c r="L575" s="211"/>
      <c r="M575" s="212"/>
      <c r="N575" s="213"/>
      <c r="O575" s="213"/>
      <c r="P575" s="213"/>
      <c r="Q575" s="213"/>
      <c r="R575" s="213"/>
      <c r="S575" s="213"/>
      <c r="T575" s="214"/>
      <c r="AT575" s="215" t="s">
        <v>172</v>
      </c>
      <c r="AU575" s="215" t="s">
        <v>89</v>
      </c>
      <c r="AV575" s="14" t="s">
        <v>89</v>
      </c>
      <c r="AW575" s="14" t="s">
        <v>40</v>
      </c>
      <c r="AX575" s="14" t="s">
        <v>87</v>
      </c>
      <c r="AY575" s="215" t="s">
        <v>160</v>
      </c>
    </row>
    <row r="576" spans="1:65" s="2" customFormat="1" ht="24.2" customHeight="1">
      <c r="A576" s="37"/>
      <c r="B576" s="38"/>
      <c r="C576" s="176" t="s">
        <v>828</v>
      </c>
      <c r="D576" s="176" t="s">
        <v>163</v>
      </c>
      <c r="E576" s="177" t="s">
        <v>829</v>
      </c>
      <c r="F576" s="178" t="s">
        <v>830</v>
      </c>
      <c r="G576" s="179" t="s">
        <v>259</v>
      </c>
      <c r="H576" s="180">
        <v>87.975</v>
      </c>
      <c r="I576" s="181"/>
      <c r="J576" s="182">
        <f>ROUND(I576*H576,2)</f>
        <v>0</v>
      </c>
      <c r="K576" s="178" t="s">
        <v>167</v>
      </c>
      <c r="L576" s="42"/>
      <c r="M576" s="183" t="s">
        <v>32</v>
      </c>
      <c r="N576" s="184" t="s">
        <v>50</v>
      </c>
      <c r="O576" s="67"/>
      <c r="P576" s="185">
        <f>O576*H576</f>
        <v>0</v>
      </c>
      <c r="Q576" s="185">
        <v>0.0001</v>
      </c>
      <c r="R576" s="185">
        <f>Q576*H576</f>
        <v>0.0087975</v>
      </c>
      <c r="S576" s="185">
        <v>0</v>
      </c>
      <c r="T576" s="186">
        <f>S576*H576</f>
        <v>0</v>
      </c>
      <c r="U576" s="37"/>
      <c r="V576" s="37"/>
      <c r="W576" s="37"/>
      <c r="X576" s="37"/>
      <c r="Y576" s="37"/>
      <c r="Z576" s="37"/>
      <c r="AA576" s="37"/>
      <c r="AB576" s="37"/>
      <c r="AC576" s="37"/>
      <c r="AD576" s="37"/>
      <c r="AE576" s="37"/>
      <c r="AR576" s="187" t="s">
        <v>308</v>
      </c>
      <c r="AT576" s="187" t="s">
        <v>163</v>
      </c>
      <c r="AU576" s="187" t="s">
        <v>89</v>
      </c>
      <c r="AY576" s="19" t="s">
        <v>160</v>
      </c>
      <c r="BE576" s="188">
        <f>IF(N576="základní",J576,0)</f>
        <v>0</v>
      </c>
      <c r="BF576" s="188">
        <f>IF(N576="snížená",J576,0)</f>
        <v>0</v>
      </c>
      <c r="BG576" s="188">
        <f>IF(N576="zákl. přenesená",J576,0)</f>
        <v>0</v>
      </c>
      <c r="BH576" s="188">
        <f>IF(N576="sníž. přenesená",J576,0)</f>
        <v>0</v>
      </c>
      <c r="BI576" s="188">
        <f>IF(N576="nulová",J576,0)</f>
        <v>0</v>
      </c>
      <c r="BJ576" s="19" t="s">
        <v>87</v>
      </c>
      <c r="BK576" s="188">
        <f>ROUND(I576*H576,2)</f>
        <v>0</v>
      </c>
      <c r="BL576" s="19" t="s">
        <v>308</v>
      </c>
      <c r="BM576" s="187" t="s">
        <v>831</v>
      </c>
    </row>
    <row r="577" spans="1:47" s="2" customFormat="1" ht="11.25">
      <c r="A577" s="37"/>
      <c r="B577" s="38"/>
      <c r="C577" s="39"/>
      <c r="D577" s="189" t="s">
        <v>170</v>
      </c>
      <c r="E577" s="39"/>
      <c r="F577" s="190" t="s">
        <v>832</v>
      </c>
      <c r="G577" s="39"/>
      <c r="H577" s="39"/>
      <c r="I577" s="191"/>
      <c r="J577" s="39"/>
      <c r="K577" s="39"/>
      <c r="L577" s="42"/>
      <c r="M577" s="192"/>
      <c r="N577" s="193"/>
      <c r="O577" s="67"/>
      <c r="P577" s="67"/>
      <c r="Q577" s="67"/>
      <c r="R577" s="67"/>
      <c r="S577" s="67"/>
      <c r="T577" s="68"/>
      <c r="U577" s="37"/>
      <c r="V577" s="37"/>
      <c r="W577" s="37"/>
      <c r="X577" s="37"/>
      <c r="Y577" s="37"/>
      <c r="Z577" s="37"/>
      <c r="AA577" s="37"/>
      <c r="AB577" s="37"/>
      <c r="AC577" s="37"/>
      <c r="AD577" s="37"/>
      <c r="AE577" s="37"/>
      <c r="AT577" s="19" t="s">
        <v>170</v>
      </c>
      <c r="AU577" s="19" t="s">
        <v>89</v>
      </c>
    </row>
    <row r="578" spans="2:51" s="13" customFormat="1" ht="11.25">
      <c r="B578" s="194"/>
      <c r="C578" s="195"/>
      <c r="D578" s="196" t="s">
        <v>172</v>
      </c>
      <c r="E578" s="197" t="s">
        <v>32</v>
      </c>
      <c r="F578" s="198" t="s">
        <v>792</v>
      </c>
      <c r="G578" s="195"/>
      <c r="H578" s="197" t="s">
        <v>32</v>
      </c>
      <c r="I578" s="199"/>
      <c r="J578" s="195"/>
      <c r="K578" s="195"/>
      <c r="L578" s="200"/>
      <c r="M578" s="201"/>
      <c r="N578" s="202"/>
      <c r="O578" s="202"/>
      <c r="P578" s="202"/>
      <c r="Q578" s="202"/>
      <c r="R578" s="202"/>
      <c r="S578" s="202"/>
      <c r="T578" s="203"/>
      <c r="AT578" s="204" t="s">
        <v>172</v>
      </c>
      <c r="AU578" s="204" t="s">
        <v>89</v>
      </c>
      <c r="AV578" s="13" t="s">
        <v>87</v>
      </c>
      <c r="AW578" s="13" t="s">
        <v>40</v>
      </c>
      <c r="AX578" s="13" t="s">
        <v>79</v>
      </c>
      <c r="AY578" s="204" t="s">
        <v>160</v>
      </c>
    </row>
    <row r="579" spans="2:51" s="14" customFormat="1" ht="11.25">
      <c r="B579" s="205"/>
      <c r="C579" s="206"/>
      <c r="D579" s="196" t="s">
        <v>172</v>
      </c>
      <c r="E579" s="207" t="s">
        <v>32</v>
      </c>
      <c r="F579" s="208" t="s">
        <v>833</v>
      </c>
      <c r="G579" s="206"/>
      <c r="H579" s="209">
        <v>1</v>
      </c>
      <c r="I579" s="210"/>
      <c r="J579" s="206"/>
      <c r="K579" s="206"/>
      <c r="L579" s="211"/>
      <c r="M579" s="212"/>
      <c r="N579" s="213"/>
      <c r="O579" s="213"/>
      <c r="P579" s="213"/>
      <c r="Q579" s="213"/>
      <c r="R579" s="213"/>
      <c r="S579" s="213"/>
      <c r="T579" s="214"/>
      <c r="AT579" s="215" t="s">
        <v>172</v>
      </c>
      <c r="AU579" s="215" t="s">
        <v>89</v>
      </c>
      <c r="AV579" s="14" t="s">
        <v>89</v>
      </c>
      <c r="AW579" s="14" t="s">
        <v>40</v>
      </c>
      <c r="AX579" s="14" t="s">
        <v>79</v>
      </c>
      <c r="AY579" s="215" t="s">
        <v>160</v>
      </c>
    </row>
    <row r="580" spans="2:51" s="13" customFormat="1" ht="11.25">
      <c r="B580" s="194"/>
      <c r="C580" s="195"/>
      <c r="D580" s="196" t="s">
        <v>172</v>
      </c>
      <c r="E580" s="197" t="s">
        <v>32</v>
      </c>
      <c r="F580" s="198" t="s">
        <v>794</v>
      </c>
      <c r="G580" s="195"/>
      <c r="H580" s="197" t="s">
        <v>32</v>
      </c>
      <c r="I580" s="199"/>
      <c r="J580" s="195"/>
      <c r="K580" s="195"/>
      <c r="L580" s="200"/>
      <c r="M580" s="201"/>
      <c r="N580" s="202"/>
      <c r="O580" s="202"/>
      <c r="P580" s="202"/>
      <c r="Q580" s="202"/>
      <c r="R580" s="202"/>
      <c r="S580" s="202"/>
      <c r="T580" s="203"/>
      <c r="AT580" s="204" t="s">
        <v>172</v>
      </c>
      <c r="AU580" s="204" t="s">
        <v>89</v>
      </c>
      <c r="AV580" s="13" t="s">
        <v>87</v>
      </c>
      <c r="AW580" s="13" t="s">
        <v>40</v>
      </c>
      <c r="AX580" s="13" t="s">
        <v>79</v>
      </c>
      <c r="AY580" s="204" t="s">
        <v>160</v>
      </c>
    </row>
    <row r="581" spans="2:51" s="14" customFormat="1" ht="11.25">
      <c r="B581" s="205"/>
      <c r="C581" s="206"/>
      <c r="D581" s="196" t="s">
        <v>172</v>
      </c>
      <c r="E581" s="207" t="s">
        <v>32</v>
      </c>
      <c r="F581" s="208" t="s">
        <v>834</v>
      </c>
      <c r="G581" s="206"/>
      <c r="H581" s="209">
        <v>6.94</v>
      </c>
      <c r="I581" s="210"/>
      <c r="J581" s="206"/>
      <c r="K581" s="206"/>
      <c r="L581" s="211"/>
      <c r="M581" s="212"/>
      <c r="N581" s="213"/>
      <c r="O581" s="213"/>
      <c r="P581" s="213"/>
      <c r="Q581" s="213"/>
      <c r="R581" s="213"/>
      <c r="S581" s="213"/>
      <c r="T581" s="214"/>
      <c r="AT581" s="215" t="s">
        <v>172</v>
      </c>
      <c r="AU581" s="215" t="s">
        <v>89</v>
      </c>
      <c r="AV581" s="14" t="s">
        <v>89</v>
      </c>
      <c r="AW581" s="14" t="s">
        <v>40</v>
      </c>
      <c r="AX581" s="14" t="s">
        <v>79</v>
      </c>
      <c r="AY581" s="215" t="s">
        <v>160</v>
      </c>
    </row>
    <row r="582" spans="2:51" s="13" customFormat="1" ht="11.25">
      <c r="B582" s="194"/>
      <c r="C582" s="195"/>
      <c r="D582" s="196" t="s">
        <v>172</v>
      </c>
      <c r="E582" s="197" t="s">
        <v>32</v>
      </c>
      <c r="F582" s="198" t="s">
        <v>801</v>
      </c>
      <c r="G582" s="195"/>
      <c r="H582" s="197" t="s">
        <v>32</v>
      </c>
      <c r="I582" s="199"/>
      <c r="J582" s="195"/>
      <c r="K582" s="195"/>
      <c r="L582" s="200"/>
      <c r="M582" s="201"/>
      <c r="N582" s="202"/>
      <c r="O582" s="202"/>
      <c r="P582" s="202"/>
      <c r="Q582" s="202"/>
      <c r="R582" s="202"/>
      <c r="S582" s="202"/>
      <c r="T582" s="203"/>
      <c r="AT582" s="204" t="s">
        <v>172</v>
      </c>
      <c r="AU582" s="204" t="s">
        <v>89</v>
      </c>
      <c r="AV582" s="13" t="s">
        <v>87</v>
      </c>
      <c r="AW582" s="13" t="s">
        <v>40</v>
      </c>
      <c r="AX582" s="13" t="s">
        <v>79</v>
      </c>
      <c r="AY582" s="204" t="s">
        <v>160</v>
      </c>
    </row>
    <row r="583" spans="2:51" s="14" customFormat="1" ht="11.25">
      <c r="B583" s="205"/>
      <c r="C583" s="206"/>
      <c r="D583" s="196" t="s">
        <v>172</v>
      </c>
      <c r="E583" s="207" t="s">
        <v>32</v>
      </c>
      <c r="F583" s="208" t="s">
        <v>835</v>
      </c>
      <c r="G583" s="206"/>
      <c r="H583" s="209">
        <v>3.5</v>
      </c>
      <c r="I583" s="210"/>
      <c r="J583" s="206"/>
      <c r="K583" s="206"/>
      <c r="L583" s="211"/>
      <c r="M583" s="212"/>
      <c r="N583" s="213"/>
      <c r="O583" s="213"/>
      <c r="P583" s="213"/>
      <c r="Q583" s="213"/>
      <c r="R583" s="213"/>
      <c r="S583" s="213"/>
      <c r="T583" s="214"/>
      <c r="AT583" s="215" t="s">
        <v>172</v>
      </c>
      <c r="AU583" s="215" t="s">
        <v>89</v>
      </c>
      <c r="AV583" s="14" t="s">
        <v>89</v>
      </c>
      <c r="AW583" s="14" t="s">
        <v>40</v>
      </c>
      <c r="AX583" s="14" t="s">
        <v>79</v>
      </c>
      <c r="AY583" s="215" t="s">
        <v>160</v>
      </c>
    </row>
    <row r="584" spans="2:51" s="13" customFormat="1" ht="11.25">
      <c r="B584" s="194"/>
      <c r="C584" s="195"/>
      <c r="D584" s="196" t="s">
        <v>172</v>
      </c>
      <c r="E584" s="197" t="s">
        <v>32</v>
      </c>
      <c r="F584" s="198" t="s">
        <v>803</v>
      </c>
      <c r="G584" s="195"/>
      <c r="H584" s="197" t="s">
        <v>32</v>
      </c>
      <c r="I584" s="199"/>
      <c r="J584" s="195"/>
      <c r="K584" s="195"/>
      <c r="L584" s="200"/>
      <c r="M584" s="201"/>
      <c r="N584" s="202"/>
      <c r="O584" s="202"/>
      <c r="P584" s="202"/>
      <c r="Q584" s="202"/>
      <c r="R584" s="202"/>
      <c r="S584" s="202"/>
      <c r="T584" s="203"/>
      <c r="AT584" s="204" t="s">
        <v>172</v>
      </c>
      <c r="AU584" s="204" t="s">
        <v>89</v>
      </c>
      <c r="AV584" s="13" t="s">
        <v>87</v>
      </c>
      <c r="AW584" s="13" t="s">
        <v>40</v>
      </c>
      <c r="AX584" s="13" t="s">
        <v>79</v>
      </c>
      <c r="AY584" s="204" t="s">
        <v>160</v>
      </c>
    </row>
    <row r="585" spans="2:51" s="14" customFormat="1" ht="11.25">
      <c r="B585" s="205"/>
      <c r="C585" s="206"/>
      <c r="D585" s="196" t="s">
        <v>172</v>
      </c>
      <c r="E585" s="207" t="s">
        <v>32</v>
      </c>
      <c r="F585" s="208" t="s">
        <v>836</v>
      </c>
      <c r="G585" s="206"/>
      <c r="H585" s="209">
        <v>1.735</v>
      </c>
      <c r="I585" s="210"/>
      <c r="J585" s="206"/>
      <c r="K585" s="206"/>
      <c r="L585" s="211"/>
      <c r="M585" s="212"/>
      <c r="N585" s="213"/>
      <c r="O585" s="213"/>
      <c r="P585" s="213"/>
      <c r="Q585" s="213"/>
      <c r="R585" s="213"/>
      <c r="S585" s="213"/>
      <c r="T585" s="214"/>
      <c r="AT585" s="215" t="s">
        <v>172</v>
      </c>
      <c r="AU585" s="215" t="s">
        <v>89</v>
      </c>
      <c r="AV585" s="14" t="s">
        <v>89</v>
      </c>
      <c r="AW585" s="14" t="s">
        <v>40</v>
      </c>
      <c r="AX585" s="14" t="s">
        <v>79</v>
      </c>
      <c r="AY585" s="215" t="s">
        <v>160</v>
      </c>
    </row>
    <row r="586" spans="2:51" s="14" customFormat="1" ht="11.25">
      <c r="B586" s="205"/>
      <c r="C586" s="206"/>
      <c r="D586" s="196" t="s">
        <v>172</v>
      </c>
      <c r="E586" s="207" t="s">
        <v>32</v>
      </c>
      <c r="F586" s="208" t="s">
        <v>837</v>
      </c>
      <c r="G586" s="206"/>
      <c r="H586" s="209">
        <v>5.8</v>
      </c>
      <c r="I586" s="210"/>
      <c r="J586" s="206"/>
      <c r="K586" s="206"/>
      <c r="L586" s="211"/>
      <c r="M586" s="212"/>
      <c r="N586" s="213"/>
      <c r="O586" s="213"/>
      <c r="P586" s="213"/>
      <c r="Q586" s="213"/>
      <c r="R586" s="213"/>
      <c r="S586" s="213"/>
      <c r="T586" s="214"/>
      <c r="AT586" s="215" t="s">
        <v>172</v>
      </c>
      <c r="AU586" s="215" t="s">
        <v>89</v>
      </c>
      <c r="AV586" s="14" t="s">
        <v>89</v>
      </c>
      <c r="AW586" s="14" t="s">
        <v>40</v>
      </c>
      <c r="AX586" s="14" t="s">
        <v>79</v>
      </c>
      <c r="AY586" s="215" t="s">
        <v>160</v>
      </c>
    </row>
    <row r="587" spans="2:51" s="14" customFormat="1" ht="11.25">
      <c r="B587" s="205"/>
      <c r="C587" s="206"/>
      <c r="D587" s="196" t="s">
        <v>172</v>
      </c>
      <c r="E587" s="207" t="s">
        <v>32</v>
      </c>
      <c r="F587" s="208" t="s">
        <v>838</v>
      </c>
      <c r="G587" s="206"/>
      <c r="H587" s="209">
        <v>11</v>
      </c>
      <c r="I587" s="210"/>
      <c r="J587" s="206"/>
      <c r="K587" s="206"/>
      <c r="L587" s="211"/>
      <c r="M587" s="212"/>
      <c r="N587" s="213"/>
      <c r="O587" s="213"/>
      <c r="P587" s="213"/>
      <c r="Q587" s="213"/>
      <c r="R587" s="213"/>
      <c r="S587" s="213"/>
      <c r="T587" s="214"/>
      <c r="AT587" s="215" t="s">
        <v>172</v>
      </c>
      <c r="AU587" s="215" t="s">
        <v>89</v>
      </c>
      <c r="AV587" s="14" t="s">
        <v>89</v>
      </c>
      <c r="AW587" s="14" t="s">
        <v>40</v>
      </c>
      <c r="AX587" s="14" t="s">
        <v>79</v>
      </c>
      <c r="AY587" s="215" t="s">
        <v>160</v>
      </c>
    </row>
    <row r="588" spans="2:51" s="14" customFormat="1" ht="11.25">
      <c r="B588" s="205"/>
      <c r="C588" s="206"/>
      <c r="D588" s="196" t="s">
        <v>172</v>
      </c>
      <c r="E588" s="207" t="s">
        <v>32</v>
      </c>
      <c r="F588" s="208" t="s">
        <v>839</v>
      </c>
      <c r="G588" s="206"/>
      <c r="H588" s="209">
        <v>8.2</v>
      </c>
      <c r="I588" s="210"/>
      <c r="J588" s="206"/>
      <c r="K588" s="206"/>
      <c r="L588" s="211"/>
      <c r="M588" s="212"/>
      <c r="N588" s="213"/>
      <c r="O588" s="213"/>
      <c r="P588" s="213"/>
      <c r="Q588" s="213"/>
      <c r="R588" s="213"/>
      <c r="S588" s="213"/>
      <c r="T588" s="214"/>
      <c r="AT588" s="215" t="s">
        <v>172</v>
      </c>
      <c r="AU588" s="215" t="s">
        <v>89</v>
      </c>
      <c r="AV588" s="14" t="s">
        <v>89</v>
      </c>
      <c r="AW588" s="14" t="s">
        <v>40</v>
      </c>
      <c r="AX588" s="14" t="s">
        <v>79</v>
      </c>
      <c r="AY588" s="215" t="s">
        <v>160</v>
      </c>
    </row>
    <row r="589" spans="2:51" s="14" customFormat="1" ht="11.25">
      <c r="B589" s="205"/>
      <c r="C589" s="206"/>
      <c r="D589" s="196" t="s">
        <v>172</v>
      </c>
      <c r="E589" s="207" t="s">
        <v>32</v>
      </c>
      <c r="F589" s="208" t="s">
        <v>840</v>
      </c>
      <c r="G589" s="206"/>
      <c r="H589" s="209">
        <v>2.6</v>
      </c>
      <c r="I589" s="210"/>
      <c r="J589" s="206"/>
      <c r="K589" s="206"/>
      <c r="L589" s="211"/>
      <c r="M589" s="212"/>
      <c r="N589" s="213"/>
      <c r="O589" s="213"/>
      <c r="P589" s="213"/>
      <c r="Q589" s="213"/>
      <c r="R589" s="213"/>
      <c r="S589" s="213"/>
      <c r="T589" s="214"/>
      <c r="AT589" s="215" t="s">
        <v>172</v>
      </c>
      <c r="AU589" s="215" t="s">
        <v>89</v>
      </c>
      <c r="AV589" s="14" t="s">
        <v>89</v>
      </c>
      <c r="AW589" s="14" t="s">
        <v>40</v>
      </c>
      <c r="AX589" s="14" t="s">
        <v>79</v>
      </c>
      <c r="AY589" s="215" t="s">
        <v>160</v>
      </c>
    </row>
    <row r="590" spans="2:51" s="14" customFormat="1" ht="11.25">
      <c r="B590" s="205"/>
      <c r="C590" s="206"/>
      <c r="D590" s="196" t="s">
        <v>172</v>
      </c>
      <c r="E590" s="207" t="s">
        <v>32</v>
      </c>
      <c r="F590" s="208" t="s">
        <v>841</v>
      </c>
      <c r="G590" s="206"/>
      <c r="H590" s="209">
        <v>5.9</v>
      </c>
      <c r="I590" s="210"/>
      <c r="J590" s="206"/>
      <c r="K590" s="206"/>
      <c r="L590" s="211"/>
      <c r="M590" s="212"/>
      <c r="N590" s="213"/>
      <c r="O590" s="213"/>
      <c r="P590" s="213"/>
      <c r="Q590" s="213"/>
      <c r="R590" s="213"/>
      <c r="S590" s="213"/>
      <c r="T590" s="214"/>
      <c r="AT590" s="215" t="s">
        <v>172</v>
      </c>
      <c r="AU590" s="215" t="s">
        <v>89</v>
      </c>
      <c r="AV590" s="14" t="s">
        <v>89</v>
      </c>
      <c r="AW590" s="14" t="s">
        <v>40</v>
      </c>
      <c r="AX590" s="14" t="s">
        <v>79</v>
      </c>
      <c r="AY590" s="215" t="s">
        <v>160</v>
      </c>
    </row>
    <row r="591" spans="2:51" s="14" customFormat="1" ht="11.25">
      <c r="B591" s="205"/>
      <c r="C591" s="206"/>
      <c r="D591" s="196" t="s">
        <v>172</v>
      </c>
      <c r="E591" s="207" t="s">
        <v>32</v>
      </c>
      <c r="F591" s="208" t="s">
        <v>842</v>
      </c>
      <c r="G591" s="206"/>
      <c r="H591" s="209">
        <v>5.9</v>
      </c>
      <c r="I591" s="210"/>
      <c r="J591" s="206"/>
      <c r="K591" s="206"/>
      <c r="L591" s="211"/>
      <c r="M591" s="212"/>
      <c r="N591" s="213"/>
      <c r="O591" s="213"/>
      <c r="P591" s="213"/>
      <c r="Q591" s="213"/>
      <c r="R591" s="213"/>
      <c r="S591" s="213"/>
      <c r="T591" s="214"/>
      <c r="AT591" s="215" t="s">
        <v>172</v>
      </c>
      <c r="AU591" s="215" t="s">
        <v>89</v>
      </c>
      <c r="AV591" s="14" t="s">
        <v>89</v>
      </c>
      <c r="AW591" s="14" t="s">
        <v>40</v>
      </c>
      <c r="AX591" s="14" t="s">
        <v>79</v>
      </c>
      <c r="AY591" s="215" t="s">
        <v>160</v>
      </c>
    </row>
    <row r="592" spans="2:51" s="14" customFormat="1" ht="11.25">
      <c r="B592" s="205"/>
      <c r="C592" s="206"/>
      <c r="D592" s="196" t="s">
        <v>172</v>
      </c>
      <c r="E592" s="207" t="s">
        <v>32</v>
      </c>
      <c r="F592" s="208" t="s">
        <v>843</v>
      </c>
      <c r="G592" s="206"/>
      <c r="H592" s="209">
        <v>5.9</v>
      </c>
      <c r="I592" s="210"/>
      <c r="J592" s="206"/>
      <c r="K592" s="206"/>
      <c r="L592" s="211"/>
      <c r="M592" s="212"/>
      <c r="N592" s="213"/>
      <c r="O592" s="213"/>
      <c r="P592" s="213"/>
      <c r="Q592" s="213"/>
      <c r="R592" s="213"/>
      <c r="S592" s="213"/>
      <c r="T592" s="214"/>
      <c r="AT592" s="215" t="s">
        <v>172</v>
      </c>
      <c r="AU592" s="215" t="s">
        <v>89</v>
      </c>
      <c r="AV592" s="14" t="s">
        <v>89</v>
      </c>
      <c r="AW592" s="14" t="s">
        <v>40</v>
      </c>
      <c r="AX592" s="14" t="s">
        <v>79</v>
      </c>
      <c r="AY592" s="215" t="s">
        <v>160</v>
      </c>
    </row>
    <row r="593" spans="2:51" s="14" customFormat="1" ht="11.25">
      <c r="B593" s="205"/>
      <c r="C593" s="206"/>
      <c r="D593" s="196" t="s">
        <v>172</v>
      </c>
      <c r="E593" s="207" t="s">
        <v>32</v>
      </c>
      <c r="F593" s="208" t="s">
        <v>844</v>
      </c>
      <c r="G593" s="206"/>
      <c r="H593" s="209">
        <v>5.9</v>
      </c>
      <c r="I593" s="210"/>
      <c r="J593" s="206"/>
      <c r="K593" s="206"/>
      <c r="L593" s="211"/>
      <c r="M593" s="212"/>
      <c r="N593" s="213"/>
      <c r="O593" s="213"/>
      <c r="P593" s="213"/>
      <c r="Q593" s="213"/>
      <c r="R593" s="213"/>
      <c r="S593" s="213"/>
      <c r="T593" s="214"/>
      <c r="AT593" s="215" t="s">
        <v>172</v>
      </c>
      <c r="AU593" s="215" t="s">
        <v>89</v>
      </c>
      <c r="AV593" s="14" t="s">
        <v>89</v>
      </c>
      <c r="AW593" s="14" t="s">
        <v>40</v>
      </c>
      <c r="AX593" s="14" t="s">
        <v>79</v>
      </c>
      <c r="AY593" s="215" t="s">
        <v>160</v>
      </c>
    </row>
    <row r="594" spans="2:51" s="14" customFormat="1" ht="11.25">
      <c r="B594" s="205"/>
      <c r="C594" s="206"/>
      <c r="D594" s="196" t="s">
        <v>172</v>
      </c>
      <c r="E594" s="207" t="s">
        <v>32</v>
      </c>
      <c r="F594" s="208" t="s">
        <v>845</v>
      </c>
      <c r="G594" s="206"/>
      <c r="H594" s="209">
        <v>5.9</v>
      </c>
      <c r="I594" s="210"/>
      <c r="J594" s="206"/>
      <c r="K594" s="206"/>
      <c r="L594" s="211"/>
      <c r="M594" s="212"/>
      <c r="N594" s="213"/>
      <c r="O594" s="213"/>
      <c r="P594" s="213"/>
      <c r="Q594" s="213"/>
      <c r="R594" s="213"/>
      <c r="S594" s="213"/>
      <c r="T594" s="214"/>
      <c r="AT594" s="215" t="s">
        <v>172</v>
      </c>
      <c r="AU594" s="215" t="s">
        <v>89</v>
      </c>
      <c r="AV594" s="14" t="s">
        <v>89</v>
      </c>
      <c r="AW594" s="14" t="s">
        <v>40</v>
      </c>
      <c r="AX594" s="14" t="s">
        <v>79</v>
      </c>
      <c r="AY594" s="215" t="s">
        <v>160</v>
      </c>
    </row>
    <row r="595" spans="2:51" s="14" customFormat="1" ht="11.25">
      <c r="B595" s="205"/>
      <c r="C595" s="206"/>
      <c r="D595" s="196" t="s">
        <v>172</v>
      </c>
      <c r="E595" s="207" t="s">
        <v>32</v>
      </c>
      <c r="F595" s="208" t="s">
        <v>846</v>
      </c>
      <c r="G595" s="206"/>
      <c r="H595" s="209">
        <v>5.9</v>
      </c>
      <c r="I595" s="210"/>
      <c r="J595" s="206"/>
      <c r="K595" s="206"/>
      <c r="L595" s="211"/>
      <c r="M595" s="212"/>
      <c r="N595" s="213"/>
      <c r="O595" s="213"/>
      <c r="P595" s="213"/>
      <c r="Q595" s="213"/>
      <c r="R595" s="213"/>
      <c r="S595" s="213"/>
      <c r="T595" s="214"/>
      <c r="AT595" s="215" t="s">
        <v>172</v>
      </c>
      <c r="AU595" s="215" t="s">
        <v>89</v>
      </c>
      <c r="AV595" s="14" t="s">
        <v>89</v>
      </c>
      <c r="AW595" s="14" t="s">
        <v>40</v>
      </c>
      <c r="AX595" s="14" t="s">
        <v>79</v>
      </c>
      <c r="AY595" s="215" t="s">
        <v>160</v>
      </c>
    </row>
    <row r="596" spans="2:51" s="14" customFormat="1" ht="11.25">
      <c r="B596" s="205"/>
      <c r="C596" s="206"/>
      <c r="D596" s="196" t="s">
        <v>172</v>
      </c>
      <c r="E596" s="207" t="s">
        <v>32</v>
      </c>
      <c r="F596" s="208" t="s">
        <v>847</v>
      </c>
      <c r="G596" s="206"/>
      <c r="H596" s="209">
        <v>5.9</v>
      </c>
      <c r="I596" s="210"/>
      <c r="J596" s="206"/>
      <c r="K596" s="206"/>
      <c r="L596" s="211"/>
      <c r="M596" s="212"/>
      <c r="N596" s="213"/>
      <c r="O596" s="213"/>
      <c r="P596" s="213"/>
      <c r="Q596" s="213"/>
      <c r="R596" s="213"/>
      <c r="S596" s="213"/>
      <c r="T596" s="214"/>
      <c r="AT596" s="215" t="s">
        <v>172</v>
      </c>
      <c r="AU596" s="215" t="s">
        <v>89</v>
      </c>
      <c r="AV596" s="14" t="s">
        <v>89</v>
      </c>
      <c r="AW596" s="14" t="s">
        <v>40</v>
      </c>
      <c r="AX596" s="14" t="s">
        <v>79</v>
      </c>
      <c r="AY596" s="215" t="s">
        <v>160</v>
      </c>
    </row>
    <row r="597" spans="2:51" s="14" customFormat="1" ht="11.25">
      <c r="B597" s="205"/>
      <c r="C597" s="206"/>
      <c r="D597" s="196" t="s">
        <v>172</v>
      </c>
      <c r="E597" s="207" t="s">
        <v>32</v>
      </c>
      <c r="F597" s="208" t="s">
        <v>848</v>
      </c>
      <c r="G597" s="206"/>
      <c r="H597" s="209">
        <v>5.9</v>
      </c>
      <c r="I597" s="210"/>
      <c r="J597" s="206"/>
      <c r="K597" s="206"/>
      <c r="L597" s="211"/>
      <c r="M597" s="212"/>
      <c r="N597" s="213"/>
      <c r="O597" s="213"/>
      <c r="P597" s="213"/>
      <c r="Q597" s="213"/>
      <c r="R597" s="213"/>
      <c r="S597" s="213"/>
      <c r="T597" s="214"/>
      <c r="AT597" s="215" t="s">
        <v>172</v>
      </c>
      <c r="AU597" s="215" t="s">
        <v>89</v>
      </c>
      <c r="AV597" s="14" t="s">
        <v>89</v>
      </c>
      <c r="AW597" s="14" t="s">
        <v>40</v>
      </c>
      <c r="AX597" s="14" t="s">
        <v>79</v>
      </c>
      <c r="AY597" s="215" t="s">
        <v>160</v>
      </c>
    </row>
    <row r="598" spans="2:51" s="15" customFormat="1" ht="11.25">
      <c r="B598" s="216"/>
      <c r="C598" s="217"/>
      <c r="D598" s="196" t="s">
        <v>172</v>
      </c>
      <c r="E598" s="218" t="s">
        <v>32</v>
      </c>
      <c r="F598" s="219" t="s">
        <v>177</v>
      </c>
      <c r="G598" s="217"/>
      <c r="H598" s="220">
        <v>87.975</v>
      </c>
      <c r="I598" s="221"/>
      <c r="J598" s="217"/>
      <c r="K598" s="217"/>
      <c r="L598" s="222"/>
      <c r="M598" s="223"/>
      <c r="N598" s="224"/>
      <c r="O598" s="224"/>
      <c r="P598" s="224"/>
      <c r="Q598" s="224"/>
      <c r="R598" s="224"/>
      <c r="S598" s="224"/>
      <c r="T598" s="225"/>
      <c r="AT598" s="226" t="s">
        <v>172</v>
      </c>
      <c r="AU598" s="226" t="s">
        <v>89</v>
      </c>
      <c r="AV598" s="15" t="s">
        <v>168</v>
      </c>
      <c r="AW598" s="15" t="s">
        <v>40</v>
      </c>
      <c r="AX598" s="15" t="s">
        <v>87</v>
      </c>
      <c r="AY598" s="226" t="s">
        <v>160</v>
      </c>
    </row>
    <row r="599" spans="1:65" s="2" customFormat="1" ht="24.2" customHeight="1">
      <c r="A599" s="37"/>
      <c r="B599" s="38"/>
      <c r="C599" s="176" t="s">
        <v>849</v>
      </c>
      <c r="D599" s="176" t="s">
        <v>163</v>
      </c>
      <c r="E599" s="177" t="s">
        <v>850</v>
      </c>
      <c r="F599" s="178" t="s">
        <v>851</v>
      </c>
      <c r="G599" s="179" t="s">
        <v>199</v>
      </c>
      <c r="H599" s="180">
        <v>283.54</v>
      </c>
      <c r="I599" s="181"/>
      <c r="J599" s="182">
        <f>ROUND(I599*H599,2)</f>
        <v>0</v>
      </c>
      <c r="K599" s="178" t="s">
        <v>167</v>
      </c>
      <c r="L599" s="42"/>
      <c r="M599" s="183" t="s">
        <v>32</v>
      </c>
      <c r="N599" s="184" t="s">
        <v>50</v>
      </c>
      <c r="O599" s="67"/>
      <c r="P599" s="185">
        <f>O599*H599</f>
        <v>0</v>
      </c>
      <c r="Q599" s="185">
        <v>0.0007</v>
      </c>
      <c r="R599" s="185">
        <f>Q599*H599</f>
        <v>0.19847800000000002</v>
      </c>
      <c r="S599" s="185">
        <v>0</v>
      </c>
      <c r="T599" s="186">
        <f>S599*H599</f>
        <v>0</v>
      </c>
      <c r="U599" s="37"/>
      <c r="V599" s="37"/>
      <c r="W599" s="37"/>
      <c r="X599" s="37"/>
      <c r="Y599" s="37"/>
      <c r="Z599" s="37"/>
      <c r="AA599" s="37"/>
      <c r="AB599" s="37"/>
      <c r="AC599" s="37"/>
      <c r="AD599" s="37"/>
      <c r="AE599" s="37"/>
      <c r="AR599" s="187" t="s">
        <v>308</v>
      </c>
      <c r="AT599" s="187" t="s">
        <v>163</v>
      </c>
      <c r="AU599" s="187" t="s">
        <v>89</v>
      </c>
      <c r="AY599" s="19" t="s">
        <v>160</v>
      </c>
      <c r="BE599" s="188">
        <f>IF(N599="základní",J599,0)</f>
        <v>0</v>
      </c>
      <c r="BF599" s="188">
        <f>IF(N599="snížená",J599,0)</f>
        <v>0</v>
      </c>
      <c r="BG599" s="188">
        <f>IF(N599="zákl. přenesená",J599,0)</f>
        <v>0</v>
      </c>
      <c r="BH599" s="188">
        <f>IF(N599="sníž. přenesená",J599,0)</f>
        <v>0</v>
      </c>
      <c r="BI599" s="188">
        <f>IF(N599="nulová",J599,0)</f>
        <v>0</v>
      </c>
      <c r="BJ599" s="19" t="s">
        <v>87</v>
      </c>
      <c r="BK599" s="188">
        <f>ROUND(I599*H599,2)</f>
        <v>0</v>
      </c>
      <c r="BL599" s="19" t="s">
        <v>308</v>
      </c>
      <c r="BM599" s="187" t="s">
        <v>852</v>
      </c>
    </row>
    <row r="600" spans="1:47" s="2" customFormat="1" ht="11.25">
      <c r="A600" s="37"/>
      <c r="B600" s="38"/>
      <c r="C600" s="39"/>
      <c r="D600" s="189" t="s">
        <v>170</v>
      </c>
      <c r="E600" s="39"/>
      <c r="F600" s="190" t="s">
        <v>853</v>
      </c>
      <c r="G600" s="39"/>
      <c r="H600" s="39"/>
      <c r="I600" s="191"/>
      <c r="J600" s="39"/>
      <c r="K600" s="39"/>
      <c r="L600" s="42"/>
      <c r="M600" s="192"/>
      <c r="N600" s="193"/>
      <c r="O600" s="67"/>
      <c r="P600" s="67"/>
      <c r="Q600" s="67"/>
      <c r="R600" s="67"/>
      <c r="S600" s="67"/>
      <c r="T600" s="68"/>
      <c r="U600" s="37"/>
      <c r="V600" s="37"/>
      <c r="W600" s="37"/>
      <c r="X600" s="37"/>
      <c r="Y600" s="37"/>
      <c r="Z600" s="37"/>
      <c r="AA600" s="37"/>
      <c r="AB600" s="37"/>
      <c r="AC600" s="37"/>
      <c r="AD600" s="37"/>
      <c r="AE600" s="37"/>
      <c r="AT600" s="19" t="s">
        <v>170</v>
      </c>
      <c r="AU600" s="19" t="s">
        <v>89</v>
      </c>
    </row>
    <row r="601" spans="2:51" s="13" customFormat="1" ht="11.25">
      <c r="B601" s="194"/>
      <c r="C601" s="195"/>
      <c r="D601" s="196" t="s">
        <v>172</v>
      </c>
      <c r="E601" s="197" t="s">
        <v>32</v>
      </c>
      <c r="F601" s="198" t="s">
        <v>854</v>
      </c>
      <c r="G601" s="195"/>
      <c r="H601" s="197" t="s">
        <v>32</v>
      </c>
      <c r="I601" s="199"/>
      <c r="J601" s="195"/>
      <c r="K601" s="195"/>
      <c r="L601" s="200"/>
      <c r="M601" s="201"/>
      <c r="N601" s="202"/>
      <c r="O601" s="202"/>
      <c r="P601" s="202"/>
      <c r="Q601" s="202"/>
      <c r="R601" s="202"/>
      <c r="S601" s="202"/>
      <c r="T601" s="203"/>
      <c r="AT601" s="204" t="s">
        <v>172</v>
      </c>
      <c r="AU601" s="204" t="s">
        <v>89</v>
      </c>
      <c r="AV601" s="13" t="s">
        <v>87</v>
      </c>
      <c r="AW601" s="13" t="s">
        <v>40</v>
      </c>
      <c r="AX601" s="13" t="s">
        <v>79</v>
      </c>
      <c r="AY601" s="204" t="s">
        <v>160</v>
      </c>
    </row>
    <row r="602" spans="2:51" s="14" customFormat="1" ht="11.25">
      <c r="B602" s="205"/>
      <c r="C602" s="206"/>
      <c r="D602" s="196" t="s">
        <v>172</v>
      </c>
      <c r="E602" s="207" t="s">
        <v>32</v>
      </c>
      <c r="F602" s="208" t="s">
        <v>855</v>
      </c>
      <c r="G602" s="206"/>
      <c r="H602" s="209">
        <v>283.54</v>
      </c>
      <c r="I602" s="210"/>
      <c r="J602" s="206"/>
      <c r="K602" s="206"/>
      <c r="L602" s="211"/>
      <c r="M602" s="212"/>
      <c r="N602" s="213"/>
      <c r="O602" s="213"/>
      <c r="P602" s="213"/>
      <c r="Q602" s="213"/>
      <c r="R602" s="213"/>
      <c r="S602" s="213"/>
      <c r="T602" s="214"/>
      <c r="AT602" s="215" t="s">
        <v>172</v>
      </c>
      <c r="AU602" s="215" t="s">
        <v>89</v>
      </c>
      <c r="AV602" s="14" t="s">
        <v>89</v>
      </c>
      <c r="AW602" s="14" t="s">
        <v>40</v>
      </c>
      <c r="AX602" s="14" t="s">
        <v>87</v>
      </c>
      <c r="AY602" s="215" t="s">
        <v>160</v>
      </c>
    </row>
    <row r="603" spans="1:65" s="2" customFormat="1" ht="24.2" customHeight="1">
      <c r="A603" s="37"/>
      <c r="B603" s="38"/>
      <c r="C603" s="176" t="s">
        <v>856</v>
      </c>
      <c r="D603" s="176" t="s">
        <v>163</v>
      </c>
      <c r="E603" s="177" t="s">
        <v>857</v>
      </c>
      <c r="F603" s="178" t="s">
        <v>858</v>
      </c>
      <c r="G603" s="179" t="s">
        <v>199</v>
      </c>
      <c r="H603" s="180">
        <v>104.657</v>
      </c>
      <c r="I603" s="181"/>
      <c r="J603" s="182">
        <f>ROUND(I603*H603,2)</f>
        <v>0</v>
      </c>
      <c r="K603" s="178" t="s">
        <v>167</v>
      </c>
      <c r="L603" s="42"/>
      <c r="M603" s="183" t="s">
        <v>32</v>
      </c>
      <c r="N603" s="184" t="s">
        <v>50</v>
      </c>
      <c r="O603" s="67"/>
      <c r="P603" s="185">
        <f>O603*H603</f>
        <v>0</v>
      </c>
      <c r="Q603" s="185">
        <v>0.01217</v>
      </c>
      <c r="R603" s="185">
        <f>Q603*H603</f>
        <v>1.27367569</v>
      </c>
      <c r="S603" s="185">
        <v>0</v>
      </c>
      <c r="T603" s="186">
        <f>S603*H603</f>
        <v>0</v>
      </c>
      <c r="U603" s="37"/>
      <c r="V603" s="37"/>
      <c r="W603" s="37"/>
      <c r="X603" s="37"/>
      <c r="Y603" s="37"/>
      <c r="Z603" s="37"/>
      <c r="AA603" s="37"/>
      <c r="AB603" s="37"/>
      <c r="AC603" s="37"/>
      <c r="AD603" s="37"/>
      <c r="AE603" s="37"/>
      <c r="AR603" s="187" t="s">
        <v>308</v>
      </c>
      <c r="AT603" s="187" t="s">
        <v>163</v>
      </c>
      <c r="AU603" s="187" t="s">
        <v>89</v>
      </c>
      <c r="AY603" s="19" t="s">
        <v>160</v>
      </c>
      <c r="BE603" s="188">
        <f>IF(N603="základní",J603,0)</f>
        <v>0</v>
      </c>
      <c r="BF603" s="188">
        <f>IF(N603="snížená",J603,0)</f>
        <v>0</v>
      </c>
      <c r="BG603" s="188">
        <f>IF(N603="zákl. přenesená",J603,0)</f>
        <v>0</v>
      </c>
      <c r="BH603" s="188">
        <f>IF(N603="sníž. přenesená",J603,0)</f>
        <v>0</v>
      </c>
      <c r="BI603" s="188">
        <f>IF(N603="nulová",J603,0)</f>
        <v>0</v>
      </c>
      <c r="BJ603" s="19" t="s">
        <v>87</v>
      </c>
      <c r="BK603" s="188">
        <f>ROUND(I603*H603,2)</f>
        <v>0</v>
      </c>
      <c r="BL603" s="19" t="s">
        <v>308</v>
      </c>
      <c r="BM603" s="187" t="s">
        <v>859</v>
      </c>
    </row>
    <row r="604" spans="1:47" s="2" customFormat="1" ht="11.25">
      <c r="A604" s="37"/>
      <c r="B604" s="38"/>
      <c r="C604" s="39"/>
      <c r="D604" s="189" t="s">
        <v>170</v>
      </c>
      <c r="E604" s="39"/>
      <c r="F604" s="190" t="s">
        <v>860</v>
      </c>
      <c r="G604" s="39"/>
      <c r="H604" s="39"/>
      <c r="I604" s="191"/>
      <c r="J604" s="39"/>
      <c r="K604" s="39"/>
      <c r="L604" s="42"/>
      <c r="M604" s="192"/>
      <c r="N604" s="193"/>
      <c r="O604" s="67"/>
      <c r="P604" s="67"/>
      <c r="Q604" s="67"/>
      <c r="R604" s="67"/>
      <c r="S604" s="67"/>
      <c r="T604" s="68"/>
      <c r="U604" s="37"/>
      <c r="V604" s="37"/>
      <c r="W604" s="37"/>
      <c r="X604" s="37"/>
      <c r="Y604" s="37"/>
      <c r="Z604" s="37"/>
      <c r="AA604" s="37"/>
      <c r="AB604" s="37"/>
      <c r="AC604" s="37"/>
      <c r="AD604" s="37"/>
      <c r="AE604" s="37"/>
      <c r="AT604" s="19" t="s">
        <v>170</v>
      </c>
      <c r="AU604" s="19" t="s">
        <v>89</v>
      </c>
    </row>
    <row r="605" spans="2:51" s="14" customFormat="1" ht="11.25">
      <c r="B605" s="205"/>
      <c r="C605" s="206"/>
      <c r="D605" s="196" t="s">
        <v>172</v>
      </c>
      <c r="E605" s="207" t="s">
        <v>32</v>
      </c>
      <c r="F605" s="208" t="s">
        <v>861</v>
      </c>
      <c r="G605" s="206"/>
      <c r="H605" s="209">
        <v>1.031</v>
      </c>
      <c r="I605" s="210"/>
      <c r="J605" s="206"/>
      <c r="K605" s="206"/>
      <c r="L605" s="211"/>
      <c r="M605" s="212"/>
      <c r="N605" s="213"/>
      <c r="O605" s="213"/>
      <c r="P605" s="213"/>
      <c r="Q605" s="213"/>
      <c r="R605" s="213"/>
      <c r="S605" s="213"/>
      <c r="T605" s="214"/>
      <c r="AT605" s="215" t="s">
        <v>172</v>
      </c>
      <c r="AU605" s="215" t="s">
        <v>89</v>
      </c>
      <c r="AV605" s="14" t="s">
        <v>89</v>
      </c>
      <c r="AW605" s="14" t="s">
        <v>40</v>
      </c>
      <c r="AX605" s="14" t="s">
        <v>79</v>
      </c>
      <c r="AY605" s="215" t="s">
        <v>160</v>
      </c>
    </row>
    <row r="606" spans="2:51" s="14" customFormat="1" ht="11.25">
      <c r="B606" s="205"/>
      <c r="C606" s="206"/>
      <c r="D606" s="196" t="s">
        <v>172</v>
      </c>
      <c r="E606" s="207" t="s">
        <v>32</v>
      </c>
      <c r="F606" s="208" t="s">
        <v>862</v>
      </c>
      <c r="G606" s="206"/>
      <c r="H606" s="209">
        <v>4.563</v>
      </c>
      <c r="I606" s="210"/>
      <c r="J606" s="206"/>
      <c r="K606" s="206"/>
      <c r="L606" s="211"/>
      <c r="M606" s="212"/>
      <c r="N606" s="213"/>
      <c r="O606" s="213"/>
      <c r="P606" s="213"/>
      <c r="Q606" s="213"/>
      <c r="R606" s="213"/>
      <c r="S606" s="213"/>
      <c r="T606" s="214"/>
      <c r="AT606" s="215" t="s">
        <v>172</v>
      </c>
      <c r="AU606" s="215" t="s">
        <v>89</v>
      </c>
      <c r="AV606" s="14" t="s">
        <v>89</v>
      </c>
      <c r="AW606" s="14" t="s">
        <v>40</v>
      </c>
      <c r="AX606" s="14" t="s">
        <v>79</v>
      </c>
      <c r="AY606" s="215" t="s">
        <v>160</v>
      </c>
    </row>
    <row r="607" spans="2:51" s="14" customFormat="1" ht="11.25">
      <c r="B607" s="205"/>
      <c r="C607" s="206"/>
      <c r="D607" s="196" t="s">
        <v>172</v>
      </c>
      <c r="E607" s="207" t="s">
        <v>32</v>
      </c>
      <c r="F607" s="208" t="s">
        <v>863</v>
      </c>
      <c r="G607" s="206"/>
      <c r="H607" s="209">
        <v>3.96</v>
      </c>
      <c r="I607" s="210"/>
      <c r="J607" s="206"/>
      <c r="K607" s="206"/>
      <c r="L607" s="211"/>
      <c r="M607" s="212"/>
      <c r="N607" s="213"/>
      <c r="O607" s="213"/>
      <c r="P607" s="213"/>
      <c r="Q607" s="213"/>
      <c r="R607" s="213"/>
      <c r="S607" s="213"/>
      <c r="T607" s="214"/>
      <c r="AT607" s="215" t="s">
        <v>172</v>
      </c>
      <c r="AU607" s="215" t="s">
        <v>89</v>
      </c>
      <c r="AV607" s="14" t="s">
        <v>89</v>
      </c>
      <c r="AW607" s="14" t="s">
        <v>40</v>
      </c>
      <c r="AX607" s="14" t="s">
        <v>79</v>
      </c>
      <c r="AY607" s="215" t="s">
        <v>160</v>
      </c>
    </row>
    <row r="608" spans="2:51" s="14" customFormat="1" ht="11.25">
      <c r="B608" s="205"/>
      <c r="C608" s="206"/>
      <c r="D608" s="196" t="s">
        <v>172</v>
      </c>
      <c r="E608" s="207" t="s">
        <v>32</v>
      </c>
      <c r="F608" s="208" t="s">
        <v>864</v>
      </c>
      <c r="G608" s="206"/>
      <c r="H608" s="209">
        <v>1.806</v>
      </c>
      <c r="I608" s="210"/>
      <c r="J608" s="206"/>
      <c r="K608" s="206"/>
      <c r="L608" s="211"/>
      <c r="M608" s="212"/>
      <c r="N608" s="213"/>
      <c r="O608" s="213"/>
      <c r="P608" s="213"/>
      <c r="Q608" s="213"/>
      <c r="R608" s="213"/>
      <c r="S608" s="213"/>
      <c r="T608" s="214"/>
      <c r="AT608" s="215" t="s">
        <v>172</v>
      </c>
      <c r="AU608" s="215" t="s">
        <v>89</v>
      </c>
      <c r="AV608" s="14" t="s">
        <v>89</v>
      </c>
      <c r="AW608" s="14" t="s">
        <v>40</v>
      </c>
      <c r="AX608" s="14" t="s">
        <v>79</v>
      </c>
      <c r="AY608" s="215" t="s">
        <v>160</v>
      </c>
    </row>
    <row r="609" spans="2:51" s="14" customFormat="1" ht="11.25">
      <c r="B609" s="205"/>
      <c r="C609" s="206"/>
      <c r="D609" s="196" t="s">
        <v>172</v>
      </c>
      <c r="E609" s="207" t="s">
        <v>32</v>
      </c>
      <c r="F609" s="208" t="s">
        <v>865</v>
      </c>
      <c r="G609" s="206"/>
      <c r="H609" s="209">
        <v>9.734</v>
      </c>
      <c r="I609" s="210"/>
      <c r="J609" s="206"/>
      <c r="K609" s="206"/>
      <c r="L609" s="211"/>
      <c r="M609" s="212"/>
      <c r="N609" s="213"/>
      <c r="O609" s="213"/>
      <c r="P609" s="213"/>
      <c r="Q609" s="213"/>
      <c r="R609" s="213"/>
      <c r="S609" s="213"/>
      <c r="T609" s="214"/>
      <c r="AT609" s="215" t="s">
        <v>172</v>
      </c>
      <c r="AU609" s="215" t="s">
        <v>89</v>
      </c>
      <c r="AV609" s="14" t="s">
        <v>89</v>
      </c>
      <c r="AW609" s="14" t="s">
        <v>40</v>
      </c>
      <c r="AX609" s="14" t="s">
        <v>79</v>
      </c>
      <c r="AY609" s="215" t="s">
        <v>160</v>
      </c>
    </row>
    <row r="610" spans="2:51" s="14" customFormat="1" ht="11.25">
      <c r="B610" s="205"/>
      <c r="C610" s="206"/>
      <c r="D610" s="196" t="s">
        <v>172</v>
      </c>
      <c r="E610" s="207" t="s">
        <v>32</v>
      </c>
      <c r="F610" s="208" t="s">
        <v>866</v>
      </c>
      <c r="G610" s="206"/>
      <c r="H610" s="209">
        <v>4.325</v>
      </c>
      <c r="I610" s="210"/>
      <c r="J610" s="206"/>
      <c r="K610" s="206"/>
      <c r="L610" s="211"/>
      <c r="M610" s="212"/>
      <c r="N610" s="213"/>
      <c r="O610" s="213"/>
      <c r="P610" s="213"/>
      <c r="Q610" s="213"/>
      <c r="R610" s="213"/>
      <c r="S610" s="213"/>
      <c r="T610" s="214"/>
      <c r="AT610" s="215" t="s">
        <v>172</v>
      </c>
      <c r="AU610" s="215" t="s">
        <v>89</v>
      </c>
      <c r="AV610" s="14" t="s">
        <v>89</v>
      </c>
      <c r="AW610" s="14" t="s">
        <v>40</v>
      </c>
      <c r="AX610" s="14" t="s">
        <v>79</v>
      </c>
      <c r="AY610" s="215" t="s">
        <v>160</v>
      </c>
    </row>
    <row r="611" spans="2:51" s="14" customFormat="1" ht="11.25">
      <c r="B611" s="205"/>
      <c r="C611" s="206"/>
      <c r="D611" s="196" t="s">
        <v>172</v>
      </c>
      <c r="E611" s="207" t="s">
        <v>32</v>
      </c>
      <c r="F611" s="208" t="s">
        <v>867</v>
      </c>
      <c r="G611" s="206"/>
      <c r="H611" s="209">
        <v>33.506</v>
      </c>
      <c r="I611" s="210"/>
      <c r="J611" s="206"/>
      <c r="K611" s="206"/>
      <c r="L611" s="211"/>
      <c r="M611" s="212"/>
      <c r="N611" s="213"/>
      <c r="O611" s="213"/>
      <c r="P611" s="213"/>
      <c r="Q611" s="213"/>
      <c r="R611" s="213"/>
      <c r="S611" s="213"/>
      <c r="T611" s="214"/>
      <c r="AT611" s="215" t="s">
        <v>172</v>
      </c>
      <c r="AU611" s="215" t="s">
        <v>89</v>
      </c>
      <c r="AV611" s="14" t="s">
        <v>89</v>
      </c>
      <c r="AW611" s="14" t="s">
        <v>40</v>
      </c>
      <c r="AX611" s="14" t="s">
        <v>79</v>
      </c>
      <c r="AY611" s="215" t="s">
        <v>160</v>
      </c>
    </row>
    <row r="612" spans="2:51" s="14" customFormat="1" ht="11.25">
      <c r="B612" s="205"/>
      <c r="C612" s="206"/>
      <c r="D612" s="196" t="s">
        <v>172</v>
      </c>
      <c r="E612" s="207" t="s">
        <v>32</v>
      </c>
      <c r="F612" s="208" t="s">
        <v>868</v>
      </c>
      <c r="G612" s="206"/>
      <c r="H612" s="209">
        <v>5.253</v>
      </c>
      <c r="I612" s="210"/>
      <c r="J612" s="206"/>
      <c r="K612" s="206"/>
      <c r="L612" s="211"/>
      <c r="M612" s="212"/>
      <c r="N612" s="213"/>
      <c r="O612" s="213"/>
      <c r="P612" s="213"/>
      <c r="Q612" s="213"/>
      <c r="R612" s="213"/>
      <c r="S612" s="213"/>
      <c r="T612" s="214"/>
      <c r="AT612" s="215" t="s">
        <v>172</v>
      </c>
      <c r="AU612" s="215" t="s">
        <v>89</v>
      </c>
      <c r="AV612" s="14" t="s">
        <v>89</v>
      </c>
      <c r="AW612" s="14" t="s">
        <v>40</v>
      </c>
      <c r="AX612" s="14" t="s">
        <v>79</v>
      </c>
      <c r="AY612" s="215" t="s">
        <v>160</v>
      </c>
    </row>
    <row r="613" spans="2:51" s="14" customFormat="1" ht="11.25">
      <c r="B613" s="205"/>
      <c r="C613" s="206"/>
      <c r="D613" s="196" t="s">
        <v>172</v>
      </c>
      <c r="E613" s="207" t="s">
        <v>32</v>
      </c>
      <c r="F613" s="208" t="s">
        <v>869</v>
      </c>
      <c r="G613" s="206"/>
      <c r="H613" s="209">
        <v>1.131</v>
      </c>
      <c r="I613" s="210"/>
      <c r="J613" s="206"/>
      <c r="K613" s="206"/>
      <c r="L613" s="211"/>
      <c r="M613" s="212"/>
      <c r="N613" s="213"/>
      <c r="O613" s="213"/>
      <c r="P613" s="213"/>
      <c r="Q613" s="213"/>
      <c r="R613" s="213"/>
      <c r="S613" s="213"/>
      <c r="T613" s="214"/>
      <c r="AT613" s="215" t="s">
        <v>172</v>
      </c>
      <c r="AU613" s="215" t="s">
        <v>89</v>
      </c>
      <c r="AV613" s="14" t="s">
        <v>89</v>
      </c>
      <c r="AW613" s="14" t="s">
        <v>40</v>
      </c>
      <c r="AX613" s="14" t="s">
        <v>79</v>
      </c>
      <c r="AY613" s="215" t="s">
        <v>160</v>
      </c>
    </row>
    <row r="614" spans="2:51" s="14" customFormat="1" ht="11.25">
      <c r="B614" s="205"/>
      <c r="C614" s="206"/>
      <c r="D614" s="196" t="s">
        <v>172</v>
      </c>
      <c r="E614" s="207" t="s">
        <v>32</v>
      </c>
      <c r="F614" s="208" t="s">
        <v>870</v>
      </c>
      <c r="G614" s="206"/>
      <c r="H614" s="209">
        <v>17.755</v>
      </c>
      <c r="I614" s="210"/>
      <c r="J614" s="206"/>
      <c r="K614" s="206"/>
      <c r="L614" s="211"/>
      <c r="M614" s="212"/>
      <c r="N614" s="213"/>
      <c r="O614" s="213"/>
      <c r="P614" s="213"/>
      <c r="Q614" s="213"/>
      <c r="R614" s="213"/>
      <c r="S614" s="213"/>
      <c r="T614" s="214"/>
      <c r="AT614" s="215" t="s">
        <v>172</v>
      </c>
      <c r="AU614" s="215" t="s">
        <v>89</v>
      </c>
      <c r="AV614" s="14" t="s">
        <v>89</v>
      </c>
      <c r="AW614" s="14" t="s">
        <v>40</v>
      </c>
      <c r="AX614" s="14" t="s">
        <v>79</v>
      </c>
      <c r="AY614" s="215" t="s">
        <v>160</v>
      </c>
    </row>
    <row r="615" spans="2:51" s="14" customFormat="1" ht="11.25">
      <c r="B615" s="205"/>
      <c r="C615" s="206"/>
      <c r="D615" s="196" t="s">
        <v>172</v>
      </c>
      <c r="E615" s="207" t="s">
        <v>32</v>
      </c>
      <c r="F615" s="208" t="s">
        <v>871</v>
      </c>
      <c r="G615" s="206"/>
      <c r="H615" s="209">
        <v>1.895</v>
      </c>
      <c r="I615" s="210"/>
      <c r="J615" s="206"/>
      <c r="K615" s="206"/>
      <c r="L615" s="211"/>
      <c r="M615" s="212"/>
      <c r="N615" s="213"/>
      <c r="O615" s="213"/>
      <c r="P615" s="213"/>
      <c r="Q615" s="213"/>
      <c r="R615" s="213"/>
      <c r="S615" s="213"/>
      <c r="T615" s="214"/>
      <c r="AT615" s="215" t="s">
        <v>172</v>
      </c>
      <c r="AU615" s="215" t="s">
        <v>89</v>
      </c>
      <c r="AV615" s="14" t="s">
        <v>89</v>
      </c>
      <c r="AW615" s="14" t="s">
        <v>40</v>
      </c>
      <c r="AX615" s="14" t="s">
        <v>79</v>
      </c>
      <c r="AY615" s="215" t="s">
        <v>160</v>
      </c>
    </row>
    <row r="616" spans="2:51" s="14" customFormat="1" ht="11.25">
      <c r="B616" s="205"/>
      <c r="C616" s="206"/>
      <c r="D616" s="196" t="s">
        <v>172</v>
      </c>
      <c r="E616" s="207" t="s">
        <v>32</v>
      </c>
      <c r="F616" s="208" t="s">
        <v>872</v>
      </c>
      <c r="G616" s="206"/>
      <c r="H616" s="209">
        <v>1.841</v>
      </c>
      <c r="I616" s="210"/>
      <c r="J616" s="206"/>
      <c r="K616" s="206"/>
      <c r="L616" s="211"/>
      <c r="M616" s="212"/>
      <c r="N616" s="213"/>
      <c r="O616" s="213"/>
      <c r="P616" s="213"/>
      <c r="Q616" s="213"/>
      <c r="R616" s="213"/>
      <c r="S616" s="213"/>
      <c r="T616" s="214"/>
      <c r="AT616" s="215" t="s">
        <v>172</v>
      </c>
      <c r="AU616" s="215" t="s">
        <v>89</v>
      </c>
      <c r="AV616" s="14" t="s">
        <v>89</v>
      </c>
      <c r="AW616" s="14" t="s">
        <v>40</v>
      </c>
      <c r="AX616" s="14" t="s">
        <v>79</v>
      </c>
      <c r="AY616" s="215" t="s">
        <v>160</v>
      </c>
    </row>
    <row r="617" spans="2:51" s="14" customFormat="1" ht="11.25">
      <c r="B617" s="205"/>
      <c r="C617" s="206"/>
      <c r="D617" s="196" t="s">
        <v>172</v>
      </c>
      <c r="E617" s="207" t="s">
        <v>32</v>
      </c>
      <c r="F617" s="208" t="s">
        <v>873</v>
      </c>
      <c r="G617" s="206"/>
      <c r="H617" s="209">
        <v>1.96</v>
      </c>
      <c r="I617" s="210"/>
      <c r="J617" s="206"/>
      <c r="K617" s="206"/>
      <c r="L617" s="211"/>
      <c r="M617" s="212"/>
      <c r="N617" s="213"/>
      <c r="O617" s="213"/>
      <c r="P617" s="213"/>
      <c r="Q617" s="213"/>
      <c r="R617" s="213"/>
      <c r="S617" s="213"/>
      <c r="T617" s="214"/>
      <c r="AT617" s="215" t="s">
        <v>172</v>
      </c>
      <c r="AU617" s="215" t="s">
        <v>89</v>
      </c>
      <c r="AV617" s="14" t="s">
        <v>89</v>
      </c>
      <c r="AW617" s="14" t="s">
        <v>40</v>
      </c>
      <c r="AX617" s="14" t="s">
        <v>79</v>
      </c>
      <c r="AY617" s="215" t="s">
        <v>160</v>
      </c>
    </row>
    <row r="618" spans="2:51" s="14" customFormat="1" ht="11.25">
      <c r="B618" s="205"/>
      <c r="C618" s="206"/>
      <c r="D618" s="196" t="s">
        <v>172</v>
      </c>
      <c r="E618" s="207" t="s">
        <v>32</v>
      </c>
      <c r="F618" s="208" t="s">
        <v>874</v>
      </c>
      <c r="G618" s="206"/>
      <c r="H618" s="209">
        <v>10.071</v>
      </c>
      <c r="I618" s="210"/>
      <c r="J618" s="206"/>
      <c r="K618" s="206"/>
      <c r="L618" s="211"/>
      <c r="M618" s="212"/>
      <c r="N618" s="213"/>
      <c r="O618" s="213"/>
      <c r="P618" s="213"/>
      <c r="Q618" s="213"/>
      <c r="R618" s="213"/>
      <c r="S618" s="213"/>
      <c r="T618" s="214"/>
      <c r="AT618" s="215" t="s">
        <v>172</v>
      </c>
      <c r="AU618" s="215" t="s">
        <v>89</v>
      </c>
      <c r="AV618" s="14" t="s">
        <v>89</v>
      </c>
      <c r="AW618" s="14" t="s">
        <v>40</v>
      </c>
      <c r="AX618" s="14" t="s">
        <v>79</v>
      </c>
      <c r="AY618" s="215" t="s">
        <v>160</v>
      </c>
    </row>
    <row r="619" spans="2:51" s="14" customFormat="1" ht="11.25">
      <c r="B619" s="205"/>
      <c r="C619" s="206"/>
      <c r="D619" s="196" t="s">
        <v>172</v>
      </c>
      <c r="E619" s="207" t="s">
        <v>32</v>
      </c>
      <c r="F619" s="208" t="s">
        <v>875</v>
      </c>
      <c r="G619" s="206"/>
      <c r="H619" s="209">
        <v>5.826</v>
      </c>
      <c r="I619" s="210"/>
      <c r="J619" s="206"/>
      <c r="K619" s="206"/>
      <c r="L619" s="211"/>
      <c r="M619" s="212"/>
      <c r="N619" s="213"/>
      <c r="O619" s="213"/>
      <c r="P619" s="213"/>
      <c r="Q619" s="213"/>
      <c r="R619" s="213"/>
      <c r="S619" s="213"/>
      <c r="T619" s="214"/>
      <c r="AT619" s="215" t="s">
        <v>172</v>
      </c>
      <c r="AU619" s="215" t="s">
        <v>89</v>
      </c>
      <c r="AV619" s="14" t="s">
        <v>89</v>
      </c>
      <c r="AW619" s="14" t="s">
        <v>40</v>
      </c>
      <c r="AX619" s="14" t="s">
        <v>79</v>
      </c>
      <c r="AY619" s="215" t="s">
        <v>160</v>
      </c>
    </row>
    <row r="620" spans="2:51" s="15" customFormat="1" ht="11.25">
      <c r="B620" s="216"/>
      <c r="C620" s="217"/>
      <c r="D620" s="196" t="s">
        <v>172</v>
      </c>
      <c r="E620" s="218" t="s">
        <v>32</v>
      </c>
      <c r="F620" s="219" t="s">
        <v>177</v>
      </c>
      <c r="G620" s="217"/>
      <c r="H620" s="220">
        <v>104.657</v>
      </c>
      <c r="I620" s="221"/>
      <c r="J620" s="217"/>
      <c r="K620" s="217"/>
      <c r="L620" s="222"/>
      <c r="M620" s="223"/>
      <c r="N620" s="224"/>
      <c r="O620" s="224"/>
      <c r="P620" s="224"/>
      <c r="Q620" s="224"/>
      <c r="R620" s="224"/>
      <c r="S620" s="224"/>
      <c r="T620" s="225"/>
      <c r="AT620" s="226" t="s">
        <v>172</v>
      </c>
      <c r="AU620" s="226" t="s">
        <v>89</v>
      </c>
      <c r="AV620" s="15" t="s">
        <v>168</v>
      </c>
      <c r="AW620" s="15" t="s">
        <v>40</v>
      </c>
      <c r="AX620" s="15" t="s">
        <v>87</v>
      </c>
      <c r="AY620" s="226" t="s">
        <v>160</v>
      </c>
    </row>
    <row r="621" spans="1:65" s="2" customFormat="1" ht="24.2" customHeight="1">
      <c r="A621" s="37"/>
      <c r="B621" s="38"/>
      <c r="C621" s="176" t="s">
        <v>876</v>
      </c>
      <c r="D621" s="176" t="s">
        <v>163</v>
      </c>
      <c r="E621" s="177" t="s">
        <v>877</v>
      </c>
      <c r="F621" s="178" t="s">
        <v>878</v>
      </c>
      <c r="G621" s="179" t="s">
        <v>199</v>
      </c>
      <c r="H621" s="180">
        <v>159.064</v>
      </c>
      <c r="I621" s="181"/>
      <c r="J621" s="182">
        <f>ROUND(I621*H621,2)</f>
        <v>0</v>
      </c>
      <c r="K621" s="178" t="s">
        <v>167</v>
      </c>
      <c r="L621" s="42"/>
      <c r="M621" s="183" t="s">
        <v>32</v>
      </c>
      <c r="N621" s="184" t="s">
        <v>50</v>
      </c>
      <c r="O621" s="67"/>
      <c r="P621" s="185">
        <f>O621*H621</f>
        <v>0</v>
      </c>
      <c r="Q621" s="185">
        <v>0.0001</v>
      </c>
      <c r="R621" s="185">
        <f>Q621*H621</f>
        <v>0.0159064</v>
      </c>
      <c r="S621" s="185">
        <v>0</v>
      </c>
      <c r="T621" s="186">
        <f>S621*H621</f>
        <v>0</v>
      </c>
      <c r="U621" s="37"/>
      <c r="V621" s="37"/>
      <c r="W621" s="37"/>
      <c r="X621" s="37"/>
      <c r="Y621" s="37"/>
      <c r="Z621" s="37"/>
      <c r="AA621" s="37"/>
      <c r="AB621" s="37"/>
      <c r="AC621" s="37"/>
      <c r="AD621" s="37"/>
      <c r="AE621" s="37"/>
      <c r="AR621" s="187" t="s">
        <v>308</v>
      </c>
      <c r="AT621" s="187" t="s">
        <v>163</v>
      </c>
      <c r="AU621" s="187" t="s">
        <v>89</v>
      </c>
      <c r="AY621" s="19" t="s">
        <v>160</v>
      </c>
      <c r="BE621" s="188">
        <f>IF(N621="základní",J621,0)</f>
        <v>0</v>
      </c>
      <c r="BF621" s="188">
        <f>IF(N621="snížená",J621,0)</f>
        <v>0</v>
      </c>
      <c r="BG621" s="188">
        <f>IF(N621="zákl. přenesená",J621,0)</f>
        <v>0</v>
      </c>
      <c r="BH621" s="188">
        <f>IF(N621="sníž. přenesená",J621,0)</f>
        <v>0</v>
      </c>
      <c r="BI621" s="188">
        <f>IF(N621="nulová",J621,0)</f>
        <v>0</v>
      </c>
      <c r="BJ621" s="19" t="s">
        <v>87</v>
      </c>
      <c r="BK621" s="188">
        <f>ROUND(I621*H621,2)</f>
        <v>0</v>
      </c>
      <c r="BL621" s="19" t="s">
        <v>308</v>
      </c>
      <c r="BM621" s="187" t="s">
        <v>879</v>
      </c>
    </row>
    <row r="622" spans="1:47" s="2" customFormat="1" ht="11.25">
      <c r="A622" s="37"/>
      <c r="B622" s="38"/>
      <c r="C622" s="39"/>
      <c r="D622" s="189" t="s">
        <v>170</v>
      </c>
      <c r="E622" s="39"/>
      <c r="F622" s="190" t="s">
        <v>880</v>
      </c>
      <c r="G622" s="39"/>
      <c r="H622" s="39"/>
      <c r="I622" s="191"/>
      <c r="J622" s="39"/>
      <c r="K622" s="39"/>
      <c r="L622" s="42"/>
      <c r="M622" s="192"/>
      <c r="N622" s="193"/>
      <c r="O622" s="67"/>
      <c r="P622" s="67"/>
      <c r="Q622" s="67"/>
      <c r="R622" s="67"/>
      <c r="S622" s="67"/>
      <c r="T622" s="68"/>
      <c r="U622" s="37"/>
      <c r="V622" s="37"/>
      <c r="W622" s="37"/>
      <c r="X622" s="37"/>
      <c r="Y622" s="37"/>
      <c r="Z622" s="37"/>
      <c r="AA622" s="37"/>
      <c r="AB622" s="37"/>
      <c r="AC622" s="37"/>
      <c r="AD622" s="37"/>
      <c r="AE622" s="37"/>
      <c r="AT622" s="19" t="s">
        <v>170</v>
      </c>
      <c r="AU622" s="19" t="s">
        <v>89</v>
      </c>
    </row>
    <row r="623" spans="2:51" s="14" customFormat="1" ht="11.25">
      <c r="B623" s="205"/>
      <c r="C623" s="206"/>
      <c r="D623" s="196" t="s">
        <v>172</v>
      </c>
      <c r="E623" s="207" t="s">
        <v>32</v>
      </c>
      <c r="F623" s="208" t="s">
        <v>881</v>
      </c>
      <c r="G623" s="206"/>
      <c r="H623" s="209">
        <v>159.064</v>
      </c>
      <c r="I623" s="210"/>
      <c r="J623" s="206"/>
      <c r="K623" s="206"/>
      <c r="L623" s="211"/>
      <c r="M623" s="212"/>
      <c r="N623" s="213"/>
      <c r="O623" s="213"/>
      <c r="P623" s="213"/>
      <c r="Q623" s="213"/>
      <c r="R623" s="213"/>
      <c r="S623" s="213"/>
      <c r="T623" s="214"/>
      <c r="AT623" s="215" t="s">
        <v>172</v>
      </c>
      <c r="AU623" s="215" t="s">
        <v>89</v>
      </c>
      <c r="AV623" s="14" t="s">
        <v>89</v>
      </c>
      <c r="AW623" s="14" t="s">
        <v>40</v>
      </c>
      <c r="AX623" s="14" t="s">
        <v>87</v>
      </c>
      <c r="AY623" s="215" t="s">
        <v>160</v>
      </c>
    </row>
    <row r="624" spans="1:65" s="2" customFormat="1" ht="24.2" customHeight="1">
      <c r="A624" s="37"/>
      <c r="B624" s="38"/>
      <c r="C624" s="176" t="s">
        <v>882</v>
      </c>
      <c r="D624" s="176" t="s">
        <v>163</v>
      </c>
      <c r="E624" s="177" t="s">
        <v>883</v>
      </c>
      <c r="F624" s="178" t="s">
        <v>884</v>
      </c>
      <c r="G624" s="179" t="s">
        <v>259</v>
      </c>
      <c r="H624" s="180">
        <v>94.83</v>
      </c>
      <c r="I624" s="181"/>
      <c r="J624" s="182">
        <f>ROUND(I624*H624,2)</f>
        <v>0</v>
      </c>
      <c r="K624" s="178" t="s">
        <v>167</v>
      </c>
      <c r="L624" s="42"/>
      <c r="M624" s="183" t="s">
        <v>32</v>
      </c>
      <c r="N624" s="184" t="s">
        <v>50</v>
      </c>
      <c r="O624" s="67"/>
      <c r="P624" s="185">
        <f>O624*H624</f>
        <v>0</v>
      </c>
      <c r="Q624" s="185">
        <v>0.00663</v>
      </c>
      <c r="R624" s="185">
        <f>Q624*H624</f>
        <v>0.6287229</v>
      </c>
      <c r="S624" s="185">
        <v>0</v>
      </c>
      <c r="T624" s="186">
        <f>S624*H624</f>
        <v>0</v>
      </c>
      <c r="U624" s="37"/>
      <c r="V624" s="37"/>
      <c r="W624" s="37"/>
      <c r="X624" s="37"/>
      <c r="Y624" s="37"/>
      <c r="Z624" s="37"/>
      <c r="AA624" s="37"/>
      <c r="AB624" s="37"/>
      <c r="AC624" s="37"/>
      <c r="AD624" s="37"/>
      <c r="AE624" s="37"/>
      <c r="AR624" s="187" t="s">
        <v>308</v>
      </c>
      <c r="AT624" s="187" t="s">
        <v>163</v>
      </c>
      <c r="AU624" s="187" t="s">
        <v>89</v>
      </c>
      <c r="AY624" s="19" t="s">
        <v>160</v>
      </c>
      <c r="BE624" s="188">
        <f>IF(N624="základní",J624,0)</f>
        <v>0</v>
      </c>
      <c r="BF624" s="188">
        <f>IF(N624="snížená",J624,0)</f>
        <v>0</v>
      </c>
      <c r="BG624" s="188">
        <f>IF(N624="zákl. přenesená",J624,0)</f>
        <v>0</v>
      </c>
      <c r="BH624" s="188">
        <f>IF(N624="sníž. přenesená",J624,0)</f>
        <v>0</v>
      </c>
      <c r="BI624" s="188">
        <f>IF(N624="nulová",J624,0)</f>
        <v>0</v>
      </c>
      <c r="BJ624" s="19" t="s">
        <v>87</v>
      </c>
      <c r="BK624" s="188">
        <f>ROUND(I624*H624,2)</f>
        <v>0</v>
      </c>
      <c r="BL624" s="19" t="s">
        <v>308</v>
      </c>
      <c r="BM624" s="187" t="s">
        <v>885</v>
      </c>
    </row>
    <row r="625" spans="1:47" s="2" customFormat="1" ht="11.25">
      <c r="A625" s="37"/>
      <c r="B625" s="38"/>
      <c r="C625" s="39"/>
      <c r="D625" s="189" t="s">
        <v>170</v>
      </c>
      <c r="E625" s="39"/>
      <c r="F625" s="190" t="s">
        <v>886</v>
      </c>
      <c r="G625" s="39"/>
      <c r="H625" s="39"/>
      <c r="I625" s="191"/>
      <c r="J625" s="39"/>
      <c r="K625" s="39"/>
      <c r="L625" s="42"/>
      <c r="M625" s="192"/>
      <c r="N625" s="193"/>
      <c r="O625" s="67"/>
      <c r="P625" s="67"/>
      <c r="Q625" s="67"/>
      <c r="R625" s="67"/>
      <c r="S625" s="67"/>
      <c r="T625" s="68"/>
      <c r="U625" s="37"/>
      <c r="V625" s="37"/>
      <c r="W625" s="37"/>
      <c r="X625" s="37"/>
      <c r="Y625" s="37"/>
      <c r="Z625" s="37"/>
      <c r="AA625" s="37"/>
      <c r="AB625" s="37"/>
      <c r="AC625" s="37"/>
      <c r="AD625" s="37"/>
      <c r="AE625" s="37"/>
      <c r="AT625" s="19" t="s">
        <v>170</v>
      </c>
      <c r="AU625" s="19" t="s">
        <v>89</v>
      </c>
    </row>
    <row r="626" spans="2:51" s="13" customFormat="1" ht="11.25">
      <c r="B626" s="194"/>
      <c r="C626" s="195"/>
      <c r="D626" s="196" t="s">
        <v>172</v>
      </c>
      <c r="E626" s="197" t="s">
        <v>32</v>
      </c>
      <c r="F626" s="198" t="s">
        <v>887</v>
      </c>
      <c r="G626" s="195"/>
      <c r="H626" s="197" t="s">
        <v>32</v>
      </c>
      <c r="I626" s="199"/>
      <c r="J626" s="195"/>
      <c r="K626" s="195"/>
      <c r="L626" s="200"/>
      <c r="M626" s="201"/>
      <c r="N626" s="202"/>
      <c r="O626" s="202"/>
      <c r="P626" s="202"/>
      <c r="Q626" s="202"/>
      <c r="R626" s="202"/>
      <c r="S626" s="202"/>
      <c r="T626" s="203"/>
      <c r="AT626" s="204" t="s">
        <v>172</v>
      </c>
      <c r="AU626" s="204" t="s">
        <v>89</v>
      </c>
      <c r="AV626" s="13" t="s">
        <v>87</v>
      </c>
      <c r="AW626" s="13" t="s">
        <v>40</v>
      </c>
      <c r="AX626" s="13" t="s">
        <v>79</v>
      </c>
      <c r="AY626" s="204" t="s">
        <v>160</v>
      </c>
    </row>
    <row r="627" spans="2:51" s="14" customFormat="1" ht="11.25">
      <c r="B627" s="205"/>
      <c r="C627" s="206"/>
      <c r="D627" s="196" t="s">
        <v>172</v>
      </c>
      <c r="E627" s="207" t="s">
        <v>32</v>
      </c>
      <c r="F627" s="208" t="s">
        <v>888</v>
      </c>
      <c r="G627" s="206"/>
      <c r="H627" s="209">
        <v>57.53</v>
      </c>
      <c r="I627" s="210"/>
      <c r="J627" s="206"/>
      <c r="K627" s="206"/>
      <c r="L627" s="211"/>
      <c r="M627" s="212"/>
      <c r="N627" s="213"/>
      <c r="O627" s="213"/>
      <c r="P627" s="213"/>
      <c r="Q627" s="213"/>
      <c r="R627" s="213"/>
      <c r="S627" s="213"/>
      <c r="T627" s="214"/>
      <c r="AT627" s="215" t="s">
        <v>172</v>
      </c>
      <c r="AU627" s="215" t="s">
        <v>89</v>
      </c>
      <c r="AV627" s="14" t="s">
        <v>89</v>
      </c>
      <c r="AW627" s="14" t="s">
        <v>40</v>
      </c>
      <c r="AX627" s="14" t="s">
        <v>79</v>
      </c>
      <c r="AY627" s="215" t="s">
        <v>160</v>
      </c>
    </row>
    <row r="628" spans="2:51" s="13" customFormat="1" ht="11.25">
      <c r="B628" s="194"/>
      <c r="C628" s="195"/>
      <c r="D628" s="196" t="s">
        <v>172</v>
      </c>
      <c r="E628" s="197" t="s">
        <v>32</v>
      </c>
      <c r="F628" s="198" t="s">
        <v>889</v>
      </c>
      <c r="G628" s="195"/>
      <c r="H628" s="197" t="s">
        <v>32</v>
      </c>
      <c r="I628" s="199"/>
      <c r="J628" s="195"/>
      <c r="K628" s="195"/>
      <c r="L628" s="200"/>
      <c r="M628" s="201"/>
      <c r="N628" s="202"/>
      <c r="O628" s="202"/>
      <c r="P628" s="202"/>
      <c r="Q628" s="202"/>
      <c r="R628" s="202"/>
      <c r="S628" s="202"/>
      <c r="T628" s="203"/>
      <c r="AT628" s="204" t="s">
        <v>172</v>
      </c>
      <c r="AU628" s="204" t="s">
        <v>89</v>
      </c>
      <c r="AV628" s="13" t="s">
        <v>87</v>
      </c>
      <c r="AW628" s="13" t="s">
        <v>40</v>
      </c>
      <c r="AX628" s="13" t="s">
        <v>79</v>
      </c>
      <c r="AY628" s="204" t="s">
        <v>160</v>
      </c>
    </row>
    <row r="629" spans="2:51" s="14" customFormat="1" ht="11.25">
      <c r="B629" s="205"/>
      <c r="C629" s="206"/>
      <c r="D629" s="196" t="s">
        <v>172</v>
      </c>
      <c r="E629" s="207" t="s">
        <v>32</v>
      </c>
      <c r="F629" s="208" t="s">
        <v>890</v>
      </c>
      <c r="G629" s="206"/>
      <c r="H629" s="209">
        <v>22.705</v>
      </c>
      <c r="I629" s="210"/>
      <c r="J629" s="206"/>
      <c r="K629" s="206"/>
      <c r="L629" s="211"/>
      <c r="M629" s="212"/>
      <c r="N629" s="213"/>
      <c r="O629" s="213"/>
      <c r="P629" s="213"/>
      <c r="Q629" s="213"/>
      <c r="R629" s="213"/>
      <c r="S629" s="213"/>
      <c r="T629" s="214"/>
      <c r="AT629" s="215" t="s">
        <v>172</v>
      </c>
      <c r="AU629" s="215" t="s">
        <v>89</v>
      </c>
      <c r="AV629" s="14" t="s">
        <v>89</v>
      </c>
      <c r="AW629" s="14" t="s">
        <v>40</v>
      </c>
      <c r="AX629" s="14" t="s">
        <v>79</v>
      </c>
      <c r="AY629" s="215" t="s">
        <v>160</v>
      </c>
    </row>
    <row r="630" spans="2:51" s="13" customFormat="1" ht="11.25">
      <c r="B630" s="194"/>
      <c r="C630" s="195"/>
      <c r="D630" s="196" t="s">
        <v>172</v>
      </c>
      <c r="E630" s="197" t="s">
        <v>32</v>
      </c>
      <c r="F630" s="198" t="s">
        <v>891</v>
      </c>
      <c r="G630" s="195"/>
      <c r="H630" s="197" t="s">
        <v>32</v>
      </c>
      <c r="I630" s="199"/>
      <c r="J630" s="195"/>
      <c r="K630" s="195"/>
      <c r="L630" s="200"/>
      <c r="M630" s="201"/>
      <c r="N630" s="202"/>
      <c r="O630" s="202"/>
      <c r="P630" s="202"/>
      <c r="Q630" s="202"/>
      <c r="R630" s="202"/>
      <c r="S630" s="202"/>
      <c r="T630" s="203"/>
      <c r="AT630" s="204" t="s">
        <v>172</v>
      </c>
      <c r="AU630" s="204" t="s">
        <v>89</v>
      </c>
      <c r="AV630" s="13" t="s">
        <v>87</v>
      </c>
      <c r="AW630" s="13" t="s">
        <v>40</v>
      </c>
      <c r="AX630" s="13" t="s">
        <v>79</v>
      </c>
      <c r="AY630" s="204" t="s">
        <v>160</v>
      </c>
    </row>
    <row r="631" spans="2:51" s="14" customFormat="1" ht="11.25">
      <c r="B631" s="205"/>
      <c r="C631" s="206"/>
      <c r="D631" s="196" t="s">
        <v>172</v>
      </c>
      <c r="E631" s="207" t="s">
        <v>32</v>
      </c>
      <c r="F631" s="208" t="s">
        <v>892</v>
      </c>
      <c r="G631" s="206"/>
      <c r="H631" s="209">
        <v>14.595</v>
      </c>
      <c r="I631" s="210"/>
      <c r="J631" s="206"/>
      <c r="K631" s="206"/>
      <c r="L631" s="211"/>
      <c r="M631" s="212"/>
      <c r="N631" s="213"/>
      <c r="O631" s="213"/>
      <c r="P631" s="213"/>
      <c r="Q631" s="213"/>
      <c r="R631" s="213"/>
      <c r="S631" s="213"/>
      <c r="T631" s="214"/>
      <c r="AT631" s="215" t="s">
        <v>172</v>
      </c>
      <c r="AU631" s="215" t="s">
        <v>89</v>
      </c>
      <c r="AV631" s="14" t="s">
        <v>89</v>
      </c>
      <c r="AW631" s="14" t="s">
        <v>40</v>
      </c>
      <c r="AX631" s="14" t="s">
        <v>79</v>
      </c>
      <c r="AY631" s="215" t="s">
        <v>160</v>
      </c>
    </row>
    <row r="632" spans="2:51" s="15" customFormat="1" ht="11.25">
      <c r="B632" s="216"/>
      <c r="C632" s="217"/>
      <c r="D632" s="196" t="s">
        <v>172</v>
      </c>
      <c r="E632" s="218" t="s">
        <v>32</v>
      </c>
      <c r="F632" s="219" t="s">
        <v>177</v>
      </c>
      <c r="G632" s="217"/>
      <c r="H632" s="220">
        <v>94.83</v>
      </c>
      <c r="I632" s="221"/>
      <c r="J632" s="217"/>
      <c r="K632" s="217"/>
      <c r="L632" s="222"/>
      <c r="M632" s="223"/>
      <c r="N632" s="224"/>
      <c r="O632" s="224"/>
      <c r="P632" s="224"/>
      <c r="Q632" s="224"/>
      <c r="R632" s="224"/>
      <c r="S632" s="224"/>
      <c r="T632" s="225"/>
      <c r="AT632" s="226" t="s">
        <v>172</v>
      </c>
      <c r="AU632" s="226" t="s">
        <v>89</v>
      </c>
      <c r="AV632" s="15" t="s">
        <v>168</v>
      </c>
      <c r="AW632" s="15" t="s">
        <v>40</v>
      </c>
      <c r="AX632" s="15" t="s">
        <v>87</v>
      </c>
      <c r="AY632" s="226" t="s">
        <v>160</v>
      </c>
    </row>
    <row r="633" spans="1:65" s="2" customFormat="1" ht="16.5" customHeight="1">
      <c r="A633" s="37"/>
      <c r="B633" s="38"/>
      <c r="C633" s="227" t="s">
        <v>893</v>
      </c>
      <c r="D633" s="227" t="s">
        <v>178</v>
      </c>
      <c r="E633" s="228" t="s">
        <v>894</v>
      </c>
      <c r="F633" s="229" t="s">
        <v>895</v>
      </c>
      <c r="G633" s="230" t="s">
        <v>199</v>
      </c>
      <c r="H633" s="231">
        <v>57.127</v>
      </c>
      <c r="I633" s="232"/>
      <c r="J633" s="233">
        <f>ROUND(I633*H633,2)</f>
        <v>0</v>
      </c>
      <c r="K633" s="229" t="s">
        <v>167</v>
      </c>
      <c r="L633" s="234"/>
      <c r="M633" s="235" t="s">
        <v>32</v>
      </c>
      <c r="N633" s="236" t="s">
        <v>50</v>
      </c>
      <c r="O633" s="67"/>
      <c r="P633" s="185">
        <f>O633*H633</f>
        <v>0</v>
      </c>
      <c r="Q633" s="185">
        <v>0.009</v>
      </c>
      <c r="R633" s="185">
        <f>Q633*H633</f>
        <v>0.514143</v>
      </c>
      <c r="S633" s="185">
        <v>0</v>
      </c>
      <c r="T633" s="186">
        <f>S633*H633</f>
        <v>0</v>
      </c>
      <c r="U633" s="37"/>
      <c r="V633" s="37"/>
      <c r="W633" s="37"/>
      <c r="X633" s="37"/>
      <c r="Y633" s="37"/>
      <c r="Z633" s="37"/>
      <c r="AA633" s="37"/>
      <c r="AB633" s="37"/>
      <c r="AC633" s="37"/>
      <c r="AD633" s="37"/>
      <c r="AE633" s="37"/>
      <c r="AR633" s="187" t="s">
        <v>467</v>
      </c>
      <c r="AT633" s="187" t="s">
        <v>178</v>
      </c>
      <c r="AU633" s="187" t="s">
        <v>89</v>
      </c>
      <c r="AY633" s="19" t="s">
        <v>160</v>
      </c>
      <c r="BE633" s="188">
        <f>IF(N633="základní",J633,0)</f>
        <v>0</v>
      </c>
      <c r="BF633" s="188">
        <f>IF(N633="snížená",J633,0)</f>
        <v>0</v>
      </c>
      <c r="BG633" s="188">
        <f>IF(N633="zákl. přenesená",J633,0)</f>
        <v>0</v>
      </c>
      <c r="BH633" s="188">
        <f>IF(N633="sníž. přenesená",J633,0)</f>
        <v>0</v>
      </c>
      <c r="BI633" s="188">
        <f>IF(N633="nulová",J633,0)</f>
        <v>0</v>
      </c>
      <c r="BJ633" s="19" t="s">
        <v>87</v>
      </c>
      <c r="BK633" s="188">
        <f>ROUND(I633*H633,2)</f>
        <v>0</v>
      </c>
      <c r="BL633" s="19" t="s">
        <v>308</v>
      </c>
      <c r="BM633" s="187" t="s">
        <v>896</v>
      </c>
    </row>
    <row r="634" spans="2:51" s="13" customFormat="1" ht="11.25">
      <c r="B634" s="194"/>
      <c r="C634" s="195"/>
      <c r="D634" s="196" t="s">
        <v>172</v>
      </c>
      <c r="E634" s="197" t="s">
        <v>32</v>
      </c>
      <c r="F634" s="198" t="s">
        <v>887</v>
      </c>
      <c r="G634" s="195"/>
      <c r="H634" s="197" t="s">
        <v>32</v>
      </c>
      <c r="I634" s="199"/>
      <c r="J634" s="195"/>
      <c r="K634" s="195"/>
      <c r="L634" s="200"/>
      <c r="M634" s="201"/>
      <c r="N634" s="202"/>
      <c r="O634" s="202"/>
      <c r="P634" s="202"/>
      <c r="Q634" s="202"/>
      <c r="R634" s="202"/>
      <c r="S634" s="202"/>
      <c r="T634" s="203"/>
      <c r="AT634" s="204" t="s">
        <v>172</v>
      </c>
      <c r="AU634" s="204" t="s">
        <v>89</v>
      </c>
      <c r="AV634" s="13" t="s">
        <v>87</v>
      </c>
      <c r="AW634" s="13" t="s">
        <v>40</v>
      </c>
      <c r="AX634" s="13" t="s">
        <v>79</v>
      </c>
      <c r="AY634" s="204" t="s">
        <v>160</v>
      </c>
    </row>
    <row r="635" spans="2:51" s="14" customFormat="1" ht="11.25">
      <c r="B635" s="205"/>
      <c r="C635" s="206"/>
      <c r="D635" s="196" t="s">
        <v>172</v>
      </c>
      <c r="E635" s="207" t="s">
        <v>32</v>
      </c>
      <c r="F635" s="208" t="s">
        <v>897</v>
      </c>
      <c r="G635" s="206"/>
      <c r="H635" s="209">
        <v>30.203</v>
      </c>
      <c r="I635" s="210"/>
      <c r="J635" s="206"/>
      <c r="K635" s="206"/>
      <c r="L635" s="211"/>
      <c r="M635" s="212"/>
      <c r="N635" s="213"/>
      <c r="O635" s="213"/>
      <c r="P635" s="213"/>
      <c r="Q635" s="213"/>
      <c r="R635" s="213"/>
      <c r="S635" s="213"/>
      <c r="T635" s="214"/>
      <c r="AT635" s="215" t="s">
        <v>172</v>
      </c>
      <c r="AU635" s="215" t="s">
        <v>89</v>
      </c>
      <c r="AV635" s="14" t="s">
        <v>89</v>
      </c>
      <c r="AW635" s="14" t="s">
        <v>40</v>
      </c>
      <c r="AX635" s="14" t="s">
        <v>79</v>
      </c>
      <c r="AY635" s="215" t="s">
        <v>160</v>
      </c>
    </row>
    <row r="636" spans="2:51" s="13" customFormat="1" ht="11.25">
      <c r="B636" s="194"/>
      <c r="C636" s="195"/>
      <c r="D636" s="196" t="s">
        <v>172</v>
      </c>
      <c r="E636" s="197" t="s">
        <v>32</v>
      </c>
      <c r="F636" s="198" t="s">
        <v>889</v>
      </c>
      <c r="G636" s="195"/>
      <c r="H636" s="197" t="s">
        <v>32</v>
      </c>
      <c r="I636" s="199"/>
      <c r="J636" s="195"/>
      <c r="K636" s="195"/>
      <c r="L636" s="200"/>
      <c r="M636" s="201"/>
      <c r="N636" s="202"/>
      <c r="O636" s="202"/>
      <c r="P636" s="202"/>
      <c r="Q636" s="202"/>
      <c r="R636" s="202"/>
      <c r="S636" s="202"/>
      <c r="T636" s="203"/>
      <c r="AT636" s="204" t="s">
        <v>172</v>
      </c>
      <c r="AU636" s="204" t="s">
        <v>89</v>
      </c>
      <c r="AV636" s="13" t="s">
        <v>87</v>
      </c>
      <c r="AW636" s="13" t="s">
        <v>40</v>
      </c>
      <c r="AX636" s="13" t="s">
        <v>79</v>
      </c>
      <c r="AY636" s="204" t="s">
        <v>160</v>
      </c>
    </row>
    <row r="637" spans="2:51" s="14" customFormat="1" ht="11.25">
      <c r="B637" s="205"/>
      <c r="C637" s="206"/>
      <c r="D637" s="196" t="s">
        <v>172</v>
      </c>
      <c r="E637" s="207" t="s">
        <v>32</v>
      </c>
      <c r="F637" s="208" t="s">
        <v>898</v>
      </c>
      <c r="G637" s="206"/>
      <c r="H637" s="209">
        <v>13.623</v>
      </c>
      <c r="I637" s="210"/>
      <c r="J637" s="206"/>
      <c r="K637" s="206"/>
      <c r="L637" s="211"/>
      <c r="M637" s="212"/>
      <c r="N637" s="213"/>
      <c r="O637" s="213"/>
      <c r="P637" s="213"/>
      <c r="Q637" s="213"/>
      <c r="R637" s="213"/>
      <c r="S637" s="213"/>
      <c r="T637" s="214"/>
      <c r="AT637" s="215" t="s">
        <v>172</v>
      </c>
      <c r="AU637" s="215" t="s">
        <v>89</v>
      </c>
      <c r="AV637" s="14" t="s">
        <v>89</v>
      </c>
      <c r="AW637" s="14" t="s">
        <v>40</v>
      </c>
      <c r="AX637" s="14" t="s">
        <v>79</v>
      </c>
      <c r="AY637" s="215" t="s">
        <v>160</v>
      </c>
    </row>
    <row r="638" spans="2:51" s="13" customFormat="1" ht="11.25">
      <c r="B638" s="194"/>
      <c r="C638" s="195"/>
      <c r="D638" s="196" t="s">
        <v>172</v>
      </c>
      <c r="E638" s="197" t="s">
        <v>32</v>
      </c>
      <c r="F638" s="198" t="s">
        <v>891</v>
      </c>
      <c r="G638" s="195"/>
      <c r="H638" s="197" t="s">
        <v>32</v>
      </c>
      <c r="I638" s="199"/>
      <c r="J638" s="195"/>
      <c r="K638" s="195"/>
      <c r="L638" s="200"/>
      <c r="M638" s="201"/>
      <c r="N638" s="202"/>
      <c r="O638" s="202"/>
      <c r="P638" s="202"/>
      <c r="Q638" s="202"/>
      <c r="R638" s="202"/>
      <c r="S638" s="202"/>
      <c r="T638" s="203"/>
      <c r="AT638" s="204" t="s">
        <v>172</v>
      </c>
      <c r="AU638" s="204" t="s">
        <v>89</v>
      </c>
      <c r="AV638" s="13" t="s">
        <v>87</v>
      </c>
      <c r="AW638" s="13" t="s">
        <v>40</v>
      </c>
      <c r="AX638" s="13" t="s">
        <v>79</v>
      </c>
      <c r="AY638" s="204" t="s">
        <v>160</v>
      </c>
    </row>
    <row r="639" spans="2:51" s="14" customFormat="1" ht="11.25">
      <c r="B639" s="205"/>
      <c r="C639" s="206"/>
      <c r="D639" s="196" t="s">
        <v>172</v>
      </c>
      <c r="E639" s="207" t="s">
        <v>32</v>
      </c>
      <c r="F639" s="208" t="s">
        <v>899</v>
      </c>
      <c r="G639" s="206"/>
      <c r="H639" s="209">
        <v>10.581</v>
      </c>
      <c r="I639" s="210"/>
      <c r="J639" s="206"/>
      <c r="K639" s="206"/>
      <c r="L639" s="211"/>
      <c r="M639" s="212"/>
      <c r="N639" s="213"/>
      <c r="O639" s="213"/>
      <c r="P639" s="213"/>
      <c r="Q639" s="213"/>
      <c r="R639" s="213"/>
      <c r="S639" s="213"/>
      <c r="T639" s="214"/>
      <c r="AT639" s="215" t="s">
        <v>172</v>
      </c>
      <c r="AU639" s="215" t="s">
        <v>89</v>
      </c>
      <c r="AV639" s="14" t="s">
        <v>89</v>
      </c>
      <c r="AW639" s="14" t="s">
        <v>40</v>
      </c>
      <c r="AX639" s="14" t="s">
        <v>79</v>
      </c>
      <c r="AY639" s="215" t="s">
        <v>160</v>
      </c>
    </row>
    <row r="640" spans="2:51" s="15" customFormat="1" ht="11.25">
      <c r="B640" s="216"/>
      <c r="C640" s="217"/>
      <c r="D640" s="196" t="s">
        <v>172</v>
      </c>
      <c r="E640" s="218" t="s">
        <v>32</v>
      </c>
      <c r="F640" s="219" t="s">
        <v>177</v>
      </c>
      <c r="G640" s="217"/>
      <c r="H640" s="220">
        <v>54.407</v>
      </c>
      <c r="I640" s="221"/>
      <c r="J640" s="217"/>
      <c r="K640" s="217"/>
      <c r="L640" s="222"/>
      <c r="M640" s="223"/>
      <c r="N640" s="224"/>
      <c r="O640" s="224"/>
      <c r="P640" s="224"/>
      <c r="Q640" s="224"/>
      <c r="R640" s="224"/>
      <c r="S640" s="224"/>
      <c r="T640" s="225"/>
      <c r="AT640" s="226" t="s">
        <v>172</v>
      </c>
      <c r="AU640" s="226" t="s">
        <v>89</v>
      </c>
      <c r="AV640" s="15" t="s">
        <v>168</v>
      </c>
      <c r="AW640" s="15" t="s">
        <v>40</v>
      </c>
      <c r="AX640" s="15" t="s">
        <v>87</v>
      </c>
      <c r="AY640" s="226" t="s">
        <v>160</v>
      </c>
    </row>
    <row r="641" spans="2:51" s="14" customFormat="1" ht="11.25">
      <c r="B641" s="205"/>
      <c r="C641" s="206"/>
      <c r="D641" s="196" t="s">
        <v>172</v>
      </c>
      <c r="E641" s="206"/>
      <c r="F641" s="208" t="s">
        <v>900</v>
      </c>
      <c r="G641" s="206"/>
      <c r="H641" s="209">
        <v>57.127</v>
      </c>
      <c r="I641" s="210"/>
      <c r="J641" s="206"/>
      <c r="K641" s="206"/>
      <c r="L641" s="211"/>
      <c r="M641" s="212"/>
      <c r="N641" s="213"/>
      <c r="O641" s="213"/>
      <c r="P641" s="213"/>
      <c r="Q641" s="213"/>
      <c r="R641" s="213"/>
      <c r="S641" s="213"/>
      <c r="T641" s="214"/>
      <c r="AT641" s="215" t="s">
        <v>172</v>
      </c>
      <c r="AU641" s="215" t="s">
        <v>89</v>
      </c>
      <c r="AV641" s="14" t="s">
        <v>89</v>
      </c>
      <c r="AW641" s="14" t="s">
        <v>4</v>
      </c>
      <c r="AX641" s="14" t="s">
        <v>87</v>
      </c>
      <c r="AY641" s="215" t="s">
        <v>160</v>
      </c>
    </row>
    <row r="642" spans="1:65" s="2" customFormat="1" ht="16.5" customHeight="1">
      <c r="A642" s="37"/>
      <c r="B642" s="38"/>
      <c r="C642" s="176" t="s">
        <v>901</v>
      </c>
      <c r="D642" s="176" t="s">
        <v>163</v>
      </c>
      <c r="E642" s="177" t="s">
        <v>902</v>
      </c>
      <c r="F642" s="178" t="s">
        <v>903</v>
      </c>
      <c r="G642" s="179" t="s">
        <v>199</v>
      </c>
      <c r="H642" s="180">
        <v>37.49</v>
      </c>
      <c r="I642" s="181"/>
      <c r="J642" s="182">
        <f>ROUND(I642*H642,2)</f>
        <v>0</v>
      </c>
      <c r="K642" s="178" t="s">
        <v>167</v>
      </c>
      <c r="L642" s="42"/>
      <c r="M642" s="183" t="s">
        <v>32</v>
      </c>
      <c r="N642" s="184" t="s">
        <v>50</v>
      </c>
      <c r="O642" s="67"/>
      <c r="P642" s="185">
        <f>O642*H642</f>
        <v>0</v>
      </c>
      <c r="Q642" s="185">
        <v>0</v>
      </c>
      <c r="R642" s="185">
        <f>Q642*H642</f>
        <v>0</v>
      </c>
      <c r="S642" s="185">
        <v>0</v>
      </c>
      <c r="T642" s="186">
        <f>S642*H642</f>
        <v>0</v>
      </c>
      <c r="U642" s="37"/>
      <c r="V642" s="37"/>
      <c r="W642" s="37"/>
      <c r="X642" s="37"/>
      <c r="Y642" s="37"/>
      <c r="Z642" s="37"/>
      <c r="AA642" s="37"/>
      <c r="AB642" s="37"/>
      <c r="AC642" s="37"/>
      <c r="AD642" s="37"/>
      <c r="AE642" s="37"/>
      <c r="AR642" s="187" t="s">
        <v>308</v>
      </c>
      <c r="AT642" s="187" t="s">
        <v>163</v>
      </c>
      <c r="AU642" s="187" t="s">
        <v>89</v>
      </c>
      <c r="AY642" s="19" t="s">
        <v>160</v>
      </c>
      <c r="BE642" s="188">
        <f>IF(N642="základní",J642,0)</f>
        <v>0</v>
      </c>
      <c r="BF642" s="188">
        <f>IF(N642="snížená",J642,0)</f>
        <v>0</v>
      </c>
      <c r="BG642" s="188">
        <f>IF(N642="zákl. přenesená",J642,0)</f>
        <v>0</v>
      </c>
      <c r="BH642" s="188">
        <f>IF(N642="sníž. přenesená",J642,0)</f>
        <v>0</v>
      </c>
      <c r="BI642" s="188">
        <f>IF(N642="nulová",J642,0)</f>
        <v>0</v>
      </c>
      <c r="BJ642" s="19" t="s">
        <v>87</v>
      </c>
      <c r="BK642" s="188">
        <f>ROUND(I642*H642,2)</f>
        <v>0</v>
      </c>
      <c r="BL642" s="19" t="s">
        <v>308</v>
      </c>
      <c r="BM642" s="187" t="s">
        <v>904</v>
      </c>
    </row>
    <row r="643" spans="1:47" s="2" customFormat="1" ht="11.25">
      <c r="A643" s="37"/>
      <c r="B643" s="38"/>
      <c r="C643" s="39"/>
      <c r="D643" s="189" t="s">
        <v>170</v>
      </c>
      <c r="E643" s="39"/>
      <c r="F643" s="190" t="s">
        <v>905</v>
      </c>
      <c r="G643" s="39"/>
      <c r="H643" s="39"/>
      <c r="I643" s="191"/>
      <c r="J643" s="39"/>
      <c r="K643" s="39"/>
      <c r="L643" s="42"/>
      <c r="M643" s="192"/>
      <c r="N643" s="193"/>
      <c r="O643" s="67"/>
      <c r="P643" s="67"/>
      <c r="Q643" s="67"/>
      <c r="R643" s="67"/>
      <c r="S643" s="67"/>
      <c r="T643" s="68"/>
      <c r="U643" s="37"/>
      <c r="V643" s="37"/>
      <c r="W643" s="37"/>
      <c r="X643" s="37"/>
      <c r="Y643" s="37"/>
      <c r="Z643" s="37"/>
      <c r="AA643" s="37"/>
      <c r="AB643" s="37"/>
      <c r="AC643" s="37"/>
      <c r="AD643" s="37"/>
      <c r="AE643" s="37"/>
      <c r="AT643" s="19" t="s">
        <v>170</v>
      </c>
      <c r="AU643" s="19" t="s">
        <v>89</v>
      </c>
    </row>
    <row r="644" spans="2:51" s="14" customFormat="1" ht="11.25">
      <c r="B644" s="205"/>
      <c r="C644" s="206"/>
      <c r="D644" s="196" t="s">
        <v>172</v>
      </c>
      <c r="E644" s="207" t="s">
        <v>32</v>
      </c>
      <c r="F644" s="208" t="s">
        <v>861</v>
      </c>
      <c r="G644" s="206"/>
      <c r="H644" s="209">
        <v>1.031</v>
      </c>
      <c r="I644" s="210"/>
      <c r="J644" s="206"/>
      <c r="K644" s="206"/>
      <c r="L644" s="211"/>
      <c r="M644" s="212"/>
      <c r="N644" s="213"/>
      <c r="O644" s="213"/>
      <c r="P644" s="213"/>
      <c r="Q644" s="213"/>
      <c r="R644" s="213"/>
      <c r="S644" s="213"/>
      <c r="T644" s="214"/>
      <c r="AT644" s="215" t="s">
        <v>172</v>
      </c>
      <c r="AU644" s="215" t="s">
        <v>89</v>
      </c>
      <c r="AV644" s="14" t="s">
        <v>89</v>
      </c>
      <c r="AW644" s="14" t="s">
        <v>40</v>
      </c>
      <c r="AX644" s="14" t="s">
        <v>79</v>
      </c>
      <c r="AY644" s="215" t="s">
        <v>160</v>
      </c>
    </row>
    <row r="645" spans="2:51" s="14" customFormat="1" ht="11.25">
      <c r="B645" s="205"/>
      <c r="C645" s="206"/>
      <c r="D645" s="196" t="s">
        <v>172</v>
      </c>
      <c r="E645" s="207" t="s">
        <v>32</v>
      </c>
      <c r="F645" s="208" t="s">
        <v>864</v>
      </c>
      <c r="G645" s="206"/>
      <c r="H645" s="209">
        <v>1.806</v>
      </c>
      <c r="I645" s="210"/>
      <c r="J645" s="206"/>
      <c r="K645" s="206"/>
      <c r="L645" s="211"/>
      <c r="M645" s="212"/>
      <c r="N645" s="213"/>
      <c r="O645" s="213"/>
      <c r="P645" s="213"/>
      <c r="Q645" s="213"/>
      <c r="R645" s="213"/>
      <c r="S645" s="213"/>
      <c r="T645" s="214"/>
      <c r="AT645" s="215" t="s">
        <v>172</v>
      </c>
      <c r="AU645" s="215" t="s">
        <v>89</v>
      </c>
      <c r="AV645" s="14" t="s">
        <v>89</v>
      </c>
      <c r="AW645" s="14" t="s">
        <v>40</v>
      </c>
      <c r="AX645" s="14" t="s">
        <v>79</v>
      </c>
      <c r="AY645" s="215" t="s">
        <v>160</v>
      </c>
    </row>
    <row r="646" spans="2:51" s="14" customFormat="1" ht="11.25">
      <c r="B646" s="205"/>
      <c r="C646" s="206"/>
      <c r="D646" s="196" t="s">
        <v>172</v>
      </c>
      <c r="E646" s="207" t="s">
        <v>32</v>
      </c>
      <c r="F646" s="208" t="s">
        <v>869</v>
      </c>
      <c r="G646" s="206"/>
      <c r="H646" s="209">
        <v>1.131</v>
      </c>
      <c r="I646" s="210"/>
      <c r="J646" s="206"/>
      <c r="K646" s="206"/>
      <c r="L646" s="211"/>
      <c r="M646" s="212"/>
      <c r="N646" s="213"/>
      <c r="O646" s="213"/>
      <c r="P646" s="213"/>
      <c r="Q646" s="213"/>
      <c r="R646" s="213"/>
      <c r="S646" s="213"/>
      <c r="T646" s="214"/>
      <c r="AT646" s="215" t="s">
        <v>172</v>
      </c>
      <c r="AU646" s="215" t="s">
        <v>89</v>
      </c>
      <c r="AV646" s="14" t="s">
        <v>89</v>
      </c>
      <c r="AW646" s="14" t="s">
        <v>40</v>
      </c>
      <c r="AX646" s="14" t="s">
        <v>79</v>
      </c>
      <c r="AY646" s="215" t="s">
        <v>160</v>
      </c>
    </row>
    <row r="647" spans="2:51" s="14" customFormat="1" ht="11.25">
      <c r="B647" s="205"/>
      <c r="C647" s="206"/>
      <c r="D647" s="196" t="s">
        <v>172</v>
      </c>
      <c r="E647" s="207" t="s">
        <v>32</v>
      </c>
      <c r="F647" s="208" t="s">
        <v>870</v>
      </c>
      <c r="G647" s="206"/>
      <c r="H647" s="209">
        <v>17.755</v>
      </c>
      <c r="I647" s="210"/>
      <c r="J647" s="206"/>
      <c r="K647" s="206"/>
      <c r="L647" s="211"/>
      <c r="M647" s="212"/>
      <c r="N647" s="213"/>
      <c r="O647" s="213"/>
      <c r="P647" s="213"/>
      <c r="Q647" s="213"/>
      <c r="R647" s="213"/>
      <c r="S647" s="213"/>
      <c r="T647" s="214"/>
      <c r="AT647" s="215" t="s">
        <v>172</v>
      </c>
      <c r="AU647" s="215" t="s">
        <v>89</v>
      </c>
      <c r="AV647" s="14" t="s">
        <v>89</v>
      </c>
      <c r="AW647" s="14" t="s">
        <v>40</v>
      </c>
      <c r="AX647" s="14" t="s">
        <v>79</v>
      </c>
      <c r="AY647" s="215" t="s">
        <v>160</v>
      </c>
    </row>
    <row r="648" spans="2:51" s="14" customFormat="1" ht="11.25">
      <c r="B648" s="205"/>
      <c r="C648" s="206"/>
      <c r="D648" s="196" t="s">
        <v>172</v>
      </c>
      <c r="E648" s="207" t="s">
        <v>32</v>
      </c>
      <c r="F648" s="208" t="s">
        <v>871</v>
      </c>
      <c r="G648" s="206"/>
      <c r="H648" s="209">
        <v>1.895</v>
      </c>
      <c r="I648" s="210"/>
      <c r="J648" s="206"/>
      <c r="K648" s="206"/>
      <c r="L648" s="211"/>
      <c r="M648" s="212"/>
      <c r="N648" s="213"/>
      <c r="O648" s="213"/>
      <c r="P648" s="213"/>
      <c r="Q648" s="213"/>
      <c r="R648" s="213"/>
      <c r="S648" s="213"/>
      <c r="T648" s="214"/>
      <c r="AT648" s="215" t="s">
        <v>172</v>
      </c>
      <c r="AU648" s="215" t="s">
        <v>89</v>
      </c>
      <c r="AV648" s="14" t="s">
        <v>89</v>
      </c>
      <c r="AW648" s="14" t="s">
        <v>40</v>
      </c>
      <c r="AX648" s="14" t="s">
        <v>79</v>
      </c>
      <c r="AY648" s="215" t="s">
        <v>160</v>
      </c>
    </row>
    <row r="649" spans="2:51" s="14" customFormat="1" ht="11.25">
      <c r="B649" s="205"/>
      <c r="C649" s="206"/>
      <c r="D649" s="196" t="s">
        <v>172</v>
      </c>
      <c r="E649" s="207" t="s">
        <v>32</v>
      </c>
      <c r="F649" s="208" t="s">
        <v>872</v>
      </c>
      <c r="G649" s="206"/>
      <c r="H649" s="209">
        <v>1.841</v>
      </c>
      <c r="I649" s="210"/>
      <c r="J649" s="206"/>
      <c r="K649" s="206"/>
      <c r="L649" s="211"/>
      <c r="M649" s="212"/>
      <c r="N649" s="213"/>
      <c r="O649" s="213"/>
      <c r="P649" s="213"/>
      <c r="Q649" s="213"/>
      <c r="R649" s="213"/>
      <c r="S649" s="213"/>
      <c r="T649" s="214"/>
      <c r="AT649" s="215" t="s">
        <v>172</v>
      </c>
      <c r="AU649" s="215" t="s">
        <v>89</v>
      </c>
      <c r="AV649" s="14" t="s">
        <v>89</v>
      </c>
      <c r="AW649" s="14" t="s">
        <v>40</v>
      </c>
      <c r="AX649" s="14" t="s">
        <v>79</v>
      </c>
      <c r="AY649" s="215" t="s">
        <v>160</v>
      </c>
    </row>
    <row r="650" spans="2:51" s="14" customFormat="1" ht="11.25">
      <c r="B650" s="205"/>
      <c r="C650" s="206"/>
      <c r="D650" s="196" t="s">
        <v>172</v>
      </c>
      <c r="E650" s="207" t="s">
        <v>32</v>
      </c>
      <c r="F650" s="208" t="s">
        <v>873</v>
      </c>
      <c r="G650" s="206"/>
      <c r="H650" s="209">
        <v>1.96</v>
      </c>
      <c r="I650" s="210"/>
      <c r="J650" s="206"/>
      <c r="K650" s="206"/>
      <c r="L650" s="211"/>
      <c r="M650" s="212"/>
      <c r="N650" s="213"/>
      <c r="O650" s="213"/>
      <c r="P650" s="213"/>
      <c r="Q650" s="213"/>
      <c r="R650" s="213"/>
      <c r="S650" s="213"/>
      <c r="T650" s="214"/>
      <c r="AT650" s="215" t="s">
        <v>172</v>
      </c>
      <c r="AU650" s="215" t="s">
        <v>89</v>
      </c>
      <c r="AV650" s="14" t="s">
        <v>89</v>
      </c>
      <c r="AW650" s="14" t="s">
        <v>40</v>
      </c>
      <c r="AX650" s="14" t="s">
        <v>79</v>
      </c>
      <c r="AY650" s="215" t="s">
        <v>160</v>
      </c>
    </row>
    <row r="651" spans="2:51" s="14" customFormat="1" ht="11.25">
      <c r="B651" s="205"/>
      <c r="C651" s="206"/>
      <c r="D651" s="196" t="s">
        <v>172</v>
      </c>
      <c r="E651" s="207" t="s">
        <v>32</v>
      </c>
      <c r="F651" s="208" t="s">
        <v>874</v>
      </c>
      <c r="G651" s="206"/>
      <c r="H651" s="209">
        <v>10.071</v>
      </c>
      <c r="I651" s="210"/>
      <c r="J651" s="206"/>
      <c r="K651" s="206"/>
      <c r="L651" s="211"/>
      <c r="M651" s="212"/>
      <c r="N651" s="213"/>
      <c r="O651" s="213"/>
      <c r="P651" s="213"/>
      <c r="Q651" s="213"/>
      <c r="R651" s="213"/>
      <c r="S651" s="213"/>
      <c r="T651" s="214"/>
      <c r="AT651" s="215" t="s">
        <v>172</v>
      </c>
      <c r="AU651" s="215" t="s">
        <v>89</v>
      </c>
      <c r="AV651" s="14" t="s">
        <v>89</v>
      </c>
      <c r="AW651" s="14" t="s">
        <v>40</v>
      </c>
      <c r="AX651" s="14" t="s">
        <v>79</v>
      </c>
      <c r="AY651" s="215" t="s">
        <v>160</v>
      </c>
    </row>
    <row r="652" spans="2:51" s="15" customFormat="1" ht="11.25">
      <c r="B652" s="216"/>
      <c r="C652" s="217"/>
      <c r="D652" s="196" t="s">
        <v>172</v>
      </c>
      <c r="E652" s="218" t="s">
        <v>32</v>
      </c>
      <c r="F652" s="219" t="s">
        <v>177</v>
      </c>
      <c r="G652" s="217"/>
      <c r="H652" s="220">
        <v>37.49</v>
      </c>
      <c r="I652" s="221"/>
      <c r="J652" s="217"/>
      <c r="K652" s="217"/>
      <c r="L652" s="222"/>
      <c r="M652" s="223"/>
      <c r="N652" s="224"/>
      <c r="O652" s="224"/>
      <c r="P652" s="224"/>
      <c r="Q652" s="224"/>
      <c r="R652" s="224"/>
      <c r="S652" s="224"/>
      <c r="T652" s="225"/>
      <c r="AT652" s="226" t="s">
        <v>172</v>
      </c>
      <c r="AU652" s="226" t="s">
        <v>89</v>
      </c>
      <c r="AV652" s="15" t="s">
        <v>168</v>
      </c>
      <c r="AW652" s="15" t="s">
        <v>40</v>
      </c>
      <c r="AX652" s="15" t="s">
        <v>87</v>
      </c>
      <c r="AY652" s="226" t="s">
        <v>160</v>
      </c>
    </row>
    <row r="653" spans="1:65" s="2" customFormat="1" ht="21.75" customHeight="1">
      <c r="A653" s="37"/>
      <c r="B653" s="38"/>
      <c r="C653" s="176" t="s">
        <v>906</v>
      </c>
      <c r="D653" s="176" t="s">
        <v>163</v>
      </c>
      <c r="E653" s="177" t="s">
        <v>907</v>
      </c>
      <c r="F653" s="178" t="s">
        <v>908</v>
      </c>
      <c r="G653" s="179" t="s">
        <v>199</v>
      </c>
      <c r="H653" s="180">
        <v>159.064</v>
      </c>
      <c r="I653" s="181"/>
      <c r="J653" s="182">
        <f>ROUND(I653*H653,2)</f>
        <v>0</v>
      </c>
      <c r="K653" s="178" t="s">
        <v>167</v>
      </c>
      <c r="L653" s="42"/>
      <c r="M653" s="183" t="s">
        <v>32</v>
      </c>
      <c r="N653" s="184" t="s">
        <v>50</v>
      </c>
      <c r="O653" s="67"/>
      <c r="P653" s="185">
        <f>O653*H653</f>
        <v>0</v>
      </c>
      <c r="Q653" s="185">
        <v>0.0007</v>
      </c>
      <c r="R653" s="185">
        <f>Q653*H653</f>
        <v>0.1113448</v>
      </c>
      <c r="S653" s="185">
        <v>0</v>
      </c>
      <c r="T653" s="186">
        <f>S653*H653</f>
        <v>0</v>
      </c>
      <c r="U653" s="37"/>
      <c r="V653" s="37"/>
      <c r="W653" s="37"/>
      <c r="X653" s="37"/>
      <c r="Y653" s="37"/>
      <c r="Z653" s="37"/>
      <c r="AA653" s="37"/>
      <c r="AB653" s="37"/>
      <c r="AC653" s="37"/>
      <c r="AD653" s="37"/>
      <c r="AE653" s="37"/>
      <c r="AR653" s="187" t="s">
        <v>308</v>
      </c>
      <c r="AT653" s="187" t="s">
        <v>163</v>
      </c>
      <c r="AU653" s="187" t="s">
        <v>89</v>
      </c>
      <c r="AY653" s="19" t="s">
        <v>160</v>
      </c>
      <c r="BE653" s="188">
        <f>IF(N653="základní",J653,0)</f>
        <v>0</v>
      </c>
      <c r="BF653" s="188">
        <f>IF(N653="snížená",J653,0)</f>
        <v>0</v>
      </c>
      <c r="BG653" s="188">
        <f>IF(N653="zákl. přenesená",J653,0)</f>
        <v>0</v>
      </c>
      <c r="BH653" s="188">
        <f>IF(N653="sníž. přenesená",J653,0)</f>
        <v>0</v>
      </c>
      <c r="BI653" s="188">
        <f>IF(N653="nulová",J653,0)</f>
        <v>0</v>
      </c>
      <c r="BJ653" s="19" t="s">
        <v>87</v>
      </c>
      <c r="BK653" s="188">
        <f>ROUND(I653*H653,2)</f>
        <v>0</v>
      </c>
      <c r="BL653" s="19" t="s">
        <v>308</v>
      </c>
      <c r="BM653" s="187" t="s">
        <v>909</v>
      </c>
    </row>
    <row r="654" spans="1:47" s="2" customFormat="1" ht="11.25">
      <c r="A654" s="37"/>
      <c r="B654" s="38"/>
      <c r="C654" s="39"/>
      <c r="D654" s="189" t="s">
        <v>170</v>
      </c>
      <c r="E654" s="39"/>
      <c r="F654" s="190" t="s">
        <v>910</v>
      </c>
      <c r="G654" s="39"/>
      <c r="H654" s="39"/>
      <c r="I654" s="191"/>
      <c r="J654" s="39"/>
      <c r="K654" s="39"/>
      <c r="L654" s="42"/>
      <c r="M654" s="192"/>
      <c r="N654" s="193"/>
      <c r="O654" s="67"/>
      <c r="P654" s="67"/>
      <c r="Q654" s="67"/>
      <c r="R654" s="67"/>
      <c r="S654" s="67"/>
      <c r="T654" s="68"/>
      <c r="U654" s="37"/>
      <c r="V654" s="37"/>
      <c r="W654" s="37"/>
      <c r="X654" s="37"/>
      <c r="Y654" s="37"/>
      <c r="Z654" s="37"/>
      <c r="AA654" s="37"/>
      <c r="AB654" s="37"/>
      <c r="AC654" s="37"/>
      <c r="AD654" s="37"/>
      <c r="AE654" s="37"/>
      <c r="AT654" s="19" t="s">
        <v>170</v>
      </c>
      <c r="AU654" s="19" t="s">
        <v>89</v>
      </c>
    </row>
    <row r="655" spans="1:65" s="2" customFormat="1" ht="16.5" customHeight="1">
      <c r="A655" s="37"/>
      <c r="B655" s="38"/>
      <c r="C655" s="176" t="s">
        <v>911</v>
      </c>
      <c r="D655" s="176" t="s">
        <v>163</v>
      </c>
      <c r="E655" s="177" t="s">
        <v>912</v>
      </c>
      <c r="F655" s="178" t="s">
        <v>913</v>
      </c>
      <c r="G655" s="179" t="s">
        <v>199</v>
      </c>
      <c r="H655" s="180">
        <v>8.978</v>
      </c>
      <c r="I655" s="181"/>
      <c r="J655" s="182">
        <f>ROUND(I655*H655,2)</f>
        <v>0</v>
      </c>
      <c r="K655" s="178" t="s">
        <v>167</v>
      </c>
      <c r="L655" s="42"/>
      <c r="M655" s="183" t="s">
        <v>32</v>
      </c>
      <c r="N655" s="184" t="s">
        <v>50</v>
      </c>
      <c r="O655" s="67"/>
      <c r="P655" s="185">
        <f>O655*H655</f>
        <v>0</v>
      </c>
      <c r="Q655" s="185">
        <v>0.02012</v>
      </c>
      <c r="R655" s="185">
        <f>Q655*H655</f>
        <v>0.18063736</v>
      </c>
      <c r="S655" s="185">
        <v>0</v>
      </c>
      <c r="T655" s="186">
        <f>S655*H655</f>
        <v>0</v>
      </c>
      <c r="U655" s="37"/>
      <c r="V655" s="37"/>
      <c r="W655" s="37"/>
      <c r="X655" s="37"/>
      <c r="Y655" s="37"/>
      <c r="Z655" s="37"/>
      <c r="AA655" s="37"/>
      <c r="AB655" s="37"/>
      <c r="AC655" s="37"/>
      <c r="AD655" s="37"/>
      <c r="AE655" s="37"/>
      <c r="AR655" s="187" t="s">
        <v>308</v>
      </c>
      <c r="AT655" s="187" t="s">
        <v>163</v>
      </c>
      <c r="AU655" s="187" t="s">
        <v>89</v>
      </c>
      <c r="AY655" s="19" t="s">
        <v>160</v>
      </c>
      <c r="BE655" s="188">
        <f>IF(N655="základní",J655,0)</f>
        <v>0</v>
      </c>
      <c r="BF655" s="188">
        <f>IF(N655="snížená",J655,0)</f>
        <v>0</v>
      </c>
      <c r="BG655" s="188">
        <f>IF(N655="zákl. přenesená",J655,0)</f>
        <v>0</v>
      </c>
      <c r="BH655" s="188">
        <f>IF(N655="sníž. přenesená",J655,0)</f>
        <v>0</v>
      </c>
      <c r="BI655" s="188">
        <f>IF(N655="nulová",J655,0)</f>
        <v>0</v>
      </c>
      <c r="BJ655" s="19" t="s">
        <v>87</v>
      </c>
      <c r="BK655" s="188">
        <f>ROUND(I655*H655,2)</f>
        <v>0</v>
      </c>
      <c r="BL655" s="19" t="s">
        <v>308</v>
      </c>
      <c r="BM655" s="187" t="s">
        <v>914</v>
      </c>
    </row>
    <row r="656" spans="1:47" s="2" customFormat="1" ht="11.25">
      <c r="A656" s="37"/>
      <c r="B656" s="38"/>
      <c r="C656" s="39"/>
      <c r="D656" s="189" t="s">
        <v>170</v>
      </c>
      <c r="E656" s="39"/>
      <c r="F656" s="190" t="s">
        <v>915</v>
      </c>
      <c r="G656" s="39"/>
      <c r="H656" s="39"/>
      <c r="I656" s="191"/>
      <c r="J656" s="39"/>
      <c r="K656" s="39"/>
      <c r="L656" s="42"/>
      <c r="M656" s="192"/>
      <c r="N656" s="193"/>
      <c r="O656" s="67"/>
      <c r="P656" s="67"/>
      <c r="Q656" s="67"/>
      <c r="R656" s="67"/>
      <c r="S656" s="67"/>
      <c r="T656" s="68"/>
      <c r="U656" s="37"/>
      <c r="V656" s="37"/>
      <c r="W656" s="37"/>
      <c r="X656" s="37"/>
      <c r="Y656" s="37"/>
      <c r="Z656" s="37"/>
      <c r="AA656" s="37"/>
      <c r="AB656" s="37"/>
      <c r="AC656" s="37"/>
      <c r="AD656" s="37"/>
      <c r="AE656" s="37"/>
      <c r="AT656" s="19" t="s">
        <v>170</v>
      </c>
      <c r="AU656" s="19" t="s">
        <v>89</v>
      </c>
    </row>
    <row r="657" spans="2:51" s="14" customFormat="1" ht="11.25">
      <c r="B657" s="205"/>
      <c r="C657" s="206"/>
      <c r="D657" s="196" t="s">
        <v>172</v>
      </c>
      <c r="E657" s="207" t="s">
        <v>32</v>
      </c>
      <c r="F657" s="208" t="s">
        <v>916</v>
      </c>
      <c r="G657" s="206"/>
      <c r="H657" s="209">
        <v>2.415</v>
      </c>
      <c r="I657" s="210"/>
      <c r="J657" s="206"/>
      <c r="K657" s="206"/>
      <c r="L657" s="211"/>
      <c r="M657" s="212"/>
      <c r="N657" s="213"/>
      <c r="O657" s="213"/>
      <c r="P657" s="213"/>
      <c r="Q657" s="213"/>
      <c r="R657" s="213"/>
      <c r="S657" s="213"/>
      <c r="T657" s="214"/>
      <c r="AT657" s="215" t="s">
        <v>172</v>
      </c>
      <c r="AU657" s="215" t="s">
        <v>89</v>
      </c>
      <c r="AV657" s="14" t="s">
        <v>89</v>
      </c>
      <c r="AW657" s="14" t="s">
        <v>40</v>
      </c>
      <c r="AX657" s="14" t="s">
        <v>79</v>
      </c>
      <c r="AY657" s="215" t="s">
        <v>160</v>
      </c>
    </row>
    <row r="658" spans="2:51" s="14" customFormat="1" ht="11.25">
      <c r="B658" s="205"/>
      <c r="C658" s="206"/>
      <c r="D658" s="196" t="s">
        <v>172</v>
      </c>
      <c r="E658" s="207" t="s">
        <v>32</v>
      </c>
      <c r="F658" s="208" t="s">
        <v>917</v>
      </c>
      <c r="G658" s="206"/>
      <c r="H658" s="209">
        <v>2.384</v>
      </c>
      <c r="I658" s="210"/>
      <c r="J658" s="206"/>
      <c r="K658" s="206"/>
      <c r="L658" s="211"/>
      <c r="M658" s="212"/>
      <c r="N658" s="213"/>
      <c r="O658" s="213"/>
      <c r="P658" s="213"/>
      <c r="Q658" s="213"/>
      <c r="R658" s="213"/>
      <c r="S658" s="213"/>
      <c r="T658" s="214"/>
      <c r="AT658" s="215" t="s">
        <v>172</v>
      </c>
      <c r="AU658" s="215" t="s">
        <v>89</v>
      </c>
      <c r="AV658" s="14" t="s">
        <v>89</v>
      </c>
      <c r="AW658" s="14" t="s">
        <v>40</v>
      </c>
      <c r="AX658" s="14" t="s">
        <v>79</v>
      </c>
      <c r="AY658" s="215" t="s">
        <v>160</v>
      </c>
    </row>
    <row r="659" spans="2:51" s="14" customFormat="1" ht="11.25">
      <c r="B659" s="205"/>
      <c r="C659" s="206"/>
      <c r="D659" s="196" t="s">
        <v>172</v>
      </c>
      <c r="E659" s="207" t="s">
        <v>32</v>
      </c>
      <c r="F659" s="208" t="s">
        <v>918</v>
      </c>
      <c r="G659" s="206"/>
      <c r="H659" s="209">
        <v>2.247</v>
      </c>
      <c r="I659" s="210"/>
      <c r="J659" s="206"/>
      <c r="K659" s="206"/>
      <c r="L659" s="211"/>
      <c r="M659" s="212"/>
      <c r="N659" s="213"/>
      <c r="O659" s="213"/>
      <c r="P659" s="213"/>
      <c r="Q659" s="213"/>
      <c r="R659" s="213"/>
      <c r="S659" s="213"/>
      <c r="T659" s="214"/>
      <c r="AT659" s="215" t="s">
        <v>172</v>
      </c>
      <c r="AU659" s="215" t="s">
        <v>89</v>
      </c>
      <c r="AV659" s="14" t="s">
        <v>89</v>
      </c>
      <c r="AW659" s="14" t="s">
        <v>40</v>
      </c>
      <c r="AX659" s="14" t="s">
        <v>79</v>
      </c>
      <c r="AY659" s="215" t="s">
        <v>160</v>
      </c>
    </row>
    <row r="660" spans="2:51" s="14" customFormat="1" ht="11.25">
      <c r="B660" s="205"/>
      <c r="C660" s="206"/>
      <c r="D660" s="196" t="s">
        <v>172</v>
      </c>
      <c r="E660" s="207" t="s">
        <v>32</v>
      </c>
      <c r="F660" s="208" t="s">
        <v>919</v>
      </c>
      <c r="G660" s="206"/>
      <c r="H660" s="209">
        <v>1.932</v>
      </c>
      <c r="I660" s="210"/>
      <c r="J660" s="206"/>
      <c r="K660" s="206"/>
      <c r="L660" s="211"/>
      <c r="M660" s="212"/>
      <c r="N660" s="213"/>
      <c r="O660" s="213"/>
      <c r="P660" s="213"/>
      <c r="Q660" s="213"/>
      <c r="R660" s="213"/>
      <c r="S660" s="213"/>
      <c r="T660" s="214"/>
      <c r="AT660" s="215" t="s">
        <v>172</v>
      </c>
      <c r="AU660" s="215" t="s">
        <v>89</v>
      </c>
      <c r="AV660" s="14" t="s">
        <v>89</v>
      </c>
      <c r="AW660" s="14" t="s">
        <v>40</v>
      </c>
      <c r="AX660" s="14" t="s">
        <v>79</v>
      </c>
      <c r="AY660" s="215" t="s">
        <v>160</v>
      </c>
    </row>
    <row r="661" spans="2:51" s="15" customFormat="1" ht="11.25">
      <c r="B661" s="216"/>
      <c r="C661" s="217"/>
      <c r="D661" s="196" t="s">
        <v>172</v>
      </c>
      <c r="E661" s="218" t="s">
        <v>32</v>
      </c>
      <c r="F661" s="219" t="s">
        <v>177</v>
      </c>
      <c r="G661" s="217"/>
      <c r="H661" s="220">
        <v>8.978</v>
      </c>
      <c r="I661" s="221"/>
      <c r="J661" s="217"/>
      <c r="K661" s="217"/>
      <c r="L661" s="222"/>
      <c r="M661" s="223"/>
      <c r="N661" s="224"/>
      <c r="O661" s="224"/>
      <c r="P661" s="224"/>
      <c r="Q661" s="224"/>
      <c r="R661" s="224"/>
      <c r="S661" s="224"/>
      <c r="T661" s="225"/>
      <c r="AT661" s="226" t="s">
        <v>172</v>
      </c>
      <c r="AU661" s="226" t="s">
        <v>89</v>
      </c>
      <c r="AV661" s="15" t="s">
        <v>168</v>
      </c>
      <c r="AW661" s="15" t="s">
        <v>40</v>
      </c>
      <c r="AX661" s="15" t="s">
        <v>87</v>
      </c>
      <c r="AY661" s="226" t="s">
        <v>160</v>
      </c>
    </row>
    <row r="662" spans="1:65" s="2" customFormat="1" ht="24.2" customHeight="1">
      <c r="A662" s="37"/>
      <c r="B662" s="38"/>
      <c r="C662" s="176" t="s">
        <v>920</v>
      </c>
      <c r="D662" s="176" t="s">
        <v>163</v>
      </c>
      <c r="E662" s="177" t="s">
        <v>921</v>
      </c>
      <c r="F662" s="178" t="s">
        <v>922</v>
      </c>
      <c r="G662" s="179" t="s">
        <v>477</v>
      </c>
      <c r="H662" s="180">
        <v>4</v>
      </c>
      <c r="I662" s="181"/>
      <c r="J662" s="182">
        <f>ROUND(I662*H662,2)</f>
        <v>0</v>
      </c>
      <c r="K662" s="178" t="s">
        <v>167</v>
      </c>
      <c r="L662" s="42"/>
      <c r="M662" s="183" t="s">
        <v>32</v>
      </c>
      <c r="N662" s="184" t="s">
        <v>50</v>
      </c>
      <c r="O662" s="67"/>
      <c r="P662" s="185">
        <f>O662*H662</f>
        <v>0</v>
      </c>
      <c r="Q662" s="185">
        <v>0.03058</v>
      </c>
      <c r="R662" s="185">
        <f>Q662*H662</f>
        <v>0.12232</v>
      </c>
      <c r="S662" s="185">
        <v>0</v>
      </c>
      <c r="T662" s="186">
        <f>S662*H662</f>
        <v>0</v>
      </c>
      <c r="U662" s="37"/>
      <c r="V662" s="37"/>
      <c r="W662" s="37"/>
      <c r="X662" s="37"/>
      <c r="Y662" s="37"/>
      <c r="Z662" s="37"/>
      <c r="AA662" s="37"/>
      <c r="AB662" s="37"/>
      <c r="AC662" s="37"/>
      <c r="AD662" s="37"/>
      <c r="AE662" s="37"/>
      <c r="AR662" s="187" t="s">
        <v>308</v>
      </c>
      <c r="AT662" s="187" t="s">
        <v>163</v>
      </c>
      <c r="AU662" s="187" t="s">
        <v>89</v>
      </c>
      <c r="AY662" s="19" t="s">
        <v>160</v>
      </c>
      <c r="BE662" s="188">
        <f>IF(N662="základní",J662,0)</f>
        <v>0</v>
      </c>
      <c r="BF662" s="188">
        <f>IF(N662="snížená",J662,0)</f>
        <v>0</v>
      </c>
      <c r="BG662" s="188">
        <f>IF(N662="zákl. přenesená",J662,0)</f>
        <v>0</v>
      </c>
      <c r="BH662" s="188">
        <f>IF(N662="sníž. přenesená",J662,0)</f>
        <v>0</v>
      </c>
      <c r="BI662" s="188">
        <f>IF(N662="nulová",J662,0)</f>
        <v>0</v>
      </c>
      <c r="BJ662" s="19" t="s">
        <v>87</v>
      </c>
      <c r="BK662" s="188">
        <f>ROUND(I662*H662,2)</f>
        <v>0</v>
      </c>
      <c r="BL662" s="19" t="s">
        <v>308</v>
      </c>
      <c r="BM662" s="187" t="s">
        <v>923</v>
      </c>
    </row>
    <row r="663" spans="1:47" s="2" customFormat="1" ht="11.25">
      <c r="A663" s="37"/>
      <c r="B663" s="38"/>
      <c r="C663" s="39"/>
      <c r="D663" s="189" t="s">
        <v>170</v>
      </c>
      <c r="E663" s="39"/>
      <c r="F663" s="190" t="s">
        <v>924</v>
      </c>
      <c r="G663" s="39"/>
      <c r="H663" s="39"/>
      <c r="I663" s="191"/>
      <c r="J663" s="39"/>
      <c r="K663" s="39"/>
      <c r="L663" s="42"/>
      <c r="M663" s="192"/>
      <c r="N663" s="193"/>
      <c r="O663" s="67"/>
      <c r="P663" s="67"/>
      <c r="Q663" s="67"/>
      <c r="R663" s="67"/>
      <c r="S663" s="67"/>
      <c r="T663" s="68"/>
      <c r="U663" s="37"/>
      <c r="V663" s="37"/>
      <c r="W663" s="37"/>
      <c r="X663" s="37"/>
      <c r="Y663" s="37"/>
      <c r="Z663" s="37"/>
      <c r="AA663" s="37"/>
      <c r="AB663" s="37"/>
      <c r="AC663" s="37"/>
      <c r="AD663" s="37"/>
      <c r="AE663" s="37"/>
      <c r="AT663" s="19" t="s">
        <v>170</v>
      </c>
      <c r="AU663" s="19" t="s">
        <v>89</v>
      </c>
    </row>
    <row r="664" spans="1:65" s="2" customFormat="1" ht="24.2" customHeight="1">
      <c r="A664" s="37"/>
      <c r="B664" s="38"/>
      <c r="C664" s="176" t="s">
        <v>925</v>
      </c>
      <c r="D664" s="176" t="s">
        <v>163</v>
      </c>
      <c r="E664" s="177" t="s">
        <v>926</v>
      </c>
      <c r="F664" s="178" t="s">
        <v>927</v>
      </c>
      <c r="G664" s="179" t="s">
        <v>199</v>
      </c>
      <c r="H664" s="180">
        <v>466.55</v>
      </c>
      <c r="I664" s="181"/>
      <c r="J664" s="182">
        <f>ROUND(I664*H664,2)</f>
        <v>0</v>
      </c>
      <c r="K664" s="178" t="s">
        <v>167</v>
      </c>
      <c r="L664" s="42"/>
      <c r="M664" s="183" t="s">
        <v>32</v>
      </c>
      <c r="N664" s="184" t="s">
        <v>50</v>
      </c>
      <c r="O664" s="67"/>
      <c r="P664" s="185">
        <f>O664*H664</f>
        <v>0</v>
      </c>
      <c r="Q664" s="185">
        <v>0.00117</v>
      </c>
      <c r="R664" s="185">
        <f>Q664*H664</f>
        <v>0.5458635000000001</v>
      </c>
      <c r="S664" s="185">
        <v>0</v>
      </c>
      <c r="T664" s="186">
        <f>S664*H664</f>
        <v>0</v>
      </c>
      <c r="U664" s="37"/>
      <c r="V664" s="37"/>
      <c r="W664" s="37"/>
      <c r="X664" s="37"/>
      <c r="Y664" s="37"/>
      <c r="Z664" s="37"/>
      <c r="AA664" s="37"/>
      <c r="AB664" s="37"/>
      <c r="AC664" s="37"/>
      <c r="AD664" s="37"/>
      <c r="AE664" s="37"/>
      <c r="AR664" s="187" t="s">
        <v>308</v>
      </c>
      <c r="AT664" s="187" t="s">
        <v>163</v>
      </c>
      <c r="AU664" s="187" t="s">
        <v>89</v>
      </c>
      <c r="AY664" s="19" t="s">
        <v>160</v>
      </c>
      <c r="BE664" s="188">
        <f>IF(N664="základní",J664,0)</f>
        <v>0</v>
      </c>
      <c r="BF664" s="188">
        <f>IF(N664="snížená",J664,0)</f>
        <v>0</v>
      </c>
      <c r="BG664" s="188">
        <f>IF(N664="zákl. přenesená",J664,0)</f>
        <v>0</v>
      </c>
      <c r="BH664" s="188">
        <f>IF(N664="sníž. přenesená",J664,0)</f>
        <v>0</v>
      </c>
      <c r="BI664" s="188">
        <f>IF(N664="nulová",J664,0)</f>
        <v>0</v>
      </c>
      <c r="BJ664" s="19" t="s">
        <v>87</v>
      </c>
      <c r="BK664" s="188">
        <f>ROUND(I664*H664,2)</f>
        <v>0</v>
      </c>
      <c r="BL664" s="19" t="s">
        <v>308</v>
      </c>
      <c r="BM664" s="187" t="s">
        <v>928</v>
      </c>
    </row>
    <row r="665" spans="1:47" s="2" customFormat="1" ht="11.25">
      <c r="A665" s="37"/>
      <c r="B665" s="38"/>
      <c r="C665" s="39"/>
      <c r="D665" s="189" t="s">
        <v>170</v>
      </c>
      <c r="E665" s="39"/>
      <c r="F665" s="190" t="s">
        <v>929</v>
      </c>
      <c r="G665" s="39"/>
      <c r="H665" s="39"/>
      <c r="I665" s="191"/>
      <c r="J665" s="39"/>
      <c r="K665" s="39"/>
      <c r="L665" s="42"/>
      <c r="M665" s="192"/>
      <c r="N665" s="193"/>
      <c r="O665" s="67"/>
      <c r="P665" s="67"/>
      <c r="Q665" s="67"/>
      <c r="R665" s="67"/>
      <c r="S665" s="67"/>
      <c r="T665" s="68"/>
      <c r="U665" s="37"/>
      <c r="V665" s="37"/>
      <c r="W665" s="37"/>
      <c r="X665" s="37"/>
      <c r="Y665" s="37"/>
      <c r="Z665" s="37"/>
      <c r="AA665" s="37"/>
      <c r="AB665" s="37"/>
      <c r="AC665" s="37"/>
      <c r="AD665" s="37"/>
      <c r="AE665" s="37"/>
      <c r="AT665" s="19" t="s">
        <v>170</v>
      </c>
      <c r="AU665" s="19" t="s">
        <v>89</v>
      </c>
    </row>
    <row r="666" spans="2:51" s="13" customFormat="1" ht="11.25">
      <c r="B666" s="194"/>
      <c r="C666" s="195"/>
      <c r="D666" s="196" t="s">
        <v>172</v>
      </c>
      <c r="E666" s="197" t="s">
        <v>32</v>
      </c>
      <c r="F666" s="198" t="s">
        <v>930</v>
      </c>
      <c r="G666" s="195"/>
      <c r="H666" s="197" t="s">
        <v>32</v>
      </c>
      <c r="I666" s="199"/>
      <c r="J666" s="195"/>
      <c r="K666" s="195"/>
      <c r="L666" s="200"/>
      <c r="M666" s="201"/>
      <c r="N666" s="202"/>
      <c r="O666" s="202"/>
      <c r="P666" s="202"/>
      <c r="Q666" s="202"/>
      <c r="R666" s="202"/>
      <c r="S666" s="202"/>
      <c r="T666" s="203"/>
      <c r="AT666" s="204" t="s">
        <v>172</v>
      </c>
      <c r="AU666" s="204" t="s">
        <v>89</v>
      </c>
      <c r="AV666" s="13" t="s">
        <v>87</v>
      </c>
      <c r="AW666" s="13" t="s">
        <v>40</v>
      </c>
      <c r="AX666" s="13" t="s">
        <v>79</v>
      </c>
      <c r="AY666" s="204" t="s">
        <v>160</v>
      </c>
    </row>
    <row r="667" spans="2:51" s="14" customFormat="1" ht="11.25">
      <c r="B667" s="205"/>
      <c r="C667" s="206"/>
      <c r="D667" s="196" t="s">
        <v>172</v>
      </c>
      <c r="E667" s="207" t="s">
        <v>32</v>
      </c>
      <c r="F667" s="208" t="s">
        <v>931</v>
      </c>
      <c r="G667" s="206"/>
      <c r="H667" s="209">
        <v>487.75</v>
      </c>
      <c r="I667" s="210"/>
      <c r="J667" s="206"/>
      <c r="K667" s="206"/>
      <c r="L667" s="211"/>
      <c r="M667" s="212"/>
      <c r="N667" s="213"/>
      <c r="O667" s="213"/>
      <c r="P667" s="213"/>
      <c r="Q667" s="213"/>
      <c r="R667" s="213"/>
      <c r="S667" s="213"/>
      <c r="T667" s="214"/>
      <c r="AT667" s="215" t="s">
        <v>172</v>
      </c>
      <c r="AU667" s="215" t="s">
        <v>89</v>
      </c>
      <c r="AV667" s="14" t="s">
        <v>89</v>
      </c>
      <c r="AW667" s="14" t="s">
        <v>40</v>
      </c>
      <c r="AX667" s="14" t="s">
        <v>79</v>
      </c>
      <c r="AY667" s="215" t="s">
        <v>160</v>
      </c>
    </row>
    <row r="668" spans="2:51" s="13" customFormat="1" ht="11.25">
      <c r="B668" s="194"/>
      <c r="C668" s="195"/>
      <c r="D668" s="196" t="s">
        <v>172</v>
      </c>
      <c r="E668" s="197" t="s">
        <v>32</v>
      </c>
      <c r="F668" s="198" t="s">
        <v>932</v>
      </c>
      <c r="G668" s="195"/>
      <c r="H668" s="197" t="s">
        <v>32</v>
      </c>
      <c r="I668" s="199"/>
      <c r="J668" s="195"/>
      <c r="K668" s="195"/>
      <c r="L668" s="200"/>
      <c r="M668" s="201"/>
      <c r="N668" s="202"/>
      <c r="O668" s="202"/>
      <c r="P668" s="202"/>
      <c r="Q668" s="202"/>
      <c r="R668" s="202"/>
      <c r="S668" s="202"/>
      <c r="T668" s="203"/>
      <c r="AT668" s="204" t="s">
        <v>172</v>
      </c>
      <c r="AU668" s="204" t="s">
        <v>89</v>
      </c>
      <c r="AV668" s="13" t="s">
        <v>87</v>
      </c>
      <c r="AW668" s="13" t="s">
        <v>40</v>
      </c>
      <c r="AX668" s="13" t="s">
        <v>79</v>
      </c>
      <c r="AY668" s="204" t="s">
        <v>160</v>
      </c>
    </row>
    <row r="669" spans="2:51" s="14" customFormat="1" ht="11.25">
      <c r="B669" s="205"/>
      <c r="C669" s="206"/>
      <c r="D669" s="196" t="s">
        <v>172</v>
      </c>
      <c r="E669" s="207" t="s">
        <v>32</v>
      </c>
      <c r="F669" s="208" t="s">
        <v>933</v>
      </c>
      <c r="G669" s="206"/>
      <c r="H669" s="209">
        <v>-98.773</v>
      </c>
      <c r="I669" s="210"/>
      <c r="J669" s="206"/>
      <c r="K669" s="206"/>
      <c r="L669" s="211"/>
      <c r="M669" s="212"/>
      <c r="N669" s="213"/>
      <c r="O669" s="213"/>
      <c r="P669" s="213"/>
      <c r="Q669" s="213"/>
      <c r="R669" s="213"/>
      <c r="S669" s="213"/>
      <c r="T669" s="214"/>
      <c r="AT669" s="215" t="s">
        <v>172</v>
      </c>
      <c r="AU669" s="215" t="s">
        <v>89</v>
      </c>
      <c r="AV669" s="14" t="s">
        <v>89</v>
      </c>
      <c r="AW669" s="14" t="s">
        <v>40</v>
      </c>
      <c r="AX669" s="14" t="s">
        <v>79</v>
      </c>
      <c r="AY669" s="215" t="s">
        <v>160</v>
      </c>
    </row>
    <row r="670" spans="2:51" s="16" customFormat="1" ht="11.25">
      <c r="B670" s="237"/>
      <c r="C670" s="238"/>
      <c r="D670" s="196" t="s">
        <v>172</v>
      </c>
      <c r="E670" s="239" t="s">
        <v>32</v>
      </c>
      <c r="F670" s="240" t="s">
        <v>375</v>
      </c>
      <c r="G670" s="238"/>
      <c r="H670" s="241">
        <v>388.977</v>
      </c>
      <c r="I670" s="242"/>
      <c r="J670" s="238"/>
      <c r="K670" s="238"/>
      <c r="L670" s="243"/>
      <c r="M670" s="244"/>
      <c r="N670" s="245"/>
      <c r="O670" s="245"/>
      <c r="P670" s="245"/>
      <c r="Q670" s="245"/>
      <c r="R670" s="245"/>
      <c r="S670" s="245"/>
      <c r="T670" s="246"/>
      <c r="AT670" s="247" t="s">
        <v>172</v>
      </c>
      <c r="AU670" s="247" t="s">
        <v>89</v>
      </c>
      <c r="AV670" s="16" t="s">
        <v>161</v>
      </c>
      <c r="AW670" s="16" t="s">
        <v>40</v>
      </c>
      <c r="AX670" s="16" t="s">
        <v>79</v>
      </c>
      <c r="AY670" s="247" t="s">
        <v>160</v>
      </c>
    </row>
    <row r="671" spans="2:51" s="13" customFormat="1" ht="11.25">
      <c r="B671" s="194"/>
      <c r="C671" s="195"/>
      <c r="D671" s="196" t="s">
        <v>172</v>
      </c>
      <c r="E671" s="197" t="s">
        <v>32</v>
      </c>
      <c r="F671" s="198" t="s">
        <v>934</v>
      </c>
      <c r="G671" s="195"/>
      <c r="H671" s="197" t="s">
        <v>32</v>
      </c>
      <c r="I671" s="199"/>
      <c r="J671" s="195"/>
      <c r="K671" s="195"/>
      <c r="L671" s="200"/>
      <c r="M671" s="201"/>
      <c r="N671" s="202"/>
      <c r="O671" s="202"/>
      <c r="P671" s="202"/>
      <c r="Q671" s="202"/>
      <c r="R671" s="202"/>
      <c r="S671" s="202"/>
      <c r="T671" s="203"/>
      <c r="AT671" s="204" t="s">
        <v>172</v>
      </c>
      <c r="AU671" s="204" t="s">
        <v>89</v>
      </c>
      <c r="AV671" s="13" t="s">
        <v>87</v>
      </c>
      <c r="AW671" s="13" t="s">
        <v>40</v>
      </c>
      <c r="AX671" s="13" t="s">
        <v>79</v>
      </c>
      <c r="AY671" s="204" t="s">
        <v>160</v>
      </c>
    </row>
    <row r="672" spans="2:51" s="14" customFormat="1" ht="11.25">
      <c r="B672" s="205"/>
      <c r="C672" s="206"/>
      <c r="D672" s="196" t="s">
        <v>172</v>
      </c>
      <c r="E672" s="207" t="s">
        <v>32</v>
      </c>
      <c r="F672" s="208" t="s">
        <v>935</v>
      </c>
      <c r="G672" s="206"/>
      <c r="H672" s="209">
        <v>29.05</v>
      </c>
      <c r="I672" s="210"/>
      <c r="J672" s="206"/>
      <c r="K672" s="206"/>
      <c r="L672" s="211"/>
      <c r="M672" s="212"/>
      <c r="N672" s="213"/>
      <c r="O672" s="213"/>
      <c r="P672" s="213"/>
      <c r="Q672" s="213"/>
      <c r="R672" s="213"/>
      <c r="S672" s="213"/>
      <c r="T672" s="214"/>
      <c r="AT672" s="215" t="s">
        <v>172</v>
      </c>
      <c r="AU672" s="215" t="s">
        <v>89</v>
      </c>
      <c r="AV672" s="14" t="s">
        <v>89</v>
      </c>
      <c r="AW672" s="14" t="s">
        <v>40</v>
      </c>
      <c r="AX672" s="14" t="s">
        <v>79</v>
      </c>
      <c r="AY672" s="215" t="s">
        <v>160</v>
      </c>
    </row>
    <row r="673" spans="2:51" s="13" customFormat="1" ht="11.25">
      <c r="B673" s="194"/>
      <c r="C673" s="195"/>
      <c r="D673" s="196" t="s">
        <v>172</v>
      </c>
      <c r="E673" s="197" t="s">
        <v>32</v>
      </c>
      <c r="F673" s="198" t="s">
        <v>932</v>
      </c>
      <c r="G673" s="195"/>
      <c r="H673" s="197" t="s">
        <v>32</v>
      </c>
      <c r="I673" s="199"/>
      <c r="J673" s="195"/>
      <c r="K673" s="195"/>
      <c r="L673" s="200"/>
      <c r="M673" s="201"/>
      <c r="N673" s="202"/>
      <c r="O673" s="202"/>
      <c r="P673" s="202"/>
      <c r="Q673" s="202"/>
      <c r="R673" s="202"/>
      <c r="S673" s="202"/>
      <c r="T673" s="203"/>
      <c r="AT673" s="204" t="s">
        <v>172</v>
      </c>
      <c r="AU673" s="204" t="s">
        <v>89</v>
      </c>
      <c r="AV673" s="13" t="s">
        <v>87</v>
      </c>
      <c r="AW673" s="13" t="s">
        <v>40</v>
      </c>
      <c r="AX673" s="13" t="s">
        <v>79</v>
      </c>
      <c r="AY673" s="204" t="s">
        <v>160</v>
      </c>
    </row>
    <row r="674" spans="2:51" s="14" customFormat="1" ht="11.25">
      <c r="B674" s="205"/>
      <c r="C674" s="206"/>
      <c r="D674" s="196" t="s">
        <v>172</v>
      </c>
      <c r="E674" s="207" t="s">
        <v>32</v>
      </c>
      <c r="F674" s="208" t="s">
        <v>936</v>
      </c>
      <c r="G674" s="206"/>
      <c r="H674" s="209">
        <v>-1.806</v>
      </c>
      <c r="I674" s="210"/>
      <c r="J674" s="206"/>
      <c r="K674" s="206"/>
      <c r="L674" s="211"/>
      <c r="M674" s="212"/>
      <c r="N674" s="213"/>
      <c r="O674" s="213"/>
      <c r="P674" s="213"/>
      <c r="Q674" s="213"/>
      <c r="R674" s="213"/>
      <c r="S674" s="213"/>
      <c r="T674" s="214"/>
      <c r="AT674" s="215" t="s">
        <v>172</v>
      </c>
      <c r="AU674" s="215" t="s">
        <v>89</v>
      </c>
      <c r="AV674" s="14" t="s">
        <v>89</v>
      </c>
      <c r="AW674" s="14" t="s">
        <v>40</v>
      </c>
      <c r="AX674" s="14" t="s">
        <v>79</v>
      </c>
      <c r="AY674" s="215" t="s">
        <v>160</v>
      </c>
    </row>
    <row r="675" spans="2:51" s="14" customFormat="1" ht="11.25">
      <c r="B675" s="205"/>
      <c r="C675" s="206"/>
      <c r="D675" s="196" t="s">
        <v>172</v>
      </c>
      <c r="E675" s="207" t="s">
        <v>32</v>
      </c>
      <c r="F675" s="208" t="s">
        <v>937</v>
      </c>
      <c r="G675" s="206"/>
      <c r="H675" s="209">
        <v>-4.078</v>
      </c>
      <c r="I675" s="210"/>
      <c r="J675" s="206"/>
      <c r="K675" s="206"/>
      <c r="L675" s="211"/>
      <c r="M675" s="212"/>
      <c r="N675" s="213"/>
      <c r="O675" s="213"/>
      <c r="P675" s="213"/>
      <c r="Q675" s="213"/>
      <c r="R675" s="213"/>
      <c r="S675" s="213"/>
      <c r="T675" s="214"/>
      <c r="AT675" s="215" t="s">
        <v>172</v>
      </c>
      <c r="AU675" s="215" t="s">
        <v>89</v>
      </c>
      <c r="AV675" s="14" t="s">
        <v>89</v>
      </c>
      <c r="AW675" s="14" t="s">
        <v>40</v>
      </c>
      <c r="AX675" s="14" t="s">
        <v>79</v>
      </c>
      <c r="AY675" s="215" t="s">
        <v>160</v>
      </c>
    </row>
    <row r="676" spans="2:51" s="16" customFormat="1" ht="11.25">
      <c r="B676" s="237"/>
      <c r="C676" s="238"/>
      <c r="D676" s="196" t="s">
        <v>172</v>
      </c>
      <c r="E676" s="239" t="s">
        <v>32</v>
      </c>
      <c r="F676" s="240" t="s">
        <v>375</v>
      </c>
      <c r="G676" s="238"/>
      <c r="H676" s="241">
        <v>23.166</v>
      </c>
      <c r="I676" s="242"/>
      <c r="J676" s="238"/>
      <c r="K676" s="238"/>
      <c r="L676" s="243"/>
      <c r="M676" s="244"/>
      <c r="N676" s="245"/>
      <c r="O676" s="245"/>
      <c r="P676" s="245"/>
      <c r="Q676" s="245"/>
      <c r="R676" s="245"/>
      <c r="S676" s="245"/>
      <c r="T676" s="246"/>
      <c r="AT676" s="247" t="s">
        <v>172</v>
      </c>
      <c r="AU676" s="247" t="s">
        <v>89</v>
      </c>
      <c r="AV676" s="16" t="s">
        <v>161</v>
      </c>
      <c r="AW676" s="16" t="s">
        <v>40</v>
      </c>
      <c r="AX676" s="16" t="s">
        <v>79</v>
      </c>
      <c r="AY676" s="247" t="s">
        <v>160</v>
      </c>
    </row>
    <row r="677" spans="2:51" s="13" customFormat="1" ht="11.25">
      <c r="B677" s="194"/>
      <c r="C677" s="195"/>
      <c r="D677" s="196" t="s">
        <v>172</v>
      </c>
      <c r="E677" s="197" t="s">
        <v>32</v>
      </c>
      <c r="F677" s="198" t="s">
        <v>938</v>
      </c>
      <c r="G677" s="195"/>
      <c r="H677" s="197" t="s">
        <v>32</v>
      </c>
      <c r="I677" s="199"/>
      <c r="J677" s="195"/>
      <c r="K677" s="195"/>
      <c r="L677" s="200"/>
      <c r="M677" s="201"/>
      <c r="N677" s="202"/>
      <c r="O677" s="202"/>
      <c r="P677" s="202"/>
      <c r="Q677" s="202"/>
      <c r="R677" s="202"/>
      <c r="S677" s="202"/>
      <c r="T677" s="203"/>
      <c r="AT677" s="204" t="s">
        <v>172</v>
      </c>
      <c r="AU677" s="204" t="s">
        <v>89</v>
      </c>
      <c r="AV677" s="13" t="s">
        <v>87</v>
      </c>
      <c r="AW677" s="13" t="s">
        <v>40</v>
      </c>
      <c r="AX677" s="13" t="s">
        <v>79</v>
      </c>
      <c r="AY677" s="204" t="s">
        <v>160</v>
      </c>
    </row>
    <row r="678" spans="2:51" s="14" customFormat="1" ht="11.25">
      <c r="B678" s="205"/>
      <c r="C678" s="206"/>
      <c r="D678" s="196" t="s">
        <v>172</v>
      </c>
      <c r="E678" s="207" t="s">
        <v>32</v>
      </c>
      <c r="F678" s="208" t="s">
        <v>939</v>
      </c>
      <c r="G678" s="206"/>
      <c r="H678" s="209">
        <v>54.407</v>
      </c>
      <c r="I678" s="210"/>
      <c r="J678" s="206"/>
      <c r="K678" s="206"/>
      <c r="L678" s="211"/>
      <c r="M678" s="212"/>
      <c r="N678" s="213"/>
      <c r="O678" s="213"/>
      <c r="P678" s="213"/>
      <c r="Q678" s="213"/>
      <c r="R678" s="213"/>
      <c r="S678" s="213"/>
      <c r="T678" s="214"/>
      <c r="AT678" s="215" t="s">
        <v>172</v>
      </c>
      <c r="AU678" s="215" t="s">
        <v>89</v>
      </c>
      <c r="AV678" s="14" t="s">
        <v>89</v>
      </c>
      <c r="AW678" s="14" t="s">
        <v>40</v>
      </c>
      <c r="AX678" s="14" t="s">
        <v>79</v>
      </c>
      <c r="AY678" s="215" t="s">
        <v>160</v>
      </c>
    </row>
    <row r="679" spans="2:51" s="15" customFormat="1" ht="11.25">
      <c r="B679" s="216"/>
      <c r="C679" s="217"/>
      <c r="D679" s="196" t="s">
        <v>172</v>
      </c>
      <c r="E679" s="218" t="s">
        <v>32</v>
      </c>
      <c r="F679" s="219" t="s">
        <v>177</v>
      </c>
      <c r="G679" s="217"/>
      <c r="H679" s="220">
        <v>466.55</v>
      </c>
      <c r="I679" s="221"/>
      <c r="J679" s="217"/>
      <c r="K679" s="217"/>
      <c r="L679" s="222"/>
      <c r="M679" s="223"/>
      <c r="N679" s="224"/>
      <c r="O679" s="224"/>
      <c r="P679" s="224"/>
      <c r="Q679" s="224"/>
      <c r="R679" s="224"/>
      <c r="S679" s="224"/>
      <c r="T679" s="225"/>
      <c r="AT679" s="226" t="s">
        <v>172</v>
      </c>
      <c r="AU679" s="226" t="s">
        <v>89</v>
      </c>
      <c r="AV679" s="15" t="s">
        <v>168</v>
      </c>
      <c r="AW679" s="15" t="s">
        <v>40</v>
      </c>
      <c r="AX679" s="15" t="s">
        <v>87</v>
      </c>
      <c r="AY679" s="226" t="s">
        <v>160</v>
      </c>
    </row>
    <row r="680" spans="1:65" s="2" customFormat="1" ht="16.5" customHeight="1">
      <c r="A680" s="37"/>
      <c r="B680" s="38"/>
      <c r="C680" s="227" t="s">
        <v>940</v>
      </c>
      <c r="D680" s="227" t="s">
        <v>178</v>
      </c>
      <c r="E680" s="228" t="s">
        <v>941</v>
      </c>
      <c r="F680" s="229" t="s">
        <v>942</v>
      </c>
      <c r="G680" s="230" t="s">
        <v>477</v>
      </c>
      <c r="H680" s="231">
        <v>5390</v>
      </c>
      <c r="I680" s="232"/>
      <c r="J680" s="233">
        <f>ROUND(I680*H680,2)</f>
        <v>0</v>
      </c>
      <c r="K680" s="229" t="s">
        <v>167</v>
      </c>
      <c r="L680" s="234"/>
      <c r="M680" s="235" t="s">
        <v>32</v>
      </c>
      <c r="N680" s="236" t="s">
        <v>50</v>
      </c>
      <c r="O680" s="67"/>
      <c r="P680" s="185">
        <f>O680*H680</f>
        <v>0</v>
      </c>
      <c r="Q680" s="185">
        <v>1E-05</v>
      </c>
      <c r="R680" s="185">
        <f>Q680*H680</f>
        <v>0.0539</v>
      </c>
      <c r="S680" s="185">
        <v>0</v>
      </c>
      <c r="T680" s="186">
        <f>S680*H680</f>
        <v>0</v>
      </c>
      <c r="U680" s="37"/>
      <c r="V680" s="37"/>
      <c r="W680" s="37"/>
      <c r="X680" s="37"/>
      <c r="Y680" s="37"/>
      <c r="Z680" s="37"/>
      <c r="AA680" s="37"/>
      <c r="AB680" s="37"/>
      <c r="AC680" s="37"/>
      <c r="AD680" s="37"/>
      <c r="AE680" s="37"/>
      <c r="AR680" s="187" t="s">
        <v>467</v>
      </c>
      <c r="AT680" s="187" t="s">
        <v>178</v>
      </c>
      <c r="AU680" s="187" t="s">
        <v>89</v>
      </c>
      <c r="AY680" s="19" t="s">
        <v>160</v>
      </c>
      <c r="BE680" s="188">
        <f>IF(N680="základní",J680,0)</f>
        <v>0</v>
      </c>
      <c r="BF680" s="188">
        <f>IF(N680="snížená",J680,0)</f>
        <v>0</v>
      </c>
      <c r="BG680" s="188">
        <f>IF(N680="zákl. přenesená",J680,0)</f>
        <v>0</v>
      </c>
      <c r="BH680" s="188">
        <f>IF(N680="sníž. přenesená",J680,0)</f>
        <v>0</v>
      </c>
      <c r="BI680" s="188">
        <f>IF(N680="nulová",J680,0)</f>
        <v>0</v>
      </c>
      <c r="BJ680" s="19" t="s">
        <v>87</v>
      </c>
      <c r="BK680" s="188">
        <f>ROUND(I680*H680,2)</f>
        <v>0</v>
      </c>
      <c r="BL680" s="19" t="s">
        <v>308</v>
      </c>
      <c r="BM680" s="187" t="s">
        <v>943</v>
      </c>
    </row>
    <row r="681" spans="2:51" s="14" customFormat="1" ht="11.25">
      <c r="B681" s="205"/>
      <c r="C681" s="206"/>
      <c r="D681" s="196" t="s">
        <v>172</v>
      </c>
      <c r="E681" s="207" t="s">
        <v>32</v>
      </c>
      <c r="F681" s="208" t="s">
        <v>944</v>
      </c>
      <c r="G681" s="206"/>
      <c r="H681" s="209">
        <v>5390</v>
      </c>
      <c r="I681" s="210"/>
      <c r="J681" s="206"/>
      <c r="K681" s="206"/>
      <c r="L681" s="211"/>
      <c r="M681" s="212"/>
      <c r="N681" s="213"/>
      <c r="O681" s="213"/>
      <c r="P681" s="213"/>
      <c r="Q681" s="213"/>
      <c r="R681" s="213"/>
      <c r="S681" s="213"/>
      <c r="T681" s="214"/>
      <c r="AT681" s="215" t="s">
        <v>172</v>
      </c>
      <c r="AU681" s="215" t="s">
        <v>89</v>
      </c>
      <c r="AV681" s="14" t="s">
        <v>89</v>
      </c>
      <c r="AW681" s="14" t="s">
        <v>40</v>
      </c>
      <c r="AX681" s="14" t="s">
        <v>87</v>
      </c>
      <c r="AY681" s="215" t="s">
        <v>160</v>
      </c>
    </row>
    <row r="682" spans="1:65" s="2" customFormat="1" ht="16.5" customHeight="1">
      <c r="A682" s="37"/>
      <c r="B682" s="38"/>
      <c r="C682" s="227" t="s">
        <v>945</v>
      </c>
      <c r="D682" s="227" t="s">
        <v>178</v>
      </c>
      <c r="E682" s="228" t="s">
        <v>946</v>
      </c>
      <c r="F682" s="229" t="s">
        <v>947</v>
      </c>
      <c r="G682" s="230" t="s">
        <v>259</v>
      </c>
      <c r="H682" s="231">
        <v>120</v>
      </c>
      <c r="I682" s="232"/>
      <c r="J682" s="233">
        <f>ROUND(I682*H682,2)</f>
        <v>0</v>
      </c>
      <c r="K682" s="229" t="s">
        <v>167</v>
      </c>
      <c r="L682" s="234"/>
      <c r="M682" s="235" t="s">
        <v>32</v>
      </c>
      <c r="N682" s="236" t="s">
        <v>50</v>
      </c>
      <c r="O682" s="67"/>
      <c r="P682" s="185">
        <f>O682*H682</f>
        <v>0</v>
      </c>
      <c r="Q682" s="185">
        <v>0.00016</v>
      </c>
      <c r="R682" s="185">
        <f>Q682*H682</f>
        <v>0.019200000000000002</v>
      </c>
      <c r="S682" s="185">
        <v>0</v>
      </c>
      <c r="T682" s="186">
        <f>S682*H682</f>
        <v>0</v>
      </c>
      <c r="U682" s="37"/>
      <c r="V682" s="37"/>
      <c r="W682" s="37"/>
      <c r="X682" s="37"/>
      <c r="Y682" s="37"/>
      <c r="Z682" s="37"/>
      <c r="AA682" s="37"/>
      <c r="AB682" s="37"/>
      <c r="AC682" s="37"/>
      <c r="AD682" s="37"/>
      <c r="AE682" s="37"/>
      <c r="AR682" s="187" t="s">
        <v>467</v>
      </c>
      <c r="AT682" s="187" t="s">
        <v>178</v>
      </c>
      <c r="AU682" s="187" t="s">
        <v>89</v>
      </c>
      <c r="AY682" s="19" t="s">
        <v>160</v>
      </c>
      <c r="BE682" s="188">
        <f>IF(N682="základní",J682,0)</f>
        <v>0</v>
      </c>
      <c r="BF682" s="188">
        <f>IF(N682="snížená",J682,0)</f>
        <v>0</v>
      </c>
      <c r="BG682" s="188">
        <f>IF(N682="zákl. přenesená",J682,0)</f>
        <v>0</v>
      </c>
      <c r="BH682" s="188">
        <f>IF(N682="sníž. přenesená",J682,0)</f>
        <v>0</v>
      </c>
      <c r="BI682" s="188">
        <f>IF(N682="nulová",J682,0)</f>
        <v>0</v>
      </c>
      <c r="BJ682" s="19" t="s">
        <v>87</v>
      </c>
      <c r="BK682" s="188">
        <f>ROUND(I682*H682,2)</f>
        <v>0</v>
      </c>
      <c r="BL682" s="19" t="s">
        <v>308</v>
      </c>
      <c r="BM682" s="187" t="s">
        <v>948</v>
      </c>
    </row>
    <row r="683" spans="1:65" s="2" customFormat="1" ht="24.2" customHeight="1">
      <c r="A683" s="37"/>
      <c r="B683" s="38"/>
      <c r="C683" s="227" t="s">
        <v>949</v>
      </c>
      <c r="D683" s="227" t="s">
        <v>178</v>
      </c>
      <c r="E683" s="228" t="s">
        <v>950</v>
      </c>
      <c r="F683" s="229" t="s">
        <v>951</v>
      </c>
      <c r="G683" s="230" t="s">
        <v>199</v>
      </c>
      <c r="H683" s="231">
        <v>427.875</v>
      </c>
      <c r="I683" s="232"/>
      <c r="J683" s="233">
        <f>ROUND(I683*H683,2)</f>
        <v>0</v>
      </c>
      <c r="K683" s="229" t="s">
        <v>484</v>
      </c>
      <c r="L683" s="234"/>
      <c r="M683" s="235" t="s">
        <v>32</v>
      </c>
      <c r="N683" s="236" t="s">
        <v>50</v>
      </c>
      <c r="O683" s="67"/>
      <c r="P683" s="185">
        <f>O683*H683</f>
        <v>0</v>
      </c>
      <c r="Q683" s="185">
        <v>0</v>
      </c>
      <c r="R683" s="185">
        <f>Q683*H683</f>
        <v>0</v>
      </c>
      <c r="S683" s="185">
        <v>0</v>
      </c>
      <c r="T683" s="186">
        <f>S683*H683</f>
        <v>0</v>
      </c>
      <c r="U683" s="37"/>
      <c r="V683" s="37"/>
      <c r="W683" s="37"/>
      <c r="X683" s="37"/>
      <c r="Y683" s="37"/>
      <c r="Z683" s="37"/>
      <c r="AA683" s="37"/>
      <c r="AB683" s="37"/>
      <c r="AC683" s="37"/>
      <c r="AD683" s="37"/>
      <c r="AE683" s="37"/>
      <c r="AR683" s="187" t="s">
        <v>467</v>
      </c>
      <c r="AT683" s="187" t="s">
        <v>178</v>
      </c>
      <c r="AU683" s="187" t="s">
        <v>89</v>
      </c>
      <c r="AY683" s="19" t="s">
        <v>160</v>
      </c>
      <c r="BE683" s="188">
        <f>IF(N683="základní",J683,0)</f>
        <v>0</v>
      </c>
      <c r="BF683" s="188">
        <f>IF(N683="snížená",J683,0)</f>
        <v>0</v>
      </c>
      <c r="BG683" s="188">
        <f>IF(N683="zákl. přenesená",J683,0)</f>
        <v>0</v>
      </c>
      <c r="BH683" s="188">
        <f>IF(N683="sníž. přenesená",J683,0)</f>
        <v>0</v>
      </c>
      <c r="BI683" s="188">
        <f>IF(N683="nulová",J683,0)</f>
        <v>0</v>
      </c>
      <c r="BJ683" s="19" t="s">
        <v>87</v>
      </c>
      <c r="BK683" s="188">
        <f>ROUND(I683*H683,2)</f>
        <v>0</v>
      </c>
      <c r="BL683" s="19" t="s">
        <v>308</v>
      </c>
      <c r="BM683" s="187" t="s">
        <v>952</v>
      </c>
    </row>
    <row r="684" spans="2:51" s="13" customFormat="1" ht="11.25">
      <c r="B684" s="194"/>
      <c r="C684" s="195"/>
      <c r="D684" s="196" t="s">
        <v>172</v>
      </c>
      <c r="E684" s="197" t="s">
        <v>32</v>
      </c>
      <c r="F684" s="198" t="s">
        <v>930</v>
      </c>
      <c r="G684" s="195"/>
      <c r="H684" s="197" t="s">
        <v>32</v>
      </c>
      <c r="I684" s="199"/>
      <c r="J684" s="195"/>
      <c r="K684" s="195"/>
      <c r="L684" s="200"/>
      <c r="M684" s="201"/>
      <c r="N684" s="202"/>
      <c r="O684" s="202"/>
      <c r="P684" s="202"/>
      <c r="Q684" s="202"/>
      <c r="R684" s="202"/>
      <c r="S684" s="202"/>
      <c r="T684" s="203"/>
      <c r="AT684" s="204" t="s">
        <v>172</v>
      </c>
      <c r="AU684" s="204" t="s">
        <v>89</v>
      </c>
      <c r="AV684" s="13" t="s">
        <v>87</v>
      </c>
      <c r="AW684" s="13" t="s">
        <v>40</v>
      </c>
      <c r="AX684" s="13" t="s">
        <v>79</v>
      </c>
      <c r="AY684" s="204" t="s">
        <v>160</v>
      </c>
    </row>
    <row r="685" spans="2:51" s="14" customFormat="1" ht="11.25">
      <c r="B685" s="205"/>
      <c r="C685" s="206"/>
      <c r="D685" s="196" t="s">
        <v>172</v>
      </c>
      <c r="E685" s="207" t="s">
        <v>32</v>
      </c>
      <c r="F685" s="208" t="s">
        <v>931</v>
      </c>
      <c r="G685" s="206"/>
      <c r="H685" s="209">
        <v>487.75</v>
      </c>
      <c r="I685" s="210"/>
      <c r="J685" s="206"/>
      <c r="K685" s="206"/>
      <c r="L685" s="211"/>
      <c r="M685" s="212"/>
      <c r="N685" s="213"/>
      <c r="O685" s="213"/>
      <c r="P685" s="213"/>
      <c r="Q685" s="213"/>
      <c r="R685" s="213"/>
      <c r="S685" s="213"/>
      <c r="T685" s="214"/>
      <c r="AT685" s="215" t="s">
        <v>172</v>
      </c>
      <c r="AU685" s="215" t="s">
        <v>89</v>
      </c>
      <c r="AV685" s="14" t="s">
        <v>89</v>
      </c>
      <c r="AW685" s="14" t="s">
        <v>40</v>
      </c>
      <c r="AX685" s="14" t="s">
        <v>79</v>
      </c>
      <c r="AY685" s="215" t="s">
        <v>160</v>
      </c>
    </row>
    <row r="686" spans="2:51" s="13" customFormat="1" ht="11.25">
      <c r="B686" s="194"/>
      <c r="C686" s="195"/>
      <c r="D686" s="196" t="s">
        <v>172</v>
      </c>
      <c r="E686" s="197" t="s">
        <v>32</v>
      </c>
      <c r="F686" s="198" t="s">
        <v>932</v>
      </c>
      <c r="G686" s="195"/>
      <c r="H686" s="197" t="s">
        <v>32</v>
      </c>
      <c r="I686" s="199"/>
      <c r="J686" s="195"/>
      <c r="K686" s="195"/>
      <c r="L686" s="200"/>
      <c r="M686" s="201"/>
      <c r="N686" s="202"/>
      <c r="O686" s="202"/>
      <c r="P686" s="202"/>
      <c r="Q686" s="202"/>
      <c r="R686" s="202"/>
      <c r="S686" s="202"/>
      <c r="T686" s="203"/>
      <c r="AT686" s="204" t="s">
        <v>172</v>
      </c>
      <c r="AU686" s="204" t="s">
        <v>89</v>
      </c>
      <c r="AV686" s="13" t="s">
        <v>87</v>
      </c>
      <c r="AW686" s="13" t="s">
        <v>40</v>
      </c>
      <c r="AX686" s="13" t="s">
        <v>79</v>
      </c>
      <c r="AY686" s="204" t="s">
        <v>160</v>
      </c>
    </row>
    <row r="687" spans="2:51" s="14" customFormat="1" ht="11.25">
      <c r="B687" s="205"/>
      <c r="C687" s="206"/>
      <c r="D687" s="196" t="s">
        <v>172</v>
      </c>
      <c r="E687" s="207" t="s">
        <v>32</v>
      </c>
      <c r="F687" s="208" t="s">
        <v>933</v>
      </c>
      <c r="G687" s="206"/>
      <c r="H687" s="209">
        <v>-98.773</v>
      </c>
      <c r="I687" s="210"/>
      <c r="J687" s="206"/>
      <c r="K687" s="206"/>
      <c r="L687" s="211"/>
      <c r="M687" s="212"/>
      <c r="N687" s="213"/>
      <c r="O687" s="213"/>
      <c r="P687" s="213"/>
      <c r="Q687" s="213"/>
      <c r="R687" s="213"/>
      <c r="S687" s="213"/>
      <c r="T687" s="214"/>
      <c r="AT687" s="215" t="s">
        <v>172</v>
      </c>
      <c r="AU687" s="215" t="s">
        <v>89</v>
      </c>
      <c r="AV687" s="14" t="s">
        <v>89</v>
      </c>
      <c r="AW687" s="14" t="s">
        <v>40</v>
      </c>
      <c r="AX687" s="14" t="s">
        <v>79</v>
      </c>
      <c r="AY687" s="215" t="s">
        <v>160</v>
      </c>
    </row>
    <row r="688" spans="2:51" s="15" customFormat="1" ht="11.25">
      <c r="B688" s="216"/>
      <c r="C688" s="217"/>
      <c r="D688" s="196" t="s">
        <v>172</v>
      </c>
      <c r="E688" s="218" t="s">
        <v>32</v>
      </c>
      <c r="F688" s="219" t="s">
        <v>177</v>
      </c>
      <c r="G688" s="217"/>
      <c r="H688" s="220">
        <v>388.977</v>
      </c>
      <c r="I688" s="221"/>
      <c r="J688" s="217"/>
      <c r="K688" s="217"/>
      <c r="L688" s="222"/>
      <c r="M688" s="223"/>
      <c r="N688" s="224"/>
      <c r="O688" s="224"/>
      <c r="P688" s="224"/>
      <c r="Q688" s="224"/>
      <c r="R688" s="224"/>
      <c r="S688" s="224"/>
      <c r="T688" s="225"/>
      <c r="AT688" s="226" t="s">
        <v>172</v>
      </c>
      <c r="AU688" s="226" t="s">
        <v>89</v>
      </c>
      <c r="AV688" s="15" t="s">
        <v>168</v>
      </c>
      <c r="AW688" s="15" t="s">
        <v>40</v>
      </c>
      <c r="AX688" s="15" t="s">
        <v>87</v>
      </c>
      <c r="AY688" s="226" t="s">
        <v>160</v>
      </c>
    </row>
    <row r="689" spans="2:51" s="14" customFormat="1" ht="11.25">
      <c r="B689" s="205"/>
      <c r="C689" s="206"/>
      <c r="D689" s="196" t="s">
        <v>172</v>
      </c>
      <c r="E689" s="206"/>
      <c r="F689" s="208" t="s">
        <v>953</v>
      </c>
      <c r="G689" s="206"/>
      <c r="H689" s="209">
        <v>427.875</v>
      </c>
      <c r="I689" s="210"/>
      <c r="J689" s="206"/>
      <c r="K689" s="206"/>
      <c r="L689" s="211"/>
      <c r="M689" s="212"/>
      <c r="N689" s="213"/>
      <c r="O689" s="213"/>
      <c r="P689" s="213"/>
      <c r="Q689" s="213"/>
      <c r="R689" s="213"/>
      <c r="S689" s="213"/>
      <c r="T689" s="214"/>
      <c r="AT689" s="215" t="s">
        <v>172</v>
      </c>
      <c r="AU689" s="215" t="s">
        <v>89</v>
      </c>
      <c r="AV689" s="14" t="s">
        <v>89</v>
      </c>
      <c r="AW689" s="14" t="s">
        <v>4</v>
      </c>
      <c r="AX689" s="14" t="s">
        <v>87</v>
      </c>
      <c r="AY689" s="215" t="s">
        <v>160</v>
      </c>
    </row>
    <row r="690" spans="1:65" s="2" customFormat="1" ht="24.2" customHeight="1">
      <c r="A690" s="37"/>
      <c r="B690" s="38"/>
      <c r="C690" s="227" t="s">
        <v>954</v>
      </c>
      <c r="D690" s="227" t="s">
        <v>178</v>
      </c>
      <c r="E690" s="228" t="s">
        <v>955</v>
      </c>
      <c r="F690" s="229" t="s">
        <v>956</v>
      </c>
      <c r="G690" s="230" t="s">
        <v>199</v>
      </c>
      <c r="H690" s="231">
        <v>25.483</v>
      </c>
      <c r="I690" s="232"/>
      <c r="J690" s="233">
        <f>ROUND(I690*H690,2)</f>
        <v>0</v>
      </c>
      <c r="K690" s="229" t="s">
        <v>484</v>
      </c>
      <c r="L690" s="234"/>
      <c r="M690" s="235" t="s">
        <v>32</v>
      </c>
      <c r="N690" s="236" t="s">
        <v>50</v>
      </c>
      <c r="O690" s="67"/>
      <c r="P690" s="185">
        <f>O690*H690</f>
        <v>0</v>
      </c>
      <c r="Q690" s="185">
        <v>0</v>
      </c>
      <c r="R690" s="185">
        <f>Q690*H690</f>
        <v>0</v>
      </c>
      <c r="S690" s="185">
        <v>0</v>
      </c>
      <c r="T690" s="186">
        <f>S690*H690</f>
        <v>0</v>
      </c>
      <c r="U690" s="37"/>
      <c r="V690" s="37"/>
      <c r="W690" s="37"/>
      <c r="X690" s="37"/>
      <c r="Y690" s="37"/>
      <c r="Z690" s="37"/>
      <c r="AA690" s="37"/>
      <c r="AB690" s="37"/>
      <c r="AC690" s="37"/>
      <c r="AD690" s="37"/>
      <c r="AE690" s="37"/>
      <c r="AR690" s="187" t="s">
        <v>467</v>
      </c>
      <c r="AT690" s="187" t="s">
        <v>178</v>
      </c>
      <c r="AU690" s="187" t="s">
        <v>89</v>
      </c>
      <c r="AY690" s="19" t="s">
        <v>160</v>
      </c>
      <c r="BE690" s="188">
        <f>IF(N690="základní",J690,0)</f>
        <v>0</v>
      </c>
      <c r="BF690" s="188">
        <f>IF(N690="snížená",J690,0)</f>
        <v>0</v>
      </c>
      <c r="BG690" s="188">
        <f>IF(N690="zákl. přenesená",J690,0)</f>
        <v>0</v>
      </c>
      <c r="BH690" s="188">
        <f>IF(N690="sníž. přenesená",J690,0)</f>
        <v>0</v>
      </c>
      <c r="BI690" s="188">
        <f>IF(N690="nulová",J690,0)</f>
        <v>0</v>
      </c>
      <c r="BJ690" s="19" t="s">
        <v>87</v>
      </c>
      <c r="BK690" s="188">
        <f>ROUND(I690*H690,2)</f>
        <v>0</v>
      </c>
      <c r="BL690" s="19" t="s">
        <v>308</v>
      </c>
      <c r="BM690" s="187" t="s">
        <v>957</v>
      </c>
    </row>
    <row r="691" spans="2:51" s="13" customFormat="1" ht="11.25">
      <c r="B691" s="194"/>
      <c r="C691" s="195"/>
      <c r="D691" s="196" t="s">
        <v>172</v>
      </c>
      <c r="E691" s="197" t="s">
        <v>32</v>
      </c>
      <c r="F691" s="198" t="s">
        <v>934</v>
      </c>
      <c r="G691" s="195"/>
      <c r="H691" s="197" t="s">
        <v>32</v>
      </c>
      <c r="I691" s="199"/>
      <c r="J691" s="195"/>
      <c r="K691" s="195"/>
      <c r="L691" s="200"/>
      <c r="M691" s="201"/>
      <c r="N691" s="202"/>
      <c r="O691" s="202"/>
      <c r="P691" s="202"/>
      <c r="Q691" s="202"/>
      <c r="R691" s="202"/>
      <c r="S691" s="202"/>
      <c r="T691" s="203"/>
      <c r="AT691" s="204" t="s">
        <v>172</v>
      </c>
      <c r="AU691" s="204" t="s">
        <v>89</v>
      </c>
      <c r="AV691" s="13" t="s">
        <v>87</v>
      </c>
      <c r="AW691" s="13" t="s">
        <v>40</v>
      </c>
      <c r="AX691" s="13" t="s">
        <v>79</v>
      </c>
      <c r="AY691" s="204" t="s">
        <v>160</v>
      </c>
    </row>
    <row r="692" spans="2:51" s="14" customFormat="1" ht="11.25">
      <c r="B692" s="205"/>
      <c r="C692" s="206"/>
      <c r="D692" s="196" t="s">
        <v>172</v>
      </c>
      <c r="E692" s="207" t="s">
        <v>32</v>
      </c>
      <c r="F692" s="208" t="s">
        <v>935</v>
      </c>
      <c r="G692" s="206"/>
      <c r="H692" s="209">
        <v>29.05</v>
      </c>
      <c r="I692" s="210"/>
      <c r="J692" s="206"/>
      <c r="K692" s="206"/>
      <c r="L692" s="211"/>
      <c r="M692" s="212"/>
      <c r="N692" s="213"/>
      <c r="O692" s="213"/>
      <c r="P692" s="213"/>
      <c r="Q692" s="213"/>
      <c r="R692" s="213"/>
      <c r="S692" s="213"/>
      <c r="T692" s="214"/>
      <c r="AT692" s="215" t="s">
        <v>172</v>
      </c>
      <c r="AU692" s="215" t="s">
        <v>89</v>
      </c>
      <c r="AV692" s="14" t="s">
        <v>89</v>
      </c>
      <c r="AW692" s="14" t="s">
        <v>40</v>
      </c>
      <c r="AX692" s="14" t="s">
        <v>79</v>
      </c>
      <c r="AY692" s="215" t="s">
        <v>160</v>
      </c>
    </row>
    <row r="693" spans="2:51" s="13" customFormat="1" ht="11.25">
      <c r="B693" s="194"/>
      <c r="C693" s="195"/>
      <c r="D693" s="196" t="s">
        <v>172</v>
      </c>
      <c r="E693" s="197" t="s">
        <v>32</v>
      </c>
      <c r="F693" s="198" t="s">
        <v>932</v>
      </c>
      <c r="G693" s="195"/>
      <c r="H693" s="197" t="s">
        <v>32</v>
      </c>
      <c r="I693" s="199"/>
      <c r="J693" s="195"/>
      <c r="K693" s="195"/>
      <c r="L693" s="200"/>
      <c r="M693" s="201"/>
      <c r="N693" s="202"/>
      <c r="O693" s="202"/>
      <c r="P693" s="202"/>
      <c r="Q693" s="202"/>
      <c r="R693" s="202"/>
      <c r="S693" s="202"/>
      <c r="T693" s="203"/>
      <c r="AT693" s="204" t="s">
        <v>172</v>
      </c>
      <c r="AU693" s="204" t="s">
        <v>89</v>
      </c>
      <c r="AV693" s="13" t="s">
        <v>87</v>
      </c>
      <c r="AW693" s="13" t="s">
        <v>40</v>
      </c>
      <c r="AX693" s="13" t="s">
        <v>79</v>
      </c>
      <c r="AY693" s="204" t="s">
        <v>160</v>
      </c>
    </row>
    <row r="694" spans="2:51" s="14" customFormat="1" ht="11.25">
      <c r="B694" s="205"/>
      <c r="C694" s="206"/>
      <c r="D694" s="196" t="s">
        <v>172</v>
      </c>
      <c r="E694" s="207" t="s">
        <v>32</v>
      </c>
      <c r="F694" s="208" t="s">
        <v>936</v>
      </c>
      <c r="G694" s="206"/>
      <c r="H694" s="209">
        <v>-1.806</v>
      </c>
      <c r="I694" s="210"/>
      <c r="J694" s="206"/>
      <c r="K694" s="206"/>
      <c r="L694" s="211"/>
      <c r="M694" s="212"/>
      <c r="N694" s="213"/>
      <c r="O694" s="213"/>
      <c r="P694" s="213"/>
      <c r="Q694" s="213"/>
      <c r="R694" s="213"/>
      <c r="S694" s="213"/>
      <c r="T694" s="214"/>
      <c r="AT694" s="215" t="s">
        <v>172</v>
      </c>
      <c r="AU694" s="215" t="s">
        <v>89</v>
      </c>
      <c r="AV694" s="14" t="s">
        <v>89</v>
      </c>
      <c r="AW694" s="14" t="s">
        <v>40</v>
      </c>
      <c r="AX694" s="14" t="s">
        <v>79</v>
      </c>
      <c r="AY694" s="215" t="s">
        <v>160</v>
      </c>
    </row>
    <row r="695" spans="2:51" s="14" customFormat="1" ht="11.25">
      <c r="B695" s="205"/>
      <c r="C695" s="206"/>
      <c r="D695" s="196" t="s">
        <v>172</v>
      </c>
      <c r="E695" s="207" t="s">
        <v>32</v>
      </c>
      <c r="F695" s="208" t="s">
        <v>937</v>
      </c>
      <c r="G695" s="206"/>
      <c r="H695" s="209">
        <v>-4.078</v>
      </c>
      <c r="I695" s="210"/>
      <c r="J695" s="206"/>
      <c r="K695" s="206"/>
      <c r="L695" s="211"/>
      <c r="M695" s="212"/>
      <c r="N695" s="213"/>
      <c r="O695" s="213"/>
      <c r="P695" s="213"/>
      <c r="Q695" s="213"/>
      <c r="R695" s="213"/>
      <c r="S695" s="213"/>
      <c r="T695" s="214"/>
      <c r="AT695" s="215" t="s">
        <v>172</v>
      </c>
      <c r="AU695" s="215" t="s">
        <v>89</v>
      </c>
      <c r="AV695" s="14" t="s">
        <v>89</v>
      </c>
      <c r="AW695" s="14" t="s">
        <v>40</v>
      </c>
      <c r="AX695" s="14" t="s">
        <v>79</v>
      </c>
      <c r="AY695" s="215" t="s">
        <v>160</v>
      </c>
    </row>
    <row r="696" spans="2:51" s="15" customFormat="1" ht="11.25">
      <c r="B696" s="216"/>
      <c r="C696" s="217"/>
      <c r="D696" s="196" t="s">
        <v>172</v>
      </c>
      <c r="E696" s="218" t="s">
        <v>32</v>
      </c>
      <c r="F696" s="219" t="s">
        <v>177</v>
      </c>
      <c r="G696" s="217"/>
      <c r="H696" s="220">
        <v>23.166</v>
      </c>
      <c r="I696" s="221"/>
      <c r="J696" s="217"/>
      <c r="K696" s="217"/>
      <c r="L696" s="222"/>
      <c r="M696" s="223"/>
      <c r="N696" s="224"/>
      <c r="O696" s="224"/>
      <c r="P696" s="224"/>
      <c r="Q696" s="224"/>
      <c r="R696" s="224"/>
      <c r="S696" s="224"/>
      <c r="T696" s="225"/>
      <c r="AT696" s="226" t="s">
        <v>172</v>
      </c>
      <c r="AU696" s="226" t="s">
        <v>89</v>
      </c>
      <c r="AV696" s="15" t="s">
        <v>168</v>
      </c>
      <c r="AW696" s="15" t="s">
        <v>40</v>
      </c>
      <c r="AX696" s="15" t="s">
        <v>87</v>
      </c>
      <c r="AY696" s="226" t="s">
        <v>160</v>
      </c>
    </row>
    <row r="697" spans="2:51" s="14" customFormat="1" ht="11.25">
      <c r="B697" s="205"/>
      <c r="C697" s="206"/>
      <c r="D697" s="196" t="s">
        <v>172</v>
      </c>
      <c r="E697" s="206"/>
      <c r="F697" s="208" t="s">
        <v>958</v>
      </c>
      <c r="G697" s="206"/>
      <c r="H697" s="209">
        <v>25.483</v>
      </c>
      <c r="I697" s="210"/>
      <c r="J697" s="206"/>
      <c r="K697" s="206"/>
      <c r="L697" s="211"/>
      <c r="M697" s="212"/>
      <c r="N697" s="213"/>
      <c r="O697" s="213"/>
      <c r="P697" s="213"/>
      <c r="Q697" s="213"/>
      <c r="R697" s="213"/>
      <c r="S697" s="213"/>
      <c r="T697" s="214"/>
      <c r="AT697" s="215" t="s">
        <v>172</v>
      </c>
      <c r="AU697" s="215" t="s">
        <v>89</v>
      </c>
      <c r="AV697" s="14" t="s">
        <v>89</v>
      </c>
      <c r="AW697" s="14" t="s">
        <v>4</v>
      </c>
      <c r="AX697" s="14" t="s">
        <v>87</v>
      </c>
      <c r="AY697" s="215" t="s">
        <v>160</v>
      </c>
    </row>
    <row r="698" spans="1:65" s="2" customFormat="1" ht="16.5" customHeight="1">
      <c r="A698" s="37"/>
      <c r="B698" s="38"/>
      <c r="C698" s="227" t="s">
        <v>959</v>
      </c>
      <c r="D698" s="227" t="s">
        <v>178</v>
      </c>
      <c r="E698" s="228" t="s">
        <v>960</v>
      </c>
      <c r="F698" s="229" t="s">
        <v>961</v>
      </c>
      <c r="G698" s="230" t="s">
        <v>477</v>
      </c>
      <c r="H698" s="231">
        <v>31</v>
      </c>
      <c r="I698" s="232"/>
      <c r="J698" s="233">
        <f>ROUND(I698*H698,2)</f>
        <v>0</v>
      </c>
      <c r="K698" s="229" t="s">
        <v>484</v>
      </c>
      <c r="L698" s="234"/>
      <c r="M698" s="235" t="s">
        <v>32</v>
      </c>
      <c r="N698" s="236" t="s">
        <v>50</v>
      </c>
      <c r="O698" s="67"/>
      <c r="P698" s="185">
        <f>O698*H698</f>
        <v>0</v>
      </c>
      <c r="Q698" s="185">
        <v>0.0045</v>
      </c>
      <c r="R698" s="185">
        <f>Q698*H698</f>
        <v>0.13949999999999999</v>
      </c>
      <c r="S698" s="185">
        <v>0</v>
      </c>
      <c r="T698" s="186">
        <f>S698*H698</f>
        <v>0</v>
      </c>
      <c r="U698" s="37"/>
      <c r="V698" s="37"/>
      <c r="W698" s="37"/>
      <c r="X698" s="37"/>
      <c r="Y698" s="37"/>
      <c r="Z698" s="37"/>
      <c r="AA698" s="37"/>
      <c r="AB698" s="37"/>
      <c r="AC698" s="37"/>
      <c r="AD698" s="37"/>
      <c r="AE698" s="37"/>
      <c r="AR698" s="187" t="s">
        <v>181</v>
      </c>
      <c r="AT698" s="187" t="s">
        <v>178</v>
      </c>
      <c r="AU698" s="187" t="s">
        <v>89</v>
      </c>
      <c r="AY698" s="19" t="s">
        <v>160</v>
      </c>
      <c r="BE698" s="188">
        <f>IF(N698="základní",J698,0)</f>
        <v>0</v>
      </c>
      <c r="BF698" s="188">
        <f>IF(N698="snížená",J698,0)</f>
        <v>0</v>
      </c>
      <c r="BG698" s="188">
        <f>IF(N698="zákl. přenesená",J698,0)</f>
        <v>0</v>
      </c>
      <c r="BH698" s="188">
        <f>IF(N698="sníž. přenesená",J698,0)</f>
        <v>0</v>
      </c>
      <c r="BI698" s="188">
        <f>IF(N698="nulová",J698,0)</f>
        <v>0</v>
      </c>
      <c r="BJ698" s="19" t="s">
        <v>87</v>
      </c>
      <c r="BK698" s="188">
        <f>ROUND(I698*H698,2)</f>
        <v>0</v>
      </c>
      <c r="BL698" s="19" t="s">
        <v>168</v>
      </c>
      <c r="BM698" s="187" t="s">
        <v>962</v>
      </c>
    </row>
    <row r="699" spans="1:65" s="2" customFormat="1" ht="21.75" customHeight="1">
      <c r="A699" s="37"/>
      <c r="B699" s="38"/>
      <c r="C699" s="176" t="s">
        <v>963</v>
      </c>
      <c r="D699" s="176" t="s">
        <v>163</v>
      </c>
      <c r="E699" s="177" t="s">
        <v>964</v>
      </c>
      <c r="F699" s="178" t="s">
        <v>965</v>
      </c>
      <c r="G699" s="179" t="s">
        <v>199</v>
      </c>
      <c r="H699" s="180">
        <v>466.55</v>
      </c>
      <c r="I699" s="181"/>
      <c r="J699" s="182">
        <f>ROUND(I699*H699,2)</f>
        <v>0</v>
      </c>
      <c r="K699" s="178" t="s">
        <v>167</v>
      </c>
      <c r="L699" s="42"/>
      <c r="M699" s="183" t="s">
        <v>32</v>
      </c>
      <c r="N699" s="184" t="s">
        <v>50</v>
      </c>
      <c r="O699" s="67"/>
      <c r="P699" s="185">
        <f>O699*H699</f>
        <v>0</v>
      </c>
      <c r="Q699" s="185">
        <v>4E-05</v>
      </c>
      <c r="R699" s="185">
        <f>Q699*H699</f>
        <v>0.018662</v>
      </c>
      <c r="S699" s="185">
        <v>0</v>
      </c>
      <c r="T699" s="186">
        <f>S699*H699</f>
        <v>0</v>
      </c>
      <c r="U699" s="37"/>
      <c r="V699" s="37"/>
      <c r="W699" s="37"/>
      <c r="X699" s="37"/>
      <c r="Y699" s="37"/>
      <c r="Z699" s="37"/>
      <c r="AA699" s="37"/>
      <c r="AB699" s="37"/>
      <c r="AC699" s="37"/>
      <c r="AD699" s="37"/>
      <c r="AE699" s="37"/>
      <c r="AR699" s="187" t="s">
        <v>308</v>
      </c>
      <c r="AT699" s="187" t="s">
        <v>163</v>
      </c>
      <c r="AU699" s="187" t="s">
        <v>89</v>
      </c>
      <c r="AY699" s="19" t="s">
        <v>160</v>
      </c>
      <c r="BE699" s="188">
        <f>IF(N699="základní",J699,0)</f>
        <v>0</v>
      </c>
      <c r="BF699" s="188">
        <f>IF(N699="snížená",J699,0)</f>
        <v>0</v>
      </c>
      <c r="BG699" s="188">
        <f>IF(N699="zákl. přenesená",J699,0)</f>
        <v>0</v>
      </c>
      <c r="BH699" s="188">
        <f>IF(N699="sníž. přenesená",J699,0)</f>
        <v>0</v>
      </c>
      <c r="BI699" s="188">
        <f>IF(N699="nulová",J699,0)</f>
        <v>0</v>
      </c>
      <c r="BJ699" s="19" t="s">
        <v>87</v>
      </c>
      <c r="BK699" s="188">
        <f>ROUND(I699*H699,2)</f>
        <v>0</v>
      </c>
      <c r="BL699" s="19" t="s">
        <v>308</v>
      </c>
      <c r="BM699" s="187" t="s">
        <v>966</v>
      </c>
    </row>
    <row r="700" spans="1:47" s="2" customFormat="1" ht="11.25">
      <c r="A700" s="37"/>
      <c r="B700" s="38"/>
      <c r="C700" s="39"/>
      <c r="D700" s="189" t="s">
        <v>170</v>
      </c>
      <c r="E700" s="39"/>
      <c r="F700" s="190" t="s">
        <v>967</v>
      </c>
      <c r="G700" s="39"/>
      <c r="H700" s="39"/>
      <c r="I700" s="191"/>
      <c r="J700" s="39"/>
      <c r="K700" s="39"/>
      <c r="L700" s="42"/>
      <c r="M700" s="192"/>
      <c r="N700" s="193"/>
      <c r="O700" s="67"/>
      <c r="P700" s="67"/>
      <c r="Q700" s="67"/>
      <c r="R700" s="67"/>
      <c r="S700" s="67"/>
      <c r="T700" s="68"/>
      <c r="U700" s="37"/>
      <c r="V700" s="37"/>
      <c r="W700" s="37"/>
      <c r="X700" s="37"/>
      <c r="Y700" s="37"/>
      <c r="Z700" s="37"/>
      <c r="AA700" s="37"/>
      <c r="AB700" s="37"/>
      <c r="AC700" s="37"/>
      <c r="AD700" s="37"/>
      <c r="AE700" s="37"/>
      <c r="AT700" s="19" t="s">
        <v>170</v>
      </c>
      <c r="AU700" s="19" t="s">
        <v>89</v>
      </c>
    </row>
    <row r="701" spans="1:65" s="2" customFormat="1" ht="16.5" customHeight="1">
      <c r="A701" s="37"/>
      <c r="B701" s="38"/>
      <c r="C701" s="176" t="s">
        <v>968</v>
      </c>
      <c r="D701" s="176" t="s">
        <v>163</v>
      </c>
      <c r="E701" s="177" t="s">
        <v>969</v>
      </c>
      <c r="F701" s="178" t="s">
        <v>970</v>
      </c>
      <c r="G701" s="179" t="s">
        <v>259</v>
      </c>
      <c r="H701" s="180">
        <v>572.02</v>
      </c>
      <c r="I701" s="181"/>
      <c r="J701" s="182">
        <f>ROUND(I701*H701,2)</f>
        <v>0</v>
      </c>
      <c r="K701" s="178" t="s">
        <v>167</v>
      </c>
      <c r="L701" s="42"/>
      <c r="M701" s="183" t="s">
        <v>32</v>
      </c>
      <c r="N701" s="184" t="s">
        <v>50</v>
      </c>
      <c r="O701" s="67"/>
      <c r="P701" s="185">
        <f>O701*H701</f>
        <v>0</v>
      </c>
      <c r="Q701" s="185">
        <v>0.0002</v>
      </c>
      <c r="R701" s="185">
        <f>Q701*H701</f>
        <v>0.114404</v>
      </c>
      <c r="S701" s="185">
        <v>0</v>
      </c>
      <c r="T701" s="186">
        <f>S701*H701</f>
        <v>0</v>
      </c>
      <c r="U701" s="37"/>
      <c r="V701" s="37"/>
      <c r="W701" s="37"/>
      <c r="X701" s="37"/>
      <c r="Y701" s="37"/>
      <c r="Z701" s="37"/>
      <c r="AA701" s="37"/>
      <c r="AB701" s="37"/>
      <c r="AC701" s="37"/>
      <c r="AD701" s="37"/>
      <c r="AE701" s="37"/>
      <c r="AR701" s="187" t="s">
        <v>308</v>
      </c>
      <c r="AT701" s="187" t="s">
        <v>163</v>
      </c>
      <c r="AU701" s="187" t="s">
        <v>89</v>
      </c>
      <c r="AY701" s="19" t="s">
        <v>160</v>
      </c>
      <c r="BE701" s="188">
        <f>IF(N701="základní",J701,0)</f>
        <v>0</v>
      </c>
      <c r="BF701" s="188">
        <f>IF(N701="snížená",J701,0)</f>
        <v>0</v>
      </c>
      <c r="BG701" s="188">
        <f>IF(N701="zákl. přenesená",J701,0)</f>
        <v>0</v>
      </c>
      <c r="BH701" s="188">
        <f>IF(N701="sníž. přenesená",J701,0)</f>
        <v>0</v>
      </c>
      <c r="BI701" s="188">
        <f>IF(N701="nulová",J701,0)</f>
        <v>0</v>
      </c>
      <c r="BJ701" s="19" t="s">
        <v>87</v>
      </c>
      <c r="BK701" s="188">
        <f>ROUND(I701*H701,2)</f>
        <v>0</v>
      </c>
      <c r="BL701" s="19" t="s">
        <v>308</v>
      </c>
      <c r="BM701" s="187" t="s">
        <v>971</v>
      </c>
    </row>
    <row r="702" spans="1:47" s="2" customFormat="1" ht="11.25">
      <c r="A702" s="37"/>
      <c r="B702" s="38"/>
      <c r="C702" s="39"/>
      <c r="D702" s="189" t="s">
        <v>170</v>
      </c>
      <c r="E702" s="39"/>
      <c r="F702" s="190" t="s">
        <v>972</v>
      </c>
      <c r="G702" s="39"/>
      <c r="H702" s="39"/>
      <c r="I702" s="191"/>
      <c r="J702" s="39"/>
      <c r="K702" s="39"/>
      <c r="L702" s="42"/>
      <c r="M702" s="192"/>
      <c r="N702" s="193"/>
      <c r="O702" s="67"/>
      <c r="P702" s="67"/>
      <c r="Q702" s="67"/>
      <c r="R702" s="67"/>
      <c r="S702" s="67"/>
      <c r="T702" s="68"/>
      <c r="U702" s="37"/>
      <c r="V702" s="37"/>
      <c r="W702" s="37"/>
      <c r="X702" s="37"/>
      <c r="Y702" s="37"/>
      <c r="Z702" s="37"/>
      <c r="AA702" s="37"/>
      <c r="AB702" s="37"/>
      <c r="AC702" s="37"/>
      <c r="AD702" s="37"/>
      <c r="AE702" s="37"/>
      <c r="AT702" s="19" t="s">
        <v>170</v>
      </c>
      <c r="AU702" s="19" t="s">
        <v>89</v>
      </c>
    </row>
    <row r="703" spans="2:51" s="14" customFormat="1" ht="11.25">
      <c r="B703" s="205"/>
      <c r="C703" s="206"/>
      <c r="D703" s="196" t="s">
        <v>172</v>
      </c>
      <c r="E703" s="207" t="s">
        <v>32</v>
      </c>
      <c r="F703" s="208" t="s">
        <v>973</v>
      </c>
      <c r="G703" s="206"/>
      <c r="H703" s="209">
        <v>106.74</v>
      </c>
      <c r="I703" s="210"/>
      <c r="J703" s="206"/>
      <c r="K703" s="206"/>
      <c r="L703" s="211"/>
      <c r="M703" s="212"/>
      <c r="N703" s="213"/>
      <c r="O703" s="213"/>
      <c r="P703" s="213"/>
      <c r="Q703" s="213"/>
      <c r="R703" s="213"/>
      <c r="S703" s="213"/>
      <c r="T703" s="214"/>
      <c r="AT703" s="215" t="s">
        <v>172</v>
      </c>
      <c r="AU703" s="215" t="s">
        <v>89</v>
      </c>
      <c r="AV703" s="14" t="s">
        <v>89</v>
      </c>
      <c r="AW703" s="14" t="s">
        <v>40</v>
      </c>
      <c r="AX703" s="14" t="s">
        <v>79</v>
      </c>
      <c r="AY703" s="215" t="s">
        <v>160</v>
      </c>
    </row>
    <row r="704" spans="2:51" s="14" customFormat="1" ht="11.25">
      <c r="B704" s="205"/>
      <c r="C704" s="206"/>
      <c r="D704" s="196" t="s">
        <v>172</v>
      </c>
      <c r="E704" s="207" t="s">
        <v>32</v>
      </c>
      <c r="F704" s="208" t="s">
        <v>974</v>
      </c>
      <c r="G704" s="206"/>
      <c r="H704" s="209">
        <v>17.8</v>
      </c>
      <c r="I704" s="210"/>
      <c r="J704" s="206"/>
      <c r="K704" s="206"/>
      <c r="L704" s="211"/>
      <c r="M704" s="212"/>
      <c r="N704" s="213"/>
      <c r="O704" s="213"/>
      <c r="P704" s="213"/>
      <c r="Q704" s="213"/>
      <c r="R704" s="213"/>
      <c r="S704" s="213"/>
      <c r="T704" s="214"/>
      <c r="AT704" s="215" t="s">
        <v>172</v>
      </c>
      <c r="AU704" s="215" t="s">
        <v>89</v>
      </c>
      <c r="AV704" s="14" t="s">
        <v>89</v>
      </c>
      <c r="AW704" s="14" t="s">
        <v>40</v>
      </c>
      <c r="AX704" s="14" t="s">
        <v>79</v>
      </c>
      <c r="AY704" s="215" t="s">
        <v>160</v>
      </c>
    </row>
    <row r="705" spans="2:51" s="14" customFormat="1" ht="11.25">
      <c r="B705" s="205"/>
      <c r="C705" s="206"/>
      <c r="D705" s="196" t="s">
        <v>172</v>
      </c>
      <c r="E705" s="207" t="s">
        <v>32</v>
      </c>
      <c r="F705" s="208" t="s">
        <v>975</v>
      </c>
      <c r="G705" s="206"/>
      <c r="H705" s="209">
        <v>10.23</v>
      </c>
      <c r="I705" s="210"/>
      <c r="J705" s="206"/>
      <c r="K705" s="206"/>
      <c r="L705" s="211"/>
      <c r="M705" s="212"/>
      <c r="N705" s="213"/>
      <c r="O705" s="213"/>
      <c r="P705" s="213"/>
      <c r="Q705" s="213"/>
      <c r="R705" s="213"/>
      <c r="S705" s="213"/>
      <c r="T705" s="214"/>
      <c r="AT705" s="215" t="s">
        <v>172</v>
      </c>
      <c r="AU705" s="215" t="s">
        <v>89</v>
      </c>
      <c r="AV705" s="14" t="s">
        <v>89</v>
      </c>
      <c r="AW705" s="14" t="s">
        <v>40</v>
      </c>
      <c r="AX705" s="14" t="s">
        <v>79</v>
      </c>
      <c r="AY705" s="215" t="s">
        <v>160</v>
      </c>
    </row>
    <row r="706" spans="2:51" s="14" customFormat="1" ht="11.25">
      <c r="B706" s="205"/>
      <c r="C706" s="206"/>
      <c r="D706" s="196" t="s">
        <v>172</v>
      </c>
      <c r="E706" s="207" t="s">
        <v>32</v>
      </c>
      <c r="F706" s="208" t="s">
        <v>976</v>
      </c>
      <c r="G706" s="206"/>
      <c r="H706" s="209">
        <v>7.67</v>
      </c>
      <c r="I706" s="210"/>
      <c r="J706" s="206"/>
      <c r="K706" s="206"/>
      <c r="L706" s="211"/>
      <c r="M706" s="212"/>
      <c r="N706" s="213"/>
      <c r="O706" s="213"/>
      <c r="P706" s="213"/>
      <c r="Q706" s="213"/>
      <c r="R706" s="213"/>
      <c r="S706" s="213"/>
      <c r="T706" s="214"/>
      <c r="AT706" s="215" t="s">
        <v>172</v>
      </c>
      <c r="AU706" s="215" t="s">
        <v>89</v>
      </c>
      <c r="AV706" s="14" t="s">
        <v>89</v>
      </c>
      <c r="AW706" s="14" t="s">
        <v>40</v>
      </c>
      <c r="AX706" s="14" t="s">
        <v>79</v>
      </c>
      <c r="AY706" s="215" t="s">
        <v>160</v>
      </c>
    </row>
    <row r="707" spans="2:51" s="14" customFormat="1" ht="11.25">
      <c r="B707" s="205"/>
      <c r="C707" s="206"/>
      <c r="D707" s="196" t="s">
        <v>172</v>
      </c>
      <c r="E707" s="207" t="s">
        <v>32</v>
      </c>
      <c r="F707" s="208" t="s">
        <v>977</v>
      </c>
      <c r="G707" s="206"/>
      <c r="H707" s="209">
        <v>21.39</v>
      </c>
      <c r="I707" s="210"/>
      <c r="J707" s="206"/>
      <c r="K707" s="206"/>
      <c r="L707" s="211"/>
      <c r="M707" s="212"/>
      <c r="N707" s="213"/>
      <c r="O707" s="213"/>
      <c r="P707" s="213"/>
      <c r="Q707" s="213"/>
      <c r="R707" s="213"/>
      <c r="S707" s="213"/>
      <c r="T707" s="214"/>
      <c r="AT707" s="215" t="s">
        <v>172</v>
      </c>
      <c r="AU707" s="215" t="s">
        <v>89</v>
      </c>
      <c r="AV707" s="14" t="s">
        <v>89</v>
      </c>
      <c r="AW707" s="14" t="s">
        <v>40</v>
      </c>
      <c r="AX707" s="14" t="s">
        <v>79</v>
      </c>
      <c r="AY707" s="215" t="s">
        <v>160</v>
      </c>
    </row>
    <row r="708" spans="2:51" s="14" customFormat="1" ht="11.25">
      <c r="B708" s="205"/>
      <c r="C708" s="206"/>
      <c r="D708" s="196" t="s">
        <v>172</v>
      </c>
      <c r="E708" s="207" t="s">
        <v>32</v>
      </c>
      <c r="F708" s="208" t="s">
        <v>978</v>
      </c>
      <c r="G708" s="206"/>
      <c r="H708" s="209">
        <v>10.09</v>
      </c>
      <c r="I708" s="210"/>
      <c r="J708" s="206"/>
      <c r="K708" s="206"/>
      <c r="L708" s="211"/>
      <c r="M708" s="212"/>
      <c r="N708" s="213"/>
      <c r="O708" s="213"/>
      <c r="P708" s="213"/>
      <c r="Q708" s="213"/>
      <c r="R708" s="213"/>
      <c r="S708" s="213"/>
      <c r="T708" s="214"/>
      <c r="AT708" s="215" t="s">
        <v>172</v>
      </c>
      <c r="AU708" s="215" t="s">
        <v>89</v>
      </c>
      <c r="AV708" s="14" t="s">
        <v>89</v>
      </c>
      <c r="AW708" s="14" t="s">
        <v>40</v>
      </c>
      <c r="AX708" s="14" t="s">
        <v>79</v>
      </c>
      <c r="AY708" s="215" t="s">
        <v>160</v>
      </c>
    </row>
    <row r="709" spans="2:51" s="14" customFormat="1" ht="11.25">
      <c r="B709" s="205"/>
      <c r="C709" s="206"/>
      <c r="D709" s="196" t="s">
        <v>172</v>
      </c>
      <c r="E709" s="207" t="s">
        <v>32</v>
      </c>
      <c r="F709" s="208" t="s">
        <v>979</v>
      </c>
      <c r="G709" s="206"/>
      <c r="H709" s="209">
        <v>7.68</v>
      </c>
      <c r="I709" s="210"/>
      <c r="J709" s="206"/>
      <c r="K709" s="206"/>
      <c r="L709" s="211"/>
      <c r="M709" s="212"/>
      <c r="N709" s="213"/>
      <c r="O709" s="213"/>
      <c r="P709" s="213"/>
      <c r="Q709" s="213"/>
      <c r="R709" s="213"/>
      <c r="S709" s="213"/>
      <c r="T709" s="214"/>
      <c r="AT709" s="215" t="s">
        <v>172</v>
      </c>
      <c r="AU709" s="215" t="s">
        <v>89</v>
      </c>
      <c r="AV709" s="14" t="s">
        <v>89</v>
      </c>
      <c r="AW709" s="14" t="s">
        <v>40</v>
      </c>
      <c r="AX709" s="14" t="s">
        <v>79</v>
      </c>
      <c r="AY709" s="215" t="s">
        <v>160</v>
      </c>
    </row>
    <row r="710" spans="2:51" s="14" customFormat="1" ht="11.25">
      <c r="B710" s="205"/>
      <c r="C710" s="206"/>
      <c r="D710" s="196" t="s">
        <v>172</v>
      </c>
      <c r="E710" s="207" t="s">
        <v>32</v>
      </c>
      <c r="F710" s="208" t="s">
        <v>980</v>
      </c>
      <c r="G710" s="206"/>
      <c r="H710" s="209">
        <v>19.12</v>
      </c>
      <c r="I710" s="210"/>
      <c r="J710" s="206"/>
      <c r="K710" s="206"/>
      <c r="L710" s="211"/>
      <c r="M710" s="212"/>
      <c r="N710" s="213"/>
      <c r="O710" s="213"/>
      <c r="P710" s="213"/>
      <c r="Q710" s="213"/>
      <c r="R710" s="213"/>
      <c r="S710" s="213"/>
      <c r="T710" s="214"/>
      <c r="AT710" s="215" t="s">
        <v>172</v>
      </c>
      <c r="AU710" s="215" t="s">
        <v>89</v>
      </c>
      <c r="AV710" s="14" t="s">
        <v>89</v>
      </c>
      <c r="AW710" s="14" t="s">
        <v>40</v>
      </c>
      <c r="AX710" s="14" t="s">
        <v>79</v>
      </c>
      <c r="AY710" s="215" t="s">
        <v>160</v>
      </c>
    </row>
    <row r="711" spans="2:51" s="14" customFormat="1" ht="11.25">
      <c r="B711" s="205"/>
      <c r="C711" s="206"/>
      <c r="D711" s="196" t="s">
        <v>172</v>
      </c>
      <c r="E711" s="207" t="s">
        <v>32</v>
      </c>
      <c r="F711" s="208" t="s">
        <v>981</v>
      </c>
      <c r="G711" s="206"/>
      <c r="H711" s="209">
        <v>10.25</v>
      </c>
      <c r="I711" s="210"/>
      <c r="J711" s="206"/>
      <c r="K711" s="206"/>
      <c r="L711" s="211"/>
      <c r="M711" s="212"/>
      <c r="N711" s="213"/>
      <c r="O711" s="213"/>
      <c r="P711" s="213"/>
      <c r="Q711" s="213"/>
      <c r="R711" s="213"/>
      <c r="S711" s="213"/>
      <c r="T711" s="214"/>
      <c r="AT711" s="215" t="s">
        <v>172</v>
      </c>
      <c r="AU711" s="215" t="s">
        <v>89</v>
      </c>
      <c r="AV711" s="14" t="s">
        <v>89</v>
      </c>
      <c r="AW711" s="14" t="s">
        <v>40</v>
      </c>
      <c r="AX711" s="14" t="s">
        <v>79</v>
      </c>
      <c r="AY711" s="215" t="s">
        <v>160</v>
      </c>
    </row>
    <row r="712" spans="2:51" s="14" customFormat="1" ht="11.25">
      <c r="B712" s="205"/>
      <c r="C712" s="206"/>
      <c r="D712" s="196" t="s">
        <v>172</v>
      </c>
      <c r="E712" s="207" t="s">
        <v>32</v>
      </c>
      <c r="F712" s="208" t="s">
        <v>982</v>
      </c>
      <c r="G712" s="206"/>
      <c r="H712" s="209">
        <v>18.57</v>
      </c>
      <c r="I712" s="210"/>
      <c r="J712" s="206"/>
      <c r="K712" s="206"/>
      <c r="L712" s="211"/>
      <c r="M712" s="212"/>
      <c r="N712" s="213"/>
      <c r="O712" s="213"/>
      <c r="P712" s="213"/>
      <c r="Q712" s="213"/>
      <c r="R712" s="213"/>
      <c r="S712" s="213"/>
      <c r="T712" s="214"/>
      <c r="AT712" s="215" t="s">
        <v>172</v>
      </c>
      <c r="AU712" s="215" t="s">
        <v>89</v>
      </c>
      <c r="AV712" s="14" t="s">
        <v>89</v>
      </c>
      <c r="AW712" s="14" t="s">
        <v>40</v>
      </c>
      <c r="AX712" s="14" t="s">
        <v>79</v>
      </c>
      <c r="AY712" s="215" t="s">
        <v>160</v>
      </c>
    </row>
    <row r="713" spans="2:51" s="14" customFormat="1" ht="11.25">
      <c r="B713" s="205"/>
      <c r="C713" s="206"/>
      <c r="D713" s="196" t="s">
        <v>172</v>
      </c>
      <c r="E713" s="207" t="s">
        <v>32</v>
      </c>
      <c r="F713" s="208" t="s">
        <v>983</v>
      </c>
      <c r="G713" s="206"/>
      <c r="H713" s="209">
        <v>18.74</v>
      </c>
      <c r="I713" s="210"/>
      <c r="J713" s="206"/>
      <c r="K713" s="206"/>
      <c r="L713" s="211"/>
      <c r="M713" s="212"/>
      <c r="N713" s="213"/>
      <c r="O713" s="213"/>
      <c r="P713" s="213"/>
      <c r="Q713" s="213"/>
      <c r="R713" s="213"/>
      <c r="S713" s="213"/>
      <c r="T713" s="214"/>
      <c r="AT713" s="215" t="s">
        <v>172</v>
      </c>
      <c r="AU713" s="215" t="s">
        <v>89</v>
      </c>
      <c r="AV713" s="14" t="s">
        <v>89</v>
      </c>
      <c r="AW713" s="14" t="s">
        <v>40</v>
      </c>
      <c r="AX713" s="14" t="s">
        <v>79</v>
      </c>
      <c r="AY713" s="215" t="s">
        <v>160</v>
      </c>
    </row>
    <row r="714" spans="2:51" s="14" customFormat="1" ht="11.25">
      <c r="B714" s="205"/>
      <c r="C714" s="206"/>
      <c r="D714" s="196" t="s">
        <v>172</v>
      </c>
      <c r="E714" s="207" t="s">
        <v>32</v>
      </c>
      <c r="F714" s="208" t="s">
        <v>984</v>
      </c>
      <c r="G714" s="206"/>
      <c r="H714" s="209">
        <v>18.51</v>
      </c>
      <c r="I714" s="210"/>
      <c r="J714" s="206"/>
      <c r="K714" s="206"/>
      <c r="L714" s="211"/>
      <c r="M714" s="212"/>
      <c r="N714" s="213"/>
      <c r="O714" s="213"/>
      <c r="P714" s="213"/>
      <c r="Q714" s="213"/>
      <c r="R714" s="213"/>
      <c r="S714" s="213"/>
      <c r="T714" s="214"/>
      <c r="AT714" s="215" t="s">
        <v>172</v>
      </c>
      <c r="AU714" s="215" t="s">
        <v>89</v>
      </c>
      <c r="AV714" s="14" t="s">
        <v>89</v>
      </c>
      <c r="AW714" s="14" t="s">
        <v>40</v>
      </c>
      <c r="AX714" s="14" t="s">
        <v>79</v>
      </c>
      <c r="AY714" s="215" t="s">
        <v>160</v>
      </c>
    </row>
    <row r="715" spans="2:51" s="14" customFormat="1" ht="11.25">
      <c r="B715" s="205"/>
      <c r="C715" s="206"/>
      <c r="D715" s="196" t="s">
        <v>172</v>
      </c>
      <c r="E715" s="207" t="s">
        <v>32</v>
      </c>
      <c r="F715" s="208" t="s">
        <v>985</v>
      </c>
      <c r="G715" s="206"/>
      <c r="H715" s="209">
        <v>18.67</v>
      </c>
      <c r="I715" s="210"/>
      <c r="J715" s="206"/>
      <c r="K715" s="206"/>
      <c r="L715" s="211"/>
      <c r="M715" s="212"/>
      <c r="N715" s="213"/>
      <c r="O715" s="213"/>
      <c r="P715" s="213"/>
      <c r="Q715" s="213"/>
      <c r="R715" s="213"/>
      <c r="S715" s="213"/>
      <c r="T715" s="214"/>
      <c r="AT715" s="215" t="s">
        <v>172</v>
      </c>
      <c r="AU715" s="215" t="s">
        <v>89</v>
      </c>
      <c r="AV715" s="14" t="s">
        <v>89</v>
      </c>
      <c r="AW715" s="14" t="s">
        <v>40</v>
      </c>
      <c r="AX715" s="14" t="s">
        <v>79</v>
      </c>
      <c r="AY715" s="215" t="s">
        <v>160</v>
      </c>
    </row>
    <row r="716" spans="2:51" s="14" customFormat="1" ht="11.25">
      <c r="B716" s="205"/>
      <c r="C716" s="206"/>
      <c r="D716" s="196" t="s">
        <v>172</v>
      </c>
      <c r="E716" s="207" t="s">
        <v>32</v>
      </c>
      <c r="F716" s="208" t="s">
        <v>986</v>
      </c>
      <c r="G716" s="206"/>
      <c r="H716" s="209">
        <v>18.57</v>
      </c>
      <c r="I716" s="210"/>
      <c r="J716" s="206"/>
      <c r="K716" s="206"/>
      <c r="L716" s="211"/>
      <c r="M716" s="212"/>
      <c r="N716" s="213"/>
      <c r="O716" s="213"/>
      <c r="P716" s="213"/>
      <c r="Q716" s="213"/>
      <c r="R716" s="213"/>
      <c r="S716" s="213"/>
      <c r="T716" s="214"/>
      <c r="AT716" s="215" t="s">
        <v>172</v>
      </c>
      <c r="AU716" s="215" t="s">
        <v>89</v>
      </c>
      <c r="AV716" s="14" t="s">
        <v>89</v>
      </c>
      <c r="AW716" s="14" t="s">
        <v>40</v>
      </c>
      <c r="AX716" s="14" t="s">
        <v>79</v>
      </c>
      <c r="AY716" s="215" t="s">
        <v>160</v>
      </c>
    </row>
    <row r="717" spans="2:51" s="14" customFormat="1" ht="11.25">
      <c r="B717" s="205"/>
      <c r="C717" s="206"/>
      <c r="D717" s="196" t="s">
        <v>172</v>
      </c>
      <c r="E717" s="207" t="s">
        <v>32</v>
      </c>
      <c r="F717" s="208" t="s">
        <v>987</v>
      </c>
      <c r="G717" s="206"/>
      <c r="H717" s="209">
        <v>18.55</v>
      </c>
      <c r="I717" s="210"/>
      <c r="J717" s="206"/>
      <c r="K717" s="206"/>
      <c r="L717" s="211"/>
      <c r="M717" s="212"/>
      <c r="N717" s="213"/>
      <c r="O717" s="213"/>
      <c r="P717" s="213"/>
      <c r="Q717" s="213"/>
      <c r="R717" s="213"/>
      <c r="S717" s="213"/>
      <c r="T717" s="214"/>
      <c r="AT717" s="215" t="s">
        <v>172</v>
      </c>
      <c r="AU717" s="215" t="s">
        <v>89</v>
      </c>
      <c r="AV717" s="14" t="s">
        <v>89</v>
      </c>
      <c r="AW717" s="14" t="s">
        <v>40</v>
      </c>
      <c r="AX717" s="14" t="s">
        <v>79</v>
      </c>
      <c r="AY717" s="215" t="s">
        <v>160</v>
      </c>
    </row>
    <row r="718" spans="2:51" s="14" customFormat="1" ht="11.25">
      <c r="B718" s="205"/>
      <c r="C718" s="206"/>
      <c r="D718" s="196" t="s">
        <v>172</v>
      </c>
      <c r="E718" s="207" t="s">
        <v>32</v>
      </c>
      <c r="F718" s="208" t="s">
        <v>988</v>
      </c>
      <c r="G718" s="206"/>
      <c r="H718" s="209">
        <v>18.55</v>
      </c>
      <c r="I718" s="210"/>
      <c r="J718" s="206"/>
      <c r="K718" s="206"/>
      <c r="L718" s="211"/>
      <c r="M718" s="212"/>
      <c r="N718" s="213"/>
      <c r="O718" s="213"/>
      <c r="P718" s="213"/>
      <c r="Q718" s="213"/>
      <c r="R718" s="213"/>
      <c r="S718" s="213"/>
      <c r="T718" s="214"/>
      <c r="AT718" s="215" t="s">
        <v>172</v>
      </c>
      <c r="AU718" s="215" t="s">
        <v>89</v>
      </c>
      <c r="AV718" s="14" t="s">
        <v>89</v>
      </c>
      <c r="AW718" s="14" t="s">
        <v>40</v>
      </c>
      <c r="AX718" s="14" t="s">
        <v>79</v>
      </c>
      <c r="AY718" s="215" t="s">
        <v>160</v>
      </c>
    </row>
    <row r="719" spans="2:51" s="14" customFormat="1" ht="11.25">
      <c r="B719" s="205"/>
      <c r="C719" s="206"/>
      <c r="D719" s="196" t="s">
        <v>172</v>
      </c>
      <c r="E719" s="207" t="s">
        <v>32</v>
      </c>
      <c r="F719" s="208" t="s">
        <v>989</v>
      </c>
      <c r="G719" s="206"/>
      <c r="H719" s="209">
        <v>18.55</v>
      </c>
      <c r="I719" s="210"/>
      <c r="J719" s="206"/>
      <c r="K719" s="206"/>
      <c r="L719" s="211"/>
      <c r="M719" s="212"/>
      <c r="N719" s="213"/>
      <c r="O719" s="213"/>
      <c r="P719" s="213"/>
      <c r="Q719" s="213"/>
      <c r="R719" s="213"/>
      <c r="S719" s="213"/>
      <c r="T719" s="214"/>
      <c r="AT719" s="215" t="s">
        <v>172</v>
      </c>
      <c r="AU719" s="215" t="s">
        <v>89</v>
      </c>
      <c r="AV719" s="14" t="s">
        <v>89</v>
      </c>
      <c r="AW719" s="14" t="s">
        <v>40</v>
      </c>
      <c r="AX719" s="14" t="s">
        <v>79</v>
      </c>
      <c r="AY719" s="215" t="s">
        <v>160</v>
      </c>
    </row>
    <row r="720" spans="2:51" s="14" customFormat="1" ht="11.25">
      <c r="B720" s="205"/>
      <c r="C720" s="206"/>
      <c r="D720" s="196" t="s">
        <v>172</v>
      </c>
      <c r="E720" s="207" t="s">
        <v>32</v>
      </c>
      <c r="F720" s="208" t="s">
        <v>990</v>
      </c>
      <c r="G720" s="206"/>
      <c r="H720" s="209">
        <v>18.59</v>
      </c>
      <c r="I720" s="210"/>
      <c r="J720" s="206"/>
      <c r="K720" s="206"/>
      <c r="L720" s="211"/>
      <c r="M720" s="212"/>
      <c r="N720" s="213"/>
      <c r="O720" s="213"/>
      <c r="P720" s="213"/>
      <c r="Q720" s="213"/>
      <c r="R720" s="213"/>
      <c r="S720" s="213"/>
      <c r="T720" s="214"/>
      <c r="AT720" s="215" t="s">
        <v>172</v>
      </c>
      <c r="AU720" s="215" t="s">
        <v>89</v>
      </c>
      <c r="AV720" s="14" t="s">
        <v>89</v>
      </c>
      <c r="AW720" s="14" t="s">
        <v>40</v>
      </c>
      <c r="AX720" s="14" t="s">
        <v>79</v>
      </c>
      <c r="AY720" s="215" t="s">
        <v>160</v>
      </c>
    </row>
    <row r="721" spans="2:51" s="14" customFormat="1" ht="11.25">
      <c r="B721" s="205"/>
      <c r="C721" s="206"/>
      <c r="D721" s="196" t="s">
        <v>172</v>
      </c>
      <c r="E721" s="207" t="s">
        <v>32</v>
      </c>
      <c r="F721" s="208" t="s">
        <v>991</v>
      </c>
      <c r="G721" s="206"/>
      <c r="H721" s="209">
        <v>18.53</v>
      </c>
      <c r="I721" s="210"/>
      <c r="J721" s="206"/>
      <c r="K721" s="206"/>
      <c r="L721" s="211"/>
      <c r="M721" s="212"/>
      <c r="N721" s="213"/>
      <c r="O721" s="213"/>
      <c r="P721" s="213"/>
      <c r="Q721" s="213"/>
      <c r="R721" s="213"/>
      <c r="S721" s="213"/>
      <c r="T721" s="214"/>
      <c r="AT721" s="215" t="s">
        <v>172</v>
      </c>
      <c r="AU721" s="215" t="s">
        <v>89</v>
      </c>
      <c r="AV721" s="14" t="s">
        <v>89</v>
      </c>
      <c r="AW721" s="14" t="s">
        <v>40</v>
      </c>
      <c r="AX721" s="14" t="s">
        <v>79</v>
      </c>
      <c r="AY721" s="215" t="s">
        <v>160</v>
      </c>
    </row>
    <row r="722" spans="2:51" s="14" customFormat="1" ht="11.25">
      <c r="B722" s="205"/>
      <c r="C722" s="206"/>
      <c r="D722" s="196" t="s">
        <v>172</v>
      </c>
      <c r="E722" s="207" t="s">
        <v>32</v>
      </c>
      <c r="F722" s="208" t="s">
        <v>992</v>
      </c>
      <c r="G722" s="206"/>
      <c r="H722" s="209">
        <v>7.41</v>
      </c>
      <c r="I722" s="210"/>
      <c r="J722" s="206"/>
      <c r="K722" s="206"/>
      <c r="L722" s="211"/>
      <c r="M722" s="212"/>
      <c r="N722" s="213"/>
      <c r="O722" s="213"/>
      <c r="P722" s="213"/>
      <c r="Q722" s="213"/>
      <c r="R722" s="213"/>
      <c r="S722" s="213"/>
      <c r="T722" s="214"/>
      <c r="AT722" s="215" t="s">
        <v>172</v>
      </c>
      <c r="AU722" s="215" t="s">
        <v>89</v>
      </c>
      <c r="AV722" s="14" t="s">
        <v>89</v>
      </c>
      <c r="AW722" s="14" t="s">
        <v>40</v>
      </c>
      <c r="AX722" s="14" t="s">
        <v>79</v>
      </c>
      <c r="AY722" s="215" t="s">
        <v>160</v>
      </c>
    </row>
    <row r="723" spans="2:51" s="14" customFormat="1" ht="11.25">
      <c r="B723" s="205"/>
      <c r="C723" s="206"/>
      <c r="D723" s="196" t="s">
        <v>172</v>
      </c>
      <c r="E723" s="207" t="s">
        <v>32</v>
      </c>
      <c r="F723" s="208" t="s">
        <v>993</v>
      </c>
      <c r="G723" s="206"/>
      <c r="H723" s="209">
        <v>5.77</v>
      </c>
      <c r="I723" s="210"/>
      <c r="J723" s="206"/>
      <c r="K723" s="206"/>
      <c r="L723" s="211"/>
      <c r="M723" s="212"/>
      <c r="N723" s="213"/>
      <c r="O723" s="213"/>
      <c r="P723" s="213"/>
      <c r="Q723" s="213"/>
      <c r="R723" s="213"/>
      <c r="S723" s="213"/>
      <c r="T723" s="214"/>
      <c r="AT723" s="215" t="s">
        <v>172</v>
      </c>
      <c r="AU723" s="215" t="s">
        <v>89</v>
      </c>
      <c r="AV723" s="14" t="s">
        <v>89</v>
      </c>
      <c r="AW723" s="14" t="s">
        <v>40</v>
      </c>
      <c r="AX723" s="14" t="s">
        <v>79</v>
      </c>
      <c r="AY723" s="215" t="s">
        <v>160</v>
      </c>
    </row>
    <row r="724" spans="2:51" s="14" customFormat="1" ht="11.25">
      <c r="B724" s="205"/>
      <c r="C724" s="206"/>
      <c r="D724" s="196" t="s">
        <v>172</v>
      </c>
      <c r="E724" s="207" t="s">
        <v>32</v>
      </c>
      <c r="F724" s="208" t="s">
        <v>994</v>
      </c>
      <c r="G724" s="206"/>
      <c r="H724" s="209">
        <v>10.36</v>
      </c>
      <c r="I724" s="210"/>
      <c r="J724" s="206"/>
      <c r="K724" s="206"/>
      <c r="L724" s="211"/>
      <c r="M724" s="212"/>
      <c r="N724" s="213"/>
      <c r="O724" s="213"/>
      <c r="P724" s="213"/>
      <c r="Q724" s="213"/>
      <c r="R724" s="213"/>
      <c r="S724" s="213"/>
      <c r="T724" s="214"/>
      <c r="AT724" s="215" t="s">
        <v>172</v>
      </c>
      <c r="AU724" s="215" t="s">
        <v>89</v>
      </c>
      <c r="AV724" s="14" t="s">
        <v>89</v>
      </c>
      <c r="AW724" s="14" t="s">
        <v>40</v>
      </c>
      <c r="AX724" s="14" t="s">
        <v>79</v>
      </c>
      <c r="AY724" s="215" t="s">
        <v>160</v>
      </c>
    </row>
    <row r="725" spans="2:51" s="14" customFormat="1" ht="11.25">
      <c r="B725" s="205"/>
      <c r="C725" s="206"/>
      <c r="D725" s="196" t="s">
        <v>172</v>
      </c>
      <c r="E725" s="207" t="s">
        <v>32</v>
      </c>
      <c r="F725" s="208" t="s">
        <v>995</v>
      </c>
      <c r="G725" s="206"/>
      <c r="H725" s="209">
        <v>10.53</v>
      </c>
      <c r="I725" s="210"/>
      <c r="J725" s="206"/>
      <c r="K725" s="206"/>
      <c r="L725" s="211"/>
      <c r="M725" s="212"/>
      <c r="N725" s="213"/>
      <c r="O725" s="213"/>
      <c r="P725" s="213"/>
      <c r="Q725" s="213"/>
      <c r="R725" s="213"/>
      <c r="S725" s="213"/>
      <c r="T725" s="214"/>
      <c r="AT725" s="215" t="s">
        <v>172</v>
      </c>
      <c r="AU725" s="215" t="s">
        <v>89</v>
      </c>
      <c r="AV725" s="14" t="s">
        <v>89</v>
      </c>
      <c r="AW725" s="14" t="s">
        <v>40</v>
      </c>
      <c r="AX725" s="14" t="s">
        <v>79</v>
      </c>
      <c r="AY725" s="215" t="s">
        <v>160</v>
      </c>
    </row>
    <row r="726" spans="2:51" s="14" customFormat="1" ht="11.25">
      <c r="B726" s="205"/>
      <c r="C726" s="206"/>
      <c r="D726" s="196" t="s">
        <v>172</v>
      </c>
      <c r="E726" s="207" t="s">
        <v>32</v>
      </c>
      <c r="F726" s="208" t="s">
        <v>996</v>
      </c>
      <c r="G726" s="206"/>
      <c r="H726" s="209">
        <v>14.2</v>
      </c>
      <c r="I726" s="210"/>
      <c r="J726" s="206"/>
      <c r="K726" s="206"/>
      <c r="L726" s="211"/>
      <c r="M726" s="212"/>
      <c r="N726" s="213"/>
      <c r="O726" s="213"/>
      <c r="P726" s="213"/>
      <c r="Q726" s="213"/>
      <c r="R726" s="213"/>
      <c r="S726" s="213"/>
      <c r="T726" s="214"/>
      <c r="AT726" s="215" t="s">
        <v>172</v>
      </c>
      <c r="AU726" s="215" t="s">
        <v>89</v>
      </c>
      <c r="AV726" s="14" t="s">
        <v>89</v>
      </c>
      <c r="AW726" s="14" t="s">
        <v>40</v>
      </c>
      <c r="AX726" s="14" t="s">
        <v>79</v>
      </c>
      <c r="AY726" s="215" t="s">
        <v>160</v>
      </c>
    </row>
    <row r="727" spans="2:51" s="14" customFormat="1" ht="11.25">
      <c r="B727" s="205"/>
      <c r="C727" s="206"/>
      <c r="D727" s="196" t="s">
        <v>172</v>
      </c>
      <c r="E727" s="207" t="s">
        <v>32</v>
      </c>
      <c r="F727" s="208" t="s">
        <v>997</v>
      </c>
      <c r="G727" s="206"/>
      <c r="H727" s="209">
        <v>19.7</v>
      </c>
      <c r="I727" s="210"/>
      <c r="J727" s="206"/>
      <c r="K727" s="206"/>
      <c r="L727" s="211"/>
      <c r="M727" s="212"/>
      <c r="N727" s="213"/>
      <c r="O727" s="213"/>
      <c r="P727" s="213"/>
      <c r="Q727" s="213"/>
      <c r="R727" s="213"/>
      <c r="S727" s="213"/>
      <c r="T727" s="214"/>
      <c r="AT727" s="215" t="s">
        <v>172</v>
      </c>
      <c r="AU727" s="215" t="s">
        <v>89</v>
      </c>
      <c r="AV727" s="14" t="s">
        <v>89</v>
      </c>
      <c r="AW727" s="14" t="s">
        <v>40</v>
      </c>
      <c r="AX727" s="14" t="s">
        <v>79</v>
      </c>
      <c r="AY727" s="215" t="s">
        <v>160</v>
      </c>
    </row>
    <row r="728" spans="2:51" s="14" customFormat="1" ht="11.25">
      <c r="B728" s="205"/>
      <c r="C728" s="206"/>
      <c r="D728" s="196" t="s">
        <v>172</v>
      </c>
      <c r="E728" s="207" t="s">
        <v>32</v>
      </c>
      <c r="F728" s="208" t="s">
        <v>998</v>
      </c>
      <c r="G728" s="206"/>
      <c r="H728" s="209">
        <v>10.6</v>
      </c>
      <c r="I728" s="210"/>
      <c r="J728" s="206"/>
      <c r="K728" s="206"/>
      <c r="L728" s="211"/>
      <c r="M728" s="212"/>
      <c r="N728" s="213"/>
      <c r="O728" s="213"/>
      <c r="P728" s="213"/>
      <c r="Q728" s="213"/>
      <c r="R728" s="213"/>
      <c r="S728" s="213"/>
      <c r="T728" s="214"/>
      <c r="AT728" s="215" t="s">
        <v>172</v>
      </c>
      <c r="AU728" s="215" t="s">
        <v>89</v>
      </c>
      <c r="AV728" s="14" t="s">
        <v>89</v>
      </c>
      <c r="AW728" s="14" t="s">
        <v>40</v>
      </c>
      <c r="AX728" s="14" t="s">
        <v>79</v>
      </c>
      <c r="AY728" s="215" t="s">
        <v>160</v>
      </c>
    </row>
    <row r="729" spans="2:51" s="14" customFormat="1" ht="11.25">
      <c r="B729" s="205"/>
      <c r="C729" s="206"/>
      <c r="D729" s="196" t="s">
        <v>172</v>
      </c>
      <c r="E729" s="207" t="s">
        <v>32</v>
      </c>
      <c r="F729" s="208" t="s">
        <v>999</v>
      </c>
      <c r="G729" s="206"/>
      <c r="H729" s="209">
        <v>10.26</v>
      </c>
      <c r="I729" s="210"/>
      <c r="J729" s="206"/>
      <c r="K729" s="206"/>
      <c r="L729" s="211"/>
      <c r="M729" s="212"/>
      <c r="N729" s="213"/>
      <c r="O729" s="213"/>
      <c r="P729" s="213"/>
      <c r="Q729" s="213"/>
      <c r="R729" s="213"/>
      <c r="S729" s="213"/>
      <c r="T729" s="214"/>
      <c r="AT729" s="215" t="s">
        <v>172</v>
      </c>
      <c r="AU729" s="215" t="s">
        <v>89</v>
      </c>
      <c r="AV729" s="14" t="s">
        <v>89</v>
      </c>
      <c r="AW729" s="14" t="s">
        <v>40</v>
      </c>
      <c r="AX729" s="14" t="s">
        <v>79</v>
      </c>
      <c r="AY729" s="215" t="s">
        <v>160</v>
      </c>
    </row>
    <row r="730" spans="2:51" s="14" customFormat="1" ht="11.25">
      <c r="B730" s="205"/>
      <c r="C730" s="206"/>
      <c r="D730" s="196" t="s">
        <v>172</v>
      </c>
      <c r="E730" s="207" t="s">
        <v>32</v>
      </c>
      <c r="F730" s="208" t="s">
        <v>1000</v>
      </c>
      <c r="G730" s="206"/>
      <c r="H730" s="209">
        <v>13.62</v>
      </c>
      <c r="I730" s="210"/>
      <c r="J730" s="206"/>
      <c r="K730" s="206"/>
      <c r="L730" s="211"/>
      <c r="M730" s="212"/>
      <c r="N730" s="213"/>
      <c r="O730" s="213"/>
      <c r="P730" s="213"/>
      <c r="Q730" s="213"/>
      <c r="R730" s="213"/>
      <c r="S730" s="213"/>
      <c r="T730" s="214"/>
      <c r="AT730" s="215" t="s">
        <v>172</v>
      </c>
      <c r="AU730" s="215" t="s">
        <v>89</v>
      </c>
      <c r="AV730" s="14" t="s">
        <v>89</v>
      </c>
      <c r="AW730" s="14" t="s">
        <v>40</v>
      </c>
      <c r="AX730" s="14" t="s">
        <v>79</v>
      </c>
      <c r="AY730" s="215" t="s">
        <v>160</v>
      </c>
    </row>
    <row r="731" spans="2:51" s="14" customFormat="1" ht="11.25">
      <c r="B731" s="205"/>
      <c r="C731" s="206"/>
      <c r="D731" s="196" t="s">
        <v>172</v>
      </c>
      <c r="E731" s="207" t="s">
        <v>32</v>
      </c>
      <c r="F731" s="208" t="s">
        <v>1001</v>
      </c>
      <c r="G731" s="206"/>
      <c r="H731" s="209">
        <v>10.33</v>
      </c>
      <c r="I731" s="210"/>
      <c r="J731" s="206"/>
      <c r="K731" s="206"/>
      <c r="L731" s="211"/>
      <c r="M731" s="212"/>
      <c r="N731" s="213"/>
      <c r="O731" s="213"/>
      <c r="P731" s="213"/>
      <c r="Q731" s="213"/>
      <c r="R731" s="213"/>
      <c r="S731" s="213"/>
      <c r="T731" s="214"/>
      <c r="AT731" s="215" t="s">
        <v>172</v>
      </c>
      <c r="AU731" s="215" t="s">
        <v>89</v>
      </c>
      <c r="AV731" s="14" t="s">
        <v>89</v>
      </c>
      <c r="AW731" s="14" t="s">
        <v>40</v>
      </c>
      <c r="AX731" s="14" t="s">
        <v>79</v>
      </c>
      <c r="AY731" s="215" t="s">
        <v>160</v>
      </c>
    </row>
    <row r="732" spans="2:51" s="14" customFormat="1" ht="11.25">
      <c r="B732" s="205"/>
      <c r="C732" s="206"/>
      <c r="D732" s="196" t="s">
        <v>172</v>
      </c>
      <c r="E732" s="207" t="s">
        <v>32</v>
      </c>
      <c r="F732" s="208" t="s">
        <v>1002</v>
      </c>
      <c r="G732" s="206"/>
      <c r="H732" s="209">
        <v>13.62</v>
      </c>
      <c r="I732" s="210"/>
      <c r="J732" s="206"/>
      <c r="K732" s="206"/>
      <c r="L732" s="211"/>
      <c r="M732" s="212"/>
      <c r="N732" s="213"/>
      <c r="O732" s="213"/>
      <c r="P732" s="213"/>
      <c r="Q732" s="213"/>
      <c r="R732" s="213"/>
      <c r="S732" s="213"/>
      <c r="T732" s="214"/>
      <c r="AT732" s="215" t="s">
        <v>172</v>
      </c>
      <c r="AU732" s="215" t="s">
        <v>89</v>
      </c>
      <c r="AV732" s="14" t="s">
        <v>89</v>
      </c>
      <c r="AW732" s="14" t="s">
        <v>40</v>
      </c>
      <c r="AX732" s="14" t="s">
        <v>79</v>
      </c>
      <c r="AY732" s="215" t="s">
        <v>160</v>
      </c>
    </row>
    <row r="733" spans="2:51" s="14" customFormat="1" ht="11.25">
      <c r="B733" s="205"/>
      <c r="C733" s="206"/>
      <c r="D733" s="196" t="s">
        <v>172</v>
      </c>
      <c r="E733" s="207" t="s">
        <v>32</v>
      </c>
      <c r="F733" s="208" t="s">
        <v>1003</v>
      </c>
      <c r="G733" s="206"/>
      <c r="H733" s="209">
        <v>14.02</v>
      </c>
      <c r="I733" s="210"/>
      <c r="J733" s="206"/>
      <c r="K733" s="206"/>
      <c r="L733" s="211"/>
      <c r="M733" s="212"/>
      <c r="N733" s="213"/>
      <c r="O733" s="213"/>
      <c r="P733" s="213"/>
      <c r="Q733" s="213"/>
      <c r="R733" s="213"/>
      <c r="S733" s="213"/>
      <c r="T733" s="214"/>
      <c r="AT733" s="215" t="s">
        <v>172</v>
      </c>
      <c r="AU733" s="215" t="s">
        <v>89</v>
      </c>
      <c r="AV733" s="14" t="s">
        <v>89</v>
      </c>
      <c r="AW733" s="14" t="s">
        <v>40</v>
      </c>
      <c r="AX733" s="14" t="s">
        <v>79</v>
      </c>
      <c r="AY733" s="215" t="s">
        <v>160</v>
      </c>
    </row>
    <row r="734" spans="2:51" s="14" customFormat="1" ht="11.25">
      <c r="B734" s="205"/>
      <c r="C734" s="206"/>
      <c r="D734" s="196" t="s">
        <v>172</v>
      </c>
      <c r="E734" s="207" t="s">
        <v>32</v>
      </c>
      <c r="F734" s="208" t="s">
        <v>1004</v>
      </c>
      <c r="G734" s="206"/>
      <c r="H734" s="209">
        <v>14.13</v>
      </c>
      <c r="I734" s="210"/>
      <c r="J734" s="206"/>
      <c r="K734" s="206"/>
      <c r="L734" s="211"/>
      <c r="M734" s="212"/>
      <c r="N734" s="213"/>
      <c r="O734" s="213"/>
      <c r="P734" s="213"/>
      <c r="Q734" s="213"/>
      <c r="R734" s="213"/>
      <c r="S734" s="213"/>
      <c r="T734" s="214"/>
      <c r="AT734" s="215" t="s">
        <v>172</v>
      </c>
      <c r="AU734" s="215" t="s">
        <v>89</v>
      </c>
      <c r="AV734" s="14" t="s">
        <v>89</v>
      </c>
      <c r="AW734" s="14" t="s">
        <v>40</v>
      </c>
      <c r="AX734" s="14" t="s">
        <v>79</v>
      </c>
      <c r="AY734" s="215" t="s">
        <v>160</v>
      </c>
    </row>
    <row r="735" spans="2:51" s="14" customFormat="1" ht="11.25">
      <c r="B735" s="205"/>
      <c r="C735" s="206"/>
      <c r="D735" s="196" t="s">
        <v>172</v>
      </c>
      <c r="E735" s="207" t="s">
        <v>32</v>
      </c>
      <c r="F735" s="208" t="s">
        <v>1005</v>
      </c>
      <c r="G735" s="206"/>
      <c r="H735" s="209">
        <v>20.67</v>
      </c>
      <c r="I735" s="210"/>
      <c r="J735" s="206"/>
      <c r="K735" s="206"/>
      <c r="L735" s="211"/>
      <c r="M735" s="212"/>
      <c r="N735" s="213"/>
      <c r="O735" s="213"/>
      <c r="P735" s="213"/>
      <c r="Q735" s="213"/>
      <c r="R735" s="213"/>
      <c r="S735" s="213"/>
      <c r="T735" s="214"/>
      <c r="AT735" s="215" t="s">
        <v>172</v>
      </c>
      <c r="AU735" s="215" t="s">
        <v>89</v>
      </c>
      <c r="AV735" s="14" t="s">
        <v>89</v>
      </c>
      <c r="AW735" s="14" t="s">
        <v>40</v>
      </c>
      <c r="AX735" s="14" t="s">
        <v>79</v>
      </c>
      <c r="AY735" s="215" t="s">
        <v>160</v>
      </c>
    </row>
    <row r="736" spans="2:51" s="15" customFormat="1" ht="11.25">
      <c r="B736" s="216"/>
      <c r="C736" s="217"/>
      <c r="D736" s="196" t="s">
        <v>172</v>
      </c>
      <c r="E736" s="218" t="s">
        <v>32</v>
      </c>
      <c r="F736" s="219" t="s">
        <v>177</v>
      </c>
      <c r="G736" s="217"/>
      <c r="H736" s="220">
        <v>572.02</v>
      </c>
      <c r="I736" s="221"/>
      <c r="J736" s="217"/>
      <c r="K736" s="217"/>
      <c r="L736" s="222"/>
      <c r="M736" s="223"/>
      <c r="N736" s="224"/>
      <c r="O736" s="224"/>
      <c r="P736" s="224"/>
      <c r="Q736" s="224"/>
      <c r="R736" s="224"/>
      <c r="S736" s="224"/>
      <c r="T736" s="225"/>
      <c r="AT736" s="226" t="s">
        <v>172</v>
      </c>
      <c r="AU736" s="226" t="s">
        <v>89</v>
      </c>
      <c r="AV736" s="15" t="s">
        <v>168</v>
      </c>
      <c r="AW736" s="15" t="s">
        <v>40</v>
      </c>
      <c r="AX736" s="15" t="s">
        <v>87</v>
      </c>
      <c r="AY736" s="226" t="s">
        <v>160</v>
      </c>
    </row>
    <row r="737" spans="1:65" s="2" customFormat="1" ht="37.9" customHeight="1">
      <c r="A737" s="37"/>
      <c r="B737" s="38"/>
      <c r="C737" s="176" t="s">
        <v>1006</v>
      </c>
      <c r="D737" s="176" t="s">
        <v>163</v>
      </c>
      <c r="E737" s="177" t="s">
        <v>1007</v>
      </c>
      <c r="F737" s="178" t="s">
        <v>1008</v>
      </c>
      <c r="G737" s="179" t="s">
        <v>166</v>
      </c>
      <c r="H737" s="180">
        <v>13.458</v>
      </c>
      <c r="I737" s="181"/>
      <c r="J737" s="182">
        <f>ROUND(I737*H737,2)</f>
        <v>0</v>
      </c>
      <c r="K737" s="178" t="s">
        <v>167</v>
      </c>
      <c r="L737" s="42"/>
      <c r="M737" s="183" t="s">
        <v>32</v>
      </c>
      <c r="N737" s="184" t="s">
        <v>50</v>
      </c>
      <c r="O737" s="67"/>
      <c r="P737" s="185">
        <f>O737*H737</f>
        <v>0</v>
      </c>
      <c r="Q737" s="185">
        <v>0</v>
      </c>
      <c r="R737" s="185">
        <f>Q737*H737</f>
        <v>0</v>
      </c>
      <c r="S737" s="185">
        <v>0</v>
      </c>
      <c r="T737" s="186">
        <f>S737*H737</f>
        <v>0</v>
      </c>
      <c r="U737" s="37"/>
      <c r="V737" s="37"/>
      <c r="W737" s="37"/>
      <c r="X737" s="37"/>
      <c r="Y737" s="37"/>
      <c r="Z737" s="37"/>
      <c r="AA737" s="37"/>
      <c r="AB737" s="37"/>
      <c r="AC737" s="37"/>
      <c r="AD737" s="37"/>
      <c r="AE737" s="37"/>
      <c r="AR737" s="187" t="s">
        <v>308</v>
      </c>
      <c r="AT737" s="187" t="s">
        <v>163</v>
      </c>
      <c r="AU737" s="187" t="s">
        <v>89</v>
      </c>
      <c r="AY737" s="19" t="s">
        <v>160</v>
      </c>
      <c r="BE737" s="188">
        <f>IF(N737="základní",J737,0)</f>
        <v>0</v>
      </c>
      <c r="BF737" s="188">
        <f>IF(N737="snížená",J737,0)</f>
        <v>0</v>
      </c>
      <c r="BG737" s="188">
        <f>IF(N737="zákl. přenesená",J737,0)</f>
        <v>0</v>
      </c>
      <c r="BH737" s="188">
        <f>IF(N737="sníž. přenesená",J737,0)</f>
        <v>0</v>
      </c>
      <c r="BI737" s="188">
        <f>IF(N737="nulová",J737,0)</f>
        <v>0</v>
      </c>
      <c r="BJ737" s="19" t="s">
        <v>87</v>
      </c>
      <c r="BK737" s="188">
        <f>ROUND(I737*H737,2)</f>
        <v>0</v>
      </c>
      <c r="BL737" s="19" t="s">
        <v>308</v>
      </c>
      <c r="BM737" s="187" t="s">
        <v>1009</v>
      </c>
    </row>
    <row r="738" spans="1:47" s="2" customFormat="1" ht="11.25">
      <c r="A738" s="37"/>
      <c r="B738" s="38"/>
      <c r="C738" s="39"/>
      <c r="D738" s="189" t="s">
        <v>170</v>
      </c>
      <c r="E738" s="39"/>
      <c r="F738" s="190" t="s">
        <v>1010</v>
      </c>
      <c r="G738" s="39"/>
      <c r="H738" s="39"/>
      <c r="I738" s="191"/>
      <c r="J738" s="39"/>
      <c r="K738" s="39"/>
      <c r="L738" s="42"/>
      <c r="M738" s="192"/>
      <c r="N738" s="193"/>
      <c r="O738" s="67"/>
      <c r="P738" s="67"/>
      <c r="Q738" s="67"/>
      <c r="R738" s="67"/>
      <c r="S738" s="67"/>
      <c r="T738" s="68"/>
      <c r="U738" s="37"/>
      <c r="V738" s="37"/>
      <c r="W738" s="37"/>
      <c r="X738" s="37"/>
      <c r="Y738" s="37"/>
      <c r="Z738" s="37"/>
      <c r="AA738" s="37"/>
      <c r="AB738" s="37"/>
      <c r="AC738" s="37"/>
      <c r="AD738" s="37"/>
      <c r="AE738" s="37"/>
      <c r="AT738" s="19" t="s">
        <v>170</v>
      </c>
      <c r="AU738" s="19" t="s">
        <v>89</v>
      </c>
    </row>
    <row r="739" spans="1:65" s="2" customFormat="1" ht="33" customHeight="1">
      <c r="A739" s="37"/>
      <c r="B739" s="38"/>
      <c r="C739" s="176" t="s">
        <v>1011</v>
      </c>
      <c r="D739" s="176" t="s">
        <v>163</v>
      </c>
      <c r="E739" s="177" t="s">
        <v>1012</v>
      </c>
      <c r="F739" s="178" t="s">
        <v>1013</v>
      </c>
      <c r="G739" s="179" t="s">
        <v>166</v>
      </c>
      <c r="H739" s="180">
        <v>13.458</v>
      </c>
      <c r="I739" s="181"/>
      <c r="J739" s="182">
        <f>ROUND(I739*H739,2)</f>
        <v>0</v>
      </c>
      <c r="K739" s="178" t="s">
        <v>167</v>
      </c>
      <c r="L739" s="42"/>
      <c r="M739" s="183" t="s">
        <v>32</v>
      </c>
      <c r="N739" s="184" t="s">
        <v>50</v>
      </c>
      <c r="O739" s="67"/>
      <c r="P739" s="185">
        <f>O739*H739</f>
        <v>0</v>
      </c>
      <c r="Q739" s="185">
        <v>0</v>
      </c>
      <c r="R739" s="185">
        <f>Q739*H739</f>
        <v>0</v>
      </c>
      <c r="S739" s="185">
        <v>0</v>
      </c>
      <c r="T739" s="186">
        <f>S739*H739</f>
        <v>0</v>
      </c>
      <c r="U739" s="37"/>
      <c r="V739" s="37"/>
      <c r="W739" s="37"/>
      <c r="X739" s="37"/>
      <c r="Y739" s="37"/>
      <c r="Z739" s="37"/>
      <c r="AA739" s="37"/>
      <c r="AB739" s="37"/>
      <c r="AC739" s="37"/>
      <c r="AD739" s="37"/>
      <c r="AE739" s="37"/>
      <c r="AR739" s="187" t="s">
        <v>308</v>
      </c>
      <c r="AT739" s="187" t="s">
        <v>163</v>
      </c>
      <c r="AU739" s="187" t="s">
        <v>89</v>
      </c>
      <c r="AY739" s="19" t="s">
        <v>160</v>
      </c>
      <c r="BE739" s="188">
        <f>IF(N739="základní",J739,0)</f>
        <v>0</v>
      </c>
      <c r="BF739" s="188">
        <f>IF(N739="snížená",J739,0)</f>
        <v>0</v>
      </c>
      <c r="BG739" s="188">
        <f>IF(N739="zákl. přenesená",J739,0)</f>
        <v>0</v>
      </c>
      <c r="BH739" s="188">
        <f>IF(N739="sníž. přenesená",J739,0)</f>
        <v>0</v>
      </c>
      <c r="BI739" s="188">
        <f>IF(N739="nulová",J739,0)</f>
        <v>0</v>
      </c>
      <c r="BJ739" s="19" t="s">
        <v>87</v>
      </c>
      <c r="BK739" s="188">
        <f>ROUND(I739*H739,2)</f>
        <v>0</v>
      </c>
      <c r="BL739" s="19" t="s">
        <v>308</v>
      </c>
      <c r="BM739" s="187" t="s">
        <v>1014</v>
      </c>
    </row>
    <row r="740" spans="1:47" s="2" customFormat="1" ht="11.25">
      <c r="A740" s="37"/>
      <c r="B740" s="38"/>
      <c r="C740" s="39"/>
      <c r="D740" s="189" t="s">
        <v>170</v>
      </c>
      <c r="E740" s="39"/>
      <c r="F740" s="190" t="s">
        <v>1015</v>
      </c>
      <c r="G740" s="39"/>
      <c r="H740" s="39"/>
      <c r="I740" s="191"/>
      <c r="J740" s="39"/>
      <c r="K740" s="39"/>
      <c r="L740" s="42"/>
      <c r="M740" s="192"/>
      <c r="N740" s="193"/>
      <c r="O740" s="67"/>
      <c r="P740" s="67"/>
      <c r="Q740" s="67"/>
      <c r="R740" s="67"/>
      <c r="S740" s="67"/>
      <c r="T740" s="68"/>
      <c r="U740" s="37"/>
      <c r="V740" s="37"/>
      <c r="W740" s="37"/>
      <c r="X740" s="37"/>
      <c r="Y740" s="37"/>
      <c r="Z740" s="37"/>
      <c r="AA740" s="37"/>
      <c r="AB740" s="37"/>
      <c r="AC740" s="37"/>
      <c r="AD740" s="37"/>
      <c r="AE740" s="37"/>
      <c r="AT740" s="19" t="s">
        <v>170</v>
      </c>
      <c r="AU740" s="19" t="s">
        <v>89</v>
      </c>
    </row>
    <row r="741" spans="2:63" s="12" customFormat="1" ht="22.9" customHeight="1">
      <c r="B741" s="160"/>
      <c r="C741" s="161"/>
      <c r="D741" s="162" t="s">
        <v>78</v>
      </c>
      <c r="E741" s="174" t="s">
        <v>1016</v>
      </c>
      <c r="F741" s="174" t="s">
        <v>1017</v>
      </c>
      <c r="G741" s="161"/>
      <c r="H741" s="161"/>
      <c r="I741" s="164"/>
      <c r="J741" s="175">
        <f>BK741</f>
        <v>0</v>
      </c>
      <c r="K741" s="161"/>
      <c r="L741" s="166"/>
      <c r="M741" s="167"/>
      <c r="N741" s="168"/>
      <c r="O741" s="168"/>
      <c r="P741" s="169">
        <f>SUM(P742:P825)</f>
        <v>0</v>
      </c>
      <c r="Q741" s="168"/>
      <c r="R741" s="169">
        <f>SUM(R742:R825)</f>
        <v>1.02487</v>
      </c>
      <c r="S741" s="168"/>
      <c r="T741" s="170">
        <f>SUM(T742:T825)</f>
        <v>1.1052499999999998</v>
      </c>
      <c r="AR741" s="171" t="s">
        <v>89</v>
      </c>
      <c r="AT741" s="172" t="s">
        <v>78</v>
      </c>
      <c r="AU741" s="172" t="s">
        <v>87</v>
      </c>
      <c r="AY741" s="171" t="s">
        <v>160</v>
      </c>
      <c r="BK741" s="173">
        <f>SUM(BK742:BK825)</f>
        <v>0</v>
      </c>
    </row>
    <row r="742" spans="1:65" s="2" customFormat="1" ht="21.75" customHeight="1">
      <c r="A742" s="37"/>
      <c r="B742" s="38"/>
      <c r="C742" s="176" t="s">
        <v>1018</v>
      </c>
      <c r="D742" s="176" t="s">
        <v>163</v>
      </c>
      <c r="E742" s="177" t="s">
        <v>1019</v>
      </c>
      <c r="F742" s="178" t="s">
        <v>1020</v>
      </c>
      <c r="G742" s="179" t="s">
        <v>477</v>
      </c>
      <c r="H742" s="180">
        <v>25</v>
      </c>
      <c r="I742" s="181"/>
      <c r="J742" s="182">
        <f>ROUND(I742*H742,2)</f>
        <v>0</v>
      </c>
      <c r="K742" s="178" t="s">
        <v>167</v>
      </c>
      <c r="L742" s="42"/>
      <c r="M742" s="183" t="s">
        <v>32</v>
      </c>
      <c r="N742" s="184" t="s">
        <v>50</v>
      </c>
      <c r="O742" s="67"/>
      <c r="P742" s="185">
        <f>O742*H742</f>
        <v>0</v>
      </c>
      <c r="Q742" s="185">
        <v>0</v>
      </c>
      <c r="R742" s="185">
        <f>Q742*H742</f>
        <v>0</v>
      </c>
      <c r="S742" s="185">
        <v>0.005</v>
      </c>
      <c r="T742" s="186">
        <f>S742*H742</f>
        <v>0.125</v>
      </c>
      <c r="U742" s="37"/>
      <c r="V742" s="37"/>
      <c r="W742" s="37"/>
      <c r="X742" s="37"/>
      <c r="Y742" s="37"/>
      <c r="Z742" s="37"/>
      <c r="AA742" s="37"/>
      <c r="AB742" s="37"/>
      <c r="AC742" s="37"/>
      <c r="AD742" s="37"/>
      <c r="AE742" s="37"/>
      <c r="AR742" s="187" t="s">
        <v>308</v>
      </c>
      <c r="AT742" s="187" t="s">
        <v>163</v>
      </c>
      <c r="AU742" s="187" t="s">
        <v>89</v>
      </c>
      <c r="AY742" s="19" t="s">
        <v>160</v>
      </c>
      <c r="BE742" s="188">
        <f>IF(N742="základní",J742,0)</f>
        <v>0</v>
      </c>
      <c r="BF742" s="188">
        <f>IF(N742="snížená",J742,0)</f>
        <v>0</v>
      </c>
      <c r="BG742" s="188">
        <f>IF(N742="zákl. přenesená",J742,0)</f>
        <v>0</v>
      </c>
      <c r="BH742" s="188">
        <f>IF(N742="sníž. přenesená",J742,0)</f>
        <v>0</v>
      </c>
      <c r="BI742" s="188">
        <f>IF(N742="nulová",J742,0)</f>
        <v>0</v>
      </c>
      <c r="BJ742" s="19" t="s">
        <v>87</v>
      </c>
      <c r="BK742" s="188">
        <f>ROUND(I742*H742,2)</f>
        <v>0</v>
      </c>
      <c r="BL742" s="19" t="s">
        <v>308</v>
      </c>
      <c r="BM742" s="187" t="s">
        <v>1021</v>
      </c>
    </row>
    <row r="743" spans="1:47" s="2" customFormat="1" ht="11.25">
      <c r="A743" s="37"/>
      <c r="B743" s="38"/>
      <c r="C743" s="39"/>
      <c r="D743" s="189" t="s">
        <v>170</v>
      </c>
      <c r="E743" s="39"/>
      <c r="F743" s="190" t="s">
        <v>1022</v>
      </c>
      <c r="G743" s="39"/>
      <c r="H743" s="39"/>
      <c r="I743" s="191"/>
      <c r="J743" s="39"/>
      <c r="K743" s="39"/>
      <c r="L743" s="42"/>
      <c r="M743" s="192"/>
      <c r="N743" s="193"/>
      <c r="O743" s="67"/>
      <c r="P743" s="67"/>
      <c r="Q743" s="67"/>
      <c r="R743" s="67"/>
      <c r="S743" s="67"/>
      <c r="T743" s="68"/>
      <c r="U743" s="37"/>
      <c r="V743" s="37"/>
      <c r="W743" s="37"/>
      <c r="X743" s="37"/>
      <c r="Y743" s="37"/>
      <c r="Z743" s="37"/>
      <c r="AA743" s="37"/>
      <c r="AB743" s="37"/>
      <c r="AC743" s="37"/>
      <c r="AD743" s="37"/>
      <c r="AE743" s="37"/>
      <c r="AT743" s="19" t="s">
        <v>170</v>
      </c>
      <c r="AU743" s="19" t="s">
        <v>89</v>
      </c>
    </row>
    <row r="744" spans="2:51" s="14" customFormat="1" ht="11.25">
      <c r="B744" s="205"/>
      <c r="C744" s="206"/>
      <c r="D744" s="196" t="s">
        <v>172</v>
      </c>
      <c r="E744" s="207" t="s">
        <v>32</v>
      </c>
      <c r="F744" s="208" t="s">
        <v>1023</v>
      </c>
      <c r="G744" s="206"/>
      <c r="H744" s="209">
        <v>25</v>
      </c>
      <c r="I744" s="210"/>
      <c r="J744" s="206"/>
      <c r="K744" s="206"/>
      <c r="L744" s="211"/>
      <c r="M744" s="212"/>
      <c r="N744" s="213"/>
      <c r="O744" s="213"/>
      <c r="P744" s="213"/>
      <c r="Q744" s="213"/>
      <c r="R744" s="213"/>
      <c r="S744" s="213"/>
      <c r="T744" s="214"/>
      <c r="AT744" s="215" t="s">
        <v>172</v>
      </c>
      <c r="AU744" s="215" t="s">
        <v>89</v>
      </c>
      <c r="AV744" s="14" t="s">
        <v>89</v>
      </c>
      <c r="AW744" s="14" t="s">
        <v>40</v>
      </c>
      <c r="AX744" s="14" t="s">
        <v>87</v>
      </c>
      <c r="AY744" s="215" t="s">
        <v>160</v>
      </c>
    </row>
    <row r="745" spans="1:65" s="2" customFormat="1" ht="16.5" customHeight="1">
      <c r="A745" s="37"/>
      <c r="B745" s="38"/>
      <c r="C745" s="176" t="s">
        <v>1024</v>
      </c>
      <c r="D745" s="176" t="s">
        <v>163</v>
      </c>
      <c r="E745" s="177" t="s">
        <v>1025</v>
      </c>
      <c r="F745" s="178" t="s">
        <v>1026</v>
      </c>
      <c r="G745" s="179" t="s">
        <v>477</v>
      </c>
      <c r="H745" s="180">
        <v>14</v>
      </c>
      <c r="I745" s="181"/>
      <c r="J745" s="182">
        <f>ROUND(I745*H745,2)</f>
        <v>0</v>
      </c>
      <c r="K745" s="178" t="s">
        <v>167</v>
      </c>
      <c r="L745" s="42"/>
      <c r="M745" s="183" t="s">
        <v>32</v>
      </c>
      <c r="N745" s="184" t="s">
        <v>50</v>
      </c>
      <c r="O745" s="67"/>
      <c r="P745" s="185">
        <f>O745*H745</f>
        <v>0</v>
      </c>
      <c r="Q745" s="185">
        <v>0</v>
      </c>
      <c r="R745" s="185">
        <f>Q745*H745</f>
        <v>0</v>
      </c>
      <c r="S745" s="185">
        <v>0.007</v>
      </c>
      <c r="T745" s="186">
        <f>S745*H745</f>
        <v>0.098</v>
      </c>
      <c r="U745" s="37"/>
      <c r="V745" s="37"/>
      <c r="W745" s="37"/>
      <c r="X745" s="37"/>
      <c r="Y745" s="37"/>
      <c r="Z745" s="37"/>
      <c r="AA745" s="37"/>
      <c r="AB745" s="37"/>
      <c r="AC745" s="37"/>
      <c r="AD745" s="37"/>
      <c r="AE745" s="37"/>
      <c r="AR745" s="187" t="s">
        <v>308</v>
      </c>
      <c r="AT745" s="187" t="s">
        <v>163</v>
      </c>
      <c r="AU745" s="187" t="s">
        <v>89</v>
      </c>
      <c r="AY745" s="19" t="s">
        <v>160</v>
      </c>
      <c r="BE745" s="188">
        <f>IF(N745="základní",J745,0)</f>
        <v>0</v>
      </c>
      <c r="BF745" s="188">
        <f>IF(N745="snížená",J745,0)</f>
        <v>0</v>
      </c>
      <c r="BG745" s="188">
        <f>IF(N745="zákl. přenesená",J745,0)</f>
        <v>0</v>
      </c>
      <c r="BH745" s="188">
        <f>IF(N745="sníž. přenesená",J745,0)</f>
        <v>0</v>
      </c>
      <c r="BI745" s="188">
        <f>IF(N745="nulová",J745,0)</f>
        <v>0</v>
      </c>
      <c r="BJ745" s="19" t="s">
        <v>87</v>
      </c>
      <c r="BK745" s="188">
        <f>ROUND(I745*H745,2)</f>
        <v>0</v>
      </c>
      <c r="BL745" s="19" t="s">
        <v>308</v>
      </c>
      <c r="BM745" s="187" t="s">
        <v>1027</v>
      </c>
    </row>
    <row r="746" spans="1:47" s="2" customFormat="1" ht="11.25">
      <c r="A746" s="37"/>
      <c r="B746" s="38"/>
      <c r="C746" s="39"/>
      <c r="D746" s="189" t="s">
        <v>170</v>
      </c>
      <c r="E746" s="39"/>
      <c r="F746" s="190" t="s">
        <v>1028</v>
      </c>
      <c r="G746" s="39"/>
      <c r="H746" s="39"/>
      <c r="I746" s="191"/>
      <c r="J746" s="39"/>
      <c r="K746" s="39"/>
      <c r="L746" s="42"/>
      <c r="M746" s="192"/>
      <c r="N746" s="193"/>
      <c r="O746" s="67"/>
      <c r="P746" s="67"/>
      <c r="Q746" s="67"/>
      <c r="R746" s="67"/>
      <c r="S746" s="67"/>
      <c r="T746" s="68"/>
      <c r="U746" s="37"/>
      <c r="V746" s="37"/>
      <c r="W746" s="37"/>
      <c r="X746" s="37"/>
      <c r="Y746" s="37"/>
      <c r="Z746" s="37"/>
      <c r="AA746" s="37"/>
      <c r="AB746" s="37"/>
      <c r="AC746" s="37"/>
      <c r="AD746" s="37"/>
      <c r="AE746" s="37"/>
      <c r="AT746" s="19" t="s">
        <v>170</v>
      </c>
      <c r="AU746" s="19" t="s">
        <v>89</v>
      </c>
    </row>
    <row r="747" spans="2:51" s="14" customFormat="1" ht="11.25">
      <c r="B747" s="205"/>
      <c r="C747" s="206"/>
      <c r="D747" s="196" t="s">
        <v>172</v>
      </c>
      <c r="E747" s="207" t="s">
        <v>32</v>
      </c>
      <c r="F747" s="208" t="s">
        <v>1029</v>
      </c>
      <c r="G747" s="206"/>
      <c r="H747" s="209">
        <v>14</v>
      </c>
      <c r="I747" s="210"/>
      <c r="J747" s="206"/>
      <c r="K747" s="206"/>
      <c r="L747" s="211"/>
      <c r="M747" s="212"/>
      <c r="N747" s="213"/>
      <c r="O747" s="213"/>
      <c r="P747" s="213"/>
      <c r="Q747" s="213"/>
      <c r="R747" s="213"/>
      <c r="S747" s="213"/>
      <c r="T747" s="214"/>
      <c r="AT747" s="215" t="s">
        <v>172</v>
      </c>
      <c r="AU747" s="215" t="s">
        <v>89</v>
      </c>
      <c r="AV747" s="14" t="s">
        <v>89</v>
      </c>
      <c r="AW747" s="14" t="s">
        <v>40</v>
      </c>
      <c r="AX747" s="14" t="s">
        <v>87</v>
      </c>
      <c r="AY747" s="215" t="s">
        <v>160</v>
      </c>
    </row>
    <row r="748" spans="1:65" s="2" customFormat="1" ht="16.5" customHeight="1">
      <c r="A748" s="37"/>
      <c r="B748" s="38"/>
      <c r="C748" s="176" t="s">
        <v>1030</v>
      </c>
      <c r="D748" s="176" t="s">
        <v>163</v>
      </c>
      <c r="E748" s="177" t="s">
        <v>1031</v>
      </c>
      <c r="F748" s="178" t="s">
        <v>1032</v>
      </c>
      <c r="G748" s="179" t="s">
        <v>477</v>
      </c>
      <c r="H748" s="180">
        <v>37</v>
      </c>
      <c r="I748" s="181"/>
      <c r="J748" s="182">
        <f>ROUND(I748*H748,2)</f>
        <v>0</v>
      </c>
      <c r="K748" s="178" t="s">
        <v>32</v>
      </c>
      <c r="L748" s="42"/>
      <c r="M748" s="183" t="s">
        <v>32</v>
      </c>
      <c r="N748" s="184" t="s">
        <v>50</v>
      </c>
      <c r="O748" s="67"/>
      <c r="P748" s="185">
        <f>O748*H748</f>
        <v>0</v>
      </c>
      <c r="Q748" s="185">
        <v>0</v>
      </c>
      <c r="R748" s="185">
        <f>Q748*H748</f>
        <v>0</v>
      </c>
      <c r="S748" s="185">
        <v>0</v>
      </c>
      <c r="T748" s="186">
        <f>S748*H748</f>
        <v>0</v>
      </c>
      <c r="U748" s="37"/>
      <c r="V748" s="37"/>
      <c r="W748" s="37"/>
      <c r="X748" s="37"/>
      <c r="Y748" s="37"/>
      <c r="Z748" s="37"/>
      <c r="AA748" s="37"/>
      <c r="AB748" s="37"/>
      <c r="AC748" s="37"/>
      <c r="AD748" s="37"/>
      <c r="AE748" s="37"/>
      <c r="AR748" s="187" t="s">
        <v>308</v>
      </c>
      <c r="AT748" s="187" t="s">
        <v>163</v>
      </c>
      <c r="AU748" s="187" t="s">
        <v>89</v>
      </c>
      <c r="AY748" s="19" t="s">
        <v>160</v>
      </c>
      <c r="BE748" s="188">
        <f>IF(N748="základní",J748,0)</f>
        <v>0</v>
      </c>
      <c r="BF748" s="188">
        <f>IF(N748="snížená",J748,0)</f>
        <v>0</v>
      </c>
      <c r="BG748" s="188">
        <f>IF(N748="zákl. přenesená",J748,0)</f>
        <v>0</v>
      </c>
      <c r="BH748" s="188">
        <f>IF(N748="sníž. přenesená",J748,0)</f>
        <v>0</v>
      </c>
      <c r="BI748" s="188">
        <f>IF(N748="nulová",J748,0)</f>
        <v>0</v>
      </c>
      <c r="BJ748" s="19" t="s">
        <v>87</v>
      </c>
      <c r="BK748" s="188">
        <f>ROUND(I748*H748,2)</f>
        <v>0</v>
      </c>
      <c r="BL748" s="19" t="s">
        <v>308</v>
      </c>
      <c r="BM748" s="187" t="s">
        <v>1033</v>
      </c>
    </row>
    <row r="749" spans="2:51" s="14" customFormat="1" ht="11.25">
      <c r="B749" s="205"/>
      <c r="C749" s="206"/>
      <c r="D749" s="196" t="s">
        <v>172</v>
      </c>
      <c r="E749" s="207" t="s">
        <v>32</v>
      </c>
      <c r="F749" s="208" t="s">
        <v>1034</v>
      </c>
      <c r="G749" s="206"/>
      <c r="H749" s="209">
        <v>37</v>
      </c>
      <c r="I749" s="210"/>
      <c r="J749" s="206"/>
      <c r="K749" s="206"/>
      <c r="L749" s="211"/>
      <c r="M749" s="212"/>
      <c r="N749" s="213"/>
      <c r="O749" s="213"/>
      <c r="P749" s="213"/>
      <c r="Q749" s="213"/>
      <c r="R749" s="213"/>
      <c r="S749" s="213"/>
      <c r="T749" s="214"/>
      <c r="AT749" s="215" t="s">
        <v>172</v>
      </c>
      <c r="AU749" s="215" t="s">
        <v>89</v>
      </c>
      <c r="AV749" s="14" t="s">
        <v>89</v>
      </c>
      <c r="AW749" s="14" t="s">
        <v>40</v>
      </c>
      <c r="AX749" s="14" t="s">
        <v>87</v>
      </c>
      <c r="AY749" s="215" t="s">
        <v>160</v>
      </c>
    </row>
    <row r="750" spans="1:65" s="2" customFormat="1" ht="16.5" customHeight="1">
      <c r="A750" s="37"/>
      <c r="B750" s="38"/>
      <c r="C750" s="227" t="s">
        <v>1035</v>
      </c>
      <c r="D750" s="227" t="s">
        <v>178</v>
      </c>
      <c r="E750" s="228" t="s">
        <v>1036</v>
      </c>
      <c r="F750" s="229" t="s">
        <v>1037</v>
      </c>
      <c r="G750" s="230" t="s">
        <v>477</v>
      </c>
      <c r="H750" s="231">
        <v>37</v>
      </c>
      <c r="I750" s="232"/>
      <c r="J750" s="233">
        <f>ROUND(I750*H750,2)</f>
        <v>0</v>
      </c>
      <c r="K750" s="229" t="s">
        <v>484</v>
      </c>
      <c r="L750" s="234"/>
      <c r="M750" s="235" t="s">
        <v>32</v>
      </c>
      <c r="N750" s="236" t="s">
        <v>50</v>
      </c>
      <c r="O750" s="67"/>
      <c r="P750" s="185">
        <f>O750*H750</f>
        <v>0</v>
      </c>
      <c r="Q750" s="185">
        <v>0</v>
      </c>
      <c r="R750" s="185">
        <f>Q750*H750</f>
        <v>0</v>
      </c>
      <c r="S750" s="185">
        <v>0</v>
      </c>
      <c r="T750" s="186">
        <f>S750*H750</f>
        <v>0</v>
      </c>
      <c r="U750" s="37"/>
      <c r="V750" s="37"/>
      <c r="W750" s="37"/>
      <c r="X750" s="37"/>
      <c r="Y750" s="37"/>
      <c r="Z750" s="37"/>
      <c r="AA750" s="37"/>
      <c r="AB750" s="37"/>
      <c r="AC750" s="37"/>
      <c r="AD750" s="37"/>
      <c r="AE750" s="37"/>
      <c r="AR750" s="187" t="s">
        <v>467</v>
      </c>
      <c r="AT750" s="187" t="s">
        <v>178</v>
      </c>
      <c r="AU750" s="187" t="s">
        <v>89</v>
      </c>
      <c r="AY750" s="19" t="s">
        <v>160</v>
      </c>
      <c r="BE750" s="188">
        <f>IF(N750="základní",J750,0)</f>
        <v>0</v>
      </c>
      <c r="BF750" s="188">
        <f>IF(N750="snížená",J750,0)</f>
        <v>0</v>
      </c>
      <c r="BG750" s="188">
        <f>IF(N750="zákl. přenesená",J750,0)</f>
        <v>0</v>
      </c>
      <c r="BH750" s="188">
        <f>IF(N750="sníž. přenesená",J750,0)</f>
        <v>0</v>
      </c>
      <c r="BI750" s="188">
        <f>IF(N750="nulová",J750,0)</f>
        <v>0</v>
      </c>
      <c r="BJ750" s="19" t="s">
        <v>87</v>
      </c>
      <c r="BK750" s="188">
        <f>ROUND(I750*H750,2)</f>
        <v>0</v>
      </c>
      <c r="BL750" s="19" t="s">
        <v>308</v>
      </c>
      <c r="BM750" s="187" t="s">
        <v>1038</v>
      </c>
    </row>
    <row r="751" spans="2:51" s="14" customFormat="1" ht="11.25">
      <c r="B751" s="205"/>
      <c r="C751" s="206"/>
      <c r="D751" s="196" t="s">
        <v>172</v>
      </c>
      <c r="E751" s="207" t="s">
        <v>32</v>
      </c>
      <c r="F751" s="208" t="s">
        <v>1034</v>
      </c>
      <c r="G751" s="206"/>
      <c r="H751" s="209">
        <v>37</v>
      </c>
      <c r="I751" s="210"/>
      <c r="J751" s="206"/>
      <c r="K751" s="206"/>
      <c r="L751" s="211"/>
      <c r="M751" s="212"/>
      <c r="N751" s="213"/>
      <c r="O751" s="213"/>
      <c r="P751" s="213"/>
      <c r="Q751" s="213"/>
      <c r="R751" s="213"/>
      <c r="S751" s="213"/>
      <c r="T751" s="214"/>
      <c r="AT751" s="215" t="s">
        <v>172</v>
      </c>
      <c r="AU751" s="215" t="s">
        <v>89</v>
      </c>
      <c r="AV751" s="14" t="s">
        <v>89</v>
      </c>
      <c r="AW751" s="14" t="s">
        <v>40</v>
      </c>
      <c r="AX751" s="14" t="s">
        <v>87</v>
      </c>
      <c r="AY751" s="215" t="s">
        <v>160</v>
      </c>
    </row>
    <row r="752" spans="1:65" s="2" customFormat="1" ht="24.2" customHeight="1">
      <c r="A752" s="37"/>
      <c r="B752" s="38"/>
      <c r="C752" s="176" t="s">
        <v>1039</v>
      </c>
      <c r="D752" s="176" t="s">
        <v>163</v>
      </c>
      <c r="E752" s="177" t="s">
        <v>1040</v>
      </c>
      <c r="F752" s="178" t="s">
        <v>1041</v>
      </c>
      <c r="G752" s="179" t="s">
        <v>477</v>
      </c>
      <c r="H752" s="180">
        <v>9</v>
      </c>
      <c r="I752" s="181"/>
      <c r="J752" s="182">
        <f>ROUND(I752*H752,2)</f>
        <v>0</v>
      </c>
      <c r="K752" s="178" t="s">
        <v>167</v>
      </c>
      <c r="L752" s="42"/>
      <c r="M752" s="183" t="s">
        <v>32</v>
      </c>
      <c r="N752" s="184" t="s">
        <v>50</v>
      </c>
      <c r="O752" s="67"/>
      <c r="P752" s="185">
        <f>O752*H752</f>
        <v>0</v>
      </c>
      <c r="Q752" s="185">
        <v>0</v>
      </c>
      <c r="R752" s="185">
        <f>Q752*H752</f>
        <v>0</v>
      </c>
      <c r="S752" s="185">
        <v>0</v>
      </c>
      <c r="T752" s="186">
        <f>S752*H752</f>
        <v>0</v>
      </c>
      <c r="U752" s="37"/>
      <c r="V752" s="37"/>
      <c r="W752" s="37"/>
      <c r="X752" s="37"/>
      <c r="Y752" s="37"/>
      <c r="Z752" s="37"/>
      <c r="AA752" s="37"/>
      <c r="AB752" s="37"/>
      <c r="AC752" s="37"/>
      <c r="AD752" s="37"/>
      <c r="AE752" s="37"/>
      <c r="AR752" s="187" t="s">
        <v>308</v>
      </c>
      <c r="AT752" s="187" t="s">
        <v>163</v>
      </c>
      <c r="AU752" s="187" t="s">
        <v>89</v>
      </c>
      <c r="AY752" s="19" t="s">
        <v>160</v>
      </c>
      <c r="BE752" s="188">
        <f>IF(N752="základní",J752,0)</f>
        <v>0</v>
      </c>
      <c r="BF752" s="188">
        <f>IF(N752="snížená",J752,0)</f>
        <v>0</v>
      </c>
      <c r="BG752" s="188">
        <f>IF(N752="zákl. přenesená",J752,0)</f>
        <v>0</v>
      </c>
      <c r="BH752" s="188">
        <f>IF(N752="sníž. přenesená",J752,0)</f>
        <v>0</v>
      </c>
      <c r="BI752" s="188">
        <f>IF(N752="nulová",J752,0)</f>
        <v>0</v>
      </c>
      <c r="BJ752" s="19" t="s">
        <v>87</v>
      </c>
      <c r="BK752" s="188">
        <f>ROUND(I752*H752,2)</f>
        <v>0</v>
      </c>
      <c r="BL752" s="19" t="s">
        <v>308</v>
      </c>
      <c r="BM752" s="187" t="s">
        <v>1042</v>
      </c>
    </row>
    <row r="753" spans="1:47" s="2" customFormat="1" ht="11.25">
      <c r="A753" s="37"/>
      <c r="B753" s="38"/>
      <c r="C753" s="39"/>
      <c r="D753" s="189" t="s">
        <v>170</v>
      </c>
      <c r="E753" s="39"/>
      <c r="F753" s="190" t="s">
        <v>1043</v>
      </c>
      <c r="G753" s="39"/>
      <c r="H753" s="39"/>
      <c r="I753" s="191"/>
      <c r="J753" s="39"/>
      <c r="K753" s="39"/>
      <c r="L753" s="42"/>
      <c r="M753" s="192"/>
      <c r="N753" s="193"/>
      <c r="O753" s="67"/>
      <c r="P753" s="67"/>
      <c r="Q753" s="67"/>
      <c r="R753" s="67"/>
      <c r="S753" s="67"/>
      <c r="T753" s="68"/>
      <c r="U753" s="37"/>
      <c r="V753" s="37"/>
      <c r="W753" s="37"/>
      <c r="X753" s="37"/>
      <c r="Y753" s="37"/>
      <c r="Z753" s="37"/>
      <c r="AA753" s="37"/>
      <c r="AB753" s="37"/>
      <c r="AC753" s="37"/>
      <c r="AD753" s="37"/>
      <c r="AE753" s="37"/>
      <c r="AT753" s="19" t="s">
        <v>170</v>
      </c>
      <c r="AU753" s="19" t="s">
        <v>89</v>
      </c>
    </row>
    <row r="754" spans="2:51" s="14" customFormat="1" ht="11.25">
      <c r="B754" s="205"/>
      <c r="C754" s="206"/>
      <c r="D754" s="196" t="s">
        <v>172</v>
      </c>
      <c r="E754" s="207" t="s">
        <v>32</v>
      </c>
      <c r="F754" s="208" t="s">
        <v>1044</v>
      </c>
      <c r="G754" s="206"/>
      <c r="H754" s="209">
        <v>9</v>
      </c>
      <c r="I754" s="210"/>
      <c r="J754" s="206"/>
      <c r="K754" s="206"/>
      <c r="L754" s="211"/>
      <c r="M754" s="212"/>
      <c r="N754" s="213"/>
      <c r="O754" s="213"/>
      <c r="P754" s="213"/>
      <c r="Q754" s="213"/>
      <c r="R754" s="213"/>
      <c r="S754" s="213"/>
      <c r="T754" s="214"/>
      <c r="AT754" s="215" t="s">
        <v>172</v>
      </c>
      <c r="AU754" s="215" t="s">
        <v>89</v>
      </c>
      <c r="AV754" s="14" t="s">
        <v>89</v>
      </c>
      <c r="AW754" s="14" t="s">
        <v>40</v>
      </c>
      <c r="AX754" s="14" t="s">
        <v>87</v>
      </c>
      <c r="AY754" s="215" t="s">
        <v>160</v>
      </c>
    </row>
    <row r="755" spans="1:65" s="2" customFormat="1" ht="24.2" customHeight="1">
      <c r="A755" s="37"/>
      <c r="B755" s="38"/>
      <c r="C755" s="227" t="s">
        <v>1045</v>
      </c>
      <c r="D755" s="227" t="s">
        <v>178</v>
      </c>
      <c r="E755" s="228" t="s">
        <v>1046</v>
      </c>
      <c r="F755" s="229" t="s">
        <v>1047</v>
      </c>
      <c r="G755" s="230" t="s">
        <v>477</v>
      </c>
      <c r="H755" s="231">
        <v>1</v>
      </c>
      <c r="I755" s="232"/>
      <c r="J755" s="233">
        <f aca="true" t="shared" si="10" ref="J755:J761">ROUND(I755*H755,2)</f>
        <v>0</v>
      </c>
      <c r="K755" s="229" t="s">
        <v>484</v>
      </c>
      <c r="L755" s="234"/>
      <c r="M755" s="235" t="s">
        <v>32</v>
      </c>
      <c r="N755" s="236" t="s">
        <v>50</v>
      </c>
      <c r="O755" s="67"/>
      <c r="P755" s="185">
        <f aca="true" t="shared" si="11" ref="P755:P761">O755*H755</f>
        <v>0</v>
      </c>
      <c r="Q755" s="185">
        <v>0.03</v>
      </c>
      <c r="R755" s="185">
        <f aca="true" t="shared" si="12" ref="R755:R761">Q755*H755</f>
        <v>0.03</v>
      </c>
      <c r="S755" s="185">
        <v>0</v>
      </c>
      <c r="T755" s="186">
        <f aca="true" t="shared" si="13" ref="T755:T761">S755*H755</f>
        <v>0</v>
      </c>
      <c r="U755" s="37"/>
      <c r="V755" s="37"/>
      <c r="W755" s="37"/>
      <c r="X755" s="37"/>
      <c r="Y755" s="37"/>
      <c r="Z755" s="37"/>
      <c r="AA755" s="37"/>
      <c r="AB755" s="37"/>
      <c r="AC755" s="37"/>
      <c r="AD755" s="37"/>
      <c r="AE755" s="37"/>
      <c r="AR755" s="187" t="s">
        <v>467</v>
      </c>
      <c r="AT755" s="187" t="s">
        <v>178</v>
      </c>
      <c r="AU755" s="187" t="s">
        <v>89</v>
      </c>
      <c r="AY755" s="19" t="s">
        <v>160</v>
      </c>
      <c r="BE755" s="188">
        <f aca="true" t="shared" si="14" ref="BE755:BE761">IF(N755="základní",J755,0)</f>
        <v>0</v>
      </c>
      <c r="BF755" s="188">
        <f aca="true" t="shared" si="15" ref="BF755:BF761">IF(N755="snížená",J755,0)</f>
        <v>0</v>
      </c>
      <c r="BG755" s="188">
        <f aca="true" t="shared" si="16" ref="BG755:BG761">IF(N755="zákl. přenesená",J755,0)</f>
        <v>0</v>
      </c>
      <c r="BH755" s="188">
        <f aca="true" t="shared" si="17" ref="BH755:BH761">IF(N755="sníž. přenesená",J755,0)</f>
        <v>0</v>
      </c>
      <c r="BI755" s="188">
        <f aca="true" t="shared" si="18" ref="BI755:BI761">IF(N755="nulová",J755,0)</f>
        <v>0</v>
      </c>
      <c r="BJ755" s="19" t="s">
        <v>87</v>
      </c>
      <c r="BK755" s="188">
        <f aca="true" t="shared" si="19" ref="BK755:BK761">ROUND(I755*H755,2)</f>
        <v>0</v>
      </c>
      <c r="BL755" s="19" t="s">
        <v>308</v>
      </c>
      <c r="BM755" s="187" t="s">
        <v>1048</v>
      </c>
    </row>
    <row r="756" spans="1:65" s="2" customFormat="1" ht="24.2" customHeight="1">
      <c r="A756" s="37"/>
      <c r="B756" s="38"/>
      <c r="C756" s="227" t="s">
        <v>1049</v>
      </c>
      <c r="D756" s="227" t="s">
        <v>178</v>
      </c>
      <c r="E756" s="228" t="s">
        <v>1050</v>
      </c>
      <c r="F756" s="229" t="s">
        <v>1051</v>
      </c>
      <c r="G756" s="230" t="s">
        <v>477</v>
      </c>
      <c r="H756" s="231">
        <v>2</v>
      </c>
      <c r="I756" s="232"/>
      <c r="J756" s="233">
        <f t="shared" si="10"/>
        <v>0</v>
      </c>
      <c r="K756" s="229" t="s">
        <v>484</v>
      </c>
      <c r="L756" s="234"/>
      <c r="M756" s="235" t="s">
        <v>32</v>
      </c>
      <c r="N756" s="236" t="s">
        <v>50</v>
      </c>
      <c r="O756" s="67"/>
      <c r="P756" s="185">
        <f t="shared" si="11"/>
        <v>0</v>
      </c>
      <c r="Q756" s="185">
        <v>0.03</v>
      </c>
      <c r="R756" s="185">
        <f t="shared" si="12"/>
        <v>0.06</v>
      </c>
      <c r="S756" s="185">
        <v>0</v>
      </c>
      <c r="T756" s="186">
        <f t="shared" si="13"/>
        <v>0</v>
      </c>
      <c r="U756" s="37"/>
      <c r="V756" s="37"/>
      <c r="W756" s="37"/>
      <c r="X756" s="37"/>
      <c r="Y756" s="37"/>
      <c r="Z756" s="37"/>
      <c r="AA756" s="37"/>
      <c r="AB756" s="37"/>
      <c r="AC756" s="37"/>
      <c r="AD756" s="37"/>
      <c r="AE756" s="37"/>
      <c r="AR756" s="187" t="s">
        <v>467</v>
      </c>
      <c r="AT756" s="187" t="s">
        <v>178</v>
      </c>
      <c r="AU756" s="187" t="s">
        <v>89</v>
      </c>
      <c r="AY756" s="19" t="s">
        <v>160</v>
      </c>
      <c r="BE756" s="188">
        <f t="shared" si="14"/>
        <v>0</v>
      </c>
      <c r="BF756" s="188">
        <f t="shared" si="15"/>
        <v>0</v>
      </c>
      <c r="BG756" s="188">
        <f t="shared" si="16"/>
        <v>0</v>
      </c>
      <c r="BH756" s="188">
        <f t="shared" si="17"/>
        <v>0</v>
      </c>
      <c r="BI756" s="188">
        <f t="shared" si="18"/>
        <v>0</v>
      </c>
      <c r="BJ756" s="19" t="s">
        <v>87</v>
      </c>
      <c r="BK756" s="188">
        <f t="shared" si="19"/>
        <v>0</v>
      </c>
      <c r="BL756" s="19" t="s">
        <v>308</v>
      </c>
      <c r="BM756" s="187" t="s">
        <v>1052</v>
      </c>
    </row>
    <row r="757" spans="1:65" s="2" customFormat="1" ht="24.2" customHeight="1">
      <c r="A757" s="37"/>
      <c r="B757" s="38"/>
      <c r="C757" s="227" t="s">
        <v>1053</v>
      </c>
      <c r="D757" s="227" t="s">
        <v>178</v>
      </c>
      <c r="E757" s="228" t="s">
        <v>1054</v>
      </c>
      <c r="F757" s="229" t="s">
        <v>1051</v>
      </c>
      <c r="G757" s="230" t="s">
        <v>477</v>
      </c>
      <c r="H757" s="231">
        <v>1</v>
      </c>
      <c r="I757" s="232"/>
      <c r="J757" s="233">
        <f t="shared" si="10"/>
        <v>0</v>
      </c>
      <c r="K757" s="229" t="s">
        <v>484</v>
      </c>
      <c r="L757" s="234"/>
      <c r="M757" s="235" t="s">
        <v>32</v>
      </c>
      <c r="N757" s="236" t="s">
        <v>50</v>
      </c>
      <c r="O757" s="67"/>
      <c r="P757" s="185">
        <f t="shared" si="11"/>
        <v>0</v>
      </c>
      <c r="Q757" s="185">
        <v>0.03</v>
      </c>
      <c r="R757" s="185">
        <f t="shared" si="12"/>
        <v>0.03</v>
      </c>
      <c r="S757" s="185">
        <v>0</v>
      </c>
      <c r="T757" s="186">
        <f t="shared" si="13"/>
        <v>0</v>
      </c>
      <c r="U757" s="37"/>
      <c r="V757" s="37"/>
      <c r="W757" s="37"/>
      <c r="X757" s="37"/>
      <c r="Y757" s="37"/>
      <c r="Z757" s="37"/>
      <c r="AA757" s="37"/>
      <c r="AB757" s="37"/>
      <c r="AC757" s="37"/>
      <c r="AD757" s="37"/>
      <c r="AE757" s="37"/>
      <c r="AR757" s="187" t="s">
        <v>467</v>
      </c>
      <c r="AT757" s="187" t="s">
        <v>178</v>
      </c>
      <c r="AU757" s="187" t="s">
        <v>89</v>
      </c>
      <c r="AY757" s="19" t="s">
        <v>160</v>
      </c>
      <c r="BE757" s="188">
        <f t="shared" si="14"/>
        <v>0</v>
      </c>
      <c r="BF757" s="188">
        <f t="shared" si="15"/>
        <v>0</v>
      </c>
      <c r="BG757" s="188">
        <f t="shared" si="16"/>
        <v>0</v>
      </c>
      <c r="BH757" s="188">
        <f t="shared" si="17"/>
        <v>0</v>
      </c>
      <c r="BI757" s="188">
        <f t="shared" si="18"/>
        <v>0</v>
      </c>
      <c r="BJ757" s="19" t="s">
        <v>87</v>
      </c>
      <c r="BK757" s="188">
        <f t="shared" si="19"/>
        <v>0</v>
      </c>
      <c r="BL757" s="19" t="s">
        <v>308</v>
      </c>
      <c r="BM757" s="187" t="s">
        <v>1055</v>
      </c>
    </row>
    <row r="758" spans="1:65" s="2" customFormat="1" ht="24.2" customHeight="1">
      <c r="A758" s="37"/>
      <c r="B758" s="38"/>
      <c r="C758" s="227" t="s">
        <v>1056</v>
      </c>
      <c r="D758" s="227" t="s">
        <v>178</v>
      </c>
      <c r="E758" s="228" t="s">
        <v>1057</v>
      </c>
      <c r="F758" s="229" t="s">
        <v>1047</v>
      </c>
      <c r="G758" s="230" t="s">
        <v>477</v>
      </c>
      <c r="H758" s="231">
        <v>1</v>
      </c>
      <c r="I758" s="232"/>
      <c r="J758" s="233">
        <f t="shared" si="10"/>
        <v>0</v>
      </c>
      <c r="K758" s="229" t="s">
        <v>484</v>
      </c>
      <c r="L758" s="234"/>
      <c r="M758" s="235" t="s">
        <v>32</v>
      </c>
      <c r="N758" s="236" t="s">
        <v>50</v>
      </c>
      <c r="O758" s="67"/>
      <c r="P758" s="185">
        <f t="shared" si="11"/>
        <v>0</v>
      </c>
      <c r="Q758" s="185">
        <v>0.03</v>
      </c>
      <c r="R758" s="185">
        <f t="shared" si="12"/>
        <v>0.03</v>
      </c>
      <c r="S758" s="185">
        <v>0</v>
      </c>
      <c r="T758" s="186">
        <f t="shared" si="13"/>
        <v>0</v>
      </c>
      <c r="U758" s="37"/>
      <c r="V758" s="37"/>
      <c r="W758" s="37"/>
      <c r="X758" s="37"/>
      <c r="Y758" s="37"/>
      <c r="Z758" s="37"/>
      <c r="AA758" s="37"/>
      <c r="AB758" s="37"/>
      <c r="AC758" s="37"/>
      <c r="AD758" s="37"/>
      <c r="AE758" s="37"/>
      <c r="AR758" s="187" t="s">
        <v>467</v>
      </c>
      <c r="AT758" s="187" t="s">
        <v>178</v>
      </c>
      <c r="AU758" s="187" t="s">
        <v>89</v>
      </c>
      <c r="AY758" s="19" t="s">
        <v>160</v>
      </c>
      <c r="BE758" s="188">
        <f t="shared" si="14"/>
        <v>0</v>
      </c>
      <c r="BF758" s="188">
        <f t="shared" si="15"/>
        <v>0</v>
      </c>
      <c r="BG758" s="188">
        <f t="shared" si="16"/>
        <v>0</v>
      </c>
      <c r="BH758" s="188">
        <f t="shared" si="17"/>
        <v>0</v>
      </c>
      <c r="BI758" s="188">
        <f t="shared" si="18"/>
        <v>0</v>
      </c>
      <c r="BJ758" s="19" t="s">
        <v>87</v>
      </c>
      <c r="BK758" s="188">
        <f t="shared" si="19"/>
        <v>0</v>
      </c>
      <c r="BL758" s="19" t="s">
        <v>308</v>
      </c>
      <c r="BM758" s="187" t="s">
        <v>1058</v>
      </c>
    </row>
    <row r="759" spans="1:65" s="2" customFormat="1" ht="24.2" customHeight="1">
      <c r="A759" s="37"/>
      <c r="B759" s="38"/>
      <c r="C759" s="227" t="s">
        <v>1059</v>
      </c>
      <c r="D759" s="227" t="s">
        <v>178</v>
      </c>
      <c r="E759" s="228" t="s">
        <v>1060</v>
      </c>
      <c r="F759" s="229" t="s">
        <v>1047</v>
      </c>
      <c r="G759" s="230" t="s">
        <v>477</v>
      </c>
      <c r="H759" s="231">
        <v>2</v>
      </c>
      <c r="I759" s="232"/>
      <c r="J759" s="233">
        <f t="shared" si="10"/>
        <v>0</v>
      </c>
      <c r="K759" s="229" t="s">
        <v>484</v>
      </c>
      <c r="L759" s="234"/>
      <c r="M759" s="235" t="s">
        <v>32</v>
      </c>
      <c r="N759" s="236" t="s">
        <v>50</v>
      </c>
      <c r="O759" s="67"/>
      <c r="P759" s="185">
        <f t="shared" si="11"/>
        <v>0</v>
      </c>
      <c r="Q759" s="185">
        <v>0.013</v>
      </c>
      <c r="R759" s="185">
        <f t="shared" si="12"/>
        <v>0.026</v>
      </c>
      <c r="S759" s="185">
        <v>0</v>
      </c>
      <c r="T759" s="186">
        <f t="shared" si="13"/>
        <v>0</v>
      </c>
      <c r="U759" s="37"/>
      <c r="V759" s="37"/>
      <c r="W759" s="37"/>
      <c r="X759" s="37"/>
      <c r="Y759" s="37"/>
      <c r="Z759" s="37"/>
      <c r="AA759" s="37"/>
      <c r="AB759" s="37"/>
      <c r="AC759" s="37"/>
      <c r="AD759" s="37"/>
      <c r="AE759" s="37"/>
      <c r="AR759" s="187" t="s">
        <v>467</v>
      </c>
      <c r="AT759" s="187" t="s">
        <v>178</v>
      </c>
      <c r="AU759" s="187" t="s">
        <v>89</v>
      </c>
      <c r="AY759" s="19" t="s">
        <v>160</v>
      </c>
      <c r="BE759" s="188">
        <f t="shared" si="14"/>
        <v>0</v>
      </c>
      <c r="BF759" s="188">
        <f t="shared" si="15"/>
        <v>0</v>
      </c>
      <c r="BG759" s="188">
        <f t="shared" si="16"/>
        <v>0</v>
      </c>
      <c r="BH759" s="188">
        <f t="shared" si="17"/>
        <v>0</v>
      </c>
      <c r="BI759" s="188">
        <f t="shared" si="18"/>
        <v>0</v>
      </c>
      <c r="BJ759" s="19" t="s">
        <v>87</v>
      </c>
      <c r="BK759" s="188">
        <f t="shared" si="19"/>
        <v>0</v>
      </c>
      <c r="BL759" s="19" t="s">
        <v>308</v>
      </c>
      <c r="BM759" s="187" t="s">
        <v>1061</v>
      </c>
    </row>
    <row r="760" spans="1:65" s="2" customFormat="1" ht="24.2" customHeight="1">
      <c r="A760" s="37"/>
      <c r="B760" s="38"/>
      <c r="C760" s="227" t="s">
        <v>1062</v>
      </c>
      <c r="D760" s="227" t="s">
        <v>178</v>
      </c>
      <c r="E760" s="228" t="s">
        <v>1063</v>
      </c>
      <c r="F760" s="229" t="s">
        <v>1051</v>
      </c>
      <c r="G760" s="230" t="s">
        <v>477</v>
      </c>
      <c r="H760" s="231">
        <v>2</v>
      </c>
      <c r="I760" s="232"/>
      <c r="J760" s="233">
        <f t="shared" si="10"/>
        <v>0</v>
      </c>
      <c r="K760" s="229" t="s">
        <v>484</v>
      </c>
      <c r="L760" s="234"/>
      <c r="M760" s="235" t="s">
        <v>32</v>
      </c>
      <c r="N760" s="236" t="s">
        <v>50</v>
      </c>
      <c r="O760" s="67"/>
      <c r="P760" s="185">
        <f t="shared" si="11"/>
        <v>0</v>
      </c>
      <c r="Q760" s="185">
        <v>0.013</v>
      </c>
      <c r="R760" s="185">
        <f t="shared" si="12"/>
        <v>0.026</v>
      </c>
      <c r="S760" s="185">
        <v>0</v>
      </c>
      <c r="T760" s="186">
        <f t="shared" si="13"/>
        <v>0</v>
      </c>
      <c r="U760" s="37"/>
      <c r="V760" s="37"/>
      <c r="W760" s="37"/>
      <c r="X760" s="37"/>
      <c r="Y760" s="37"/>
      <c r="Z760" s="37"/>
      <c r="AA760" s="37"/>
      <c r="AB760" s="37"/>
      <c r="AC760" s="37"/>
      <c r="AD760" s="37"/>
      <c r="AE760" s="37"/>
      <c r="AR760" s="187" t="s">
        <v>467</v>
      </c>
      <c r="AT760" s="187" t="s">
        <v>178</v>
      </c>
      <c r="AU760" s="187" t="s">
        <v>89</v>
      </c>
      <c r="AY760" s="19" t="s">
        <v>160</v>
      </c>
      <c r="BE760" s="188">
        <f t="shared" si="14"/>
        <v>0</v>
      </c>
      <c r="BF760" s="188">
        <f t="shared" si="15"/>
        <v>0</v>
      </c>
      <c r="BG760" s="188">
        <f t="shared" si="16"/>
        <v>0</v>
      </c>
      <c r="BH760" s="188">
        <f t="shared" si="17"/>
        <v>0</v>
      </c>
      <c r="BI760" s="188">
        <f t="shared" si="18"/>
        <v>0</v>
      </c>
      <c r="BJ760" s="19" t="s">
        <v>87</v>
      </c>
      <c r="BK760" s="188">
        <f t="shared" si="19"/>
        <v>0</v>
      </c>
      <c r="BL760" s="19" t="s">
        <v>308</v>
      </c>
      <c r="BM760" s="187" t="s">
        <v>1064</v>
      </c>
    </row>
    <row r="761" spans="1:65" s="2" customFormat="1" ht="24.2" customHeight="1">
      <c r="A761" s="37"/>
      <c r="B761" s="38"/>
      <c r="C761" s="176" t="s">
        <v>1065</v>
      </c>
      <c r="D761" s="176" t="s">
        <v>163</v>
      </c>
      <c r="E761" s="177" t="s">
        <v>1066</v>
      </c>
      <c r="F761" s="178" t="s">
        <v>1067</v>
      </c>
      <c r="G761" s="179" t="s">
        <v>477</v>
      </c>
      <c r="H761" s="180">
        <v>22</v>
      </c>
      <c r="I761" s="181"/>
      <c r="J761" s="182">
        <f t="shared" si="10"/>
        <v>0</v>
      </c>
      <c r="K761" s="178" t="s">
        <v>167</v>
      </c>
      <c r="L761" s="42"/>
      <c r="M761" s="183" t="s">
        <v>32</v>
      </c>
      <c r="N761" s="184" t="s">
        <v>50</v>
      </c>
      <c r="O761" s="67"/>
      <c r="P761" s="185">
        <f t="shared" si="11"/>
        <v>0</v>
      </c>
      <c r="Q761" s="185">
        <v>0</v>
      </c>
      <c r="R761" s="185">
        <f t="shared" si="12"/>
        <v>0</v>
      </c>
      <c r="S761" s="185">
        <v>0</v>
      </c>
      <c r="T761" s="186">
        <f t="shared" si="13"/>
        <v>0</v>
      </c>
      <c r="U761" s="37"/>
      <c r="V761" s="37"/>
      <c r="W761" s="37"/>
      <c r="X761" s="37"/>
      <c r="Y761" s="37"/>
      <c r="Z761" s="37"/>
      <c r="AA761" s="37"/>
      <c r="AB761" s="37"/>
      <c r="AC761" s="37"/>
      <c r="AD761" s="37"/>
      <c r="AE761" s="37"/>
      <c r="AR761" s="187" t="s">
        <v>308</v>
      </c>
      <c r="AT761" s="187" t="s">
        <v>163</v>
      </c>
      <c r="AU761" s="187" t="s">
        <v>89</v>
      </c>
      <c r="AY761" s="19" t="s">
        <v>160</v>
      </c>
      <c r="BE761" s="188">
        <f t="shared" si="14"/>
        <v>0</v>
      </c>
      <c r="BF761" s="188">
        <f t="shared" si="15"/>
        <v>0</v>
      </c>
      <c r="BG761" s="188">
        <f t="shared" si="16"/>
        <v>0</v>
      </c>
      <c r="BH761" s="188">
        <f t="shared" si="17"/>
        <v>0</v>
      </c>
      <c r="BI761" s="188">
        <f t="shared" si="18"/>
        <v>0</v>
      </c>
      <c r="BJ761" s="19" t="s">
        <v>87</v>
      </c>
      <c r="BK761" s="188">
        <f t="shared" si="19"/>
        <v>0</v>
      </c>
      <c r="BL761" s="19" t="s">
        <v>308</v>
      </c>
      <c r="BM761" s="187" t="s">
        <v>1068</v>
      </c>
    </row>
    <row r="762" spans="1:47" s="2" customFormat="1" ht="11.25">
      <c r="A762" s="37"/>
      <c r="B762" s="38"/>
      <c r="C762" s="39"/>
      <c r="D762" s="189" t="s">
        <v>170</v>
      </c>
      <c r="E762" s="39"/>
      <c r="F762" s="190" t="s">
        <v>1069</v>
      </c>
      <c r="G762" s="39"/>
      <c r="H762" s="39"/>
      <c r="I762" s="191"/>
      <c r="J762" s="39"/>
      <c r="K762" s="39"/>
      <c r="L762" s="42"/>
      <c r="M762" s="192"/>
      <c r="N762" s="193"/>
      <c r="O762" s="67"/>
      <c r="P762" s="67"/>
      <c r="Q762" s="67"/>
      <c r="R762" s="67"/>
      <c r="S762" s="67"/>
      <c r="T762" s="68"/>
      <c r="U762" s="37"/>
      <c r="V762" s="37"/>
      <c r="W762" s="37"/>
      <c r="X762" s="37"/>
      <c r="Y762" s="37"/>
      <c r="Z762" s="37"/>
      <c r="AA762" s="37"/>
      <c r="AB762" s="37"/>
      <c r="AC762" s="37"/>
      <c r="AD762" s="37"/>
      <c r="AE762" s="37"/>
      <c r="AT762" s="19" t="s">
        <v>170</v>
      </c>
      <c r="AU762" s="19" t="s">
        <v>89</v>
      </c>
    </row>
    <row r="763" spans="2:51" s="14" customFormat="1" ht="11.25">
      <c r="B763" s="205"/>
      <c r="C763" s="206"/>
      <c r="D763" s="196" t="s">
        <v>172</v>
      </c>
      <c r="E763" s="207" t="s">
        <v>32</v>
      </c>
      <c r="F763" s="208" t="s">
        <v>1070</v>
      </c>
      <c r="G763" s="206"/>
      <c r="H763" s="209">
        <v>22</v>
      </c>
      <c r="I763" s="210"/>
      <c r="J763" s="206"/>
      <c r="K763" s="206"/>
      <c r="L763" s="211"/>
      <c r="M763" s="212"/>
      <c r="N763" s="213"/>
      <c r="O763" s="213"/>
      <c r="P763" s="213"/>
      <c r="Q763" s="213"/>
      <c r="R763" s="213"/>
      <c r="S763" s="213"/>
      <c r="T763" s="214"/>
      <c r="AT763" s="215" t="s">
        <v>172</v>
      </c>
      <c r="AU763" s="215" t="s">
        <v>89</v>
      </c>
      <c r="AV763" s="14" t="s">
        <v>89</v>
      </c>
      <c r="AW763" s="14" t="s">
        <v>40</v>
      </c>
      <c r="AX763" s="14" t="s">
        <v>87</v>
      </c>
      <c r="AY763" s="215" t="s">
        <v>160</v>
      </c>
    </row>
    <row r="764" spans="1:65" s="2" customFormat="1" ht="24.2" customHeight="1">
      <c r="A764" s="37"/>
      <c r="B764" s="38"/>
      <c r="C764" s="227" t="s">
        <v>1071</v>
      </c>
      <c r="D764" s="227" t="s">
        <v>178</v>
      </c>
      <c r="E764" s="228" t="s">
        <v>1072</v>
      </c>
      <c r="F764" s="229" t="s">
        <v>1073</v>
      </c>
      <c r="G764" s="230" t="s">
        <v>477</v>
      </c>
      <c r="H764" s="231">
        <v>3</v>
      </c>
      <c r="I764" s="232"/>
      <c r="J764" s="233">
        <f aca="true" t="shared" si="20" ref="J764:J771">ROUND(I764*H764,2)</f>
        <v>0</v>
      </c>
      <c r="K764" s="229" t="s">
        <v>484</v>
      </c>
      <c r="L764" s="234"/>
      <c r="M764" s="235" t="s">
        <v>32</v>
      </c>
      <c r="N764" s="236" t="s">
        <v>50</v>
      </c>
      <c r="O764" s="67"/>
      <c r="P764" s="185">
        <f aca="true" t="shared" si="21" ref="P764:P771">O764*H764</f>
        <v>0</v>
      </c>
      <c r="Q764" s="185">
        <v>0.013</v>
      </c>
      <c r="R764" s="185">
        <f aca="true" t="shared" si="22" ref="R764:R771">Q764*H764</f>
        <v>0.039</v>
      </c>
      <c r="S764" s="185">
        <v>0</v>
      </c>
      <c r="T764" s="186">
        <f aca="true" t="shared" si="23" ref="T764:T771">S764*H764</f>
        <v>0</v>
      </c>
      <c r="U764" s="37"/>
      <c r="V764" s="37"/>
      <c r="W764" s="37"/>
      <c r="X764" s="37"/>
      <c r="Y764" s="37"/>
      <c r="Z764" s="37"/>
      <c r="AA764" s="37"/>
      <c r="AB764" s="37"/>
      <c r="AC764" s="37"/>
      <c r="AD764" s="37"/>
      <c r="AE764" s="37"/>
      <c r="AR764" s="187" t="s">
        <v>467</v>
      </c>
      <c r="AT764" s="187" t="s">
        <v>178</v>
      </c>
      <c r="AU764" s="187" t="s">
        <v>89</v>
      </c>
      <c r="AY764" s="19" t="s">
        <v>160</v>
      </c>
      <c r="BE764" s="188">
        <f aca="true" t="shared" si="24" ref="BE764:BE771">IF(N764="základní",J764,0)</f>
        <v>0</v>
      </c>
      <c r="BF764" s="188">
        <f aca="true" t="shared" si="25" ref="BF764:BF771">IF(N764="snížená",J764,0)</f>
        <v>0</v>
      </c>
      <c r="BG764" s="188">
        <f aca="true" t="shared" si="26" ref="BG764:BG771">IF(N764="zákl. přenesená",J764,0)</f>
        <v>0</v>
      </c>
      <c r="BH764" s="188">
        <f aca="true" t="shared" si="27" ref="BH764:BH771">IF(N764="sníž. přenesená",J764,0)</f>
        <v>0</v>
      </c>
      <c r="BI764" s="188">
        <f aca="true" t="shared" si="28" ref="BI764:BI771">IF(N764="nulová",J764,0)</f>
        <v>0</v>
      </c>
      <c r="BJ764" s="19" t="s">
        <v>87</v>
      </c>
      <c r="BK764" s="188">
        <f aca="true" t="shared" si="29" ref="BK764:BK771">ROUND(I764*H764,2)</f>
        <v>0</v>
      </c>
      <c r="BL764" s="19" t="s">
        <v>308</v>
      </c>
      <c r="BM764" s="187" t="s">
        <v>1074</v>
      </c>
    </row>
    <row r="765" spans="1:65" s="2" customFormat="1" ht="24.2" customHeight="1">
      <c r="A765" s="37"/>
      <c r="B765" s="38"/>
      <c r="C765" s="227" t="s">
        <v>1075</v>
      </c>
      <c r="D765" s="227" t="s">
        <v>178</v>
      </c>
      <c r="E765" s="228" t="s">
        <v>1076</v>
      </c>
      <c r="F765" s="229" t="s">
        <v>1073</v>
      </c>
      <c r="G765" s="230" t="s">
        <v>477</v>
      </c>
      <c r="H765" s="231">
        <v>2</v>
      </c>
      <c r="I765" s="232"/>
      <c r="J765" s="233">
        <f t="shared" si="20"/>
        <v>0</v>
      </c>
      <c r="K765" s="229" t="s">
        <v>484</v>
      </c>
      <c r="L765" s="234"/>
      <c r="M765" s="235" t="s">
        <v>32</v>
      </c>
      <c r="N765" s="236" t="s">
        <v>50</v>
      </c>
      <c r="O765" s="67"/>
      <c r="P765" s="185">
        <f t="shared" si="21"/>
        <v>0</v>
      </c>
      <c r="Q765" s="185">
        <v>0.013</v>
      </c>
      <c r="R765" s="185">
        <f t="shared" si="22"/>
        <v>0.026</v>
      </c>
      <c r="S765" s="185">
        <v>0</v>
      </c>
      <c r="T765" s="186">
        <f t="shared" si="23"/>
        <v>0</v>
      </c>
      <c r="U765" s="37"/>
      <c r="V765" s="37"/>
      <c r="W765" s="37"/>
      <c r="X765" s="37"/>
      <c r="Y765" s="37"/>
      <c r="Z765" s="37"/>
      <c r="AA765" s="37"/>
      <c r="AB765" s="37"/>
      <c r="AC765" s="37"/>
      <c r="AD765" s="37"/>
      <c r="AE765" s="37"/>
      <c r="AR765" s="187" t="s">
        <v>467</v>
      </c>
      <c r="AT765" s="187" t="s">
        <v>178</v>
      </c>
      <c r="AU765" s="187" t="s">
        <v>89</v>
      </c>
      <c r="AY765" s="19" t="s">
        <v>160</v>
      </c>
      <c r="BE765" s="188">
        <f t="shared" si="24"/>
        <v>0</v>
      </c>
      <c r="BF765" s="188">
        <f t="shared" si="25"/>
        <v>0</v>
      </c>
      <c r="BG765" s="188">
        <f t="shared" si="26"/>
        <v>0</v>
      </c>
      <c r="BH765" s="188">
        <f t="shared" si="27"/>
        <v>0</v>
      </c>
      <c r="BI765" s="188">
        <f t="shared" si="28"/>
        <v>0</v>
      </c>
      <c r="BJ765" s="19" t="s">
        <v>87</v>
      </c>
      <c r="BK765" s="188">
        <f t="shared" si="29"/>
        <v>0</v>
      </c>
      <c r="BL765" s="19" t="s">
        <v>308</v>
      </c>
      <c r="BM765" s="187" t="s">
        <v>1077</v>
      </c>
    </row>
    <row r="766" spans="1:65" s="2" customFormat="1" ht="24.2" customHeight="1">
      <c r="A766" s="37"/>
      <c r="B766" s="38"/>
      <c r="C766" s="227" t="s">
        <v>1078</v>
      </c>
      <c r="D766" s="227" t="s">
        <v>178</v>
      </c>
      <c r="E766" s="228" t="s">
        <v>1079</v>
      </c>
      <c r="F766" s="229" t="s">
        <v>1073</v>
      </c>
      <c r="G766" s="230" t="s">
        <v>477</v>
      </c>
      <c r="H766" s="231">
        <v>2</v>
      </c>
      <c r="I766" s="232"/>
      <c r="J766" s="233">
        <f t="shared" si="20"/>
        <v>0</v>
      </c>
      <c r="K766" s="229" t="s">
        <v>484</v>
      </c>
      <c r="L766" s="234"/>
      <c r="M766" s="235" t="s">
        <v>32</v>
      </c>
      <c r="N766" s="236" t="s">
        <v>50</v>
      </c>
      <c r="O766" s="67"/>
      <c r="P766" s="185">
        <f t="shared" si="21"/>
        <v>0</v>
      </c>
      <c r="Q766" s="185">
        <v>0.013</v>
      </c>
      <c r="R766" s="185">
        <f t="shared" si="22"/>
        <v>0.026</v>
      </c>
      <c r="S766" s="185">
        <v>0</v>
      </c>
      <c r="T766" s="186">
        <f t="shared" si="23"/>
        <v>0</v>
      </c>
      <c r="U766" s="37"/>
      <c r="V766" s="37"/>
      <c r="W766" s="37"/>
      <c r="X766" s="37"/>
      <c r="Y766" s="37"/>
      <c r="Z766" s="37"/>
      <c r="AA766" s="37"/>
      <c r="AB766" s="37"/>
      <c r="AC766" s="37"/>
      <c r="AD766" s="37"/>
      <c r="AE766" s="37"/>
      <c r="AR766" s="187" t="s">
        <v>467</v>
      </c>
      <c r="AT766" s="187" t="s">
        <v>178</v>
      </c>
      <c r="AU766" s="187" t="s">
        <v>89</v>
      </c>
      <c r="AY766" s="19" t="s">
        <v>160</v>
      </c>
      <c r="BE766" s="188">
        <f t="shared" si="24"/>
        <v>0</v>
      </c>
      <c r="BF766" s="188">
        <f t="shared" si="25"/>
        <v>0</v>
      </c>
      <c r="BG766" s="188">
        <f t="shared" si="26"/>
        <v>0</v>
      </c>
      <c r="BH766" s="188">
        <f t="shared" si="27"/>
        <v>0</v>
      </c>
      <c r="BI766" s="188">
        <f t="shared" si="28"/>
        <v>0</v>
      </c>
      <c r="BJ766" s="19" t="s">
        <v>87</v>
      </c>
      <c r="BK766" s="188">
        <f t="shared" si="29"/>
        <v>0</v>
      </c>
      <c r="BL766" s="19" t="s">
        <v>308</v>
      </c>
      <c r="BM766" s="187" t="s">
        <v>1080</v>
      </c>
    </row>
    <row r="767" spans="1:65" s="2" customFormat="1" ht="24.2" customHeight="1">
      <c r="A767" s="37"/>
      <c r="B767" s="38"/>
      <c r="C767" s="227" t="s">
        <v>1081</v>
      </c>
      <c r="D767" s="227" t="s">
        <v>178</v>
      </c>
      <c r="E767" s="228" t="s">
        <v>1082</v>
      </c>
      <c r="F767" s="229" t="s">
        <v>1073</v>
      </c>
      <c r="G767" s="230" t="s">
        <v>477</v>
      </c>
      <c r="H767" s="231">
        <v>2</v>
      </c>
      <c r="I767" s="232"/>
      <c r="J767" s="233">
        <f t="shared" si="20"/>
        <v>0</v>
      </c>
      <c r="K767" s="229" t="s">
        <v>484</v>
      </c>
      <c r="L767" s="234"/>
      <c r="M767" s="235" t="s">
        <v>32</v>
      </c>
      <c r="N767" s="236" t="s">
        <v>50</v>
      </c>
      <c r="O767" s="67"/>
      <c r="P767" s="185">
        <f t="shared" si="21"/>
        <v>0</v>
      </c>
      <c r="Q767" s="185">
        <v>0.013</v>
      </c>
      <c r="R767" s="185">
        <f t="shared" si="22"/>
        <v>0.026</v>
      </c>
      <c r="S767" s="185">
        <v>0</v>
      </c>
      <c r="T767" s="186">
        <f t="shared" si="23"/>
        <v>0</v>
      </c>
      <c r="U767" s="37"/>
      <c r="V767" s="37"/>
      <c r="W767" s="37"/>
      <c r="X767" s="37"/>
      <c r="Y767" s="37"/>
      <c r="Z767" s="37"/>
      <c r="AA767" s="37"/>
      <c r="AB767" s="37"/>
      <c r="AC767" s="37"/>
      <c r="AD767" s="37"/>
      <c r="AE767" s="37"/>
      <c r="AR767" s="187" t="s">
        <v>467</v>
      </c>
      <c r="AT767" s="187" t="s">
        <v>178</v>
      </c>
      <c r="AU767" s="187" t="s">
        <v>89</v>
      </c>
      <c r="AY767" s="19" t="s">
        <v>160</v>
      </c>
      <c r="BE767" s="188">
        <f t="shared" si="24"/>
        <v>0</v>
      </c>
      <c r="BF767" s="188">
        <f t="shared" si="25"/>
        <v>0</v>
      </c>
      <c r="BG767" s="188">
        <f t="shared" si="26"/>
        <v>0</v>
      </c>
      <c r="BH767" s="188">
        <f t="shared" si="27"/>
        <v>0</v>
      </c>
      <c r="BI767" s="188">
        <f t="shared" si="28"/>
        <v>0</v>
      </c>
      <c r="BJ767" s="19" t="s">
        <v>87</v>
      </c>
      <c r="BK767" s="188">
        <f t="shared" si="29"/>
        <v>0</v>
      </c>
      <c r="BL767" s="19" t="s">
        <v>308</v>
      </c>
      <c r="BM767" s="187" t="s">
        <v>1083</v>
      </c>
    </row>
    <row r="768" spans="1:65" s="2" customFormat="1" ht="24.2" customHeight="1">
      <c r="A768" s="37"/>
      <c r="B768" s="38"/>
      <c r="C768" s="227" t="s">
        <v>1084</v>
      </c>
      <c r="D768" s="227" t="s">
        <v>178</v>
      </c>
      <c r="E768" s="228" t="s">
        <v>1085</v>
      </c>
      <c r="F768" s="229" t="s">
        <v>1073</v>
      </c>
      <c r="G768" s="230" t="s">
        <v>477</v>
      </c>
      <c r="H768" s="231">
        <v>1</v>
      </c>
      <c r="I768" s="232"/>
      <c r="J768" s="233">
        <f t="shared" si="20"/>
        <v>0</v>
      </c>
      <c r="K768" s="229" t="s">
        <v>484</v>
      </c>
      <c r="L768" s="234"/>
      <c r="M768" s="235" t="s">
        <v>32</v>
      </c>
      <c r="N768" s="236" t="s">
        <v>50</v>
      </c>
      <c r="O768" s="67"/>
      <c r="P768" s="185">
        <f t="shared" si="21"/>
        <v>0</v>
      </c>
      <c r="Q768" s="185">
        <v>0.013</v>
      </c>
      <c r="R768" s="185">
        <f t="shared" si="22"/>
        <v>0.013</v>
      </c>
      <c r="S768" s="185">
        <v>0</v>
      </c>
      <c r="T768" s="186">
        <f t="shared" si="23"/>
        <v>0</v>
      </c>
      <c r="U768" s="37"/>
      <c r="V768" s="37"/>
      <c r="W768" s="37"/>
      <c r="X768" s="37"/>
      <c r="Y768" s="37"/>
      <c r="Z768" s="37"/>
      <c r="AA768" s="37"/>
      <c r="AB768" s="37"/>
      <c r="AC768" s="37"/>
      <c r="AD768" s="37"/>
      <c r="AE768" s="37"/>
      <c r="AR768" s="187" t="s">
        <v>467</v>
      </c>
      <c r="AT768" s="187" t="s">
        <v>178</v>
      </c>
      <c r="AU768" s="187" t="s">
        <v>89</v>
      </c>
      <c r="AY768" s="19" t="s">
        <v>160</v>
      </c>
      <c r="BE768" s="188">
        <f t="shared" si="24"/>
        <v>0</v>
      </c>
      <c r="BF768" s="188">
        <f t="shared" si="25"/>
        <v>0</v>
      </c>
      <c r="BG768" s="188">
        <f t="shared" si="26"/>
        <v>0</v>
      </c>
      <c r="BH768" s="188">
        <f t="shared" si="27"/>
        <v>0</v>
      </c>
      <c r="BI768" s="188">
        <f t="shared" si="28"/>
        <v>0</v>
      </c>
      <c r="BJ768" s="19" t="s">
        <v>87</v>
      </c>
      <c r="BK768" s="188">
        <f t="shared" si="29"/>
        <v>0</v>
      </c>
      <c r="BL768" s="19" t="s">
        <v>308</v>
      </c>
      <c r="BM768" s="187" t="s">
        <v>1086</v>
      </c>
    </row>
    <row r="769" spans="1:65" s="2" customFormat="1" ht="24.2" customHeight="1">
      <c r="A769" s="37"/>
      <c r="B769" s="38"/>
      <c r="C769" s="227" t="s">
        <v>1087</v>
      </c>
      <c r="D769" s="227" t="s">
        <v>178</v>
      </c>
      <c r="E769" s="228" t="s">
        <v>1088</v>
      </c>
      <c r="F769" s="229" t="s">
        <v>1089</v>
      </c>
      <c r="G769" s="230" t="s">
        <v>477</v>
      </c>
      <c r="H769" s="231">
        <v>6</v>
      </c>
      <c r="I769" s="232"/>
      <c r="J769" s="233">
        <f t="shared" si="20"/>
        <v>0</v>
      </c>
      <c r="K769" s="229" t="s">
        <v>484</v>
      </c>
      <c r="L769" s="234"/>
      <c r="M769" s="235" t="s">
        <v>32</v>
      </c>
      <c r="N769" s="236" t="s">
        <v>50</v>
      </c>
      <c r="O769" s="67"/>
      <c r="P769" s="185">
        <f t="shared" si="21"/>
        <v>0</v>
      </c>
      <c r="Q769" s="185">
        <v>0.05</v>
      </c>
      <c r="R769" s="185">
        <f t="shared" si="22"/>
        <v>0.30000000000000004</v>
      </c>
      <c r="S769" s="185">
        <v>0</v>
      </c>
      <c r="T769" s="186">
        <f t="shared" si="23"/>
        <v>0</v>
      </c>
      <c r="U769" s="37"/>
      <c r="V769" s="37"/>
      <c r="W769" s="37"/>
      <c r="X769" s="37"/>
      <c r="Y769" s="37"/>
      <c r="Z769" s="37"/>
      <c r="AA769" s="37"/>
      <c r="AB769" s="37"/>
      <c r="AC769" s="37"/>
      <c r="AD769" s="37"/>
      <c r="AE769" s="37"/>
      <c r="AR769" s="187" t="s">
        <v>467</v>
      </c>
      <c r="AT769" s="187" t="s">
        <v>178</v>
      </c>
      <c r="AU769" s="187" t="s">
        <v>89</v>
      </c>
      <c r="AY769" s="19" t="s">
        <v>160</v>
      </c>
      <c r="BE769" s="188">
        <f t="shared" si="24"/>
        <v>0</v>
      </c>
      <c r="BF769" s="188">
        <f t="shared" si="25"/>
        <v>0</v>
      </c>
      <c r="BG769" s="188">
        <f t="shared" si="26"/>
        <v>0</v>
      </c>
      <c r="BH769" s="188">
        <f t="shared" si="27"/>
        <v>0</v>
      </c>
      <c r="BI769" s="188">
        <f t="shared" si="28"/>
        <v>0</v>
      </c>
      <c r="BJ769" s="19" t="s">
        <v>87</v>
      </c>
      <c r="BK769" s="188">
        <f t="shared" si="29"/>
        <v>0</v>
      </c>
      <c r="BL769" s="19" t="s">
        <v>308</v>
      </c>
      <c r="BM769" s="187" t="s">
        <v>1090</v>
      </c>
    </row>
    <row r="770" spans="1:65" s="2" customFormat="1" ht="24.2" customHeight="1">
      <c r="A770" s="37"/>
      <c r="B770" s="38"/>
      <c r="C770" s="227" t="s">
        <v>1091</v>
      </c>
      <c r="D770" s="227" t="s">
        <v>178</v>
      </c>
      <c r="E770" s="228" t="s">
        <v>1092</v>
      </c>
      <c r="F770" s="229" t="s">
        <v>1089</v>
      </c>
      <c r="G770" s="230" t="s">
        <v>477</v>
      </c>
      <c r="H770" s="231">
        <v>6</v>
      </c>
      <c r="I770" s="232"/>
      <c r="J770" s="233">
        <f t="shared" si="20"/>
        <v>0</v>
      </c>
      <c r="K770" s="229" t="s">
        <v>484</v>
      </c>
      <c r="L770" s="234"/>
      <c r="M770" s="235" t="s">
        <v>32</v>
      </c>
      <c r="N770" s="236" t="s">
        <v>50</v>
      </c>
      <c r="O770" s="67"/>
      <c r="P770" s="185">
        <f t="shared" si="21"/>
        <v>0</v>
      </c>
      <c r="Q770" s="185">
        <v>0.013</v>
      </c>
      <c r="R770" s="185">
        <f t="shared" si="22"/>
        <v>0.078</v>
      </c>
      <c r="S770" s="185">
        <v>0</v>
      </c>
      <c r="T770" s="186">
        <f t="shared" si="23"/>
        <v>0</v>
      </c>
      <c r="U770" s="37"/>
      <c r="V770" s="37"/>
      <c r="W770" s="37"/>
      <c r="X770" s="37"/>
      <c r="Y770" s="37"/>
      <c r="Z770" s="37"/>
      <c r="AA770" s="37"/>
      <c r="AB770" s="37"/>
      <c r="AC770" s="37"/>
      <c r="AD770" s="37"/>
      <c r="AE770" s="37"/>
      <c r="AR770" s="187" t="s">
        <v>467</v>
      </c>
      <c r="AT770" s="187" t="s">
        <v>178</v>
      </c>
      <c r="AU770" s="187" t="s">
        <v>89</v>
      </c>
      <c r="AY770" s="19" t="s">
        <v>160</v>
      </c>
      <c r="BE770" s="188">
        <f t="shared" si="24"/>
        <v>0</v>
      </c>
      <c r="BF770" s="188">
        <f t="shared" si="25"/>
        <v>0</v>
      </c>
      <c r="BG770" s="188">
        <f t="shared" si="26"/>
        <v>0</v>
      </c>
      <c r="BH770" s="188">
        <f t="shared" si="27"/>
        <v>0</v>
      </c>
      <c r="BI770" s="188">
        <f t="shared" si="28"/>
        <v>0</v>
      </c>
      <c r="BJ770" s="19" t="s">
        <v>87</v>
      </c>
      <c r="BK770" s="188">
        <f t="shared" si="29"/>
        <v>0</v>
      </c>
      <c r="BL770" s="19" t="s">
        <v>308</v>
      </c>
      <c r="BM770" s="187" t="s">
        <v>1093</v>
      </c>
    </row>
    <row r="771" spans="1:65" s="2" customFormat="1" ht="24.2" customHeight="1">
      <c r="A771" s="37"/>
      <c r="B771" s="38"/>
      <c r="C771" s="176" t="s">
        <v>1094</v>
      </c>
      <c r="D771" s="176" t="s">
        <v>163</v>
      </c>
      <c r="E771" s="177" t="s">
        <v>1095</v>
      </c>
      <c r="F771" s="178" t="s">
        <v>1096</v>
      </c>
      <c r="G771" s="179" t="s">
        <v>477</v>
      </c>
      <c r="H771" s="180">
        <v>1</v>
      </c>
      <c r="I771" s="181"/>
      <c r="J771" s="182">
        <f t="shared" si="20"/>
        <v>0</v>
      </c>
      <c r="K771" s="178" t="s">
        <v>167</v>
      </c>
      <c r="L771" s="42"/>
      <c r="M771" s="183" t="s">
        <v>32</v>
      </c>
      <c r="N771" s="184" t="s">
        <v>50</v>
      </c>
      <c r="O771" s="67"/>
      <c r="P771" s="185">
        <f t="shared" si="21"/>
        <v>0</v>
      </c>
      <c r="Q771" s="185">
        <v>0</v>
      </c>
      <c r="R771" s="185">
        <f t="shared" si="22"/>
        <v>0</v>
      </c>
      <c r="S771" s="185">
        <v>0</v>
      </c>
      <c r="T771" s="186">
        <f t="shared" si="23"/>
        <v>0</v>
      </c>
      <c r="U771" s="37"/>
      <c r="V771" s="37"/>
      <c r="W771" s="37"/>
      <c r="X771" s="37"/>
      <c r="Y771" s="37"/>
      <c r="Z771" s="37"/>
      <c r="AA771" s="37"/>
      <c r="AB771" s="37"/>
      <c r="AC771" s="37"/>
      <c r="AD771" s="37"/>
      <c r="AE771" s="37"/>
      <c r="AR771" s="187" t="s">
        <v>308</v>
      </c>
      <c r="AT771" s="187" t="s">
        <v>163</v>
      </c>
      <c r="AU771" s="187" t="s">
        <v>89</v>
      </c>
      <c r="AY771" s="19" t="s">
        <v>160</v>
      </c>
      <c r="BE771" s="188">
        <f t="shared" si="24"/>
        <v>0</v>
      </c>
      <c r="BF771" s="188">
        <f t="shared" si="25"/>
        <v>0</v>
      </c>
      <c r="BG771" s="188">
        <f t="shared" si="26"/>
        <v>0</v>
      </c>
      <c r="BH771" s="188">
        <f t="shared" si="27"/>
        <v>0</v>
      </c>
      <c r="BI771" s="188">
        <f t="shared" si="28"/>
        <v>0</v>
      </c>
      <c r="BJ771" s="19" t="s">
        <v>87</v>
      </c>
      <c r="BK771" s="188">
        <f t="shared" si="29"/>
        <v>0</v>
      </c>
      <c r="BL771" s="19" t="s">
        <v>308</v>
      </c>
      <c r="BM771" s="187" t="s">
        <v>1097</v>
      </c>
    </row>
    <row r="772" spans="1:47" s="2" customFormat="1" ht="11.25">
      <c r="A772" s="37"/>
      <c r="B772" s="38"/>
      <c r="C772" s="39"/>
      <c r="D772" s="189" t="s">
        <v>170</v>
      </c>
      <c r="E772" s="39"/>
      <c r="F772" s="190" t="s">
        <v>1098</v>
      </c>
      <c r="G772" s="39"/>
      <c r="H772" s="39"/>
      <c r="I772" s="191"/>
      <c r="J772" s="39"/>
      <c r="K772" s="39"/>
      <c r="L772" s="42"/>
      <c r="M772" s="192"/>
      <c r="N772" s="193"/>
      <c r="O772" s="67"/>
      <c r="P772" s="67"/>
      <c r="Q772" s="67"/>
      <c r="R772" s="67"/>
      <c r="S772" s="67"/>
      <c r="T772" s="68"/>
      <c r="U772" s="37"/>
      <c r="V772" s="37"/>
      <c r="W772" s="37"/>
      <c r="X772" s="37"/>
      <c r="Y772" s="37"/>
      <c r="Z772" s="37"/>
      <c r="AA772" s="37"/>
      <c r="AB772" s="37"/>
      <c r="AC772" s="37"/>
      <c r="AD772" s="37"/>
      <c r="AE772" s="37"/>
      <c r="AT772" s="19" t="s">
        <v>170</v>
      </c>
      <c r="AU772" s="19" t="s">
        <v>89</v>
      </c>
    </row>
    <row r="773" spans="1:65" s="2" customFormat="1" ht="24.2" customHeight="1">
      <c r="A773" s="37"/>
      <c r="B773" s="38"/>
      <c r="C773" s="227" t="s">
        <v>1099</v>
      </c>
      <c r="D773" s="227" t="s">
        <v>178</v>
      </c>
      <c r="E773" s="228" t="s">
        <v>1100</v>
      </c>
      <c r="F773" s="229" t="s">
        <v>1101</v>
      </c>
      <c r="G773" s="230" t="s">
        <v>477</v>
      </c>
      <c r="H773" s="231">
        <v>1</v>
      </c>
      <c r="I773" s="232"/>
      <c r="J773" s="233">
        <f>ROUND(I773*H773,2)</f>
        <v>0</v>
      </c>
      <c r="K773" s="229" t="s">
        <v>484</v>
      </c>
      <c r="L773" s="234"/>
      <c r="M773" s="235" t="s">
        <v>32</v>
      </c>
      <c r="N773" s="236" t="s">
        <v>50</v>
      </c>
      <c r="O773" s="67"/>
      <c r="P773" s="185">
        <f>O773*H773</f>
        <v>0</v>
      </c>
      <c r="Q773" s="185">
        <v>0.08</v>
      </c>
      <c r="R773" s="185">
        <f>Q773*H773</f>
        <v>0.08</v>
      </c>
      <c r="S773" s="185">
        <v>0</v>
      </c>
      <c r="T773" s="186">
        <f>S773*H773</f>
        <v>0</v>
      </c>
      <c r="U773" s="37"/>
      <c r="V773" s="37"/>
      <c r="W773" s="37"/>
      <c r="X773" s="37"/>
      <c r="Y773" s="37"/>
      <c r="Z773" s="37"/>
      <c r="AA773" s="37"/>
      <c r="AB773" s="37"/>
      <c r="AC773" s="37"/>
      <c r="AD773" s="37"/>
      <c r="AE773" s="37"/>
      <c r="AR773" s="187" t="s">
        <v>467</v>
      </c>
      <c r="AT773" s="187" t="s">
        <v>178</v>
      </c>
      <c r="AU773" s="187" t="s">
        <v>89</v>
      </c>
      <c r="AY773" s="19" t="s">
        <v>160</v>
      </c>
      <c r="BE773" s="188">
        <f>IF(N773="základní",J773,0)</f>
        <v>0</v>
      </c>
      <c r="BF773" s="188">
        <f>IF(N773="snížená",J773,0)</f>
        <v>0</v>
      </c>
      <c r="BG773" s="188">
        <f>IF(N773="zákl. přenesená",J773,0)</f>
        <v>0</v>
      </c>
      <c r="BH773" s="188">
        <f>IF(N773="sníž. přenesená",J773,0)</f>
        <v>0</v>
      </c>
      <c r="BI773" s="188">
        <f>IF(N773="nulová",J773,0)</f>
        <v>0</v>
      </c>
      <c r="BJ773" s="19" t="s">
        <v>87</v>
      </c>
      <c r="BK773" s="188">
        <f>ROUND(I773*H773,2)</f>
        <v>0</v>
      </c>
      <c r="BL773" s="19" t="s">
        <v>308</v>
      </c>
      <c r="BM773" s="187" t="s">
        <v>1102</v>
      </c>
    </row>
    <row r="774" spans="1:65" s="2" customFormat="1" ht="16.5" customHeight="1">
      <c r="A774" s="37"/>
      <c r="B774" s="38"/>
      <c r="C774" s="176" t="s">
        <v>1103</v>
      </c>
      <c r="D774" s="176" t="s">
        <v>163</v>
      </c>
      <c r="E774" s="177" t="s">
        <v>1104</v>
      </c>
      <c r="F774" s="178" t="s">
        <v>1105</v>
      </c>
      <c r="G774" s="179" t="s">
        <v>477</v>
      </c>
      <c r="H774" s="180">
        <v>66</v>
      </c>
      <c r="I774" s="181"/>
      <c r="J774" s="182">
        <f>ROUND(I774*H774,2)</f>
        <v>0</v>
      </c>
      <c r="K774" s="178" t="s">
        <v>167</v>
      </c>
      <c r="L774" s="42"/>
      <c r="M774" s="183" t="s">
        <v>32</v>
      </c>
      <c r="N774" s="184" t="s">
        <v>50</v>
      </c>
      <c r="O774" s="67"/>
      <c r="P774" s="185">
        <f>O774*H774</f>
        <v>0</v>
      </c>
      <c r="Q774" s="185">
        <v>0</v>
      </c>
      <c r="R774" s="185">
        <f>Q774*H774</f>
        <v>0</v>
      </c>
      <c r="S774" s="185">
        <v>0</v>
      </c>
      <c r="T774" s="186">
        <f>S774*H774</f>
        <v>0</v>
      </c>
      <c r="U774" s="37"/>
      <c r="V774" s="37"/>
      <c r="W774" s="37"/>
      <c r="X774" s="37"/>
      <c r="Y774" s="37"/>
      <c r="Z774" s="37"/>
      <c r="AA774" s="37"/>
      <c r="AB774" s="37"/>
      <c r="AC774" s="37"/>
      <c r="AD774" s="37"/>
      <c r="AE774" s="37"/>
      <c r="AR774" s="187" t="s">
        <v>308</v>
      </c>
      <c r="AT774" s="187" t="s">
        <v>163</v>
      </c>
      <c r="AU774" s="187" t="s">
        <v>89</v>
      </c>
      <c r="AY774" s="19" t="s">
        <v>160</v>
      </c>
      <c r="BE774" s="188">
        <f>IF(N774="základní",J774,0)</f>
        <v>0</v>
      </c>
      <c r="BF774" s="188">
        <f>IF(N774="snížená",J774,0)</f>
        <v>0</v>
      </c>
      <c r="BG774" s="188">
        <f>IF(N774="zákl. přenesená",J774,0)</f>
        <v>0</v>
      </c>
      <c r="BH774" s="188">
        <f>IF(N774="sníž. přenesená",J774,0)</f>
        <v>0</v>
      </c>
      <c r="BI774" s="188">
        <f>IF(N774="nulová",J774,0)</f>
        <v>0</v>
      </c>
      <c r="BJ774" s="19" t="s">
        <v>87</v>
      </c>
      <c r="BK774" s="188">
        <f>ROUND(I774*H774,2)</f>
        <v>0</v>
      </c>
      <c r="BL774" s="19" t="s">
        <v>308</v>
      </c>
      <c r="BM774" s="187" t="s">
        <v>1106</v>
      </c>
    </row>
    <row r="775" spans="1:47" s="2" customFormat="1" ht="11.25">
      <c r="A775" s="37"/>
      <c r="B775" s="38"/>
      <c r="C775" s="39"/>
      <c r="D775" s="189" t="s">
        <v>170</v>
      </c>
      <c r="E775" s="39"/>
      <c r="F775" s="190" t="s">
        <v>1107</v>
      </c>
      <c r="G775" s="39"/>
      <c r="H775" s="39"/>
      <c r="I775" s="191"/>
      <c r="J775" s="39"/>
      <c r="K775" s="39"/>
      <c r="L775" s="42"/>
      <c r="M775" s="192"/>
      <c r="N775" s="193"/>
      <c r="O775" s="67"/>
      <c r="P775" s="67"/>
      <c r="Q775" s="67"/>
      <c r="R775" s="67"/>
      <c r="S775" s="67"/>
      <c r="T775" s="68"/>
      <c r="U775" s="37"/>
      <c r="V775" s="37"/>
      <c r="W775" s="37"/>
      <c r="X775" s="37"/>
      <c r="Y775" s="37"/>
      <c r="Z775" s="37"/>
      <c r="AA775" s="37"/>
      <c r="AB775" s="37"/>
      <c r="AC775" s="37"/>
      <c r="AD775" s="37"/>
      <c r="AE775" s="37"/>
      <c r="AT775" s="19" t="s">
        <v>170</v>
      </c>
      <c r="AU775" s="19" t="s">
        <v>89</v>
      </c>
    </row>
    <row r="776" spans="2:51" s="14" customFormat="1" ht="11.25">
      <c r="B776" s="205"/>
      <c r="C776" s="206"/>
      <c r="D776" s="196" t="s">
        <v>172</v>
      </c>
      <c r="E776" s="207" t="s">
        <v>32</v>
      </c>
      <c r="F776" s="208" t="s">
        <v>1108</v>
      </c>
      <c r="G776" s="206"/>
      <c r="H776" s="209">
        <v>66</v>
      </c>
      <c r="I776" s="210"/>
      <c r="J776" s="206"/>
      <c r="K776" s="206"/>
      <c r="L776" s="211"/>
      <c r="M776" s="212"/>
      <c r="N776" s="213"/>
      <c r="O776" s="213"/>
      <c r="P776" s="213"/>
      <c r="Q776" s="213"/>
      <c r="R776" s="213"/>
      <c r="S776" s="213"/>
      <c r="T776" s="214"/>
      <c r="AT776" s="215" t="s">
        <v>172</v>
      </c>
      <c r="AU776" s="215" t="s">
        <v>89</v>
      </c>
      <c r="AV776" s="14" t="s">
        <v>89</v>
      </c>
      <c r="AW776" s="14" t="s">
        <v>40</v>
      </c>
      <c r="AX776" s="14" t="s">
        <v>87</v>
      </c>
      <c r="AY776" s="215" t="s">
        <v>160</v>
      </c>
    </row>
    <row r="777" spans="1:65" s="2" customFormat="1" ht="16.5" customHeight="1">
      <c r="A777" s="37"/>
      <c r="B777" s="38"/>
      <c r="C777" s="227" t="s">
        <v>1109</v>
      </c>
      <c r="D777" s="227" t="s">
        <v>178</v>
      </c>
      <c r="E777" s="228" t="s">
        <v>1110</v>
      </c>
      <c r="F777" s="229" t="s">
        <v>1111</v>
      </c>
      <c r="G777" s="230" t="s">
        <v>477</v>
      </c>
      <c r="H777" s="231">
        <v>8</v>
      </c>
      <c r="I777" s="232"/>
      <c r="J777" s="233">
        <f>ROUND(I777*H777,2)</f>
        <v>0</v>
      </c>
      <c r="K777" s="229" t="s">
        <v>484</v>
      </c>
      <c r="L777" s="234"/>
      <c r="M777" s="235" t="s">
        <v>32</v>
      </c>
      <c r="N777" s="236" t="s">
        <v>50</v>
      </c>
      <c r="O777" s="67"/>
      <c r="P777" s="185">
        <f>O777*H777</f>
        <v>0</v>
      </c>
      <c r="Q777" s="185">
        <v>0.0005</v>
      </c>
      <c r="R777" s="185">
        <f>Q777*H777</f>
        <v>0.004</v>
      </c>
      <c r="S777" s="185">
        <v>0</v>
      </c>
      <c r="T777" s="186">
        <f>S777*H777</f>
        <v>0</v>
      </c>
      <c r="U777" s="37"/>
      <c r="V777" s="37"/>
      <c r="W777" s="37"/>
      <c r="X777" s="37"/>
      <c r="Y777" s="37"/>
      <c r="Z777" s="37"/>
      <c r="AA777" s="37"/>
      <c r="AB777" s="37"/>
      <c r="AC777" s="37"/>
      <c r="AD777" s="37"/>
      <c r="AE777" s="37"/>
      <c r="AR777" s="187" t="s">
        <v>467</v>
      </c>
      <c r="AT777" s="187" t="s">
        <v>178</v>
      </c>
      <c r="AU777" s="187" t="s">
        <v>89</v>
      </c>
      <c r="AY777" s="19" t="s">
        <v>160</v>
      </c>
      <c r="BE777" s="188">
        <f>IF(N777="základní",J777,0)</f>
        <v>0</v>
      </c>
      <c r="BF777" s="188">
        <f>IF(N777="snížená",J777,0)</f>
        <v>0</v>
      </c>
      <c r="BG777" s="188">
        <f>IF(N777="zákl. přenesená",J777,0)</f>
        <v>0</v>
      </c>
      <c r="BH777" s="188">
        <f>IF(N777="sníž. přenesená",J777,0)</f>
        <v>0</v>
      </c>
      <c r="BI777" s="188">
        <f>IF(N777="nulová",J777,0)</f>
        <v>0</v>
      </c>
      <c r="BJ777" s="19" t="s">
        <v>87</v>
      </c>
      <c r="BK777" s="188">
        <f>ROUND(I777*H777,2)</f>
        <v>0</v>
      </c>
      <c r="BL777" s="19" t="s">
        <v>308</v>
      </c>
      <c r="BM777" s="187" t="s">
        <v>1112</v>
      </c>
    </row>
    <row r="778" spans="2:51" s="14" customFormat="1" ht="11.25">
      <c r="B778" s="205"/>
      <c r="C778" s="206"/>
      <c r="D778" s="196" t="s">
        <v>172</v>
      </c>
      <c r="E778" s="207" t="s">
        <v>32</v>
      </c>
      <c r="F778" s="208" t="s">
        <v>1113</v>
      </c>
      <c r="G778" s="206"/>
      <c r="H778" s="209">
        <v>8</v>
      </c>
      <c r="I778" s="210"/>
      <c r="J778" s="206"/>
      <c r="K778" s="206"/>
      <c r="L778" s="211"/>
      <c r="M778" s="212"/>
      <c r="N778" s="213"/>
      <c r="O778" s="213"/>
      <c r="P778" s="213"/>
      <c r="Q778" s="213"/>
      <c r="R778" s="213"/>
      <c r="S778" s="213"/>
      <c r="T778" s="214"/>
      <c r="AT778" s="215" t="s">
        <v>172</v>
      </c>
      <c r="AU778" s="215" t="s">
        <v>89</v>
      </c>
      <c r="AV778" s="14" t="s">
        <v>89</v>
      </c>
      <c r="AW778" s="14" t="s">
        <v>40</v>
      </c>
      <c r="AX778" s="14" t="s">
        <v>87</v>
      </c>
      <c r="AY778" s="215" t="s">
        <v>160</v>
      </c>
    </row>
    <row r="779" spans="1:65" s="2" customFormat="1" ht="16.5" customHeight="1">
      <c r="A779" s="37"/>
      <c r="B779" s="38"/>
      <c r="C779" s="227" t="s">
        <v>1114</v>
      </c>
      <c r="D779" s="227" t="s">
        <v>178</v>
      </c>
      <c r="E779" s="228" t="s">
        <v>1115</v>
      </c>
      <c r="F779" s="229" t="s">
        <v>1116</v>
      </c>
      <c r="G779" s="230" t="s">
        <v>477</v>
      </c>
      <c r="H779" s="231">
        <v>10</v>
      </c>
      <c r="I779" s="232"/>
      <c r="J779" s="233">
        <f>ROUND(I779*H779,2)</f>
        <v>0</v>
      </c>
      <c r="K779" s="229" t="s">
        <v>484</v>
      </c>
      <c r="L779" s="234"/>
      <c r="M779" s="235" t="s">
        <v>32</v>
      </c>
      <c r="N779" s="236" t="s">
        <v>50</v>
      </c>
      <c r="O779" s="67"/>
      <c r="P779" s="185">
        <f>O779*H779</f>
        <v>0</v>
      </c>
      <c r="Q779" s="185">
        <v>0.0005</v>
      </c>
      <c r="R779" s="185">
        <f>Q779*H779</f>
        <v>0.005</v>
      </c>
      <c r="S779" s="185">
        <v>0</v>
      </c>
      <c r="T779" s="186">
        <f>S779*H779</f>
        <v>0</v>
      </c>
      <c r="U779" s="37"/>
      <c r="V779" s="37"/>
      <c r="W779" s="37"/>
      <c r="X779" s="37"/>
      <c r="Y779" s="37"/>
      <c r="Z779" s="37"/>
      <c r="AA779" s="37"/>
      <c r="AB779" s="37"/>
      <c r="AC779" s="37"/>
      <c r="AD779" s="37"/>
      <c r="AE779" s="37"/>
      <c r="AR779" s="187" t="s">
        <v>467</v>
      </c>
      <c r="AT779" s="187" t="s">
        <v>178</v>
      </c>
      <c r="AU779" s="187" t="s">
        <v>89</v>
      </c>
      <c r="AY779" s="19" t="s">
        <v>160</v>
      </c>
      <c r="BE779" s="188">
        <f>IF(N779="základní",J779,0)</f>
        <v>0</v>
      </c>
      <c r="BF779" s="188">
        <f>IF(N779="snížená",J779,0)</f>
        <v>0</v>
      </c>
      <c r="BG779" s="188">
        <f>IF(N779="zákl. přenesená",J779,0)</f>
        <v>0</v>
      </c>
      <c r="BH779" s="188">
        <f>IF(N779="sníž. přenesená",J779,0)</f>
        <v>0</v>
      </c>
      <c r="BI779" s="188">
        <f>IF(N779="nulová",J779,0)</f>
        <v>0</v>
      </c>
      <c r="BJ779" s="19" t="s">
        <v>87</v>
      </c>
      <c r="BK779" s="188">
        <f>ROUND(I779*H779,2)</f>
        <v>0</v>
      </c>
      <c r="BL779" s="19" t="s">
        <v>308</v>
      </c>
      <c r="BM779" s="187" t="s">
        <v>1117</v>
      </c>
    </row>
    <row r="780" spans="2:51" s="14" customFormat="1" ht="11.25">
      <c r="B780" s="205"/>
      <c r="C780" s="206"/>
      <c r="D780" s="196" t="s">
        <v>172</v>
      </c>
      <c r="E780" s="207" t="s">
        <v>32</v>
      </c>
      <c r="F780" s="208" t="s">
        <v>1118</v>
      </c>
      <c r="G780" s="206"/>
      <c r="H780" s="209">
        <v>10</v>
      </c>
      <c r="I780" s="210"/>
      <c r="J780" s="206"/>
      <c r="K780" s="206"/>
      <c r="L780" s="211"/>
      <c r="M780" s="212"/>
      <c r="N780" s="213"/>
      <c r="O780" s="213"/>
      <c r="P780" s="213"/>
      <c r="Q780" s="213"/>
      <c r="R780" s="213"/>
      <c r="S780" s="213"/>
      <c r="T780" s="214"/>
      <c r="AT780" s="215" t="s">
        <v>172</v>
      </c>
      <c r="AU780" s="215" t="s">
        <v>89</v>
      </c>
      <c r="AV780" s="14" t="s">
        <v>89</v>
      </c>
      <c r="AW780" s="14" t="s">
        <v>40</v>
      </c>
      <c r="AX780" s="14" t="s">
        <v>87</v>
      </c>
      <c r="AY780" s="215" t="s">
        <v>160</v>
      </c>
    </row>
    <row r="781" spans="1:65" s="2" customFormat="1" ht="16.5" customHeight="1">
      <c r="A781" s="37"/>
      <c r="B781" s="38"/>
      <c r="C781" s="227" t="s">
        <v>1119</v>
      </c>
      <c r="D781" s="227" t="s">
        <v>178</v>
      </c>
      <c r="E781" s="228" t="s">
        <v>1120</v>
      </c>
      <c r="F781" s="229" t="s">
        <v>1121</v>
      </c>
      <c r="G781" s="230" t="s">
        <v>477</v>
      </c>
      <c r="H781" s="231">
        <v>24</v>
      </c>
      <c r="I781" s="232"/>
      <c r="J781" s="233">
        <f>ROUND(I781*H781,2)</f>
        <v>0</v>
      </c>
      <c r="K781" s="229" t="s">
        <v>484</v>
      </c>
      <c r="L781" s="234"/>
      <c r="M781" s="235" t="s">
        <v>32</v>
      </c>
      <c r="N781" s="236" t="s">
        <v>50</v>
      </c>
      <c r="O781" s="67"/>
      <c r="P781" s="185">
        <f>O781*H781</f>
        <v>0</v>
      </c>
      <c r="Q781" s="185">
        <v>0.0006</v>
      </c>
      <c r="R781" s="185">
        <f>Q781*H781</f>
        <v>0.0144</v>
      </c>
      <c r="S781" s="185">
        <v>0</v>
      </c>
      <c r="T781" s="186">
        <f>S781*H781</f>
        <v>0</v>
      </c>
      <c r="U781" s="37"/>
      <c r="V781" s="37"/>
      <c r="W781" s="37"/>
      <c r="X781" s="37"/>
      <c r="Y781" s="37"/>
      <c r="Z781" s="37"/>
      <c r="AA781" s="37"/>
      <c r="AB781" s="37"/>
      <c r="AC781" s="37"/>
      <c r="AD781" s="37"/>
      <c r="AE781" s="37"/>
      <c r="AR781" s="187" t="s">
        <v>467</v>
      </c>
      <c r="AT781" s="187" t="s">
        <v>178</v>
      </c>
      <c r="AU781" s="187" t="s">
        <v>89</v>
      </c>
      <c r="AY781" s="19" t="s">
        <v>160</v>
      </c>
      <c r="BE781" s="188">
        <f>IF(N781="základní",J781,0)</f>
        <v>0</v>
      </c>
      <c r="BF781" s="188">
        <f>IF(N781="snížená",J781,0)</f>
        <v>0</v>
      </c>
      <c r="BG781" s="188">
        <f>IF(N781="zákl. přenesená",J781,0)</f>
        <v>0</v>
      </c>
      <c r="BH781" s="188">
        <f>IF(N781="sníž. přenesená",J781,0)</f>
        <v>0</v>
      </c>
      <c r="BI781" s="188">
        <f>IF(N781="nulová",J781,0)</f>
        <v>0</v>
      </c>
      <c r="BJ781" s="19" t="s">
        <v>87</v>
      </c>
      <c r="BK781" s="188">
        <f>ROUND(I781*H781,2)</f>
        <v>0</v>
      </c>
      <c r="BL781" s="19" t="s">
        <v>308</v>
      </c>
      <c r="BM781" s="187" t="s">
        <v>1122</v>
      </c>
    </row>
    <row r="782" spans="2:51" s="14" customFormat="1" ht="11.25">
      <c r="B782" s="205"/>
      <c r="C782" s="206"/>
      <c r="D782" s="196" t="s">
        <v>172</v>
      </c>
      <c r="E782" s="207" t="s">
        <v>32</v>
      </c>
      <c r="F782" s="208" t="s">
        <v>1123</v>
      </c>
      <c r="G782" s="206"/>
      <c r="H782" s="209">
        <v>20</v>
      </c>
      <c r="I782" s="210"/>
      <c r="J782" s="206"/>
      <c r="K782" s="206"/>
      <c r="L782" s="211"/>
      <c r="M782" s="212"/>
      <c r="N782" s="213"/>
      <c r="O782" s="213"/>
      <c r="P782" s="213"/>
      <c r="Q782" s="213"/>
      <c r="R782" s="213"/>
      <c r="S782" s="213"/>
      <c r="T782" s="214"/>
      <c r="AT782" s="215" t="s">
        <v>172</v>
      </c>
      <c r="AU782" s="215" t="s">
        <v>89</v>
      </c>
      <c r="AV782" s="14" t="s">
        <v>89</v>
      </c>
      <c r="AW782" s="14" t="s">
        <v>40</v>
      </c>
      <c r="AX782" s="14" t="s">
        <v>79</v>
      </c>
      <c r="AY782" s="215" t="s">
        <v>160</v>
      </c>
    </row>
    <row r="783" spans="2:51" s="14" customFormat="1" ht="11.25">
      <c r="B783" s="205"/>
      <c r="C783" s="206"/>
      <c r="D783" s="196" t="s">
        <v>172</v>
      </c>
      <c r="E783" s="207" t="s">
        <v>32</v>
      </c>
      <c r="F783" s="208" t="s">
        <v>1124</v>
      </c>
      <c r="G783" s="206"/>
      <c r="H783" s="209">
        <v>4</v>
      </c>
      <c r="I783" s="210"/>
      <c r="J783" s="206"/>
      <c r="K783" s="206"/>
      <c r="L783" s="211"/>
      <c r="M783" s="212"/>
      <c r="N783" s="213"/>
      <c r="O783" s="213"/>
      <c r="P783" s="213"/>
      <c r="Q783" s="213"/>
      <c r="R783" s="213"/>
      <c r="S783" s="213"/>
      <c r="T783" s="214"/>
      <c r="AT783" s="215" t="s">
        <v>172</v>
      </c>
      <c r="AU783" s="215" t="s">
        <v>89</v>
      </c>
      <c r="AV783" s="14" t="s">
        <v>89</v>
      </c>
      <c r="AW783" s="14" t="s">
        <v>40</v>
      </c>
      <c r="AX783" s="14" t="s">
        <v>79</v>
      </c>
      <c r="AY783" s="215" t="s">
        <v>160</v>
      </c>
    </row>
    <row r="784" spans="2:51" s="15" customFormat="1" ht="11.25">
      <c r="B784" s="216"/>
      <c r="C784" s="217"/>
      <c r="D784" s="196" t="s">
        <v>172</v>
      </c>
      <c r="E784" s="218" t="s">
        <v>32</v>
      </c>
      <c r="F784" s="219" t="s">
        <v>177</v>
      </c>
      <c r="G784" s="217"/>
      <c r="H784" s="220">
        <v>24</v>
      </c>
      <c r="I784" s="221"/>
      <c r="J784" s="217"/>
      <c r="K784" s="217"/>
      <c r="L784" s="222"/>
      <c r="M784" s="223"/>
      <c r="N784" s="224"/>
      <c r="O784" s="224"/>
      <c r="P784" s="224"/>
      <c r="Q784" s="224"/>
      <c r="R784" s="224"/>
      <c r="S784" s="224"/>
      <c r="T784" s="225"/>
      <c r="AT784" s="226" t="s">
        <v>172</v>
      </c>
      <c r="AU784" s="226" t="s">
        <v>89</v>
      </c>
      <c r="AV784" s="15" t="s">
        <v>168</v>
      </c>
      <c r="AW784" s="15" t="s">
        <v>40</v>
      </c>
      <c r="AX784" s="15" t="s">
        <v>87</v>
      </c>
      <c r="AY784" s="226" t="s">
        <v>160</v>
      </c>
    </row>
    <row r="785" spans="1:65" s="2" customFormat="1" ht="16.5" customHeight="1">
      <c r="A785" s="37"/>
      <c r="B785" s="38"/>
      <c r="C785" s="227" t="s">
        <v>1125</v>
      </c>
      <c r="D785" s="227" t="s">
        <v>178</v>
      </c>
      <c r="E785" s="228" t="s">
        <v>1126</v>
      </c>
      <c r="F785" s="229" t="s">
        <v>1127</v>
      </c>
      <c r="G785" s="230" t="s">
        <v>477</v>
      </c>
      <c r="H785" s="231">
        <v>24</v>
      </c>
      <c r="I785" s="232"/>
      <c r="J785" s="233">
        <f>ROUND(I785*H785,2)</f>
        <v>0</v>
      </c>
      <c r="K785" s="229" t="s">
        <v>484</v>
      </c>
      <c r="L785" s="234"/>
      <c r="M785" s="235" t="s">
        <v>32</v>
      </c>
      <c r="N785" s="236" t="s">
        <v>50</v>
      </c>
      <c r="O785" s="67"/>
      <c r="P785" s="185">
        <f>O785*H785</f>
        <v>0</v>
      </c>
      <c r="Q785" s="185">
        <v>0.0006</v>
      </c>
      <c r="R785" s="185">
        <f>Q785*H785</f>
        <v>0.0144</v>
      </c>
      <c r="S785" s="185">
        <v>0</v>
      </c>
      <c r="T785" s="186">
        <f>S785*H785</f>
        <v>0</v>
      </c>
      <c r="U785" s="37"/>
      <c r="V785" s="37"/>
      <c r="W785" s="37"/>
      <c r="X785" s="37"/>
      <c r="Y785" s="37"/>
      <c r="Z785" s="37"/>
      <c r="AA785" s="37"/>
      <c r="AB785" s="37"/>
      <c r="AC785" s="37"/>
      <c r="AD785" s="37"/>
      <c r="AE785" s="37"/>
      <c r="AR785" s="187" t="s">
        <v>467</v>
      </c>
      <c r="AT785" s="187" t="s">
        <v>178</v>
      </c>
      <c r="AU785" s="187" t="s">
        <v>89</v>
      </c>
      <c r="AY785" s="19" t="s">
        <v>160</v>
      </c>
      <c r="BE785" s="188">
        <f>IF(N785="základní",J785,0)</f>
        <v>0</v>
      </c>
      <c r="BF785" s="188">
        <f>IF(N785="snížená",J785,0)</f>
        <v>0</v>
      </c>
      <c r="BG785" s="188">
        <f>IF(N785="zákl. přenesená",J785,0)</f>
        <v>0</v>
      </c>
      <c r="BH785" s="188">
        <f>IF(N785="sníž. přenesená",J785,0)</f>
        <v>0</v>
      </c>
      <c r="BI785" s="188">
        <f>IF(N785="nulová",J785,0)</f>
        <v>0</v>
      </c>
      <c r="BJ785" s="19" t="s">
        <v>87</v>
      </c>
      <c r="BK785" s="188">
        <f>ROUND(I785*H785,2)</f>
        <v>0</v>
      </c>
      <c r="BL785" s="19" t="s">
        <v>308</v>
      </c>
      <c r="BM785" s="187" t="s">
        <v>1128</v>
      </c>
    </row>
    <row r="786" spans="2:51" s="14" customFormat="1" ht="11.25">
      <c r="B786" s="205"/>
      <c r="C786" s="206"/>
      <c r="D786" s="196" t="s">
        <v>172</v>
      </c>
      <c r="E786" s="207" t="s">
        <v>32</v>
      </c>
      <c r="F786" s="208" t="s">
        <v>1129</v>
      </c>
      <c r="G786" s="206"/>
      <c r="H786" s="209">
        <v>24</v>
      </c>
      <c r="I786" s="210"/>
      <c r="J786" s="206"/>
      <c r="K786" s="206"/>
      <c r="L786" s="211"/>
      <c r="M786" s="212"/>
      <c r="N786" s="213"/>
      <c r="O786" s="213"/>
      <c r="P786" s="213"/>
      <c r="Q786" s="213"/>
      <c r="R786" s="213"/>
      <c r="S786" s="213"/>
      <c r="T786" s="214"/>
      <c r="AT786" s="215" t="s">
        <v>172</v>
      </c>
      <c r="AU786" s="215" t="s">
        <v>89</v>
      </c>
      <c r="AV786" s="14" t="s">
        <v>89</v>
      </c>
      <c r="AW786" s="14" t="s">
        <v>40</v>
      </c>
      <c r="AX786" s="14" t="s">
        <v>87</v>
      </c>
      <c r="AY786" s="215" t="s">
        <v>160</v>
      </c>
    </row>
    <row r="787" spans="1:65" s="2" customFormat="1" ht="16.5" customHeight="1">
      <c r="A787" s="37"/>
      <c r="B787" s="38"/>
      <c r="C787" s="176" t="s">
        <v>1130</v>
      </c>
      <c r="D787" s="176" t="s">
        <v>163</v>
      </c>
      <c r="E787" s="177" t="s">
        <v>1131</v>
      </c>
      <c r="F787" s="178" t="s">
        <v>1132</v>
      </c>
      <c r="G787" s="179" t="s">
        <v>477</v>
      </c>
      <c r="H787" s="180">
        <v>19</v>
      </c>
      <c r="I787" s="181"/>
      <c r="J787" s="182">
        <f>ROUND(I787*H787,2)</f>
        <v>0</v>
      </c>
      <c r="K787" s="178" t="s">
        <v>167</v>
      </c>
      <c r="L787" s="42"/>
      <c r="M787" s="183" t="s">
        <v>32</v>
      </c>
      <c r="N787" s="184" t="s">
        <v>50</v>
      </c>
      <c r="O787" s="67"/>
      <c r="P787" s="185">
        <f>O787*H787</f>
        <v>0</v>
      </c>
      <c r="Q787" s="185">
        <v>0</v>
      </c>
      <c r="R787" s="185">
        <f>Q787*H787</f>
        <v>0</v>
      </c>
      <c r="S787" s="185">
        <v>0.00075</v>
      </c>
      <c r="T787" s="186">
        <f>S787*H787</f>
        <v>0.01425</v>
      </c>
      <c r="U787" s="37"/>
      <c r="V787" s="37"/>
      <c r="W787" s="37"/>
      <c r="X787" s="37"/>
      <c r="Y787" s="37"/>
      <c r="Z787" s="37"/>
      <c r="AA787" s="37"/>
      <c r="AB787" s="37"/>
      <c r="AC787" s="37"/>
      <c r="AD787" s="37"/>
      <c r="AE787" s="37"/>
      <c r="AR787" s="187" t="s">
        <v>308</v>
      </c>
      <c r="AT787" s="187" t="s">
        <v>163</v>
      </c>
      <c r="AU787" s="187" t="s">
        <v>89</v>
      </c>
      <c r="AY787" s="19" t="s">
        <v>160</v>
      </c>
      <c r="BE787" s="188">
        <f>IF(N787="základní",J787,0)</f>
        <v>0</v>
      </c>
      <c r="BF787" s="188">
        <f>IF(N787="snížená",J787,0)</f>
        <v>0</v>
      </c>
      <c r="BG787" s="188">
        <f>IF(N787="zákl. přenesená",J787,0)</f>
        <v>0</v>
      </c>
      <c r="BH787" s="188">
        <f>IF(N787="sníž. přenesená",J787,0)</f>
        <v>0</v>
      </c>
      <c r="BI787" s="188">
        <f>IF(N787="nulová",J787,0)</f>
        <v>0</v>
      </c>
      <c r="BJ787" s="19" t="s">
        <v>87</v>
      </c>
      <c r="BK787" s="188">
        <f>ROUND(I787*H787,2)</f>
        <v>0</v>
      </c>
      <c r="BL787" s="19" t="s">
        <v>308</v>
      </c>
      <c r="BM787" s="187" t="s">
        <v>1133</v>
      </c>
    </row>
    <row r="788" spans="1:47" s="2" customFormat="1" ht="11.25">
      <c r="A788" s="37"/>
      <c r="B788" s="38"/>
      <c r="C788" s="39"/>
      <c r="D788" s="189" t="s">
        <v>170</v>
      </c>
      <c r="E788" s="39"/>
      <c r="F788" s="190" t="s">
        <v>1134</v>
      </c>
      <c r="G788" s="39"/>
      <c r="H788" s="39"/>
      <c r="I788" s="191"/>
      <c r="J788" s="39"/>
      <c r="K788" s="39"/>
      <c r="L788" s="42"/>
      <c r="M788" s="192"/>
      <c r="N788" s="193"/>
      <c r="O788" s="67"/>
      <c r="P788" s="67"/>
      <c r="Q788" s="67"/>
      <c r="R788" s="67"/>
      <c r="S788" s="67"/>
      <c r="T788" s="68"/>
      <c r="U788" s="37"/>
      <c r="V788" s="37"/>
      <c r="W788" s="37"/>
      <c r="X788" s="37"/>
      <c r="Y788" s="37"/>
      <c r="Z788" s="37"/>
      <c r="AA788" s="37"/>
      <c r="AB788" s="37"/>
      <c r="AC788" s="37"/>
      <c r="AD788" s="37"/>
      <c r="AE788" s="37"/>
      <c r="AT788" s="19" t="s">
        <v>170</v>
      </c>
      <c r="AU788" s="19" t="s">
        <v>89</v>
      </c>
    </row>
    <row r="789" spans="1:65" s="2" customFormat="1" ht="24.2" customHeight="1">
      <c r="A789" s="37"/>
      <c r="B789" s="38"/>
      <c r="C789" s="176" t="s">
        <v>1135</v>
      </c>
      <c r="D789" s="176" t="s">
        <v>163</v>
      </c>
      <c r="E789" s="177" t="s">
        <v>1136</v>
      </c>
      <c r="F789" s="178" t="s">
        <v>1137</v>
      </c>
      <c r="G789" s="179" t="s">
        <v>477</v>
      </c>
      <c r="H789" s="180">
        <v>5</v>
      </c>
      <c r="I789" s="181"/>
      <c r="J789" s="182">
        <f>ROUND(I789*H789,2)</f>
        <v>0</v>
      </c>
      <c r="K789" s="178" t="s">
        <v>167</v>
      </c>
      <c r="L789" s="42"/>
      <c r="M789" s="183" t="s">
        <v>32</v>
      </c>
      <c r="N789" s="184" t="s">
        <v>50</v>
      </c>
      <c r="O789" s="67"/>
      <c r="P789" s="185">
        <f>O789*H789</f>
        <v>0</v>
      </c>
      <c r="Q789" s="185">
        <v>0.00047</v>
      </c>
      <c r="R789" s="185">
        <f>Q789*H789</f>
        <v>0.00235</v>
      </c>
      <c r="S789" s="185">
        <v>0</v>
      </c>
      <c r="T789" s="186">
        <f>S789*H789</f>
        <v>0</v>
      </c>
      <c r="U789" s="37"/>
      <c r="V789" s="37"/>
      <c r="W789" s="37"/>
      <c r="X789" s="37"/>
      <c r="Y789" s="37"/>
      <c r="Z789" s="37"/>
      <c r="AA789" s="37"/>
      <c r="AB789" s="37"/>
      <c r="AC789" s="37"/>
      <c r="AD789" s="37"/>
      <c r="AE789" s="37"/>
      <c r="AR789" s="187" t="s">
        <v>308</v>
      </c>
      <c r="AT789" s="187" t="s">
        <v>163</v>
      </c>
      <c r="AU789" s="187" t="s">
        <v>89</v>
      </c>
      <c r="AY789" s="19" t="s">
        <v>160</v>
      </c>
      <c r="BE789" s="188">
        <f>IF(N789="základní",J789,0)</f>
        <v>0</v>
      </c>
      <c r="BF789" s="188">
        <f>IF(N789="snížená",J789,0)</f>
        <v>0</v>
      </c>
      <c r="BG789" s="188">
        <f>IF(N789="zákl. přenesená",J789,0)</f>
        <v>0</v>
      </c>
      <c r="BH789" s="188">
        <f>IF(N789="sníž. přenesená",J789,0)</f>
        <v>0</v>
      </c>
      <c r="BI789" s="188">
        <f>IF(N789="nulová",J789,0)</f>
        <v>0</v>
      </c>
      <c r="BJ789" s="19" t="s">
        <v>87</v>
      </c>
      <c r="BK789" s="188">
        <f>ROUND(I789*H789,2)</f>
        <v>0</v>
      </c>
      <c r="BL789" s="19" t="s">
        <v>308</v>
      </c>
      <c r="BM789" s="187" t="s">
        <v>1138</v>
      </c>
    </row>
    <row r="790" spans="1:47" s="2" customFormat="1" ht="11.25">
      <c r="A790" s="37"/>
      <c r="B790" s="38"/>
      <c r="C790" s="39"/>
      <c r="D790" s="189" t="s">
        <v>170</v>
      </c>
      <c r="E790" s="39"/>
      <c r="F790" s="190" t="s">
        <v>1139</v>
      </c>
      <c r="G790" s="39"/>
      <c r="H790" s="39"/>
      <c r="I790" s="191"/>
      <c r="J790" s="39"/>
      <c r="K790" s="39"/>
      <c r="L790" s="42"/>
      <c r="M790" s="192"/>
      <c r="N790" s="193"/>
      <c r="O790" s="67"/>
      <c r="P790" s="67"/>
      <c r="Q790" s="67"/>
      <c r="R790" s="67"/>
      <c r="S790" s="67"/>
      <c r="T790" s="68"/>
      <c r="U790" s="37"/>
      <c r="V790" s="37"/>
      <c r="W790" s="37"/>
      <c r="X790" s="37"/>
      <c r="Y790" s="37"/>
      <c r="Z790" s="37"/>
      <c r="AA790" s="37"/>
      <c r="AB790" s="37"/>
      <c r="AC790" s="37"/>
      <c r="AD790" s="37"/>
      <c r="AE790" s="37"/>
      <c r="AT790" s="19" t="s">
        <v>170</v>
      </c>
      <c r="AU790" s="19" t="s">
        <v>89</v>
      </c>
    </row>
    <row r="791" spans="2:51" s="14" customFormat="1" ht="11.25">
      <c r="B791" s="205"/>
      <c r="C791" s="206"/>
      <c r="D791" s="196" t="s">
        <v>172</v>
      </c>
      <c r="E791" s="207" t="s">
        <v>32</v>
      </c>
      <c r="F791" s="208" t="s">
        <v>1140</v>
      </c>
      <c r="G791" s="206"/>
      <c r="H791" s="209">
        <v>5</v>
      </c>
      <c r="I791" s="210"/>
      <c r="J791" s="206"/>
      <c r="K791" s="206"/>
      <c r="L791" s="211"/>
      <c r="M791" s="212"/>
      <c r="N791" s="213"/>
      <c r="O791" s="213"/>
      <c r="P791" s="213"/>
      <c r="Q791" s="213"/>
      <c r="R791" s="213"/>
      <c r="S791" s="213"/>
      <c r="T791" s="214"/>
      <c r="AT791" s="215" t="s">
        <v>172</v>
      </c>
      <c r="AU791" s="215" t="s">
        <v>89</v>
      </c>
      <c r="AV791" s="14" t="s">
        <v>89</v>
      </c>
      <c r="AW791" s="14" t="s">
        <v>40</v>
      </c>
      <c r="AX791" s="14" t="s">
        <v>87</v>
      </c>
      <c r="AY791" s="215" t="s">
        <v>160</v>
      </c>
    </row>
    <row r="792" spans="1:65" s="2" customFormat="1" ht="21.75" customHeight="1">
      <c r="A792" s="37"/>
      <c r="B792" s="38"/>
      <c r="C792" s="227" t="s">
        <v>1141</v>
      </c>
      <c r="D792" s="227" t="s">
        <v>178</v>
      </c>
      <c r="E792" s="228" t="s">
        <v>1142</v>
      </c>
      <c r="F792" s="229" t="s">
        <v>1143</v>
      </c>
      <c r="G792" s="230" t="s">
        <v>477</v>
      </c>
      <c r="H792" s="231">
        <v>1</v>
      </c>
      <c r="I792" s="232"/>
      <c r="J792" s="233">
        <f>ROUND(I792*H792,2)</f>
        <v>0</v>
      </c>
      <c r="K792" s="229" t="s">
        <v>167</v>
      </c>
      <c r="L792" s="234"/>
      <c r="M792" s="235" t="s">
        <v>32</v>
      </c>
      <c r="N792" s="236" t="s">
        <v>50</v>
      </c>
      <c r="O792" s="67"/>
      <c r="P792" s="185">
        <f>O792*H792</f>
        <v>0</v>
      </c>
      <c r="Q792" s="185">
        <v>0.01225</v>
      </c>
      <c r="R792" s="185">
        <f>Q792*H792</f>
        <v>0.01225</v>
      </c>
      <c r="S792" s="185">
        <v>0</v>
      </c>
      <c r="T792" s="186">
        <f>S792*H792</f>
        <v>0</v>
      </c>
      <c r="U792" s="37"/>
      <c r="V792" s="37"/>
      <c r="W792" s="37"/>
      <c r="X792" s="37"/>
      <c r="Y792" s="37"/>
      <c r="Z792" s="37"/>
      <c r="AA792" s="37"/>
      <c r="AB792" s="37"/>
      <c r="AC792" s="37"/>
      <c r="AD792" s="37"/>
      <c r="AE792" s="37"/>
      <c r="AR792" s="187" t="s">
        <v>467</v>
      </c>
      <c r="AT792" s="187" t="s">
        <v>178</v>
      </c>
      <c r="AU792" s="187" t="s">
        <v>89</v>
      </c>
      <c r="AY792" s="19" t="s">
        <v>160</v>
      </c>
      <c r="BE792" s="188">
        <f>IF(N792="základní",J792,0)</f>
        <v>0</v>
      </c>
      <c r="BF792" s="188">
        <f>IF(N792="snížená",J792,0)</f>
        <v>0</v>
      </c>
      <c r="BG792" s="188">
        <f>IF(N792="zákl. přenesená",J792,0)</f>
        <v>0</v>
      </c>
      <c r="BH792" s="188">
        <f>IF(N792="sníž. přenesená",J792,0)</f>
        <v>0</v>
      </c>
      <c r="BI792" s="188">
        <f>IF(N792="nulová",J792,0)</f>
        <v>0</v>
      </c>
      <c r="BJ792" s="19" t="s">
        <v>87</v>
      </c>
      <c r="BK792" s="188">
        <f>ROUND(I792*H792,2)</f>
        <v>0</v>
      </c>
      <c r="BL792" s="19" t="s">
        <v>308</v>
      </c>
      <c r="BM792" s="187" t="s">
        <v>1144</v>
      </c>
    </row>
    <row r="793" spans="1:65" s="2" customFormat="1" ht="21.75" customHeight="1">
      <c r="A793" s="37"/>
      <c r="B793" s="38"/>
      <c r="C793" s="227" t="s">
        <v>1145</v>
      </c>
      <c r="D793" s="227" t="s">
        <v>178</v>
      </c>
      <c r="E793" s="228" t="s">
        <v>1146</v>
      </c>
      <c r="F793" s="229" t="s">
        <v>1147</v>
      </c>
      <c r="G793" s="230" t="s">
        <v>477</v>
      </c>
      <c r="H793" s="231">
        <v>2</v>
      </c>
      <c r="I793" s="232"/>
      <c r="J793" s="233">
        <f>ROUND(I793*H793,2)</f>
        <v>0</v>
      </c>
      <c r="K793" s="229" t="s">
        <v>167</v>
      </c>
      <c r="L793" s="234"/>
      <c r="M793" s="235" t="s">
        <v>32</v>
      </c>
      <c r="N793" s="236" t="s">
        <v>50</v>
      </c>
      <c r="O793" s="67"/>
      <c r="P793" s="185">
        <f>O793*H793</f>
        <v>0</v>
      </c>
      <c r="Q793" s="185">
        <v>0.01489</v>
      </c>
      <c r="R793" s="185">
        <f>Q793*H793</f>
        <v>0.02978</v>
      </c>
      <c r="S793" s="185">
        <v>0</v>
      </c>
      <c r="T793" s="186">
        <f>S793*H793</f>
        <v>0</v>
      </c>
      <c r="U793" s="37"/>
      <c r="V793" s="37"/>
      <c r="W793" s="37"/>
      <c r="X793" s="37"/>
      <c r="Y793" s="37"/>
      <c r="Z793" s="37"/>
      <c r="AA793" s="37"/>
      <c r="AB793" s="37"/>
      <c r="AC793" s="37"/>
      <c r="AD793" s="37"/>
      <c r="AE793" s="37"/>
      <c r="AR793" s="187" t="s">
        <v>467</v>
      </c>
      <c r="AT793" s="187" t="s">
        <v>178</v>
      </c>
      <c r="AU793" s="187" t="s">
        <v>89</v>
      </c>
      <c r="AY793" s="19" t="s">
        <v>160</v>
      </c>
      <c r="BE793" s="188">
        <f>IF(N793="základní",J793,0)</f>
        <v>0</v>
      </c>
      <c r="BF793" s="188">
        <f>IF(N793="snížená",J793,0)</f>
        <v>0</v>
      </c>
      <c r="BG793" s="188">
        <f>IF(N793="zákl. přenesená",J793,0)</f>
        <v>0</v>
      </c>
      <c r="BH793" s="188">
        <f>IF(N793="sníž. přenesená",J793,0)</f>
        <v>0</v>
      </c>
      <c r="BI793" s="188">
        <f>IF(N793="nulová",J793,0)</f>
        <v>0</v>
      </c>
      <c r="BJ793" s="19" t="s">
        <v>87</v>
      </c>
      <c r="BK793" s="188">
        <f>ROUND(I793*H793,2)</f>
        <v>0</v>
      </c>
      <c r="BL793" s="19" t="s">
        <v>308</v>
      </c>
      <c r="BM793" s="187" t="s">
        <v>1148</v>
      </c>
    </row>
    <row r="794" spans="1:65" s="2" customFormat="1" ht="21.75" customHeight="1">
      <c r="A794" s="37"/>
      <c r="B794" s="38"/>
      <c r="C794" s="227" t="s">
        <v>1149</v>
      </c>
      <c r="D794" s="227" t="s">
        <v>178</v>
      </c>
      <c r="E794" s="228" t="s">
        <v>1150</v>
      </c>
      <c r="F794" s="229" t="s">
        <v>1151</v>
      </c>
      <c r="G794" s="230" t="s">
        <v>477</v>
      </c>
      <c r="H794" s="231">
        <v>2</v>
      </c>
      <c r="I794" s="232"/>
      <c r="J794" s="233">
        <f>ROUND(I794*H794,2)</f>
        <v>0</v>
      </c>
      <c r="K794" s="229" t="s">
        <v>167</v>
      </c>
      <c r="L794" s="234"/>
      <c r="M794" s="235" t="s">
        <v>32</v>
      </c>
      <c r="N794" s="236" t="s">
        <v>50</v>
      </c>
      <c r="O794" s="67"/>
      <c r="P794" s="185">
        <f>O794*H794</f>
        <v>0</v>
      </c>
      <c r="Q794" s="185">
        <v>0.01521</v>
      </c>
      <c r="R794" s="185">
        <f>Q794*H794</f>
        <v>0.03042</v>
      </c>
      <c r="S794" s="185">
        <v>0</v>
      </c>
      <c r="T794" s="186">
        <f>S794*H794</f>
        <v>0</v>
      </c>
      <c r="U794" s="37"/>
      <c r="V794" s="37"/>
      <c r="W794" s="37"/>
      <c r="X794" s="37"/>
      <c r="Y794" s="37"/>
      <c r="Z794" s="37"/>
      <c r="AA794" s="37"/>
      <c r="AB794" s="37"/>
      <c r="AC794" s="37"/>
      <c r="AD794" s="37"/>
      <c r="AE794" s="37"/>
      <c r="AR794" s="187" t="s">
        <v>467</v>
      </c>
      <c r="AT794" s="187" t="s">
        <v>178</v>
      </c>
      <c r="AU794" s="187" t="s">
        <v>89</v>
      </c>
      <c r="AY794" s="19" t="s">
        <v>160</v>
      </c>
      <c r="BE794" s="188">
        <f>IF(N794="základní",J794,0)</f>
        <v>0</v>
      </c>
      <c r="BF794" s="188">
        <f>IF(N794="snížená",J794,0)</f>
        <v>0</v>
      </c>
      <c r="BG794" s="188">
        <f>IF(N794="zákl. přenesená",J794,0)</f>
        <v>0</v>
      </c>
      <c r="BH794" s="188">
        <f>IF(N794="sníž. přenesená",J794,0)</f>
        <v>0</v>
      </c>
      <c r="BI794" s="188">
        <f>IF(N794="nulová",J794,0)</f>
        <v>0</v>
      </c>
      <c r="BJ794" s="19" t="s">
        <v>87</v>
      </c>
      <c r="BK794" s="188">
        <f>ROUND(I794*H794,2)</f>
        <v>0</v>
      </c>
      <c r="BL794" s="19" t="s">
        <v>308</v>
      </c>
      <c r="BM794" s="187" t="s">
        <v>1152</v>
      </c>
    </row>
    <row r="795" spans="1:65" s="2" customFormat="1" ht="24.2" customHeight="1">
      <c r="A795" s="37"/>
      <c r="B795" s="38"/>
      <c r="C795" s="176" t="s">
        <v>1153</v>
      </c>
      <c r="D795" s="176" t="s">
        <v>163</v>
      </c>
      <c r="E795" s="177" t="s">
        <v>1154</v>
      </c>
      <c r="F795" s="178" t="s">
        <v>1155</v>
      </c>
      <c r="G795" s="179" t="s">
        <v>477</v>
      </c>
      <c r="H795" s="180">
        <v>1</v>
      </c>
      <c r="I795" s="181"/>
      <c r="J795" s="182">
        <f>ROUND(I795*H795,2)</f>
        <v>0</v>
      </c>
      <c r="K795" s="178" t="s">
        <v>167</v>
      </c>
      <c r="L795" s="42"/>
      <c r="M795" s="183" t="s">
        <v>32</v>
      </c>
      <c r="N795" s="184" t="s">
        <v>50</v>
      </c>
      <c r="O795" s="67"/>
      <c r="P795" s="185">
        <f>O795*H795</f>
        <v>0</v>
      </c>
      <c r="Q795" s="185">
        <v>0.00048</v>
      </c>
      <c r="R795" s="185">
        <f>Q795*H795</f>
        <v>0.00048</v>
      </c>
      <c r="S795" s="185">
        <v>0</v>
      </c>
      <c r="T795" s="186">
        <f>S795*H795</f>
        <v>0</v>
      </c>
      <c r="U795" s="37"/>
      <c r="V795" s="37"/>
      <c r="W795" s="37"/>
      <c r="X795" s="37"/>
      <c r="Y795" s="37"/>
      <c r="Z795" s="37"/>
      <c r="AA795" s="37"/>
      <c r="AB795" s="37"/>
      <c r="AC795" s="37"/>
      <c r="AD795" s="37"/>
      <c r="AE795" s="37"/>
      <c r="AR795" s="187" t="s">
        <v>308</v>
      </c>
      <c r="AT795" s="187" t="s">
        <v>163</v>
      </c>
      <c r="AU795" s="187" t="s">
        <v>89</v>
      </c>
      <c r="AY795" s="19" t="s">
        <v>160</v>
      </c>
      <c r="BE795" s="188">
        <f>IF(N795="základní",J795,0)</f>
        <v>0</v>
      </c>
      <c r="BF795" s="188">
        <f>IF(N795="snížená",J795,0)</f>
        <v>0</v>
      </c>
      <c r="BG795" s="188">
        <f>IF(N795="zákl. přenesená",J795,0)</f>
        <v>0</v>
      </c>
      <c r="BH795" s="188">
        <f>IF(N795="sníž. přenesená",J795,0)</f>
        <v>0</v>
      </c>
      <c r="BI795" s="188">
        <f>IF(N795="nulová",J795,0)</f>
        <v>0</v>
      </c>
      <c r="BJ795" s="19" t="s">
        <v>87</v>
      </c>
      <c r="BK795" s="188">
        <f>ROUND(I795*H795,2)</f>
        <v>0</v>
      </c>
      <c r="BL795" s="19" t="s">
        <v>308</v>
      </c>
      <c r="BM795" s="187" t="s">
        <v>1156</v>
      </c>
    </row>
    <row r="796" spans="1:47" s="2" customFormat="1" ht="11.25">
      <c r="A796" s="37"/>
      <c r="B796" s="38"/>
      <c r="C796" s="39"/>
      <c r="D796" s="189" t="s">
        <v>170</v>
      </c>
      <c r="E796" s="39"/>
      <c r="F796" s="190" t="s">
        <v>1157</v>
      </c>
      <c r="G796" s="39"/>
      <c r="H796" s="39"/>
      <c r="I796" s="191"/>
      <c r="J796" s="39"/>
      <c r="K796" s="39"/>
      <c r="L796" s="42"/>
      <c r="M796" s="192"/>
      <c r="N796" s="193"/>
      <c r="O796" s="67"/>
      <c r="P796" s="67"/>
      <c r="Q796" s="67"/>
      <c r="R796" s="67"/>
      <c r="S796" s="67"/>
      <c r="T796" s="68"/>
      <c r="U796" s="37"/>
      <c r="V796" s="37"/>
      <c r="W796" s="37"/>
      <c r="X796" s="37"/>
      <c r="Y796" s="37"/>
      <c r="Z796" s="37"/>
      <c r="AA796" s="37"/>
      <c r="AB796" s="37"/>
      <c r="AC796" s="37"/>
      <c r="AD796" s="37"/>
      <c r="AE796" s="37"/>
      <c r="AT796" s="19" t="s">
        <v>170</v>
      </c>
      <c r="AU796" s="19" t="s">
        <v>89</v>
      </c>
    </row>
    <row r="797" spans="1:65" s="2" customFormat="1" ht="21.75" customHeight="1">
      <c r="A797" s="37"/>
      <c r="B797" s="38"/>
      <c r="C797" s="227" t="s">
        <v>1158</v>
      </c>
      <c r="D797" s="227" t="s">
        <v>178</v>
      </c>
      <c r="E797" s="228" t="s">
        <v>1159</v>
      </c>
      <c r="F797" s="229" t="s">
        <v>1160</v>
      </c>
      <c r="G797" s="230" t="s">
        <v>477</v>
      </c>
      <c r="H797" s="231">
        <v>1</v>
      </c>
      <c r="I797" s="232"/>
      <c r="J797" s="233">
        <f>ROUND(I797*H797,2)</f>
        <v>0</v>
      </c>
      <c r="K797" s="229" t="s">
        <v>167</v>
      </c>
      <c r="L797" s="234"/>
      <c r="M797" s="235" t="s">
        <v>32</v>
      </c>
      <c r="N797" s="236" t="s">
        <v>50</v>
      </c>
      <c r="O797" s="67"/>
      <c r="P797" s="185">
        <f>O797*H797</f>
        <v>0</v>
      </c>
      <c r="Q797" s="185">
        <v>0.02115</v>
      </c>
      <c r="R797" s="185">
        <f>Q797*H797</f>
        <v>0.02115</v>
      </c>
      <c r="S797" s="185">
        <v>0</v>
      </c>
      <c r="T797" s="186">
        <f>S797*H797</f>
        <v>0</v>
      </c>
      <c r="U797" s="37"/>
      <c r="V797" s="37"/>
      <c r="W797" s="37"/>
      <c r="X797" s="37"/>
      <c r="Y797" s="37"/>
      <c r="Z797" s="37"/>
      <c r="AA797" s="37"/>
      <c r="AB797" s="37"/>
      <c r="AC797" s="37"/>
      <c r="AD797" s="37"/>
      <c r="AE797" s="37"/>
      <c r="AR797" s="187" t="s">
        <v>467</v>
      </c>
      <c r="AT797" s="187" t="s">
        <v>178</v>
      </c>
      <c r="AU797" s="187" t="s">
        <v>89</v>
      </c>
      <c r="AY797" s="19" t="s">
        <v>160</v>
      </c>
      <c r="BE797" s="188">
        <f>IF(N797="základní",J797,0)</f>
        <v>0</v>
      </c>
      <c r="BF797" s="188">
        <f>IF(N797="snížená",J797,0)</f>
        <v>0</v>
      </c>
      <c r="BG797" s="188">
        <f>IF(N797="zákl. přenesená",J797,0)</f>
        <v>0</v>
      </c>
      <c r="BH797" s="188">
        <f>IF(N797="sníž. přenesená",J797,0)</f>
        <v>0</v>
      </c>
      <c r="BI797" s="188">
        <f>IF(N797="nulová",J797,0)</f>
        <v>0</v>
      </c>
      <c r="BJ797" s="19" t="s">
        <v>87</v>
      </c>
      <c r="BK797" s="188">
        <f>ROUND(I797*H797,2)</f>
        <v>0</v>
      </c>
      <c r="BL797" s="19" t="s">
        <v>308</v>
      </c>
      <c r="BM797" s="187" t="s">
        <v>1161</v>
      </c>
    </row>
    <row r="798" spans="1:65" s="2" customFormat="1" ht="16.5" customHeight="1">
      <c r="A798" s="37"/>
      <c r="B798" s="38"/>
      <c r="C798" s="176" t="s">
        <v>1162</v>
      </c>
      <c r="D798" s="176" t="s">
        <v>163</v>
      </c>
      <c r="E798" s="177" t="s">
        <v>1163</v>
      </c>
      <c r="F798" s="178" t="s">
        <v>1164</v>
      </c>
      <c r="G798" s="179" t="s">
        <v>477</v>
      </c>
      <c r="H798" s="180">
        <v>21</v>
      </c>
      <c r="I798" s="181"/>
      <c r="J798" s="182">
        <f>ROUND(I798*H798,2)</f>
        <v>0</v>
      </c>
      <c r="K798" s="178" t="s">
        <v>167</v>
      </c>
      <c r="L798" s="42"/>
      <c r="M798" s="183" t="s">
        <v>32</v>
      </c>
      <c r="N798" s="184" t="s">
        <v>50</v>
      </c>
      <c r="O798" s="67"/>
      <c r="P798" s="185">
        <f>O798*H798</f>
        <v>0</v>
      </c>
      <c r="Q798" s="185">
        <v>0</v>
      </c>
      <c r="R798" s="185">
        <f>Q798*H798</f>
        <v>0</v>
      </c>
      <c r="S798" s="185">
        <v>0.024</v>
      </c>
      <c r="T798" s="186">
        <f>S798*H798</f>
        <v>0.504</v>
      </c>
      <c r="U798" s="37"/>
      <c r="V798" s="37"/>
      <c r="W798" s="37"/>
      <c r="X798" s="37"/>
      <c r="Y798" s="37"/>
      <c r="Z798" s="37"/>
      <c r="AA798" s="37"/>
      <c r="AB798" s="37"/>
      <c r="AC798" s="37"/>
      <c r="AD798" s="37"/>
      <c r="AE798" s="37"/>
      <c r="AR798" s="187" t="s">
        <v>308</v>
      </c>
      <c r="AT798" s="187" t="s">
        <v>163</v>
      </c>
      <c r="AU798" s="187" t="s">
        <v>89</v>
      </c>
      <c r="AY798" s="19" t="s">
        <v>160</v>
      </c>
      <c r="BE798" s="188">
        <f>IF(N798="základní",J798,0)</f>
        <v>0</v>
      </c>
      <c r="BF798" s="188">
        <f>IF(N798="snížená",J798,0)</f>
        <v>0</v>
      </c>
      <c r="BG798" s="188">
        <f>IF(N798="zákl. přenesená",J798,0)</f>
        <v>0</v>
      </c>
      <c r="BH798" s="188">
        <f>IF(N798="sníž. přenesená",J798,0)</f>
        <v>0</v>
      </c>
      <c r="BI798" s="188">
        <f>IF(N798="nulová",J798,0)</f>
        <v>0</v>
      </c>
      <c r="BJ798" s="19" t="s">
        <v>87</v>
      </c>
      <c r="BK798" s="188">
        <f>ROUND(I798*H798,2)</f>
        <v>0</v>
      </c>
      <c r="BL798" s="19" t="s">
        <v>308</v>
      </c>
      <c r="BM798" s="187" t="s">
        <v>1165</v>
      </c>
    </row>
    <row r="799" spans="1:47" s="2" customFormat="1" ht="11.25">
      <c r="A799" s="37"/>
      <c r="B799" s="38"/>
      <c r="C799" s="39"/>
      <c r="D799" s="189" t="s">
        <v>170</v>
      </c>
      <c r="E799" s="39"/>
      <c r="F799" s="190" t="s">
        <v>1166</v>
      </c>
      <c r="G799" s="39"/>
      <c r="H799" s="39"/>
      <c r="I799" s="191"/>
      <c r="J799" s="39"/>
      <c r="K799" s="39"/>
      <c r="L799" s="42"/>
      <c r="M799" s="192"/>
      <c r="N799" s="193"/>
      <c r="O799" s="67"/>
      <c r="P799" s="67"/>
      <c r="Q799" s="67"/>
      <c r="R799" s="67"/>
      <c r="S799" s="67"/>
      <c r="T799" s="68"/>
      <c r="U799" s="37"/>
      <c r="V799" s="37"/>
      <c r="W799" s="37"/>
      <c r="X799" s="37"/>
      <c r="Y799" s="37"/>
      <c r="Z799" s="37"/>
      <c r="AA799" s="37"/>
      <c r="AB799" s="37"/>
      <c r="AC799" s="37"/>
      <c r="AD799" s="37"/>
      <c r="AE799" s="37"/>
      <c r="AT799" s="19" t="s">
        <v>170</v>
      </c>
      <c r="AU799" s="19" t="s">
        <v>89</v>
      </c>
    </row>
    <row r="800" spans="2:51" s="13" customFormat="1" ht="11.25">
      <c r="B800" s="194"/>
      <c r="C800" s="195"/>
      <c r="D800" s="196" t="s">
        <v>172</v>
      </c>
      <c r="E800" s="197" t="s">
        <v>32</v>
      </c>
      <c r="F800" s="198" t="s">
        <v>1167</v>
      </c>
      <c r="G800" s="195"/>
      <c r="H800" s="197" t="s">
        <v>32</v>
      </c>
      <c r="I800" s="199"/>
      <c r="J800" s="195"/>
      <c r="K800" s="195"/>
      <c r="L800" s="200"/>
      <c r="M800" s="201"/>
      <c r="N800" s="202"/>
      <c r="O800" s="202"/>
      <c r="P800" s="202"/>
      <c r="Q800" s="202"/>
      <c r="R800" s="202"/>
      <c r="S800" s="202"/>
      <c r="T800" s="203"/>
      <c r="AT800" s="204" t="s">
        <v>172</v>
      </c>
      <c r="AU800" s="204" t="s">
        <v>89</v>
      </c>
      <c r="AV800" s="13" t="s">
        <v>87</v>
      </c>
      <c r="AW800" s="13" t="s">
        <v>40</v>
      </c>
      <c r="AX800" s="13" t="s">
        <v>79</v>
      </c>
      <c r="AY800" s="204" t="s">
        <v>160</v>
      </c>
    </row>
    <row r="801" spans="2:51" s="14" customFormat="1" ht="11.25">
      <c r="B801" s="205"/>
      <c r="C801" s="206"/>
      <c r="D801" s="196" t="s">
        <v>172</v>
      </c>
      <c r="E801" s="207" t="s">
        <v>32</v>
      </c>
      <c r="F801" s="208" t="s">
        <v>7</v>
      </c>
      <c r="G801" s="206"/>
      <c r="H801" s="209">
        <v>21</v>
      </c>
      <c r="I801" s="210"/>
      <c r="J801" s="206"/>
      <c r="K801" s="206"/>
      <c r="L801" s="211"/>
      <c r="M801" s="212"/>
      <c r="N801" s="213"/>
      <c r="O801" s="213"/>
      <c r="P801" s="213"/>
      <c r="Q801" s="213"/>
      <c r="R801" s="213"/>
      <c r="S801" s="213"/>
      <c r="T801" s="214"/>
      <c r="AT801" s="215" t="s">
        <v>172</v>
      </c>
      <c r="AU801" s="215" t="s">
        <v>89</v>
      </c>
      <c r="AV801" s="14" t="s">
        <v>89</v>
      </c>
      <c r="AW801" s="14" t="s">
        <v>40</v>
      </c>
      <c r="AX801" s="14" t="s">
        <v>87</v>
      </c>
      <c r="AY801" s="215" t="s">
        <v>160</v>
      </c>
    </row>
    <row r="802" spans="1:65" s="2" customFormat="1" ht="16.5" customHeight="1">
      <c r="A802" s="37"/>
      <c r="B802" s="38"/>
      <c r="C802" s="176" t="s">
        <v>1168</v>
      </c>
      <c r="D802" s="176" t="s">
        <v>163</v>
      </c>
      <c r="E802" s="177" t="s">
        <v>1169</v>
      </c>
      <c r="F802" s="178" t="s">
        <v>1170</v>
      </c>
      <c r="G802" s="179" t="s">
        <v>477</v>
      </c>
      <c r="H802" s="180">
        <v>13</v>
      </c>
      <c r="I802" s="181"/>
      <c r="J802" s="182">
        <f>ROUND(I802*H802,2)</f>
        <v>0</v>
      </c>
      <c r="K802" s="178" t="s">
        <v>167</v>
      </c>
      <c r="L802" s="42"/>
      <c r="M802" s="183" t="s">
        <v>32</v>
      </c>
      <c r="N802" s="184" t="s">
        <v>50</v>
      </c>
      <c r="O802" s="67"/>
      <c r="P802" s="185">
        <f>O802*H802</f>
        <v>0</v>
      </c>
      <c r="Q802" s="185">
        <v>0</v>
      </c>
      <c r="R802" s="185">
        <f>Q802*H802</f>
        <v>0</v>
      </c>
      <c r="S802" s="185">
        <v>0.028</v>
      </c>
      <c r="T802" s="186">
        <f>S802*H802</f>
        <v>0.364</v>
      </c>
      <c r="U802" s="37"/>
      <c r="V802" s="37"/>
      <c r="W802" s="37"/>
      <c r="X802" s="37"/>
      <c r="Y802" s="37"/>
      <c r="Z802" s="37"/>
      <c r="AA802" s="37"/>
      <c r="AB802" s="37"/>
      <c r="AC802" s="37"/>
      <c r="AD802" s="37"/>
      <c r="AE802" s="37"/>
      <c r="AR802" s="187" t="s">
        <v>308</v>
      </c>
      <c r="AT802" s="187" t="s">
        <v>163</v>
      </c>
      <c r="AU802" s="187" t="s">
        <v>89</v>
      </c>
      <c r="AY802" s="19" t="s">
        <v>160</v>
      </c>
      <c r="BE802" s="188">
        <f>IF(N802="základní",J802,0)</f>
        <v>0</v>
      </c>
      <c r="BF802" s="188">
        <f>IF(N802="snížená",J802,0)</f>
        <v>0</v>
      </c>
      <c r="BG802" s="188">
        <f>IF(N802="zákl. přenesená",J802,0)</f>
        <v>0</v>
      </c>
      <c r="BH802" s="188">
        <f>IF(N802="sníž. přenesená",J802,0)</f>
        <v>0</v>
      </c>
      <c r="BI802" s="188">
        <f>IF(N802="nulová",J802,0)</f>
        <v>0</v>
      </c>
      <c r="BJ802" s="19" t="s">
        <v>87</v>
      </c>
      <c r="BK802" s="188">
        <f>ROUND(I802*H802,2)</f>
        <v>0</v>
      </c>
      <c r="BL802" s="19" t="s">
        <v>308</v>
      </c>
      <c r="BM802" s="187" t="s">
        <v>1171</v>
      </c>
    </row>
    <row r="803" spans="1:47" s="2" customFormat="1" ht="11.25">
      <c r="A803" s="37"/>
      <c r="B803" s="38"/>
      <c r="C803" s="39"/>
      <c r="D803" s="189" t="s">
        <v>170</v>
      </c>
      <c r="E803" s="39"/>
      <c r="F803" s="190" t="s">
        <v>1172</v>
      </c>
      <c r="G803" s="39"/>
      <c r="H803" s="39"/>
      <c r="I803" s="191"/>
      <c r="J803" s="39"/>
      <c r="K803" s="39"/>
      <c r="L803" s="42"/>
      <c r="M803" s="192"/>
      <c r="N803" s="193"/>
      <c r="O803" s="67"/>
      <c r="P803" s="67"/>
      <c r="Q803" s="67"/>
      <c r="R803" s="67"/>
      <c r="S803" s="67"/>
      <c r="T803" s="68"/>
      <c r="U803" s="37"/>
      <c r="V803" s="37"/>
      <c r="W803" s="37"/>
      <c r="X803" s="37"/>
      <c r="Y803" s="37"/>
      <c r="Z803" s="37"/>
      <c r="AA803" s="37"/>
      <c r="AB803" s="37"/>
      <c r="AC803" s="37"/>
      <c r="AD803" s="37"/>
      <c r="AE803" s="37"/>
      <c r="AT803" s="19" t="s">
        <v>170</v>
      </c>
      <c r="AU803" s="19" t="s">
        <v>89</v>
      </c>
    </row>
    <row r="804" spans="2:51" s="13" customFormat="1" ht="11.25">
      <c r="B804" s="194"/>
      <c r="C804" s="195"/>
      <c r="D804" s="196" t="s">
        <v>172</v>
      </c>
      <c r="E804" s="197" t="s">
        <v>32</v>
      </c>
      <c r="F804" s="198" t="s">
        <v>1167</v>
      </c>
      <c r="G804" s="195"/>
      <c r="H804" s="197" t="s">
        <v>32</v>
      </c>
      <c r="I804" s="199"/>
      <c r="J804" s="195"/>
      <c r="K804" s="195"/>
      <c r="L804" s="200"/>
      <c r="M804" s="201"/>
      <c r="N804" s="202"/>
      <c r="O804" s="202"/>
      <c r="P804" s="202"/>
      <c r="Q804" s="202"/>
      <c r="R804" s="202"/>
      <c r="S804" s="202"/>
      <c r="T804" s="203"/>
      <c r="AT804" s="204" t="s">
        <v>172</v>
      </c>
      <c r="AU804" s="204" t="s">
        <v>89</v>
      </c>
      <c r="AV804" s="13" t="s">
        <v>87</v>
      </c>
      <c r="AW804" s="13" t="s">
        <v>40</v>
      </c>
      <c r="AX804" s="13" t="s">
        <v>79</v>
      </c>
      <c r="AY804" s="204" t="s">
        <v>160</v>
      </c>
    </row>
    <row r="805" spans="2:51" s="14" customFormat="1" ht="11.25">
      <c r="B805" s="205"/>
      <c r="C805" s="206"/>
      <c r="D805" s="196" t="s">
        <v>172</v>
      </c>
      <c r="E805" s="207" t="s">
        <v>32</v>
      </c>
      <c r="F805" s="208" t="s">
        <v>289</v>
      </c>
      <c r="G805" s="206"/>
      <c r="H805" s="209">
        <v>13</v>
      </c>
      <c r="I805" s="210"/>
      <c r="J805" s="206"/>
      <c r="K805" s="206"/>
      <c r="L805" s="211"/>
      <c r="M805" s="212"/>
      <c r="N805" s="213"/>
      <c r="O805" s="213"/>
      <c r="P805" s="213"/>
      <c r="Q805" s="213"/>
      <c r="R805" s="213"/>
      <c r="S805" s="213"/>
      <c r="T805" s="214"/>
      <c r="AT805" s="215" t="s">
        <v>172</v>
      </c>
      <c r="AU805" s="215" t="s">
        <v>89</v>
      </c>
      <c r="AV805" s="14" t="s">
        <v>89</v>
      </c>
      <c r="AW805" s="14" t="s">
        <v>40</v>
      </c>
      <c r="AX805" s="14" t="s">
        <v>87</v>
      </c>
      <c r="AY805" s="215" t="s">
        <v>160</v>
      </c>
    </row>
    <row r="806" spans="1:65" s="2" customFormat="1" ht="24.2" customHeight="1">
      <c r="A806" s="37"/>
      <c r="B806" s="38"/>
      <c r="C806" s="176" t="s">
        <v>1173</v>
      </c>
      <c r="D806" s="176" t="s">
        <v>163</v>
      </c>
      <c r="E806" s="177" t="s">
        <v>1174</v>
      </c>
      <c r="F806" s="178" t="s">
        <v>1175</v>
      </c>
      <c r="G806" s="179" t="s">
        <v>477</v>
      </c>
      <c r="H806" s="180">
        <v>14</v>
      </c>
      <c r="I806" s="181"/>
      <c r="J806" s="182">
        <f>ROUND(I806*H806,2)</f>
        <v>0</v>
      </c>
      <c r="K806" s="178" t="s">
        <v>167</v>
      </c>
      <c r="L806" s="42"/>
      <c r="M806" s="183" t="s">
        <v>32</v>
      </c>
      <c r="N806" s="184" t="s">
        <v>50</v>
      </c>
      <c r="O806" s="67"/>
      <c r="P806" s="185">
        <f>O806*H806</f>
        <v>0</v>
      </c>
      <c r="Q806" s="185">
        <v>0</v>
      </c>
      <c r="R806" s="185">
        <f>Q806*H806</f>
        <v>0</v>
      </c>
      <c r="S806" s="185">
        <v>0</v>
      </c>
      <c r="T806" s="186">
        <f>S806*H806</f>
        <v>0</v>
      </c>
      <c r="U806" s="37"/>
      <c r="V806" s="37"/>
      <c r="W806" s="37"/>
      <c r="X806" s="37"/>
      <c r="Y806" s="37"/>
      <c r="Z806" s="37"/>
      <c r="AA806" s="37"/>
      <c r="AB806" s="37"/>
      <c r="AC806" s="37"/>
      <c r="AD806" s="37"/>
      <c r="AE806" s="37"/>
      <c r="AR806" s="187" t="s">
        <v>308</v>
      </c>
      <c r="AT806" s="187" t="s">
        <v>163</v>
      </c>
      <c r="AU806" s="187" t="s">
        <v>89</v>
      </c>
      <c r="AY806" s="19" t="s">
        <v>160</v>
      </c>
      <c r="BE806" s="188">
        <f>IF(N806="základní",J806,0)</f>
        <v>0</v>
      </c>
      <c r="BF806" s="188">
        <f>IF(N806="snížená",J806,0)</f>
        <v>0</v>
      </c>
      <c r="BG806" s="188">
        <f>IF(N806="zákl. přenesená",J806,0)</f>
        <v>0</v>
      </c>
      <c r="BH806" s="188">
        <f>IF(N806="sníž. přenesená",J806,0)</f>
        <v>0</v>
      </c>
      <c r="BI806" s="188">
        <f>IF(N806="nulová",J806,0)</f>
        <v>0</v>
      </c>
      <c r="BJ806" s="19" t="s">
        <v>87</v>
      </c>
      <c r="BK806" s="188">
        <f>ROUND(I806*H806,2)</f>
        <v>0</v>
      </c>
      <c r="BL806" s="19" t="s">
        <v>308</v>
      </c>
      <c r="BM806" s="187" t="s">
        <v>1176</v>
      </c>
    </row>
    <row r="807" spans="1:47" s="2" customFormat="1" ht="11.25">
      <c r="A807" s="37"/>
      <c r="B807" s="38"/>
      <c r="C807" s="39"/>
      <c r="D807" s="189" t="s">
        <v>170</v>
      </c>
      <c r="E807" s="39"/>
      <c r="F807" s="190" t="s">
        <v>1177</v>
      </c>
      <c r="G807" s="39"/>
      <c r="H807" s="39"/>
      <c r="I807" s="191"/>
      <c r="J807" s="39"/>
      <c r="K807" s="39"/>
      <c r="L807" s="42"/>
      <c r="M807" s="192"/>
      <c r="N807" s="193"/>
      <c r="O807" s="67"/>
      <c r="P807" s="67"/>
      <c r="Q807" s="67"/>
      <c r="R807" s="67"/>
      <c r="S807" s="67"/>
      <c r="T807" s="68"/>
      <c r="U807" s="37"/>
      <c r="V807" s="37"/>
      <c r="W807" s="37"/>
      <c r="X807" s="37"/>
      <c r="Y807" s="37"/>
      <c r="Z807" s="37"/>
      <c r="AA807" s="37"/>
      <c r="AB807" s="37"/>
      <c r="AC807" s="37"/>
      <c r="AD807" s="37"/>
      <c r="AE807" s="37"/>
      <c r="AT807" s="19" t="s">
        <v>170</v>
      </c>
      <c r="AU807" s="19" t="s">
        <v>89</v>
      </c>
    </row>
    <row r="808" spans="2:51" s="14" customFormat="1" ht="11.25">
      <c r="B808" s="205"/>
      <c r="C808" s="206"/>
      <c r="D808" s="196" t="s">
        <v>172</v>
      </c>
      <c r="E808" s="207" t="s">
        <v>32</v>
      </c>
      <c r="F808" s="208" t="s">
        <v>1029</v>
      </c>
      <c r="G808" s="206"/>
      <c r="H808" s="209">
        <v>14</v>
      </c>
      <c r="I808" s="210"/>
      <c r="J808" s="206"/>
      <c r="K808" s="206"/>
      <c r="L808" s="211"/>
      <c r="M808" s="212"/>
      <c r="N808" s="213"/>
      <c r="O808" s="213"/>
      <c r="P808" s="213"/>
      <c r="Q808" s="213"/>
      <c r="R808" s="213"/>
      <c r="S808" s="213"/>
      <c r="T808" s="214"/>
      <c r="AT808" s="215" t="s">
        <v>172</v>
      </c>
      <c r="AU808" s="215" t="s">
        <v>89</v>
      </c>
      <c r="AV808" s="14" t="s">
        <v>89</v>
      </c>
      <c r="AW808" s="14" t="s">
        <v>40</v>
      </c>
      <c r="AX808" s="14" t="s">
        <v>87</v>
      </c>
      <c r="AY808" s="215" t="s">
        <v>160</v>
      </c>
    </row>
    <row r="809" spans="1:65" s="2" customFormat="1" ht="24.2" customHeight="1">
      <c r="A809" s="37"/>
      <c r="B809" s="38"/>
      <c r="C809" s="176" t="s">
        <v>1178</v>
      </c>
      <c r="D809" s="176" t="s">
        <v>163</v>
      </c>
      <c r="E809" s="177" t="s">
        <v>1179</v>
      </c>
      <c r="F809" s="178" t="s">
        <v>1180</v>
      </c>
      <c r="G809" s="179" t="s">
        <v>477</v>
      </c>
      <c r="H809" s="180">
        <v>14</v>
      </c>
      <c r="I809" s="181"/>
      <c r="J809" s="182">
        <f>ROUND(I809*H809,2)</f>
        <v>0</v>
      </c>
      <c r="K809" s="178" t="s">
        <v>167</v>
      </c>
      <c r="L809" s="42"/>
      <c r="M809" s="183" t="s">
        <v>32</v>
      </c>
      <c r="N809" s="184" t="s">
        <v>50</v>
      </c>
      <c r="O809" s="67"/>
      <c r="P809" s="185">
        <f>O809*H809</f>
        <v>0</v>
      </c>
      <c r="Q809" s="185">
        <v>0</v>
      </c>
      <c r="R809" s="185">
        <f>Q809*H809</f>
        <v>0</v>
      </c>
      <c r="S809" s="185">
        <v>0</v>
      </c>
      <c r="T809" s="186">
        <f>S809*H809</f>
        <v>0</v>
      </c>
      <c r="U809" s="37"/>
      <c r="V809" s="37"/>
      <c r="W809" s="37"/>
      <c r="X809" s="37"/>
      <c r="Y809" s="37"/>
      <c r="Z809" s="37"/>
      <c r="AA809" s="37"/>
      <c r="AB809" s="37"/>
      <c r="AC809" s="37"/>
      <c r="AD809" s="37"/>
      <c r="AE809" s="37"/>
      <c r="AR809" s="187" t="s">
        <v>308</v>
      </c>
      <c r="AT809" s="187" t="s">
        <v>163</v>
      </c>
      <c r="AU809" s="187" t="s">
        <v>89</v>
      </c>
      <c r="AY809" s="19" t="s">
        <v>160</v>
      </c>
      <c r="BE809" s="188">
        <f>IF(N809="základní",J809,0)</f>
        <v>0</v>
      </c>
      <c r="BF809" s="188">
        <f>IF(N809="snížená",J809,0)</f>
        <v>0</v>
      </c>
      <c r="BG809" s="188">
        <f>IF(N809="zákl. přenesená",J809,0)</f>
        <v>0</v>
      </c>
      <c r="BH809" s="188">
        <f>IF(N809="sníž. přenesená",J809,0)</f>
        <v>0</v>
      </c>
      <c r="BI809" s="188">
        <f>IF(N809="nulová",J809,0)</f>
        <v>0</v>
      </c>
      <c r="BJ809" s="19" t="s">
        <v>87</v>
      </c>
      <c r="BK809" s="188">
        <f>ROUND(I809*H809,2)</f>
        <v>0</v>
      </c>
      <c r="BL809" s="19" t="s">
        <v>308</v>
      </c>
      <c r="BM809" s="187" t="s">
        <v>1181</v>
      </c>
    </row>
    <row r="810" spans="1:47" s="2" customFormat="1" ht="11.25">
      <c r="A810" s="37"/>
      <c r="B810" s="38"/>
      <c r="C810" s="39"/>
      <c r="D810" s="189" t="s">
        <v>170</v>
      </c>
      <c r="E810" s="39"/>
      <c r="F810" s="190" t="s">
        <v>1182</v>
      </c>
      <c r="G810" s="39"/>
      <c r="H810" s="39"/>
      <c r="I810" s="191"/>
      <c r="J810" s="39"/>
      <c r="K810" s="39"/>
      <c r="L810" s="42"/>
      <c r="M810" s="192"/>
      <c r="N810" s="193"/>
      <c r="O810" s="67"/>
      <c r="P810" s="67"/>
      <c r="Q810" s="67"/>
      <c r="R810" s="67"/>
      <c r="S810" s="67"/>
      <c r="T810" s="68"/>
      <c r="U810" s="37"/>
      <c r="V810" s="37"/>
      <c r="W810" s="37"/>
      <c r="X810" s="37"/>
      <c r="Y810" s="37"/>
      <c r="Z810" s="37"/>
      <c r="AA810" s="37"/>
      <c r="AB810" s="37"/>
      <c r="AC810" s="37"/>
      <c r="AD810" s="37"/>
      <c r="AE810" s="37"/>
      <c r="AT810" s="19" t="s">
        <v>170</v>
      </c>
      <c r="AU810" s="19" t="s">
        <v>89</v>
      </c>
    </row>
    <row r="811" spans="2:51" s="14" customFormat="1" ht="11.25">
      <c r="B811" s="205"/>
      <c r="C811" s="206"/>
      <c r="D811" s="196" t="s">
        <v>172</v>
      </c>
      <c r="E811" s="207" t="s">
        <v>32</v>
      </c>
      <c r="F811" s="208" t="s">
        <v>1183</v>
      </c>
      <c r="G811" s="206"/>
      <c r="H811" s="209">
        <v>14</v>
      </c>
      <c r="I811" s="210"/>
      <c r="J811" s="206"/>
      <c r="K811" s="206"/>
      <c r="L811" s="211"/>
      <c r="M811" s="212"/>
      <c r="N811" s="213"/>
      <c r="O811" s="213"/>
      <c r="P811" s="213"/>
      <c r="Q811" s="213"/>
      <c r="R811" s="213"/>
      <c r="S811" s="213"/>
      <c r="T811" s="214"/>
      <c r="AT811" s="215" t="s">
        <v>172</v>
      </c>
      <c r="AU811" s="215" t="s">
        <v>89</v>
      </c>
      <c r="AV811" s="14" t="s">
        <v>89</v>
      </c>
      <c r="AW811" s="14" t="s">
        <v>40</v>
      </c>
      <c r="AX811" s="14" t="s">
        <v>87</v>
      </c>
      <c r="AY811" s="215" t="s">
        <v>160</v>
      </c>
    </row>
    <row r="812" spans="1:65" s="2" customFormat="1" ht="16.5" customHeight="1">
      <c r="A812" s="37"/>
      <c r="B812" s="38"/>
      <c r="C812" s="227" t="s">
        <v>1184</v>
      </c>
      <c r="D812" s="227" t="s">
        <v>178</v>
      </c>
      <c r="E812" s="228" t="s">
        <v>1185</v>
      </c>
      <c r="F812" s="229" t="s">
        <v>1186</v>
      </c>
      <c r="G812" s="230" t="s">
        <v>259</v>
      </c>
      <c r="H812" s="231">
        <v>52.8</v>
      </c>
      <c r="I812" s="232"/>
      <c r="J812" s="233">
        <f>ROUND(I812*H812,2)</f>
        <v>0</v>
      </c>
      <c r="K812" s="229" t="s">
        <v>167</v>
      </c>
      <c r="L812" s="234"/>
      <c r="M812" s="235" t="s">
        <v>32</v>
      </c>
      <c r="N812" s="236" t="s">
        <v>50</v>
      </c>
      <c r="O812" s="67"/>
      <c r="P812" s="185">
        <f>O812*H812</f>
        <v>0</v>
      </c>
      <c r="Q812" s="185">
        <v>0.0018</v>
      </c>
      <c r="R812" s="185">
        <f>Q812*H812</f>
        <v>0.09503999999999999</v>
      </c>
      <c r="S812" s="185">
        <v>0</v>
      </c>
      <c r="T812" s="186">
        <f>S812*H812</f>
        <v>0</v>
      </c>
      <c r="U812" s="37"/>
      <c r="V812" s="37"/>
      <c r="W812" s="37"/>
      <c r="X812" s="37"/>
      <c r="Y812" s="37"/>
      <c r="Z812" s="37"/>
      <c r="AA812" s="37"/>
      <c r="AB812" s="37"/>
      <c r="AC812" s="37"/>
      <c r="AD812" s="37"/>
      <c r="AE812" s="37"/>
      <c r="AR812" s="187" t="s">
        <v>467</v>
      </c>
      <c r="AT812" s="187" t="s">
        <v>178</v>
      </c>
      <c r="AU812" s="187" t="s">
        <v>89</v>
      </c>
      <c r="AY812" s="19" t="s">
        <v>160</v>
      </c>
      <c r="BE812" s="188">
        <f>IF(N812="základní",J812,0)</f>
        <v>0</v>
      </c>
      <c r="BF812" s="188">
        <f>IF(N812="snížená",J812,0)</f>
        <v>0</v>
      </c>
      <c r="BG812" s="188">
        <f>IF(N812="zákl. přenesená",J812,0)</f>
        <v>0</v>
      </c>
      <c r="BH812" s="188">
        <f>IF(N812="sníž. přenesená",J812,0)</f>
        <v>0</v>
      </c>
      <c r="BI812" s="188">
        <f>IF(N812="nulová",J812,0)</f>
        <v>0</v>
      </c>
      <c r="BJ812" s="19" t="s">
        <v>87</v>
      </c>
      <c r="BK812" s="188">
        <f>ROUND(I812*H812,2)</f>
        <v>0</v>
      </c>
      <c r="BL812" s="19" t="s">
        <v>308</v>
      </c>
      <c r="BM812" s="187" t="s">
        <v>1187</v>
      </c>
    </row>
    <row r="813" spans="2:51" s="13" customFormat="1" ht="11.25">
      <c r="B813" s="194"/>
      <c r="C813" s="195"/>
      <c r="D813" s="196" t="s">
        <v>172</v>
      </c>
      <c r="E813" s="197" t="s">
        <v>32</v>
      </c>
      <c r="F813" s="198" t="s">
        <v>1188</v>
      </c>
      <c r="G813" s="195"/>
      <c r="H813" s="197" t="s">
        <v>32</v>
      </c>
      <c r="I813" s="199"/>
      <c r="J813" s="195"/>
      <c r="K813" s="195"/>
      <c r="L813" s="200"/>
      <c r="M813" s="201"/>
      <c r="N813" s="202"/>
      <c r="O813" s="202"/>
      <c r="P813" s="202"/>
      <c r="Q813" s="202"/>
      <c r="R813" s="202"/>
      <c r="S813" s="202"/>
      <c r="T813" s="203"/>
      <c r="AT813" s="204" t="s">
        <v>172</v>
      </c>
      <c r="AU813" s="204" t="s">
        <v>89</v>
      </c>
      <c r="AV813" s="13" t="s">
        <v>87</v>
      </c>
      <c r="AW813" s="13" t="s">
        <v>40</v>
      </c>
      <c r="AX813" s="13" t="s">
        <v>79</v>
      </c>
      <c r="AY813" s="204" t="s">
        <v>160</v>
      </c>
    </row>
    <row r="814" spans="2:51" s="14" customFormat="1" ht="11.25">
      <c r="B814" s="205"/>
      <c r="C814" s="206"/>
      <c r="D814" s="196" t="s">
        <v>172</v>
      </c>
      <c r="E814" s="207" t="s">
        <v>32</v>
      </c>
      <c r="F814" s="208" t="s">
        <v>1189</v>
      </c>
      <c r="G814" s="206"/>
      <c r="H814" s="209">
        <v>18.9</v>
      </c>
      <c r="I814" s="210"/>
      <c r="J814" s="206"/>
      <c r="K814" s="206"/>
      <c r="L814" s="211"/>
      <c r="M814" s="212"/>
      <c r="N814" s="213"/>
      <c r="O814" s="213"/>
      <c r="P814" s="213"/>
      <c r="Q814" s="213"/>
      <c r="R814" s="213"/>
      <c r="S814" s="213"/>
      <c r="T814" s="214"/>
      <c r="AT814" s="215" t="s">
        <v>172</v>
      </c>
      <c r="AU814" s="215" t="s">
        <v>89</v>
      </c>
      <c r="AV814" s="14" t="s">
        <v>89</v>
      </c>
      <c r="AW814" s="14" t="s">
        <v>40</v>
      </c>
      <c r="AX814" s="14" t="s">
        <v>79</v>
      </c>
      <c r="AY814" s="215" t="s">
        <v>160</v>
      </c>
    </row>
    <row r="815" spans="2:51" s="13" customFormat="1" ht="11.25">
      <c r="B815" s="194"/>
      <c r="C815" s="195"/>
      <c r="D815" s="196" t="s">
        <v>172</v>
      </c>
      <c r="E815" s="197" t="s">
        <v>32</v>
      </c>
      <c r="F815" s="198" t="s">
        <v>1190</v>
      </c>
      <c r="G815" s="195"/>
      <c r="H815" s="197" t="s">
        <v>32</v>
      </c>
      <c r="I815" s="199"/>
      <c r="J815" s="195"/>
      <c r="K815" s="195"/>
      <c r="L815" s="200"/>
      <c r="M815" s="201"/>
      <c r="N815" s="202"/>
      <c r="O815" s="202"/>
      <c r="P815" s="202"/>
      <c r="Q815" s="202"/>
      <c r="R815" s="202"/>
      <c r="S815" s="202"/>
      <c r="T815" s="203"/>
      <c r="AT815" s="204" t="s">
        <v>172</v>
      </c>
      <c r="AU815" s="204" t="s">
        <v>89</v>
      </c>
      <c r="AV815" s="13" t="s">
        <v>87</v>
      </c>
      <c r="AW815" s="13" t="s">
        <v>40</v>
      </c>
      <c r="AX815" s="13" t="s">
        <v>79</v>
      </c>
      <c r="AY815" s="204" t="s">
        <v>160</v>
      </c>
    </row>
    <row r="816" spans="2:51" s="14" customFormat="1" ht="11.25">
      <c r="B816" s="205"/>
      <c r="C816" s="206"/>
      <c r="D816" s="196" t="s">
        <v>172</v>
      </c>
      <c r="E816" s="207" t="s">
        <v>32</v>
      </c>
      <c r="F816" s="208" t="s">
        <v>1191</v>
      </c>
      <c r="G816" s="206"/>
      <c r="H816" s="209">
        <v>31.2</v>
      </c>
      <c r="I816" s="210"/>
      <c r="J816" s="206"/>
      <c r="K816" s="206"/>
      <c r="L816" s="211"/>
      <c r="M816" s="212"/>
      <c r="N816" s="213"/>
      <c r="O816" s="213"/>
      <c r="P816" s="213"/>
      <c r="Q816" s="213"/>
      <c r="R816" s="213"/>
      <c r="S816" s="213"/>
      <c r="T816" s="214"/>
      <c r="AT816" s="215" t="s">
        <v>172</v>
      </c>
      <c r="AU816" s="215" t="s">
        <v>89</v>
      </c>
      <c r="AV816" s="14" t="s">
        <v>89</v>
      </c>
      <c r="AW816" s="14" t="s">
        <v>40</v>
      </c>
      <c r="AX816" s="14" t="s">
        <v>79</v>
      </c>
      <c r="AY816" s="215" t="s">
        <v>160</v>
      </c>
    </row>
    <row r="817" spans="2:51" s="13" customFormat="1" ht="11.25">
      <c r="B817" s="194"/>
      <c r="C817" s="195"/>
      <c r="D817" s="196" t="s">
        <v>172</v>
      </c>
      <c r="E817" s="197" t="s">
        <v>32</v>
      </c>
      <c r="F817" s="198" t="s">
        <v>1192</v>
      </c>
      <c r="G817" s="195"/>
      <c r="H817" s="197" t="s">
        <v>32</v>
      </c>
      <c r="I817" s="199"/>
      <c r="J817" s="195"/>
      <c r="K817" s="195"/>
      <c r="L817" s="200"/>
      <c r="M817" s="201"/>
      <c r="N817" s="202"/>
      <c r="O817" s="202"/>
      <c r="P817" s="202"/>
      <c r="Q817" s="202"/>
      <c r="R817" s="202"/>
      <c r="S817" s="202"/>
      <c r="T817" s="203"/>
      <c r="AT817" s="204" t="s">
        <v>172</v>
      </c>
      <c r="AU817" s="204" t="s">
        <v>89</v>
      </c>
      <c r="AV817" s="13" t="s">
        <v>87</v>
      </c>
      <c r="AW817" s="13" t="s">
        <v>40</v>
      </c>
      <c r="AX817" s="13" t="s">
        <v>79</v>
      </c>
      <c r="AY817" s="204" t="s">
        <v>160</v>
      </c>
    </row>
    <row r="818" spans="2:51" s="14" customFormat="1" ht="11.25">
      <c r="B818" s="205"/>
      <c r="C818" s="206"/>
      <c r="D818" s="196" t="s">
        <v>172</v>
      </c>
      <c r="E818" s="207" t="s">
        <v>32</v>
      </c>
      <c r="F818" s="208" t="s">
        <v>1193</v>
      </c>
      <c r="G818" s="206"/>
      <c r="H818" s="209">
        <v>2.7</v>
      </c>
      <c r="I818" s="210"/>
      <c r="J818" s="206"/>
      <c r="K818" s="206"/>
      <c r="L818" s="211"/>
      <c r="M818" s="212"/>
      <c r="N818" s="213"/>
      <c r="O818" s="213"/>
      <c r="P818" s="213"/>
      <c r="Q818" s="213"/>
      <c r="R818" s="213"/>
      <c r="S818" s="213"/>
      <c r="T818" s="214"/>
      <c r="AT818" s="215" t="s">
        <v>172</v>
      </c>
      <c r="AU818" s="215" t="s">
        <v>89</v>
      </c>
      <c r="AV818" s="14" t="s">
        <v>89</v>
      </c>
      <c r="AW818" s="14" t="s">
        <v>40</v>
      </c>
      <c r="AX818" s="14" t="s">
        <v>79</v>
      </c>
      <c r="AY818" s="215" t="s">
        <v>160</v>
      </c>
    </row>
    <row r="819" spans="2:51" s="15" customFormat="1" ht="11.25">
      <c r="B819" s="216"/>
      <c r="C819" s="217"/>
      <c r="D819" s="196" t="s">
        <v>172</v>
      </c>
      <c r="E819" s="218" t="s">
        <v>32</v>
      </c>
      <c r="F819" s="219" t="s">
        <v>177</v>
      </c>
      <c r="G819" s="217"/>
      <c r="H819" s="220">
        <v>52.8</v>
      </c>
      <c r="I819" s="221"/>
      <c r="J819" s="217"/>
      <c r="K819" s="217"/>
      <c r="L819" s="222"/>
      <c r="M819" s="223"/>
      <c r="N819" s="224"/>
      <c r="O819" s="224"/>
      <c r="P819" s="224"/>
      <c r="Q819" s="224"/>
      <c r="R819" s="224"/>
      <c r="S819" s="224"/>
      <c r="T819" s="225"/>
      <c r="AT819" s="226" t="s">
        <v>172</v>
      </c>
      <c r="AU819" s="226" t="s">
        <v>89</v>
      </c>
      <c r="AV819" s="15" t="s">
        <v>168</v>
      </c>
      <c r="AW819" s="15" t="s">
        <v>40</v>
      </c>
      <c r="AX819" s="15" t="s">
        <v>87</v>
      </c>
      <c r="AY819" s="226" t="s">
        <v>160</v>
      </c>
    </row>
    <row r="820" spans="1:65" s="2" customFormat="1" ht="16.5" customHeight="1">
      <c r="A820" s="37"/>
      <c r="B820" s="38"/>
      <c r="C820" s="227" t="s">
        <v>1194</v>
      </c>
      <c r="D820" s="227" t="s">
        <v>178</v>
      </c>
      <c r="E820" s="228" t="s">
        <v>1195</v>
      </c>
      <c r="F820" s="229" t="s">
        <v>1196</v>
      </c>
      <c r="G820" s="230" t="s">
        <v>1197</v>
      </c>
      <c r="H820" s="231">
        <v>28</v>
      </c>
      <c r="I820" s="232"/>
      <c r="J820" s="233">
        <f>ROUND(I820*H820,2)</f>
        <v>0</v>
      </c>
      <c r="K820" s="229" t="s">
        <v>167</v>
      </c>
      <c r="L820" s="234"/>
      <c r="M820" s="235" t="s">
        <v>32</v>
      </c>
      <c r="N820" s="236" t="s">
        <v>50</v>
      </c>
      <c r="O820" s="67"/>
      <c r="P820" s="185">
        <f>O820*H820</f>
        <v>0</v>
      </c>
      <c r="Q820" s="185">
        <v>0.0002</v>
      </c>
      <c r="R820" s="185">
        <f>Q820*H820</f>
        <v>0.0056</v>
      </c>
      <c r="S820" s="185">
        <v>0</v>
      </c>
      <c r="T820" s="186">
        <f>S820*H820</f>
        <v>0</v>
      </c>
      <c r="U820" s="37"/>
      <c r="V820" s="37"/>
      <c r="W820" s="37"/>
      <c r="X820" s="37"/>
      <c r="Y820" s="37"/>
      <c r="Z820" s="37"/>
      <c r="AA820" s="37"/>
      <c r="AB820" s="37"/>
      <c r="AC820" s="37"/>
      <c r="AD820" s="37"/>
      <c r="AE820" s="37"/>
      <c r="AR820" s="187" t="s">
        <v>467</v>
      </c>
      <c r="AT820" s="187" t="s">
        <v>178</v>
      </c>
      <c r="AU820" s="187" t="s">
        <v>89</v>
      </c>
      <c r="AY820" s="19" t="s">
        <v>160</v>
      </c>
      <c r="BE820" s="188">
        <f>IF(N820="základní",J820,0)</f>
        <v>0</v>
      </c>
      <c r="BF820" s="188">
        <f>IF(N820="snížená",J820,0)</f>
        <v>0</v>
      </c>
      <c r="BG820" s="188">
        <f>IF(N820="zákl. přenesená",J820,0)</f>
        <v>0</v>
      </c>
      <c r="BH820" s="188">
        <f>IF(N820="sníž. přenesená",J820,0)</f>
        <v>0</v>
      </c>
      <c r="BI820" s="188">
        <f>IF(N820="nulová",J820,0)</f>
        <v>0</v>
      </c>
      <c r="BJ820" s="19" t="s">
        <v>87</v>
      </c>
      <c r="BK820" s="188">
        <f>ROUND(I820*H820,2)</f>
        <v>0</v>
      </c>
      <c r="BL820" s="19" t="s">
        <v>308</v>
      </c>
      <c r="BM820" s="187" t="s">
        <v>1198</v>
      </c>
    </row>
    <row r="821" spans="2:51" s="14" customFormat="1" ht="11.25">
      <c r="B821" s="205"/>
      <c r="C821" s="206"/>
      <c r="D821" s="196" t="s">
        <v>172</v>
      </c>
      <c r="E821" s="207" t="s">
        <v>32</v>
      </c>
      <c r="F821" s="208" t="s">
        <v>1199</v>
      </c>
      <c r="G821" s="206"/>
      <c r="H821" s="209">
        <v>28</v>
      </c>
      <c r="I821" s="210"/>
      <c r="J821" s="206"/>
      <c r="K821" s="206"/>
      <c r="L821" s="211"/>
      <c r="M821" s="212"/>
      <c r="N821" s="213"/>
      <c r="O821" s="213"/>
      <c r="P821" s="213"/>
      <c r="Q821" s="213"/>
      <c r="R821" s="213"/>
      <c r="S821" s="213"/>
      <c r="T821" s="214"/>
      <c r="AT821" s="215" t="s">
        <v>172</v>
      </c>
      <c r="AU821" s="215" t="s">
        <v>89</v>
      </c>
      <c r="AV821" s="14" t="s">
        <v>89</v>
      </c>
      <c r="AW821" s="14" t="s">
        <v>40</v>
      </c>
      <c r="AX821" s="14" t="s">
        <v>87</v>
      </c>
      <c r="AY821" s="215" t="s">
        <v>160</v>
      </c>
    </row>
    <row r="822" spans="1:65" s="2" customFormat="1" ht="24.2" customHeight="1">
      <c r="A822" s="37"/>
      <c r="B822" s="38"/>
      <c r="C822" s="176" t="s">
        <v>1200</v>
      </c>
      <c r="D822" s="176" t="s">
        <v>163</v>
      </c>
      <c r="E822" s="177" t="s">
        <v>1201</v>
      </c>
      <c r="F822" s="178" t="s">
        <v>1202</v>
      </c>
      <c r="G822" s="179" t="s">
        <v>166</v>
      </c>
      <c r="H822" s="180">
        <v>1.025</v>
      </c>
      <c r="I822" s="181"/>
      <c r="J822" s="182">
        <f>ROUND(I822*H822,2)</f>
        <v>0</v>
      </c>
      <c r="K822" s="178" t="s">
        <v>167</v>
      </c>
      <c r="L822" s="42"/>
      <c r="M822" s="183" t="s">
        <v>32</v>
      </c>
      <c r="N822" s="184" t="s">
        <v>50</v>
      </c>
      <c r="O822" s="67"/>
      <c r="P822" s="185">
        <f>O822*H822</f>
        <v>0</v>
      </c>
      <c r="Q822" s="185">
        <v>0</v>
      </c>
      <c r="R822" s="185">
        <f>Q822*H822</f>
        <v>0</v>
      </c>
      <c r="S822" s="185">
        <v>0</v>
      </c>
      <c r="T822" s="186">
        <f>S822*H822</f>
        <v>0</v>
      </c>
      <c r="U822" s="37"/>
      <c r="V822" s="37"/>
      <c r="W822" s="37"/>
      <c r="X822" s="37"/>
      <c r="Y822" s="37"/>
      <c r="Z822" s="37"/>
      <c r="AA822" s="37"/>
      <c r="AB822" s="37"/>
      <c r="AC822" s="37"/>
      <c r="AD822" s="37"/>
      <c r="AE822" s="37"/>
      <c r="AR822" s="187" t="s">
        <v>308</v>
      </c>
      <c r="AT822" s="187" t="s">
        <v>163</v>
      </c>
      <c r="AU822" s="187" t="s">
        <v>89</v>
      </c>
      <c r="AY822" s="19" t="s">
        <v>160</v>
      </c>
      <c r="BE822" s="188">
        <f>IF(N822="základní",J822,0)</f>
        <v>0</v>
      </c>
      <c r="BF822" s="188">
        <f>IF(N822="snížená",J822,0)</f>
        <v>0</v>
      </c>
      <c r="BG822" s="188">
        <f>IF(N822="zákl. přenesená",J822,0)</f>
        <v>0</v>
      </c>
      <c r="BH822" s="188">
        <f>IF(N822="sníž. přenesená",J822,0)</f>
        <v>0</v>
      </c>
      <c r="BI822" s="188">
        <f>IF(N822="nulová",J822,0)</f>
        <v>0</v>
      </c>
      <c r="BJ822" s="19" t="s">
        <v>87</v>
      </c>
      <c r="BK822" s="188">
        <f>ROUND(I822*H822,2)</f>
        <v>0</v>
      </c>
      <c r="BL822" s="19" t="s">
        <v>308</v>
      </c>
      <c r="BM822" s="187" t="s">
        <v>1203</v>
      </c>
    </row>
    <row r="823" spans="1:47" s="2" customFormat="1" ht="11.25">
      <c r="A823" s="37"/>
      <c r="B823" s="38"/>
      <c r="C823" s="39"/>
      <c r="D823" s="189" t="s">
        <v>170</v>
      </c>
      <c r="E823" s="39"/>
      <c r="F823" s="190" t="s">
        <v>1204</v>
      </c>
      <c r="G823" s="39"/>
      <c r="H823" s="39"/>
      <c r="I823" s="191"/>
      <c r="J823" s="39"/>
      <c r="K823" s="39"/>
      <c r="L823" s="42"/>
      <c r="M823" s="192"/>
      <c r="N823" s="193"/>
      <c r="O823" s="67"/>
      <c r="P823" s="67"/>
      <c r="Q823" s="67"/>
      <c r="R823" s="67"/>
      <c r="S823" s="67"/>
      <c r="T823" s="68"/>
      <c r="U823" s="37"/>
      <c r="V823" s="37"/>
      <c r="W823" s="37"/>
      <c r="X823" s="37"/>
      <c r="Y823" s="37"/>
      <c r="Z823" s="37"/>
      <c r="AA823" s="37"/>
      <c r="AB823" s="37"/>
      <c r="AC823" s="37"/>
      <c r="AD823" s="37"/>
      <c r="AE823" s="37"/>
      <c r="AT823" s="19" t="s">
        <v>170</v>
      </c>
      <c r="AU823" s="19" t="s">
        <v>89</v>
      </c>
    </row>
    <row r="824" spans="1:65" s="2" customFormat="1" ht="24.2" customHeight="1">
      <c r="A824" s="37"/>
      <c r="B824" s="38"/>
      <c r="C824" s="176" t="s">
        <v>1205</v>
      </c>
      <c r="D824" s="176" t="s">
        <v>163</v>
      </c>
      <c r="E824" s="177" t="s">
        <v>1206</v>
      </c>
      <c r="F824" s="178" t="s">
        <v>1207</v>
      </c>
      <c r="G824" s="179" t="s">
        <v>166</v>
      </c>
      <c r="H824" s="180">
        <v>1.025</v>
      </c>
      <c r="I824" s="181"/>
      <c r="J824" s="182">
        <f>ROUND(I824*H824,2)</f>
        <v>0</v>
      </c>
      <c r="K824" s="178" t="s">
        <v>167</v>
      </c>
      <c r="L824" s="42"/>
      <c r="M824" s="183" t="s">
        <v>32</v>
      </c>
      <c r="N824" s="184" t="s">
        <v>50</v>
      </c>
      <c r="O824" s="67"/>
      <c r="P824" s="185">
        <f>O824*H824</f>
        <v>0</v>
      </c>
      <c r="Q824" s="185">
        <v>0</v>
      </c>
      <c r="R824" s="185">
        <f>Q824*H824</f>
        <v>0</v>
      </c>
      <c r="S824" s="185">
        <v>0</v>
      </c>
      <c r="T824" s="186">
        <f>S824*H824</f>
        <v>0</v>
      </c>
      <c r="U824" s="37"/>
      <c r="V824" s="37"/>
      <c r="W824" s="37"/>
      <c r="X824" s="37"/>
      <c r="Y824" s="37"/>
      <c r="Z824" s="37"/>
      <c r="AA824" s="37"/>
      <c r="AB824" s="37"/>
      <c r="AC824" s="37"/>
      <c r="AD824" s="37"/>
      <c r="AE824" s="37"/>
      <c r="AR824" s="187" t="s">
        <v>308</v>
      </c>
      <c r="AT824" s="187" t="s">
        <v>163</v>
      </c>
      <c r="AU824" s="187" t="s">
        <v>89</v>
      </c>
      <c r="AY824" s="19" t="s">
        <v>160</v>
      </c>
      <c r="BE824" s="188">
        <f>IF(N824="základní",J824,0)</f>
        <v>0</v>
      </c>
      <c r="BF824" s="188">
        <f>IF(N824="snížená",J824,0)</f>
        <v>0</v>
      </c>
      <c r="BG824" s="188">
        <f>IF(N824="zákl. přenesená",J824,0)</f>
        <v>0</v>
      </c>
      <c r="BH824" s="188">
        <f>IF(N824="sníž. přenesená",J824,0)</f>
        <v>0</v>
      </c>
      <c r="BI824" s="188">
        <f>IF(N824="nulová",J824,0)</f>
        <v>0</v>
      </c>
      <c r="BJ824" s="19" t="s">
        <v>87</v>
      </c>
      <c r="BK824" s="188">
        <f>ROUND(I824*H824,2)</f>
        <v>0</v>
      </c>
      <c r="BL824" s="19" t="s">
        <v>308</v>
      </c>
      <c r="BM824" s="187" t="s">
        <v>1208</v>
      </c>
    </row>
    <row r="825" spans="1:47" s="2" customFormat="1" ht="11.25">
      <c r="A825" s="37"/>
      <c r="B825" s="38"/>
      <c r="C825" s="39"/>
      <c r="D825" s="189" t="s">
        <v>170</v>
      </c>
      <c r="E825" s="39"/>
      <c r="F825" s="190" t="s">
        <v>1209</v>
      </c>
      <c r="G825" s="39"/>
      <c r="H825" s="39"/>
      <c r="I825" s="191"/>
      <c r="J825" s="39"/>
      <c r="K825" s="39"/>
      <c r="L825" s="42"/>
      <c r="M825" s="192"/>
      <c r="N825" s="193"/>
      <c r="O825" s="67"/>
      <c r="P825" s="67"/>
      <c r="Q825" s="67"/>
      <c r="R825" s="67"/>
      <c r="S825" s="67"/>
      <c r="T825" s="68"/>
      <c r="U825" s="37"/>
      <c r="V825" s="37"/>
      <c r="W825" s="37"/>
      <c r="X825" s="37"/>
      <c r="Y825" s="37"/>
      <c r="Z825" s="37"/>
      <c r="AA825" s="37"/>
      <c r="AB825" s="37"/>
      <c r="AC825" s="37"/>
      <c r="AD825" s="37"/>
      <c r="AE825" s="37"/>
      <c r="AT825" s="19" t="s">
        <v>170</v>
      </c>
      <c r="AU825" s="19" t="s">
        <v>89</v>
      </c>
    </row>
    <row r="826" spans="2:63" s="12" customFormat="1" ht="22.9" customHeight="1">
      <c r="B826" s="160"/>
      <c r="C826" s="161"/>
      <c r="D826" s="162" t="s">
        <v>78</v>
      </c>
      <c r="E826" s="174" t="s">
        <v>1210</v>
      </c>
      <c r="F826" s="174" t="s">
        <v>1211</v>
      </c>
      <c r="G826" s="161"/>
      <c r="H826" s="161"/>
      <c r="I826" s="164"/>
      <c r="J826" s="175">
        <f>BK826</f>
        <v>0</v>
      </c>
      <c r="K826" s="161"/>
      <c r="L826" s="166"/>
      <c r="M826" s="167"/>
      <c r="N826" s="168"/>
      <c r="O826" s="168"/>
      <c r="P826" s="169">
        <f>SUM(P827:P846)</f>
        <v>0</v>
      </c>
      <c r="Q826" s="168"/>
      <c r="R826" s="169">
        <f>SUM(R827:R846)</f>
        <v>0.38106</v>
      </c>
      <c r="S826" s="168"/>
      <c r="T826" s="170">
        <f>SUM(T827:T846)</f>
        <v>0</v>
      </c>
      <c r="AR826" s="171" t="s">
        <v>89</v>
      </c>
      <c r="AT826" s="172" t="s">
        <v>78</v>
      </c>
      <c r="AU826" s="172" t="s">
        <v>87</v>
      </c>
      <c r="AY826" s="171" t="s">
        <v>160</v>
      </c>
      <c r="BK826" s="173">
        <f>SUM(BK827:BK846)</f>
        <v>0</v>
      </c>
    </row>
    <row r="827" spans="1:65" s="2" customFormat="1" ht="16.5" customHeight="1">
      <c r="A827" s="37"/>
      <c r="B827" s="38"/>
      <c r="C827" s="176" t="s">
        <v>1212</v>
      </c>
      <c r="D827" s="176" t="s">
        <v>163</v>
      </c>
      <c r="E827" s="177" t="s">
        <v>1213</v>
      </c>
      <c r="F827" s="178" t="s">
        <v>1214</v>
      </c>
      <c r="G827" s="179" t="s">
        <v>259</v>
      </c>
      <c r="H827" s="180">
        <v>51</v>
      </c>
      <c r="I827" s="181"/>
      <c r="J827" s="182">
        <f>ROUND(I827*H827,2)</f>
        <v>0</v>
      </c>
      <c r="K827" s="178" t="s">
        <v>167</v>
      </c>
      <c r="L827" s="42"/>
      <c r="M827" s="183" t="s">
        <v>32</v>
      </c>
      <c r="N827" s="184" t="s">
        <v>50</v>
      </c>
      <c r="O827" s="67"/>
      <c r="P827" s="185">
        <f>O827*H827</f>
        <v>0</v>
      </c>
      <c r="Q827" s="185">
        <v>6E-05</v>
      </c>
      <c r="R827" s="185">
        <f>Q827*H827</f>
        <v>0.0030600000000000002</v>
      </c>
      <c r="S827" s="185">
        <v>0</v>
      </c>
      <c r="T827" s="186">
        <f>S827*H827</f>
        <v>0</v>
      </c>
      <c r="U827" s="37"/>
      <c r="V827" s="37"/>
      <c r="W827" s="37"/>
      <c r="X827" s="37"/>
      <c r="Y827" s="37"/>
      <c r="Z827" s="37"/>
      <c r="AA827" s="37"/>
      <c r="AB827" s="37"/>
      <c r="AC827" s="37"/>
      <c r="AD827" s="37"/>
      <c r="AE827" s="37"/>
      <c r="AR827" s="187" t="s">
        <v>308</v>
      </c>
      <c r="AT827" s="187" t="s">
        <v>163</v>
      </c>
      <c r="AU827" s="187" t="s">
        <v>89</v>
      </c>
      <c r="AY827" s="19" t="s">
        <v>160</v>
      </c>
      <c r="BE827" s="188">
        <f>IF(N827="základní",J827,0)</f>
        <v>0</v>
      </c>
      <c r="BF827" s="188">
        <f>IF(N827="snížená",J827,0)</f>
        <v>0</v>
      </c>
      <c r="BG827" s="188">
        <f>IF(N827="zákl. přenesená",J827,0)</f>
        <v>0</v>
      </c>
      <c r="BH827" s="188">
        <f>IF(N827="sníž. přenesená",J827,0)</f>
        <v>0</v>
      </c>
      <c r="BI827" s="188">
        <f>IF(N827="nulová",J827,0)</f>
        <v>0</v>
      </c>
      <c r="BJ827" s="19" t="s">
        <v>87</v>
      </c>
      <c r="BK827" s="188">
        <f>ROUND(I827*H827,2)</f>
        <v>0</v>
      </c>
      <c r="BL827" s="19" t="s">
        <v>308</v>
      </c>
      <c r="BM827" s="187" t="s">
        <v>1215</v>
      </c>
    </row>
    <row r="828" spans="1:47" s="2" customFormat="1" ht="11.25">
      <c r="A828" s="37"/>
      <c r="B828" s="38"/>
      <c r="C828" s="39"/>
      <c r="D828" s="189" t="s">
        <v>170</v>
      </c>
      <c r="E828" s="39"/>
      <c r="F828" s="190" t="s">
        <v>1216</v>
      </c>
      <c r="G828" s="39"/>
      <c r="H828" s="39"/>
      <c r="I828" s="191"/>
      <c r="J828" s="39"/>
      <c r="K828" s="39"/>
      <c r="L828" s="42"/>
      <c r="M828" s="192"/>
      <c r="N828" s="193"/>
      <c r="O828" s="67"/>
      <c r="P828" s="67"/>
      <c r="Q828" s="67"/>
      <c r="R828" s="67"/>
      <c r="S828" s="67"/>
      <c r="T828" s="68"/>
      <c r="U828" s="37"/>
      <c r="V828" s="37"/>
      <c r="W828" s="37"/>
      <c r="X828" s="37"/>
      <c r="Y828" s="37"/>
      <c r="Z828" s="37"/>
      <c r="AA828" s="37"/>
      <c r="AB828" s="37"/>
      <c r="AC828" s="37"/>
      <c r="AD828" s="37"/>
      <c r="AE828" s="37"/>
      <c r="AT828" s="19" t="s">
        <v>170</v>
      </c>
      <c r="AU828" s="19" t="s">
        <v>89</v>
      </c>
    </row>
    <row r="829" spans="2:51" s="13" customFormat="1" ht="11.25">
      <c r="B829" s="194"/>
      <c r="C829" s="195"/>
      <c r="D829" s="196" t="s">
        <v>172</v>
      </c>
      <c r="E829" s="197" t="s">
        <v>32</v>
      </c>
      <c r="F829" s="198" t="s">
        <v>1217</v>
      </c>
      <c r="G829" s="195"/>
      <c r="H829" s="197" t="s">
        <v>32</v>
      </c>
      <c r="I829" s="199"/>
      <c r="J829" s="195"/>
      <c r="K829" s="195"/>
      <c r="L829" s="200"/>
      <c r="M829" s="201"/>
      <c r="N829" s="202"/>
      <c r="O829" s="202"/>
      <c r="P829" s="202"/>
      <c r="Q829" s="202"/>
      <c r="R829" s="202"/>
      <c r="S829" s="202"/>
      <c r="T829" s="203"/>
      <c r="AT829" s="204" t="s">
        <v>172</v>
      </c>
      <c r="AU829" s="204" t="s">
        <v>89</v>
      </c>
      <c r="AV829" s="13" t="s">
        <v>87</v>
      </c>
      <c r="AW829" s="13" t="s">
        <v>40</v>
      </c>
      <c r="AX829" s="13" t="s">
        <v>79</v>
      </c>
      <c r="AY829" s="204" t="s">
        <v>160</v>
      </c>
    </row>
    <row r="830" spans="2:51" s="14" customFormat="1" ht="11.25">
      <c r="B830" s="205"/>
      <c r="C830" s="206"/>
      <c r="D830" s="196" t="s">
        <v>172</v>
      </c>
      <c r="E830" s="207" t="s">
        <v>32</v>
      </c>
      <c r="F830" s="208" t="s">
        <v>570</v>
      </c>
      <c r="G830" s="206"/>
      <c r="H830" s="209">
        <v>51</v>
      </c>
      <c r="I830" s="210"/>
      <c r="J830" s="206"/>
      <c r="K830" s="206"/>
      <c r="L830" s="211"/>
      <c r="M830" s="212"/>
      <c r="N830" s="213"/>
      <c r="O830" s="213"/>
      <c r="P830" s="213"/>
      <c r="Q830" s="213"/>
      <c r="R830" s="213"/>
      <c r="S830" s="213"/>
      <c r="T830" s="214"/>
      <c r="AT830" s="215" t="s">
        <v>172</v>
      </c>
      <c r="AU830" s="215" t="s">
        <v>89</v>
      </c>
      <c r="AV830" s="14" t="s">
        <v>89</v>
      </c>
      <c r="AW830" s="14" t="s">
        <v>40</v>
      </c>
      <c r="AX830" s="14" t="s">
        <v>87</v>
      </c>
      <c r="AY830" s="215" t="s">
        <v>160</v>
      </c>
    </row>
    <row r="831" spans="1:65" s="2" customFormat="1" ht="16.5" customHeight="1">
      <c r="A831" s="37"/>
      <c r="B831" s="38"/>
      <c r="C831" s="227" t="s">
        <v>1218</v>
      </c>
      <c r="D831" s="227" t="s">
        <v>178</v>
      </c>
      <c r="E831" s="228" t="s">
        <v>1219</v>
      </c>
      <c r="F831" s="229" t="s">
        <v>1220</v>
      </c>
      <c r="G831" s="230" t="s">
        <v>259</v>
      </c>
      <c r="H831" s="231">
        <v>51</v>
      </c>
      <c r="I831" s="232"/>
      <c r="J831" s="233">
        <f>ROUND(I831*H831,2)</f>
        <v>0</v>
      </c>
      <c r="K831" s="229" t="s">
        <v>484</v>
      </c>
      <c r="L831" s="234"/>
      <c r="M831" s="235" t="s">
        <v>32</v>
      </c>
      <c r="N831" s="236" t="s">
        <v>50</v>
      </c>
      <c r="O831" s="67"/>
      <c r="P831" s="185">
        <f>O831*H831</f>
        <v>0</v>
      </c>
      <c r="Q831" s="185">
        <v>0</v>
      </c>
      <c r="R831" s="185">
        <f>Q831*H831</f>
        <v>0</v>
      </c>
      <c r="S831" s="185">
        <v>0</v>
      </c>
      <c r="T831" s="186">
        <f>S831*H831</f>
        <v>0</v>
      </c>
      <c r="U831" s="37"/>
      <c r="V831" s="37"/>
      <c r="W831" s="37"/>
      <c r="X831" s="37"/>
      <c r="Y831" s="37"/>
      <c r="Z831" s="37"/>
      <c r="AA831" s="37"/>
      <c r="AB831" s="37"/>
      <c r="AC831" s="37"/>
      <c r="AD831" s="37"/>
      <c r="AE831" s="37"/>
      <c r="AR831" s="187" t="s">
        <v>467</v>
      </c>
      <c r="AT831" s="187" t="s">
        <v>178</v>
      </c>
      <c r="AU831" s="187" t="s">
        <v>89</v>
      </c>
      <c r="AY831" s="19" t="s">
        <v>160</v>
      </c>
      <c r="BE831" s="188">
        <f>IF(N831="základní",J831,0)</f>
        <v>0</v>
      </c>
      <c r="BF831" s="188">
        <f>IF(N831="snížená",J831,0)</f>
        <v>0</v>
      </c>
      <c r="BG831" s="188">
        <f>IF(N831="zákl. přenesená",J831,0)</f>
        <v>0</v>
      </c>
      <c r="BH831" s="188">
        <f>IF(N831="sníž. přenesená",J831,0)</f>
        <v>0</v>
      </c>
      <c r="BI831" s="188">
        <f>IF(N831="nulová",J831,0)</f>
        <v>0</v>
      </c>
      <c r="BJ831" s="19" t="s">
        <v>87</v>
      </c>
      <c r="BK831" s="188">
        <f>ROUND(I831*H831,2)</f>
        <v>0</v>
      </c>
      <c r="BL831" s="19" t="s">
        <v>308</v>
      </c>
      <c r="BM831" s="187" t="s">
        <v>1221</v>
      </c>
    </row>
    <row r="832" spans="2:51" s="13" customFormat="1" ht="11.25">
      <c r="B832" s="194"/>
      <c r="C832" s="195"/>
      <c r="D832" s="196" t="s">
        <v>172</v>
      </c>
      <c r="E832" s="197" t="s">
        <v>32</v>
      </c>
      <c r="F832" s="198" t="s">
        <v>1222</v>
      </c>
      <c r="G832" s="195"/>
      <c r="H832" s="197" t="s">
        <v>32</v>
      </c>
      <c r="I832" s="199"/>
      <c r="J832" s="195"/>
      <c r="K832" s="195"/>
      <c r="L832" s="200"/>
      <c r="M832" s="201"/>
      <c r="N832" s="202"/>
      <c r="O832" s="202"/>
      <c r="P832" s="202"/>
      <c r="Q832" s="202"/>
      <c r="R832" s="202"/>
      <c r="S832" s="202"/>
      <c r="T832" s="203"/>
      <c r="AT832" s="204" t="s">
        <v>172</v>
      </c>
      <c r="AU832" s="204" t="s">
        <v>89</v>
      </c>
      <c r="AV832" s="13" t="s">
        <v>87</v>
      </c>
      <c r="AW832" s="13" t="s">
        <v>40</v>
      </c>
      <c r="AX832" s="13" t="s">
        <v>79</v>
      </c>
      <c r="AY832" s="204" t="s">
        <v>160</v>
      </c>
    </row>
    <row r="833" spans="2:51" s="14" customFormat="1" ht="11.25">
      <c r="B833" s="205"/>
      <c r="C833" s="206"/>
      <c r="D833" s="196" t="s">
        <v>172</v>
      </c>
      <c r="E833" s="207" t="s">
        <v>32</v>
      </c>
      <c r="F833" s="208" t="s">
        <v>570</v>
      </c>
      <c r="G833" s="206"/>
      <c r="H833" s="209">
        <v>51</v>
      </c>
      <c r="I833" s="210"/>
      <c r="J833" s="206"/>
      <c r="K833" s="206"/>
      <c r="L833" s="211"/>
      <c r="M833" s="212"/>
      <c r="N833" s="213"/>
      <c r="O833" s="213"/>
      <c r="P833" s="213"/>
      <c r="Q833" s="213"/>
      <c r="R833" s="213"/>
      <c r="S833" s="213"/>
      <c r="T833" s="214"/>
      <c r="AT833" s="215" t="s">
        <v>172</v>
      </c>
      <c r="AU833" s="215" t="s">
        <v>89</v>
      </c>
      <c r="AV833" s="14" t="s">
        <v>89</v>
      </c>
      <c r="AW833" s="14" t="s">
        <v>40</v>
      </c>
      <c r="AX833" s="14" t="s">
        <v>87</v>
      </c>
      <c r="AY833" s="215" t="s">
        <v>160</v>
      </c>
    </row>
    <row r="834" spans="1:65" s="2" customFormat="1" ht="16.5" customHeight="1">
      <c r="A834" s="37"/>
      <c r="B834" s="38"/>
      <c r="C834" s="176" t="s">
        <v>1223</v>
      </c>
      <c r="D834" s="176" t="s">
        <v>163</v>
      </c>
      <c r="E834" s="177" t="s">
        <v>1224</v>
      </c>
      <c r="F834" s="178" t="s">
        <v>1225</v>
      </c>
      <c r="G834" s="179" t="s">
        <v>477</v>
      </c>
      <c r="H834" s="180">
        <v>2</v>
      </c>
      <c r="I834" s="181"/>
      <c r="J834" s="182">
        <f>ROUND(I834*H834,2)</f>
        <v>0</v>
      </c>
      <c r="K834" s="178" t="s">
        <v>167</v>
      </c>
      <c r="L834" s="42"/>
      <c r="M834" s="183" t="s">
        <v>32</v>
      </c>
      <c r="N834" s="184" t="s">
        <v>50</v>
      </c>
      <c r="O834" s="67"/>
      <c r="P834" s="185">
        <f>O834*H834</f>
        <v>0</v>
      </c>
      <c r="Q834" s="185">
        <v>0</v>
      </c>
      <c r="R834" s="185">
        <f>Q834*H834</f>
        <v>0</v>
      </c>
      <c r="S834" s="185">
        <v>0</v>
      </c>
      <c r="T834" s="186">
        <f>S834*H834</f>
        <v>0</v>
      </c>
      <c r="U834" s="37"/>
      <c r="V834" s="37"/>
      <c r="W834" s="37"/>
      <c r="X834" s="37"/>
      <c r="Y834" s="37"/>
      <c r="Z834" s="37"/>
      <c r="AA834" s="37"/>
      <c r="AB834" s="37"/>
      <c r="AC834" s="37"/>
      <c r="AD834" s="37"/>
      <c r="AE834" s="37"/>
      <c r="AR834" s="187" t="s">
        <v>308</v>
      </c>
      <c r="AT834" s="187" t="s">
        <v>163</v>
      </c>
      <c r="AU834" s="187" t="s">
        <v>89</v>
      </c>
      <c r="AY834" s="19" t="s">
        <v>160</v>
      </c>
      <c r="BE834" s="188">
        <f>IF(N834="základní",J834,0)</f>
        <v>0</v>
      </c>
      <c r="BF834" s="188">
        <f>IF(N834="snížená",J834,0)</f>
        <v>0</v>
      </c>
      <c r="BG834" s="188">
        <f>IF(N834="zákl. přenesená",J834,0)</f>
        <v>0</v>
      </c>
      <c r="BH834" s="188">
        <f>IF(N834="sníž. přenesená",J834,0)</f>
        <v>0</v>
      </c>
      <c r="BI834" s="188">
        <f>IF(N834="nulová",J834,0)</f>
        <v>0</v>
      </c>
      <c r="BJ834" s="19" t="s">
        <v>87</v>
      </c>
      <c r="BK834" s="188">
        <f>ROUND(I834*H834,2)</f>
        <v>0</v>
      </c>
      <c r="BL834" s="19" t="s">
        <v>308</v>
      </c>
      <c r="BM834" s="187" t="s">
        <v>1226</v>
      </c>
    </row>
    <row r="835" spans="1:47" s="2" customFormat="1" ht="11.25">
      <c r="A835" s="37"/>
      <c r="B835" s="38"/>
      <c r="C835" s="39"/>
      <c r="D835" s="189" t="s">
        <v>170</v>
      </c>
      <c r="E835" s="39"/>
      <c r="F835" s="190" t="s">
        <v>1227</v>
      </c>
      <c r="G835" s="39"/>
      <c r="H835" s="39"/>
      <c r="I835" s="191"/>
      <c r="J835" s="39"/>
      <c r="K835" s="39"/>
      <c r="L835" s="42"/>
      <c r="M835" s="192"/>
      <c r="N835" s="193"/>
      <c r="O835" s="67"/>
      <c r="P835" s="67"/>
      <c r="Q835" s="67"/>
      <c r="R835" s="67"/>
      <c r="S835" s="67"/>
      <c r="T835" s="68"/>
      <c r="U835" s="37"/>
      <c r="V835" s="37"/>
      <c r="W835" s="37"/>
      <c r="X835" s="37"/>
      <c r="Y835" s="37"/>
      <c r="Z835" s="37"/>
      <c r="AA835" s="37"/>
      <c r="AB835" s="37"/>
      <c r="AC835" s="37"/>
      <c r="AD835" s="37"/>
      <c r="AE835" s="37"/>
      <c r="AT835" s="19" t="s">
        <v>170</v>
      </c>
      <c r="AU835" s="19" t="s">
        <v>89</v>
      </c>
    </row>
    <row r="836" spans="1:65" s="2" customFormat="1" ht="16.5" customHeight="1">
      <c r="A836" s="37"/>
      <c r="B836" s="38"/>
      <c r="C836" s="227" t="s">
        <v>1228</v>
      </c>
      <c r="D836" s="227" t="s">
        <v>178</v>
      </c>
      <c r="E836" s="228" t="s">
        <v>1229</v>
      </c>
      <c r="F836" s="229" t="s">
        <v>1230</v>
      </c>
      <c r="G836" s="230" t="s">
        <v>477</v>
      </c>
      <c r="H836" s="231">
        <v>1</v>
      </c>
      <c r="I836" s="232"/>
      <c r="J836" s="233">
        <f>ROUND(I836*H836,2)</f>
        <v>0</v>
      </c>
      <c r="K836" s="229" t="s">
        <v>484</v>
      </c>
      <c r="L836" s="234"/>
      <c r="M836" s="235" t="s">
        <v>32</v>
      </c>
      <c r="N836" s="236" t="s">
        <v>50</v>
      </c>
      <c r="O836" s="67"/>
      <c r="P836" s="185">
        <f>O836*H836</f>
        <v>0</v>
      </c>
      <c r="Q836" s="185">
        <v>0.15</v>
      </c>
      <c r="R836" s="185">
        <f>Q836*H836</f>
        <v>0.15</v>
      </c>
      <c r="S836" s="185">
        <v>0</v>
      </c>
      <c r="T836" s="186">
        <f>S836*H836</f>
        <v>0</v>
      </c>
      <c r="U836" s="37"/>
      <c r="V836" s="37"/>
      <c r="W836" s="37"/>
      <c r="X836" s="37"/>
      <c r="Y836" s="37"/>
      <c r="Z836" s="37"/>
      <c r="AA836" s="37"/>
      <c r="AB836" s="37"/>
      <c r="AC836" s="37"/>
      <c r="AD836" s="37"/>
      <c r="AE836" s="37"/>
      <c r="AR836" s="187" t="s">
        <v>467</v>
      </c>
      <c r="AT836" s="187" t="s">
        <v>178</v>
      </c>
      <c r="AU836" s="187" t="s">
        <v>89</v>
      </c>
      <c r="AY836" s="19" t="s">
        <v>160</v>
      </c>
      <c r="BE836" s="188">
        <f>IF(N836="základní",J836,0)</f>
        <v>0</v>
      </c>
      <c r="BF836" s="188">
        <f>IF(N836="snížená",J836,0)</f>
        <v>0</v>
      </c>
      <c r="BG836" s="188">
        <f>IF(N836="zákl. přenesená",J836,0)</f>
        <v>0</v>
      </c>
      <c r="BH836" s="188">
        <f>IF(N836="sníž. přenesená",J836,0)</f>
        <v>0</v>
      </c>
      <c r="BI836" s="188">
        <f>IF(N836="nulová",J836,0)</f>
        <v>0</v>
      </c>
      <c r="BJ836" s="19" t="s">
        <v>87</v>
      </c>
      <c r="BK836" s="188">
        <f>ROUND(I836*H836,2)</f>
        <v>0</v>
      </c>
      <c r="BL836" s="19" t="s">
        <v>308</v>
      </c>
      <c r="BM836" s="187" t="s">
        <v>1231</v>
      </c>
    </row>
    <row r="837" spans="1:65" s="2" customFormat="1" ht="16.5" customHeight="1">
      <c r="A837" s="37"/>
      <c r="B837" s="38"/>
      <c r="C837" s="227" t="s">
        <v>1232</v>
      </c>
      <c r="D837" s="227" t="s">
        <v>178</v>
      </c>
      <c r="E837" s="228" t="s">
        <v>1233</v>
      </c>
      <c r="F837" s="229" t="s">
        <v>1230</v>
      </c>
      <c r="G837" s="230" t="s">
        <v>477</v>
      </c>
      <c r="H837" s="231">
        <v>1</v>
      </c>
      <c r="I837" s="232"/>
      <c r="J837" s="233">
        <f>ROUND(I837*H837,2)</f>
        <v>0</v>
      </c>
      <c r="K837" s="229" t="s">
        <v>484</v>
      </c>
      <c r="L837" s="234"/>
      <c r="M837" s="235" t="s">
        <v>32</v>
      </c>
      <c r="N837" s="236" t="s">
        <v>50</v>
      </c>
      <c r="O837" s="67"/>
      <c r="P837" s="185">
        <f>O837*H837</f>
        <v>0</v>
      </c>
      <c r="Q837" s="185">
        <v>0.15</v>
      </c>
      <c r="R837" s="185">
        <f>Q837*H837</f>
        <v>0.15</v>
      </c>
      <c r="S837" s="185">
        <v>0</v>
      </c>
      <c r="T837" s="186">
        <f>S837*H837</f>
        <v>0</v>
      </c>
      <c r="U837" s="37"/>
      <c r="V837" s="37"/>
      <c r="W837" s="37"/>
      <c r="X837" s="37"/>
      <c r="Y837" s="37"/>
      <c r="Z837" s="37"/>
      <c r="AA837" s="37"/>
      <c r="AB837" s="37"/>
      <c r="AC837" s="37"/>
      <c r="AD837" s="37"/>
      <c r="AE837" s="37"/>
      <c r="AR837" s="187" t="s">
        <v>467</v>
      </c>
      <c r="AT837" s="187" t="s">
        <v>178</v>
      </c>
      <c r="AU837" s="187" t="s">
        <v>89</v>
      </c>
      <c r="AY837" s="19" t="s">
        <v>160</v>
      </c>
      <c r="BE837" s="188">
        <f>IF(N837="základní",J837,0)</f>
        <v>0</v>
      </c>
      <c r="BF837" s="188">
        <f>IF(N837="snížená",J837,0)</f>
        <v>0</v>
      </c>
      <c r="BG837" s="188">
        <f>IF(N837="zákl. přenesená",J837,0)</f>
        <v>0</v>
      </c>
      <c r="BH837" s="188">
        <f>IF(N837="sníž. přenesená",J837,0)</f>
        <v>0</v>
      </c>
      <c r="BI837" s="188">
        <f>IF(N837="nulová",J837,0)</f>
        <v>0</v>
      </c>
      <c r="BJ837" s="19" t="s">
        <v>87</v>
      </c>
      <c r="BK837" s="188">
        <f>ROUND(I837*H837,2)</f>
        <v>0</v>
      </c>
      <c r="BL837" s="19" t="s">
        <v>308</v>
      </c>
      <c r="BM837" s="187" t="s">
        <v>1234</v>
      </c>
    </row>
    <row r="838" spans="1:65" s="2" customFormat="1" ht="21.75" customHeight="1">
      <c r="A838" s="37"/>
      <c r="B838" s="38"/>
      <c r="C838" s="176" t="s">
        <v>1235</v>
      </c>
      <c r="D838" s="176" t="s">
        <v>163</v>
      </c>
      <c r="E838" s="177" t="s">
        <v>1236</v>
      </c>
      <c r="F838" s="178" t="s">
        <v>1237</v>
      </c>
      <c r="G838" s="179" t="s">
        <v>477</v>
      </c>
      <c r="H838" s="180">
        <v>13</v>
      </c>
      <c r="I838" s="181"/>
      <c r="J838" s="182">
        <f>ROUND(I838*H838,2)</f>
        <v>0</v>
      </c>
      <c r="K838" s="178" t="s">
        <v>167</v>
      </c>
      <c r="L838" s="42"/>
      <c r="M838" s="183" t="s">
        <v>32</v>
      </c>
      <c r="N838" s="184" t="s">
        <v>50</v>
      </c>
      <c r="O838" s="67"/>
      <c r="P838" s="185">
        <f>O838*H838</f>
        <v>0</v>
      </c>
      <c r="Q838" s="185">
        <v>0</v>
      </c>
      <c r="R838" s="185">
        <f>Q838*H838</f>
        <v>0</v>
      </c>
      <c r="S838" s="185">
        <v>0</v>
      </c>
      <c r="T838" s="186">
        <f>S838*H838</f>
        <v>0</v>
      </c>
      <c r="U838" s="37"/>
      <c r="V838" s="37"/>
      <c r="W838" s="37"/>
      <c r="X838" s="37"/>
      <c r="Y838" s="37"/>
      <c r="Z838" s="37"/>
      <c r="AA838" s="37"/>
      <c r="AB838" s="37"/>
      <c r="AC838" s="37"/>
      <c r="AD838" s="37"/>
      <c r="AE838" s="37"/>
      <c r="AR838" s="187" t="s">
        <v>308</v>
      </c>
      <c r="AT838" s="187" t="s">
        <v>163</v>
      </c>
      <c r="AU838" s="187" t="s">
        <v>89</v>
      </c>
      <c r="AY838" s="19" t="s">
        <v>160</v>
      </c>
      <c r="BE838" s="188">
        <f>IF(N838="základní",J838,0)</f>
        <v>0</v>
      </c>
      <c r="BF838" s="188">
        <f>IF(N838="snížená",J838,0)</f>
        <v>0</v>
      </c>
      <c r="BG838" s="188">
        <f>IF(N838="zákl. přenesená",J838,0)</f>
        <v>0</v>
      </c>
      <c r="BH838" s="188">
        <f>IF(N838="sníž. přenesená",J838,0)</f>
        <v>0</v>
      </c>
      <c r="BI838" s="188">
        <f>IF(N838="nulová",J838,0)</f>
        <v>0</v>
      </c>
      <c r="BJ838" s="19" t="s">
        <v>87</v>
      </c>
      <c r="BK838" s="188">
        <f>ROUND(I838*H838,2)</f>
        <v>0</v>
      </c>
      <c r="BL838" s="19" t="s">
        <v>308</v>
      </c>
      <c r="BM838" s="187" t="s">
        <v>1238</v>
      </c>
    </row>
    <row r="839" spans="1:47" s="2" customFormat="1" ht="11.25">
      <c r="A839" s="37"/>
      <c r="B839" s="38"/>
      <c r="C839" s="39"/>
      <c r="D839" s="189" t="s">
        <v>170</v>
      </c>
      <c r="E839" s="39"/>
      <c r="F839" s="190" t="s">
        <v>1239</v>
      </c>
      <c r="G839" s="39"/>
      <c r="H839" s="39"/>
      <c r="I839" s="191"/>
      <c r="J839" s="39"/>
      <c r="K839" s="39"/>
      <c r="L839" s="42"/>
      <c r="M839" s="192"/>
      <c r="N839" s="193"/>
      <c r="O839" s="67"/>
      <c r="P839" s="67"/>
      <c r="Q839" s="67"/>
      <c r="R839" s="67"/>
      <c r="S839" s="67"/>
      <c r="T839" s="68"/>
      <c r="U839" s="37"/>
      <c r="V839" s="37"/>
      <c r="W839" s="37"/>
      <c r="X839" s="37"/>
      <c r="Y839" s="37"/>
      <c r="Z839" s="37"/>
      <c r="AA839" s="37"/>
      <c r="AB839" s="37"/>
      <c r="AC839" s="37"/>
      <c r="AD839" s="37"/>
      <c r="AE839" s="37"/>
      <c r="AT839" s="19" t="s">
        <v>170</v>
      </c>
      <c r="AU839" s="19" t="s">
        <v>89</v>
      </c>
    </row>
    <row r="840" spans="1:65" s="2" customFormat="1" ht="21.75" customHeight="1">
      <c r="A840" s="37"/>
      <c r="B840" s="38"/>
      <c r="C840" s="227" t="s">
        <v>1240</v>
      </c>
      <c r="D840" s="248" t="s">
        <v>178</v>
      </c>
      <c r="E840" s="228" t="s">
        <v>1241</v>
      </c>
      <c r="F840" s="229" t="s">
        <v>1242</v>
      </c>
      <c r="G840" s="230" t="s">
        <v>477</v>
      </c>
      <c r="H840" s="231">
        <v>13</v>
      </c>
      <c r="I840" s="232"/>
      <c r="J840" s="233">
        <f>ROUND(I840*H840,2)</f>
        <v>0</v>
      </c>
      <c r="K840" s="229" t="s">
        <v>484</v>
      </c>
      <c r="L840" s="234"/>
      <c r="M840" s="235" t="s">
        <v>32</v>
      </c>
      <c r="N840" s="236" t="s">
        <v>50</v>
      </c>
      <c r="O840" s="67"/>
      <c r="P840" s="185">
        <f>O840*H840</f>
        <v>0</v>
      </c>
      <c r="Q840" s="185">
        <v>0.006</v>
      </c>
      <c r="R840" s="185">
        <f>Q840*H840</f>
        <v>0.078</v>
      </c>
      <c r="S840" s="185">
        <v>0</v>
      </c>
      <c r="T840" s="186">
        <f>S840*H840</f>
        <v>0</v>
      </c>
      <c r="U840" s="37"/>
      <c r="V840" s="37"/>
      <c r="W840" s="37"/>
      <c r="X840" s="37"/>
      <c r="Y840" s="37"/>
      <c r="Z840" s="37"/>
      <c r="AA840" s="37"/>
      <c r="AB840" s="37"/>
      <c r="AC840" s="37"/>
      <c r="AD840" s="37"/>
      <c r="AE840" s="37"/>
      <c r="AR840" s="187" t="s">
        <v>467</v>
      </c>
      <c r="AT840" s="187" t="s">
        <v>178</v>
      </c>
      <c r="AU840" s="187" t="s">
        <v>89</v>
      </c>
      <c r="AY840" s="19" t="s">
        <v>160</v>
      </c>
      <c r="BE840" s="188">
        <f>IF(N840="základní",J840,0)</f>
        <v>0</v>
      </c>
      <c r="BF840" s="188">
        <f>IF(N840="snížená",J840,0)</f>
        <v>0</v>
      </c>
      <c r="BG840" s="188">
        <f>IF(N840="zákl. přenesená",J840,0)</f>
        <v>0</v>
      </c>
      <c r="BH840" s="188">
        <f>IF(N840="sníž. přenesená",J840,0)</f>
        <v>0</v>
      </c>
      <c r="BI840" s="188">
        <f>IF(N840="nulová",J840,0)</f>
        <v>0</v>
      </c>
      <c r="BJ840" s="19" t="s">
        <v>87</v>
      </c>
      <c r="BK840" s="188">
        <f>ROUND(I840*H840,2)</f>
        <v>0</v>
      </c>
      <c r="BL840" s="19" t="s">
        <v>308</v>
      </c>
      <c r="BM840" s="187" t="s">
        <v>1243</v>
      </c>
    </row>
    <row r="841" spans="1:65" s="2" customFormat="1" ht="16.5" customHeight="1">
      <c r="A841" s="37"/>
      <c r="B841" s="38"/>
      <c r="C841" s="176" t="s">
        <v>1244</v>
      </c>
      <c r="D841" s="176" t="s">
        <v>163</v>
      </c>
      <c r="E841" s="177" t="s">
        <v>1245</v>
      </c>
      <c r="F841" s="178" t="s">
        <v>1246</v>
      </c>
      <c r="G841" s="179" t="s">
        <v>1247</v>
      </c>
      <c r="H841" s="180">
        <v>1</v>
      </c>
      <c r="I841" s="181"/>
      <c r="J841" s="182">
        <f>ROUND(I841*H841,2)</f>
        <v>0</v>
      </c>
      <c r="K841" s="178" t="s">
        <v>484</v>
      </c>
      <c r="L841" s="42"/>
      <c r="M841" s="183" t="s">
        <v>32</v>
      </c>
      <c r="N841" s="184" t="s">
        <v>50</v>
      </c>
      <c r="O841" s="67"/>
      <c r="P841" s="185">
        <f>O841*H841</f>
        <v>0</v>
      </c>
      <c r="Q841" s="185">
        <v>0</v>
      </c>
      <c r="R841" s="185">
        <f>Q841*H841</f>
        <v>0</v>
      </c>
      <c r="S841" s="185">
        <v>0</v>
      </c>
      <c r="T841" s="186">
        <f>S841*H841</f>
        <v>0</v>
      </c>
      <c r="U841" s="37"/>
      <c r="V841" s="37"/>
      <c r="W841" s="37"/>
      <c r="X841" s="37"/>
      <c r="Y841" s="37"/>
      <c r="Z841" s="37"/>
      <c r="AA841" s="37"/>
      <c r="AB841" s="37"/>
      <c r="AC841" s="37"/>
      <c r="AD841" s="37"/>
      <c r="AE841" s="37"/>
      <c r="AR841" s="187" t="s">
        <v>308</v>
      </c>
      <c r="AT841" s="187" t="s">
        <v>163</v>
      </c>
      <c r="AU841" s="187" t="s">
        <v>89</v>
      </c>
      <c r="AY841" s="19" t="s">
        <v>160</v>
      </c>
      <c r="BE841" s="188">
        <f>IF(N841="základní",J841,0)</f>
        <v>0</v>
      </c>
      <c r="BF841" s="188">
        <f>IF(N841="snížená",J841,0)</f>
        <v>0</v>
      </c>
      <c r="BG841" s="188">
        <f>IF(N841="zákl. přenesená",J841,0)</f>
        <v>0</v>
      </c>
      <c r="BH841" s="188">
        <f>IF(N841="sníž. přenesená",J841,0)</f>
        <v>0</v>
      </c>
      <c r="BI841" s="188">
        <f>IF(N841="nulová",J841,0)</f>
        <v>0</v>
      </c>
      <c r="BJ841" s="19" t="s">
        <v>87</v>
      </c>
      <c r="BK841" s="188">
        <f>ROUND(I841*H841,2)</f>
        <v>0</v>
      </c>
      <c r="BL841" s="19" t="s">
        <v>308</v>
      </c>
      <c r="BM841" s="187" t="s">
        <v>1248</v>
      </c>
    </row>
    <row r="842" spans="1:65" s="2" customFormat="1" ht="24.2" customHeight="1">
      <c r="A842" s="37"/>
      <c r="B842" s="38"/>
      <c r="C842" s="176" t="s">
        <v>1249</v>
      </c>
      <c r="D842" s="176" t="s">
        <v>163</v>
      </c>
      <c r="E842" s="177" t="s">
        <v>1250</v>
      </c>
      <c r="F842" s="178" t="s">
        <v>1251</v>
      </c>
      <c r="G842" s="179" t="s">
        <v>1247</v>
      </c>
      <c r="H842" s="180">
        <v>1</v>
      </c>
      <c r="I842" s="181"/>
      <c r="J842" s="182">
        <f>ROUND(I842*H842,2)</f>
        <v>0</v>
      </c>
      <c r="K842" s="178" t="s">
        <v>484</v>
      </c>
      <c r="L842" s="42"/>
      <c r="M842" s="183" t="s">
        <v>32</v>
      </c>
      <c r="N842" s="184" t="s">
        <v>50</v>
      </c>
      <c r="O842" s="67"/>
      <c r="P842" s="185">
        <f>O842*H842</f>
        <v>0</v>
      </c>
      <c r="Q842" s="185">
        <v>0</v>
      </c>
      <c r="R842" s="185">
        <f>Q842*H842</f>
        <v>0</v>
      </c>
      <c r="S842" s="185">
        <v>0</v>
      </c>
      <c r="T842" s="186">
        <f>S842*H842</f>
        <v>0</v>
      </c>
      <c r="U842" s="37"/>
      <c r="V842" s="37"/>
      <c r="W842" s="37"/>
      <c r="X842" s="37"/>
      <c r="Y842" s="37"/>
      <c r="Z842" s="37"/>
      <c r="AA842" s="37"/>
      <c r="AB842" s="37"/>
      <c r="AC842" s="37"/>
      <c r="AD842" s="37"/>
      <c r="AE842" s="37"/>
      <c r="AR842" s="187" t="s">
        <v>308</v>
      </c>
      <c r="AT842" s="187" t="s">
        <v>163</v>
      </c>
      <c r="AU842" s="187" t="s">
        <v>89</v>
      </c>
      <c r="AY842" s="19" t="s">
        <v>160</v>
      </c>
      <c r="BE842" s="188">
        <f>IF(N842="základní",J842,0)</f>
        <v>0</v>
      </c>
      <c r="BF842" s="188">
        <f>IF(N842="snížená",J842,0)</f>
        <v>0</v>
      </c>
      <c r="BG842" s="188">
        <f>IF(N842="zákl. přenesená",J842,0)</f>
        <v>0</v>
      </c>
      <c r="BH842" s="188">
        <f>IF(N842="sníž. přenesená",J842,0)</f>
        <v>0</v>
      </c>
      <c r="BI842" s="188">
        <f>IF(N842="nulová",J842,0)</f>
        <v>0</v>
      </c>
      <c r="BJ842" s="19" t="s">
        <v>87</v>
      </c>
      <c r="BK842" s="188">
        <f>ROUND(I842*H842,2)</f>
        <v>0</v>
      </c>
      <c r="BL842" s="19" t="s">
        <v>308</v>
      </c>
      <c r="BM842" s="187" t="s">
        <v>1252</v>
      </c>
    </row>
    <row r="843" spans="1:65" s="2" customFormat="1" ht="24.2" customHeight="1">
      <c r="A843" s="37"/>
      <c r="B843" s="38"/>
      <c r="C843" s="176" t="s">
        <v>1253</v>
      </c>
      <c r="D843" s="176" t="s">
        <v>163</v>
      </c>
      <c r="E843" s="177" t="s">
        <v>1254</v>
      </c>
      <c r="F843" s="178" t="s">
        <v>1255</v>
      </c>
      <c r="G843" s="179" t="s">
        <v>166</v>
      </c>
      <c r="H843" s="180">
        <v>0.381</v>
      </c>
      <c r="I843" s="181"/>
      <c r="J843" s="182">
        <f>ROUND(I843*H843,2)</f>
        <v>0</v>
      </c>
      <c r="K843" s="178" t="s">
        <v>167</v>
      </c>
      <c r="L843" s="42"/>
      <c r="M843" s="183" t="s">
        <v>32</v>
      </c>
      <c r="N843" s="184" t="s">
        <v>50</v>
      </c>
      <c r="O843" s="67"/>
      <c r="P843" s="185">
        <f>O843*H843</f>
        <v>0</v>
      </c>
      <c r="Q843" s="185">
        <v>0</v>
      </c>
      <c r="R843" s="185">
        <f>Q843*H843</f>
        <v>0</v>
      </c>
      <c r="S843" s="185">
        <v>0</v>
      </c>
      <c r="T843" s="186">
        <f>S843*H843</f>
        <v>0</v>
      </c>
      <c r="U843" s="37"/>
      <c r="V843" s="37"/>
      <c r="W843" s="37"/>
      <c r="X843" s="37"/>
      <c r="Y843" s="37"/>
      <c r="Z843" s="37"/>
      <c r="AA843" s="37"/>
      <c r="AB843" s="37"/>
      <c r="AC843" s="37"/>
      <c r="AD843" s="37"/>
      <c r="AE843" s="37"/>
      <c r="AR843" s="187" t="s">
        <v>308</v>
      </c>
      <c r="AT843" s="187" t="s">
        <v>163</v>
      </c>
      <c r="AU843" s="187" t="s">
        <v>89</v>
      </c>
      <c r="AY843" s="19" t="s">
        <v>160</v>
      </c>
      <c r="BE843" s="188">
        <f>IF(N843="základní",J843,0)</f>
        <v>0</v>
      </c>
      <c r="BF843" s="188">
        <f>IF(N843="snížená",J843,0)</f>
        <v>0</v>
      </c>
      <c r="BG843" s="188">
        <f>IF(N843="zákl. přenesená",J843,0)</f>
        <v>0</v>
      </c>
      <c r="BH843" s="188">
        <f>IF(N843="sníž. přenesená",J843,0)</f>
        <v>0</v>
      </c>
      <c r="BI843" s="188">
        <f>IF(N843="nulová",J843,0)</f>
        <v>0</v>
      </c>
      <c r="BJ843" s="19" t="s">
        <v>87</v>
      </c>
      <c r="BK843" s="188">
        <f>ROUND(I843*H843,2)</f>
        <v>0</v>
      </c>
      <c r="BL843" s="19" t="s">
        <v>308</v>
      </c>
      <c r="BM843" s="187" t="s">
        <v>1256</v>
      </c>
    </row>
    <row r="844" spans="1:47" s="2" customFormat="1" ht="11.25">
      <c r="A844" s="37"/>
      <c r="B844" s="38"/>
      <c r="C844" s="39"/>
      <c r="D844" s="189" t="s">
        <v>170</v>
      </c>
      <c r="E844" s="39"/>
      <c r="F844" s="190" t="s">
        <v>1257</v>
      </c>
      <c r="G844" s="39"/>
      <c r="H844" s="39"/>
      <c r="I844" s="191"/>
      <c r="J844" s="39"/>
      <c r="K844" s="39"/>
      <c r="L844" s="42"/>
      <c r="M844" s="192"/>
      <c r="N844" s="193"/>
      <c r="O844" s="67"/>
      <c r="P844" s="67"/>
      <c r="Q844" s="67"/>
      <c r="R844" s="67"/>
      <c r="S844" s="67"/>
      <c r="T844" s="68"/>
      <c r="U844" s="37"/>
      <c r="V844" s="37"/>
      <c r="W844" s="37"/>
      <c r="X844" s="37"/>
      <c r="Y844" s="37"/>
      <c r="Z844" s="37"/>
      <c r="AA844" s="37"/>
      <c r="AB844" s="37"/>
      <c r="AC844" s="37"/>
      <c r="AD844" s="37"/>
      <c r="AE844" s="37"/>
      <c r="AT844" s="19" t="s">
        <v>170</v>
      </c>
      <c r="AU844" s="19" t="s">
        <v>89</v>
      </c>
    </row>
    <row r="845" spans="1:65" s="2" customFormat="1" ht="24.2" customHeight="1">
      <c r="A845" s="37"/>
      <c r="B845" s="38"/>
      <c r="C845" s="176" t="s">
        <v>1258</v>
      </c>
      <c r="D845" s="176" t="s">
        <v>163</v>
      </c>
      <c r="E845" s="177" t="s">
        <v>1259</v>
      </c>
      <c r="F845" s="178" t="s">
        <v>1260</v>
      </c>
      <c r="G845" s="179" t="s">
        <v>166</v>
      </c>
      <c r="H845" s="180">
        <v>0.381</v>
      </c>
      <c r="I845" s="181"/>
      <c r="J845" s="182">
        <f>ROUND(I845*H845,2)</f>
        <v>0</v>
      </c>
      <c r="K845" s="178" t="s">
        <v>167</v>
      </c>
      <c r="L845" s="42"/>
      <c r="M845" s="183" t="s">
        <v>32</v>
      </c>
      <c r="N845" s="184" t="s">
        <v>50</v>
      </c>
      <c r="O845" s="67"/>
      <c r="P845" s="185">
        <f>O845*H845</f>
        <v>0</v>
      </c>
      <c r="Q845" s="185">
        <v>0</v>
      </c>
      <c r="R845" s="185">
        <f>Q845*H845</f>
        <v>0</v>
      </c>
      <c r="S845" s="185">
        <v>0</v>
      </c>
      <c r="T845" s="186">
        <f>S845*H845</f>
        <v>0</v>
      </c>
      <c r="U845" s="37"/>
      <c r="V845" s="37"/>
      <c r="W845" s="37"/>
      <c r="X845" s="37"/>
      <c r="Y845" s="37"/>
      <c r="Z845" s="37"/>
      <c r="AA845" s="37"/>
      <c r="AB845" s="37"/>
      <c r="AC845" s="37"/>
      <c r="AD845" s="37"/>
      <c r="AE845" s="37"/>
      <c r="AR845" s="187" t="s">
        <v>308</v>
      </c>
      <c r="AT845" s="187" t="s">
        <v>163</v>
      </c>
      <c r="AU845" s="187" t="s">
        <v>89</v>
      </c>
      <c r="AY845" s="19" t="s">
        <v>160</v>
      </c>
      <c r="BE845" s="188">
        <f>IF(N845="základní",J845,0)</f>
        <v>0</v>
      </c>
      <c r="BF845" s="188">
        <f>IF(N845="snížená",J845,0)</f>
        <v>0</v>
      </c>
      <c r="BG845" s="188">
        <f>IF(N845="zákl. přenesená",J845,0)</f>
        <v>0</v>
      </c>
      <c r="BH845" s="188">
        <f>IF(N845="sníž. přenesená",J845,0)</f>
        <v>0</v>
      </c>
      <c r="BI845" s="188">
        <f>IF(N845="nulová",J845,0)</f>
        <v>0</v>
      </c>
      <c r="BJ845" s="19" t="s">
        <v>87</v>
      </c>
      <c r="BK845" s="188">
        <f>ROUND(I845*H845,2)</f>
        <v>0</v>
      </c>
      <c r="BL845" s="19" t="s">
        <v>308</v>
      </c>
      <c r="BM845" s="187" t="s">
        <v>1261</v>
      </c>
    </row>
    <row r="846" spans="1:47" s="2" customFormat="1" ht="11.25">
      <c r="A846" s="37"/>
      <c r="B846" s="38"/>
      <c r="C846" s="39"/>
      <c r="D846" s="189" t="s">
        <v>170</v>
      </c>
      <c r="E846" s="39"/>
      <c r="F846" s="190" t="s">
        <v>1262</v>
      </c>
      <c r="G846" s="39"/>
      <c r="H846" s="39"/>
      <c r="I846" s="191"/>
      <c r="J846" s="39"/>
      <c r="K846" s="39"/>
      <c r="L846" s="42"/>
      <c r="M846" s="192"/>
      <c r="N846" s="193"/>
      <c r="O846" s="67"/>
      <c r="P846" s="67"/>
      <c r="Q846" s="67"/>
      <c r="R846" s="67"/>
      <c r="S846" s="67"/>
      <c r="T846" s="68"/>
      <c r="U846" s="37"/>
      <c r="V846" s="37"/>
      <c r="W846" s="37"/>
      <c r="X846" s="37"/>
      <c r="Y846" s="37"/>
      <c r="Z846" s="37"/>
      <c r="AA846" s="37"/>
      <c r="AB846" s="37"/>
      <c r="AC846" s="37"/>
      <c r="AD846" s="37"/>
      <c r="AE846" s="37"/>
      <c r="AT846" s="19" t="s">
        <v>170</v>
      </c>
      <c r="AU846" s="19" t="s">
        <v>89</v>
      </c>
    </row>
    <row r="847" spans="2:63" s="12" customFormat="1" ht="22.9" customHeight="1">
      <c r="B847" s="160"/>
      <c r="C847" s="161"/>
      <c r="D847" s="162" t="s">
        <v>78</v>
      </c>
      <c r="E847" s="174" t="s">
        <v>1263</v>
      </c>
      <c r="F847" s="174" t="s">
        <v>1264</v>
      </c>
      <c r="G847" s="161"/>
      <c r="H847" s="161"/>
      <c r="I847" s="164"/>
      <c r="J847" s="175">
        <f>BK847</f>
        <v>0</v>
      </c>
      <c r="K847" s="161"/>
      <c r="L847" s="166"/>
      <c r="M847" s="167"/>
      <c r="N847" s="168"/>
      <c r="O847" s="168"/>
      <c r="P847" s="169">
        <f>SUM(P848:P927)</f>
        <v>0</v>
      </c>
      <c r="Q847" s="168"/>
      <c r="R847" s="169">
        <f>SUM(R848:R927)</f>
        <v>2.5916330999999992</v>
      </c>
      <c r="S847" s="168"/>
      <c r="T847" s="170">
        <f>SUM(T848:T927)</f>
        <v>4.566864699999999</v>
      </c>
      <c r="AR847" s="171" t="s">
        <v>89</v>
      </c>
      <c r="AT847" s="172" t="s">
        <v>78</v>
      </c>
      <c r="AU847" s="172" t="s">
        <v>87</v>
      </c>
      <c r="AY847" s="171" t="s">
        <v>160</v>
      </c>
      <c r="BK847" s="173">
        <f>SUM(BK848:BK927)</f>
        <v>0</v>
      </c>
    </row>
    <row r="848" spans="1:65" s="2" customFormat="1" ht="16.5" customHeight="1">
      <c r="A848" s="37"/>
      <c r="B848" s="38"/>
      <c r="C848" s="176" t="s">
        <v>1265</v>
      </c>
      <c r="D848" s="176" t="s">
        <v>163</v>
      </c>
      <c r="E848" s="177" t="s">
        <v>1266</v>
      </c>
      <c r="F848" s="178" t="s">
        <v>1267</v>
      </c>
      <c r="G848" s="179" t="s">
        <v>199</v>
      </c>
      <c r="H848" s="180">
        <v>78.4</v>
      </c>
      <c r="I848" s="181"/>
      <c r="J848" s="182">
        <f>ROUND(I848*H848,2)</f>
        <v>0</v>
      </c>
      <c r="K848" s="178" t="s">
        <v>167</v>
      </c>
      <c r="L848" s="42"/>
      <c r="M848" s="183" t="s">
        <v>32</v>
      </c>
      <c r="N848" s="184" t="s">
        <v>50</v>
      </c>
      <c r="O848" s="67"/>
      <c r="P848" s="185">
        <f>O848*H848</f>
        <v>0</v>
      </c>
      <c r="Q848" s="185">
        <v>0</v>
      </c>
      <c r="R848" s="185">
        <f>Q848*H848</f>
        <v>0</v>
      </c>
      <c r="S848" s="185">
        <v>0</v>
      </c>
      <c r="T848" s="186">
        <f>S848*H848</f>
        <v>0</v>
      </c>
      <c r="U848" s="37"/>
      <c r="V848" s="37"/>
      <c r="W848" s="37"/>
      <c r="X848" s="37"/>
      <c r="Y848" s="37"/>
      <c r="Z848" s="37"/>
      <c r="AA848" s="37"/>
      <c r="AB848" s="37"/>
      <c r="AC848" s="37"/>
      <c r="AD848" s="37"/>
      <c r="AE848" s="37"/>
      <c r="AR848" s="187" t="s">
        <v>308</v>
      </c>
      <c r="AT848" s="187" t="s">
        <v>163</v>
      </c>
      <c r="AU848" s="187" t="s">
        <v>89</v>
      </c>
      <c r="AY848" s="19" t="s">
        <v>160</v>
      </c>
      <c r="BE848" s="188">
        <f>IF(N848="základní",J848,0)</f>
        <v>0</v>
      </c>
      <c r="BF848" s="188">
        <f>IF(N848="snížená",J848,0)</f>
        <v>0</v>
      </c>
      <c r="BG848" s="188">
        <f>IF(N848="zákl. přenesená",J848,0)</f>
        <v>0</v>
      </c>
      <c r="BH848" s="188">
        <f>IF(N848="sníž. přenesená",J848,0)</f>
        <v>0</v>
      </c>
      <c r="BI848" s="188">
        <f>IF(N848="nulová",J848,0)</f>
        <v>0</v>
      </c>
      <c r="BJ848" s="19" t="s">
        <v>87</v>
      </c>
      <c r="BK848" s="188">
        <f>ROUND(I848*H848,2)</f>
        <v>0</v>
      </c>
      <c r="BL848" s="19" t="s">
        <v>308</v>
      </c>
      <c r="BM848" s="187" t="s">
        <v>1268</v>
      </c>
    </row>
    <row r="849" spans="1:47" s="2" customFormat="1" ht="11.25">
      <c r="A849" s="37"/>
      <c r="B849" s="38"/>
      <c r="C849" s="39"/>
      <c r="D849" s="189" t="s">
        <v>170</v>
      </c>
      <c r="E849" s="39"/>
      <c r="F849" s="190" t="s">
        <v>1269</v>
      </c>
      <c r="G849" s="39"/>
      <c r="H849" s="39"/>
      <c r="I849" s="191"/>
      <c r="J849" s="39"/>
      <c r="K849" s="39"/>
      <c r="L849" s="42"/>
      <c r="M849" s="192"/>
      <c r="N849" s="193"/>
      <c r="O849" s="67"/>
      <c r="P849" s="67"/>
      <c r="Q849" s="67"/>
      <c r="R849" s="67"/>
      <c r="S849" s="67"/>
      <c r="T849" s="68"/>
      <c r="U849" s="37"/>
      <c r="V849" s="37"/>
      <c r="W849" s="37"/>
      <c r="X849" s="37"/>
      <c r="Y849" s="37"/>
      <c r="Z849" s="37"/>
      <c r="AA849" s="37"/>
      <c r="AB849" s="37"/>
      <c r="AC849" s="37"/>
      <c r="AD849" s="37"/>
      <c r="AE849" s="37"/>
      <c r="AT849" s="19" t="s">
        <v>170</v>
      </c>
      <c r="AU849" s="19" t="s">
        <v>89</v>
      </c>
    </row>
    <row r="850" spans="2:51" s="13" customFormat="1" ht="11.25">
      <c r="B850" s="194"/>
      <c r="C850" s="195"/>
      <c r="D850" s="196" t="s">
        <v>172</v>
      </c>
      <c r="E850" s="197" t="s">
        <v>32</v>
      </c>
      <c r="F850" s="198" t="s">
        <v>452</v>
      </c>
      <c r="G850" s="195"/>
      <c r="H850" s="197" t="s">
        <v>32</v>
      </c>
      <c r="I850" s="199"/>
      <c r="J850" s="195"/>
      <c r="K850" s="195"/>
      <c r="L850" s="200"/>
      <c r="M850" s="201"/>
      <c r="N850" s="202"/>
      <c r="O850" s="202"/>
      <c r="P850" s="202"/>
      <c r="Q850" s="202"/>
      <c r="R850" s="202"/>
      <c r="S850" s="202"/>
      <c r="T850" s="203"/>
      <c r="AT850" s="204" t="s">
        <v>172</v>
      </c>
      <c r="AU850" s="204" t="s">
        <v>89</v>
      </c>
      <c r="AV850" s="13" t="s">
        <v>87</v>
      </c>
      <c r="AW850" s="13" t="s">
        <v>40</v>
      </c>
      <c r="AX850" s="13" t="s">
        <v>79</v>
      </c>
      <c r="AY850" s="204" t="s">
        <v>160</v>
      </c>
    </row>
    <row r="851" spans="2:51" s="14" customFormat="1" ht="11.25">
      <c r="B851" s="205"/>
      <c r="C851" s="206"/>
      <c r="D851" s="196" t="s">
        <v>172</v>
      </c>
      <c r="E851" s="207" t="s">
        <v>32</v>
      </c>
      <c r="F851" s="208" t="s">
        <v>1270</v>
      </c>
      <c r="G851" s="206"/>
      <c r="H851" s="209">
        <v>65.95</v>
      </c>
      <c r="I851" s="210"/>
      <c r="J851" s="206"/>
      <c r="K851" s="206"/>
      <c r="L851" s="211"/>
      <c r="M851" s="212"/>
      <c r="N851" s="213"/>
      <c r="O851" s="213"/>
      <c r="P851" s="213"/>
      <c r="Q851" s="213"/>
      <c r="R851" s="213"/>
      <c r="S851" s="213"/>
      <c r="T851" s="214"/>
      <c r="AT851" s="215" t="s">
        <v>172</v>
      </c>
      <c r="AU851" s="215" t="s">
        <v>89</v>
      </c>
      <c r="AV851" s="14" t="s">
        <v>89</v>
      </c>
      <c r="AW851" s="14" t="s">
        <v>40</v>
      </c>
      <c r="AX851" s="14" t="s">
        <v>79</v>
      </c>
      <c r="AY851" s="215" t="s">
        <v>160</v>
      </c>
    </row>
    <row r="852" spans="2:51" s="13" customFormat="1" ht="11.25">
      <c r="B852" s="194"/>
      <c r="C852" s="195"/>
      <c r="D852" s="196" t="s">
        <v>172</v>
      </c>
      <c r="E852" s="197" t="s">
        <v>32</v>
      </c>
      <c r="F852" s="198" t="s">
        <v>1271</v>
      </c>
      <c r="G852" s="195"/>
      <c r="H852" s="197" t="s">
        <v>32</v>
      </c>
      <c r="I852" s="199"/>
      <c r="J852" s="195"/>
      <c r="K852" s="195"/>
      <c r="L852" s="200"/>
      <c r="M852" s="201"/>
      <c r="N852" s="202"/>
      <c r="O852" s="202"/>
      <c r="P852" s="202"/>
      <c r="Q852" s="202"/>
      <c r="R852" s="202"/>
      <c r="S852" s="202"/>
      <c r="T852" s="203"/>
      <c r="AT852" s="204" t="s">
        <v>172</v>
      </c>
      <c r="AU852" s="204" t="s">
        <v>89</v>
      </c>
      <c r="AV852" s="13" t="s">
        <v>87</v>
      </c>
      <c r="AW852" s="13" t="s">
        <v>40</v>
      </c>
      <c r="AX852" s="13" t="s">
        <v>79</v>
      </c>
      <c r="AY852" s="204" t="s">
        <v>160</v>
      </c>
    </row>
    <row r="853" spans="2:51" s="14" customFormat="1" ht="11.25">
      <c r="B853" s="205"/>
      <c r="C853" s="206"/>
      <c r="D853" s="196" t="s">
        <v>172</v>
      </c>
      <c r="E853" s="207" t="s">
        <v>32</v>
      </c>
      <c r="F853" s="208" t="s">
        <v>460</v>
      </c>
      <c r="G853" s="206"/>
      <c r="H853" s="209">
        <v>12.45</v>
      </c>
      <c r="I853" s="210"/>
      <c r="J853" s="206"/>
      <c r="K853" s="206"/>
      <c r="L853" s="211"/>
      <c r="M853" s="212"/>
      <c r="N853" s="213"/>
      <c r="O853" s="213"/>
      <c r="P853" s="213"/>
      <c r="Q853" s="213"/>
      <c r="R853" s="213"/>
      <c r="S853" s="213"/>
      <c r="T853" s="214"/>
      <c r="AT853" s="215" t="s">
        <v>172</v>
      </c>
      <c r="AU853" s="215" t="s">
        <v>89</v>
      </c>
      <c r="AV853" s="14" t="s">
        <v>89</v>
      </c>
      <c r="AW853" s="14" t="s">
        <v>40</v>
      </c>
      <c r="AX853" s="14" t="s">
        <v>79</v>
      </c>
      <c r="AY853" s="215" t="s">
        <v>160</v>
      </c>
    </row>
    <row r="854" spans="2:51" s="15" customFormat="1" ht="11.25">
      <c r="B854" s="216"/>
      <c r="C854" s="217"/>
      <c r="D854" s="196" t="s">
        <v>172</v>
      </c>
      <c r="E854" s="218" t="s">
        <v>32</v>
      </c>
      <c r="F854" s="219" t="s">
        <v>177</v>
      </c>
      <c r="G854" s="217"/>
      <c r="H854" s="220">
        <v>78.4</v>
      </c>
      <c r="I854" s="221"/>
      <c r="J854" s="217"/>
      <c r="K854" s="217"/>
      <c r="L854" s="222"/>
      <c r="M854" s="223"/>
      <c r="N854" s="224"/>
      <c r="O854" s="224"/>
      <c r="P854" s="224"/>
      <c r="Q854" s="224"/>
      <c r="R854" s="224"/>
      <c r="S854" s="224"/>
      <c r="T854" s="225"/>
      <c r="AT854" s="226" t="s">
        <v>172</v>
      </c>
      <c r="AU854" s="226" t="s">
        <v>89</v>
      </c>
      <c r="AV854" s="15" t="s">
        <v>168</v>
      </c>
      <c r="AW854" s="15" t="s">
        <v>40</v>
      </c>
      <c r="AX854" s="15" t="s">
        <v>87</v>
      </c>
      <c r="AY854" s="226" t="s">
        <v>160</v>
      </c>
    </row>
    <row r="855" spans="1:65" s="2" customFormat="1" ht="16.5" customHeight="1">
      <c r="A855" s="37"/>
      <c r="B855" s="38"/>
      <c r="C855" s="176" t="s">
        <v>1272</v>
      </c>
      <c r="D855" s="176" t="s">
        <v>163</v>
      </c>
      <c r="E855" s="177" t="s">
        <v>1273</v>
      </c>
      <c r="F855" s="178" t="s">
        <v>1274</v>
      </c>
      <c r="G855" s="179" t="s">
        <v>199</v>
      </c>
      <c r="H855" s="180">
        <v>78.4</v>
      </c>
      <c r="I855" s="181"/>
      <c r="J855" s="182">
        <f>ROUND(I855*H855,2)</f>
        <v>0</v>
      </c>
      <c r="K855" s="178" t="s">
        <v>167</v>
      </c>
      <c r="L855" s="42"/>
      <c r="M855" s="183" t="s">
        <v>32</v>
      </c>
      <c r="N855" s="184" t="s">
        <v>50</v>
      </c>
      <c r="O855" s="67"/>
      <c r="P855" s="185">
        <f>O855*H855</f>
        <v>0</v>
      </c>
      <c r="Q855" s="185">
        <v>0.0003</v>
      </c>
      <c r="R855" s="185">
        <f>Q855*H855</f>
        <v>0.02352</v>
      </c>
      <c r="S855" s="185">
        <v>0</v>
      </c>
      <c r="T855" s="186">
        <f>S855*H855</f>
        <v>0</v>
      </c>
      <c r="U855" s="37"/>
      <c r="V855" s="37"/>
      <c r="W855" s="37"/>
      <c r="X855" s="37"/>
      <c r="Y855" s="37"/>
      <c r="Z855" s="37"/>
      <c r="AA855" s="37"/>
      <c r="AB855" s="37"/>
      <c r="AC855" s="37"/>
      <c r="AD855" s="37"/>
      <c r="AE855" s="37"/>
      <c r="AR855" s="187" t="s">
        <v>308</v>
      </c>
      <c r="AT855" s="187" t="s">
        <v>163</v>
      </c>
      <c r="AU855" s="187" t="s">
        <v>89</v>
      </c>
      <c r="AY855" s="19" t="s">
        <v>160</v>
      </c>
      <c r="BE855" s="188">
        <f>IF(N855="základní",J855,0)</f>
        <v>0</v>
      </c>
      <c r="BF855" s="188">
        <f>IF(N855="snížená",J855,0)</f>
        <v>0</v>
      </c>
      <c r="BG855" s="188">
        <f>IF(N855="zákl. přenesená",J855,0)</f>
        <v>0</v>
      </c>
      <c r="BH855" s="188">
        <f>IF(N855="sníž. přenesená",J855,0)</f>
        <v>0</v>
      </c>
      <c r="BI855" s="188">
        <f>IF(N855="nulová",J855,0)</f>
        <v>0</v>
      </c>
      <c r="BJ855" s="19" t="s">
        <v>87</v>
      </c>
      <c r="BK855" s="188">
        <f>ROUND(I855*H855,2)</f>
        <v>0</v>
      </c>
      <c r="BL855" s="19" t="s">
        <v>308</v>
      </c>
      <c r="BM855" s="187" t="s">
        <v>1275</v>
      </c>
    </row>
    <row r="856" spans="1:47" s="2" customFormat="1" ht="11.25">
      <c r="A856" s="37"/>
      <c r="B856" s="38"/>
      <c r="C856" s="39"/>
      <c r="D856" s="189" t="s">
        <v>170</v>
      </c>
      <c r="E856" s="39"/>
      <c r="F856" s="190" t="s">
        <v>1276</v>
      </c>
      <c r="G856" s="39"/>
      <c r="H856" s="39"/>
      <c r="I856" s="191"/>
      <c r="J856" s="39"/>
      <c r="K856" s="39"/>
      <c r="L856" s="42"/>
      <c r="M856" s="192"/>
      <c r="N856" s="193"/>
      <c r="O856" s="67"/>
      <c r="P856" s="67"/>
      <c r="Q856" s="67"/>
      <c r="R856" s="67"/>
      <c r="S856" s="67"/>
      <c r="T856" s="68"/>
      <c r="U856" s="37"/>
      <c r="V856" s="37"/>
      <c r="W856" s="37"/>
      <c r="X856" s="37"/>
      <c r="Y856" s="37"/>
      <c r="Z856" s="37"/>
      <c r="AA856" s="37"/>
      <c r="AB856" s="37"/>
      <c r="AC856" s="37"/>
      <c r="AD856" s="37"/>
      <c r="AE856" s="37"/>
      <c r="AT856" s="19" t="s">
        <v>170</v>
      </c>
      <c r="AU856" s="19" t="s">
        <v>89</v>
      </c>
    </row>
    <row r="857" spans="1:65" s="2" customFormat="1" ht="21.75" customHeight="1">
      <c r="A857" s="37"/>
      <c r="B857" s="38"/>
      <c r="C857" s="176" t="s">
        <v>1277</v>
      </c>
      <c r="D857" s="176" t="s">
        <v>163</v>
      </c>
      <c r="E857" s="177" t="s">
        <v>1278</v>
      </c>
      <c r="F857" s="178" t="s">
        <v>1279</v>
      </c>
      <c r="G857" s="179" t="s">
        <v>199</v>
      </c>
      <c r="H857" s="180">
        <v>65.95</v>
      </c>
      <c r="I857" s="181"/>
      <c r="J857" s="182">
        <f>ROUND(I857*H857,2)</f>
        <v>0</v>
      </c>
      <c r="K857" s="178" t="s">
        <v>167</v>
      </c>
      <c r="L857" s="42"/>
      <c r="M857" s="183" t="s">
        <v>32</v>
      </c>
      <c r="N857" s="184" t="s">
        <v>50</v>
      </c>
      <c r="O857" s="67"/>
      <c r="P857" s="185">
        <f>O857*H857</f>
        <v>0</v>
      </c>
      <c r="Q857" s="185">
        <v>0.00455</v>
      </c>
      <c r="R857" s="185">
        <f>Q857*H857</f>
        <v>0.3000725</v>
      </c>
      <c r="S857" s="185">
        <v>0</v>
      </c>
      <c r="T857" s="186">
        <f>S857*H857</f>
        <v>0</v>
      </c>
      <c r="U857" s="37"/>
      <c r="V857" s="37"/>
      <c r="W857" s="37"/>
      <c r="X857" s="37"/>
      <c r="Y857" s="37"/>
      <c r="Z857" s="37"/>
      <c r="AA857" s="37"/>
      <c r="AB857" s="37"/>
      <c r="AC857" s="37"/>
      <c r="AD857" s="37"/>
      <c r="AE857" s="37"/>
      <c r="AR857" s="187" t="s">
        <v>308</v>
      </c>
      <c r="AT857" s="187" t="s">
        <v>163</v>
      </c>
      <c r="AU857" s="187" t="s">
        <v>89</v>
      </c>
      <c r="AY857" s="19" t="s">
        <v>160</v>
      </c>
      <c r="BE857" s="188">
        <f>IF(N857="základní",J857,0)</f>
        <v>0</v>
      </c>
      <c r="BF857" s="188">
        <f>IF(N857="snížená",J857,0)</f>
        <v>0</v>
      </c>
      <c r="BG857" s="188">
        <f>IF(N857="zákl. přenesená",J857,0)</f>
        <v>0</v>
      </c>
      <c r="BH857" s="188">
        <f>IF(N857="sníž. přenesená",J857,0)</f>
        <v>0</v>
      </c>
      <c r="BI857" s="188">
        <f>IF(N857="nulová",J857,0)</f>
        <v>0</v>
      </c>
      <c r="BJ857" s="19" t="s">
        <v>87</v>
      </c>
      <c r="BK857" s="188">
        <f>ROUND(I857*H857,2)</f>
        <v>0</v>
      </c>
      <c r="BL857" s="19" t="s">
        <v>308</v>
      </c>
      <c r="BM857" s="187" t="s">
        <v>1280</v>
      </c>
    </row>
    <row r="858" spans="1:47" s="2" customFormat="1" ht="11.25">
      <c r="A858" s="37"/>
      <c r="B858" s="38"/>
      <c r="C858" s="39"/>
      <c r="D858" s="189" t="s">
        <v>170</v>
      </c>
      <c r="E858" s="39"/>
      <c r="F858" s="190" t="s">
        <v>1281</v>
      </c>
      <c r="G858" s="39"/>
      <c r="H858" s="39"/>
      <c r="I858" s="191"/>
      <c r="J858" s="39"/>
      <c r="K858" s="39"/>
      <c r="L858" s="42"/>
      <c r="M858" s="192"/>
      <c r="N858" s="193"/>
      <c r="O858" s="67"/>
      <c r="P858" s="67"/>
      <c r="Q858" s="67"/>
      <c r="R858" s="67"/>
      <c r="S858" s="67"/>
      <c r="T858" s="68"/>
      <c r="U858" s="37"/>
      <c r="V858" s="37"/>
      <c r="W858" s="37"/>
      <c r="X858" s="37"/>
      <c r="Y858" s="37"/>
      <c r="Z858" s="37"/>
      <c r="AA858" s="37"/>
      <c r="AB858" s="37"/>
      <c r="AC858" s="37"/>
      <c r="AD858" s="37"/>
      <c r="AE858" s="37"/>
      <c r="AT858" s="19" t="s">
        <v>170</v>
      </c>
      <c r="AU858" s="19" t="s">
        <v>89</v>
      </c>
    </row>
    <row r="859" spans="2:51" s="13" customFormat="1" ht="11.25">
      <c r="B859" s="194"/>
      <c r="C859" s="195"/>
      <c r="D859" s="196" t="s">
        <v>172</v>
      </c>
      <c r="E859" s="197" t="s">
        <v>32</v>
      </c>
      <c r="F859" s="198" t="s">
        <v>452</v>
      </c>
      <c r="G859" s="195"/>
      <c r="H859" s="197" t="s">
        <v>32</v>
      </c>
      <c r="I859" s="199"/>
      <c r="J859" s="195"/>
      <c r="K859" s="195"/>
      <c r="L859" s="200"/>
      <c r="M859" s="201"/>
      <c r="N859" s="202"/>
      <c r="O859" s="202"/>
      <c r="P859" s="202"/>
      <c r="Q859" s="202"/>
      <c r="R859" s="202"/>
      <c r="S859" s="202"/>
      <c r="T859" s="203"/>
      <c r="AT859" s="204" t="s">
        <v>172</v>
      </c>
      <c r="AU859" s="204" t="s">
        <v>89</v>
      </c>
      <c r="AV859" s="13" t="s">
        <v>87</v>
      </c>
      <c r="AW859" s="13" t="s">
        <v>40</v>
      </c>
      <c r="AX859" s="13" t="s">
        <v>79</v>
      </c>
      <c r="AY859" s="204" t="s">
        <v>160</v>
      </c>
    </row>
    <row r="860" spans="2:51" s="14" customFormat="1" ht="11.25">
      <c r="B860" s="205"/>
      <c r="C860" s="206"/>
      <c r="D860" s="196" t="s">
        <v>172</v>
      </c>
      <c r="E860" s="207" t="s">
        <v>32</v>
      </c>
      <c r="F860" s="208" t="s">
        <v>453</v>
      </c>
      <c r="G860" s="206"/>
      <c r="H860" s="209">
        <v>65.95</v>
      </c>
      <c r="I860" s="210"/>
      <c r="J860" s="206"/>
      <c r="K860" s="206"/>
      <c r="L860" s="211"/>
      <c r="M860" s="212"/>
      <c r="N860" s="213"/>
      <c r="O860" s="213"/>
      <c r="P860" s="213"/>
      <c r="Q860" s="213"/>
      <c r="R860" s="213"/>
      <c r="S860" s="213"/>
      <c r="T860" s="214"/>
      <c r="AT860" s="215" t="s">
        <v>172</v>
      </c>
      <c r="AU860" s="215" t="s">
        <v>89</v>
      </c>
      <c r="AV860" s="14" t="s">
        <v>89</v>
      </c>
      <c r="AW860" s="14" t="s">
        <v>40</v>
      </c>
      <c r="AX860" s="14" t="s">
        <v>87</v>
      </c>
      <c r="AY860" s="215" t="s">
        <v>160</v>
      </c>
    </row>
    <row r="861" spans="1:65" s="2" customFormat="1" ht="16.5" customHeight="1">
      <c r="A861" s="37"/>
      <c r="B861" s="38"/>
      <c r="C861" s="176" t="s">
        <v>1282</v>
      </c>
      <c r="D861" s="176" t="s">
        <v>163</v>
      </c>
      <c r="E861" s="177" t="s">
        <v>1283</v>
      </c>
      <c r="F861" s="178" t="s">
        <v>1284</v>
      </c>
      <c r="G861" s="179" t="s">
        <v>199</v>
      </c>
      <c r="H861" s="180">
        <v>54.91</v>
      </c>
      <c r="I861" s="181"/>
      <c r="J861" s="182">
        <f>ROUND(I861*H861,2)</f>
        <v>0</v>
      </c>
      <c r="K861" s="178" t="s">
        <v>167</v>
      </c>
      <c r="L861" s="42"/>
      <c r="M861" s="183" t="s">
        <v>32</v>
      </c>
      <c r="N861" s="184" t="s">
        <v>50</v>
      </c>
      <c r="O861" s="67"/>
      <c r="P861" s="185">
        <f>O861*H861</f>
        <v>0</v>
      </c>
      <c r="Q861" s="185">
        <v>0</v>
      </c>
      <c r="R861" s="185">
        <f>Q861*H861</f>
        <v>0</v>
      </c>
      <c r="S861" s="185">
        <v>0.08317</v>
      </c>
      <c r="T861" s="186">
        <f>S861*H861</f>
        <v>4.566864699999999</v>
      </c>
      <c r="U861" s="37"/>
      <c r="V861" s="37"/>
      <c r="W861" s="37"/>
      <c r="X861" s="37"/>
      <c r="Y861" s="37"/>
      <c r="Z861" s="37"/>
      <c r="AA861" s="37"/>
      <c r="AB861" s="37"/>
      <c r="AC861" s="37"/>
      <c r="AD861" s="37"/>
      <c r="AE861" s="37"/>
      <c r="AR861" s="187" t="s">
        <v>308</v>
      </c>
      <c r="AT861" s="187" t="s">
        <v>163</v>
      </c>
      <c r="AU861" s="187" t="s">
        <v>89</v>
      </c>
      <c r="AY861" s="19" t="s">
        <v>160</v>
      </c>
      <c r="BE861" s="188">
        <f>IF(N861="základní",J861,0)</f>
        <v>0</v>
      </c>
      <c r="BF861" s="188">
        <f>IF(N861="snížená",J861,0)</f>
        <v>0</v>
      </c>
      <c r="BG861" s="188">
        <f>IF(N861="zákl. přenesená",J861,0)</f>
        <v>0</v>
      </c>
      <c r="BH861" s="188">
        <f>IF(N861="sníž. přenesená",J861,0)</f>
        <v>0</v>
      </c>
      <c r="BI861" s="188">
        <f>IF(N861="nulová",J861,0)</f>
        <v>0</v>
      </c>
      <c r="BJ861" s="19" t="s">
        <v>87</v>
      </c>
      <c r="BK861" s="188">
        <f>ROUND(I861*H861,2)</f>
        <v>0</v>
      </c>
      <c r="BL861" s="19" t="s">
        <v>308</v>
      </c>
      <c r="BM861" s="187" t="s">
        <v>1285</v>
      </c>
    </row>
    <row r="862" spans="1:47" s="2" customFormat="1" ht="11.25">
      <c r="A862" s="37"/>
      <c r="B862" s="38"/>
      <c r="C862" s="39"/>
      <c r="D862" s="189" t="s">
        <v>170</v>
      </c>
      <c r="E862" s="39"/>
      <c r="F862" s="190" t="s">
        <v>1286</v>
      </c>
      <c r="G862" s="39"/>
      <c r="H862" s="39"/>
      <c r="I862" s="191"/>
      <c r="J862" s="39"/>
      <c r="K862" s="39"/>
      <c r="L862" s="42"/>
      <c r="M862" s="192"/>
      <c r="N862" s="193"/>
      <c r="O862" s="67"/>
      <c r="P862" s="67"/>
      <c r="Q862" s="67"/>
      <c r="R862" s="67"/>
      <c r="S862" s="67"/>
      <c r="T862" s="68"/>
      <c r="U862" s="37"/>
      <c r="V862" s="37"/>
      <c r="W862" s="37"/>
      <c r="X862" s="37"/>
      <c r="Y862" s="37"/>
      <c r="Z862" s="37"/>
      <c r="AA862" s="37"/>
      <c r="AB862" s="37"/>
      <c r="AC862" s="37"/>
      <c r="AD862" s="37"/>
      <c r="AE862" s="37"/>
      <c r="AT862" s="19" t="s">
        <v>170</v>
      </c>
      <c r="AU862" s="19" t="s">
        <v>89</v>
      </c>
    </row>
    <row r="863" spans="2:51" s="13" customFormat="1" ht="11.25">
      <c r="B863" s="194"/>
      <c r="C863" s="195"/>
      <c r="D863" s="196" t="s">
        <v>172</v>
      </c>
      <c r="E863" s="197" t="s">
        <v>32</v>
      </c>
      <c r="F863" s="198" t="s">
        <v>1287</v>
      </c>
      <c r="G863" s="195"/>
      <c r="H863" s="197" t="s">
        <v>32</v>
      </c>
      <c r="I863" s="199"/>
      <c r="J863" s="195"/>
      <c r="K863" s="195"/>
      <c r="L863" s="200"/>
      <c r="M863" s="201"/>
      <c r="N863" s="202"/>
      <c r="O863" s="202"/>
      <c r="P863" s="202"/>
      <c r="Q863" s="202"/>
      <c r="R863" s="202"/>
      <c r="S863" s="202"/>
      <c r="T863" s="203"/>
      <c r="AT863" s="204" t="s">
        <v>172</v>
      </c>
      <c r="AU863" s="204" t="s">
        <v>89</v>
      </c>
      <c r="AV863" s="13" t="s">
        <v>87</v>
      </c>
      <c r="AW863" s="13" t="s">
        <v>40</v>
      </c>
      <c r="AX863" s="13" t="s">
        <v>79</v>
      </c>
      <c r="AY863" s="204" t="s">
        <v>160</v>
      </c>
    </row>
    <row r="864" spans="2:51" s="14" customFormat="1" ht="11.25">
      <c r="B864" s="205"/>
      <c r="C864" s="206"/>
      <c r="D864" s="196" t="s">
        <v>172</v>
      </c>
      <c r="E864" s="207" t="s">
        <v>32</v>
      </c>
      <c r="F864" s="208" t="s">
        <v>1288</v>
      </c>
      <c r="G864" s="206"/>
      <c r="H864" s="209">
        <v>54.91</v>
      </c>
      <c r="I864" s="210"/>
      <c r="J864" s="206"/>
      <c r="K864" s="206"/>
      <c r="L864" s="211"/>
      <c r="M864" s="212"/>
      <c r="N864" s="213"/>
      <c r="O864" s="213"/>
      <c r="P864" s="213"/>
      <c r="Q864" s="213"/>
      <c r="R864" s="213"/>
      <c r="S864" s="213"/>
      <c r="T864" s="214"/>
      <c r="AT864" s="215" t="s">
        <v>172</v>
      </c>
      <c r="AU864" s="215" t="s">
        <v>89</v>
      </c>
      <c r="AV864" s="14" t="s">
        <v>89</v>
      </c>
      <c r="AW864" s="14" t="s">
        <v>40</v>
      </c>
      <c r="AX864" s="14" t="s">
        <v>87</v>
      </c>
      <c r="AY864" s="215" t="s">
        <v>160</v>
      </c>
    </row>
    <row r="865" spans="1:65" s="2" customFormat="1" ht="24.2" customHeight="1">
      <c r="A865" s="37"/>
      <c r="B865" s="38"/>
      <c r="C865" s="176" t="s">
        <v>1289</v>
      </c>
      <c r="D865" s="176" t="s">
        <v>163</v>
      </c>
      <c r="E865" s="177" t="s">
        <v>1290</v>
      </c>
      <c r="F865" s="178" t="s">
        <v>1291</v>
      </c>
      <c r="G865" s="179" t="s">
        <v>199</v>
      </c>
      <c r="H865" s="180">
        <v>78.4</v>
      </c>
      <c r="I865" s="181"/>
      <c r="J865" s="182">
        <f>ROUND(I865*H865,2)</f>
        <v>0</v>
      </c>
      <c r="K865" s="178" t="s">
        <v>167</v>
      </c>
      <c r="L865" s="42"/>
      <c r="M865" s="183" t="s">
        <v>32</v>
      </c>
      <c r="N865" s="184" t="s">
        <v>50</v>
      </c>
      <c r="O865" s="67"/>
      <c r="P865" s="185">
        <f>O865*H865</f>
        <v>0</v>
      </c>
      <c r="Q865" s="185">
        <v>0.0091</v>
      </c>
      <c r="R865" s="185">
        <f>Q865*H865</f>
        <v>0.7134400000000001</v>
      </c>
      <c r="S865" s="185">
        <v>0</v>
      </c>
      <c r="T865" s="186">
        <f>S865*H865</f>
        <v>0</v>
      </c>
      <c r="U865" s="37"/>
      <c r="V865" s="37"/>
      <c r="W865" s="37"/>
      <c r="X865" s="37"/>
      <c r="Y865" s="37"/>
      <c r="Z865" s="37"/>
      <c r="AA865" s="37"/>
      <c r="AB865" s="37"/>
      <c r="AC865" s="37"/>
      <c r="AD865" s="37"/>
      <c r="AE865" s="37"/>
      <c r="AR865" s="187" t="s">
        <v>308</v>
      </c>
      <c r="AT865" s="187" t="s">
        <v>163</v>
      </c>
      <c r="AU865" s="187" t="s">
        <v>89</v>
      </c>
      <c r="AY865" s="19" t="s">
        <v>160</v>
      </c>
      <c r="BE865" s="188">
        <f>IF(N865="základní",J865,0)</f>
        <v>0</v>
      </c>
      <c r="BF865" s="188">
        <f>IF(N865="snížená",J865,0)</f>
        <v>0</v>
      </c>
      <c r="BG865" s="188">
        <f>IF(N865="zákl. přenesená",J865,0)</f>
        <v>0</v>
      </c>
      <c r="BH865" s="188">
        <f>IF(N865="sníž. přenesená",J865,0)</f>
        <v>0</v>
      </c>
      <c r="BI865" s="188">
        <f>IF(N865="nulová",J865,0)</f>
        <v>0</v>
      </c>
      <c r="BJ865" s="19" t="s">
        <v>87</v>
      </c>
      <c r="BK865" s="188">
        <f>ROUND(I865*H865,2)</f>
        <v>0</v>
      </c>
      <c r="BL865" s="19" t="s">
        <v>308</v>
      </c>
      <c r="BM865" s="187" t="s">
        <v>1292</v>
      </c>
    </row>
    <row r="866" spans="1:47" s="2" customFormat="1" ht="11.25">
      <c r="A866" s="37"/>
      <c r="B866" s="38"/>
      <c r="C866" s="39"/>
      <c r="D866" s="189" t="s">
        <v>170</v>
      </c>
      <c r="E866" s="39"/>
      <c r="F866" s="190" t="s">
        <v>1293</v>
      </c>
      <c r="G866" s="39"/>
      <c r="H866" s="39"/>
      <c r="I866" s="191"/>
      <c r="J866" s="39"/>
      <c r="K866" s="39"/>
      <c r="L866" s="42"/>
      <c r="M866" s="192"/>
      <c r="N866" s="193"/>
      <c r="O866" s="67"/>
      <c r="P866" s="67"/>
      <c r="Q866" s="67"/>
      <c r="R866" s="67"/>
      <c r="S866" s="67"/>
      <c r="T866" s="68"/>
      <c r="U866" s="37"/>
      <c r="V866" s="37"/>
      <c r="W866" s="37"/>
      <c r="X866" s="37"/>
      <c r="Y866" s="37"/>
      <c r="Z866" s="37"/>
      <c r="AA866" s="37"/>
      <c r="AB866" s="37"/>
      <c r="AC866" s="37"/>
      <c r="AD866" s="37"/>
      <c r="AE866" s="37"/>
      <c r="AT866" s="19" t="s">
        <v>170</v>
      </c>
      <c r="AU866" s="19" t="s">
        <v>89</v>
      </c>
    </row>
    <row r="867" spans="2:51" s="13" customFormat="1" ht="11.25">
      <c r="B867" s="194"/>
      <c r="C867" s="195"/>
      <c r="D867" s="196" t="s">
        <v>172</v>
      </c>
      <c r="E867" s="197" t="s">
        <v>32</v>
      </c>
      <c r="F867" s="198" t="s">
        <v>452</v>
      </c>
      <c r="G867" s="195"/>
      <c r="H867" s="197" t="s">
        <v>32</v>
      </c>
      <c r="I867" s="199"/>
      <c r="J867" s="195"/>
      <c r="K867" s="195"/>
      <c r="L867" s="200"/>
      <c r="M867" s="201"/>
      <c r="N867" s="202"/>
      <c r="O867" s="202"/>
      <c r="P867" s="202"/>
      <c r="Q867" s="202"/>
      <c r="R867" s="202"/>
      <c r="S867" s="202"/>
      <c r="T867" s="203"/>
      <c r="AT867" s="204" t="s">
        <v>172</v>
      </c>
      <c r="AU867" s="204" t="s">
        <v>89</v>
      </c>
      <c r="AV867" s="13" t="s">
        <v>87</v>
      </c>
      <c r="AW867" s="13" t="s">
        <v>40</v>
      </c>
      <c r="AX867" s="13" t="s">
        <v>79</v>
      </c>
      <c r="AY867" s="204" t="s">
        <v>160</v>
      </c>
    </row>
    <row r="868" spans="2:51" s="14" customFormat="1" ht="11.25">
      <c r="B868" s="205"/>
      <c r="C868" s="206"/>
      <c r="D868" s="196" t="s">
        <v>172</v>
      </c>
      <c r="E868" s="207" t="s">
        <v>32</v>
      </c>
      <c r="F868" s="208" t="s">
        <v>453</v>
      </c>
      <c r="G868" s="206"/>
      <c r="H868" s="209">
        <v>65.95</v>
      </c>
      <c r="I868" s="210"/>
      <c r="J868" s="206"/>
      <c r="K868" s="206"/>
      <c r="L868" s="211"/>
      <c r="M868" s="212"/>
      <c r="N868" s="213"/>
      <c r="O868" s="213"/>
      <c r="P868" s="213"/>
      <c r="Q868" s="213"/>
      <c r="R868" s="213"/>
      <c r="S868" s="213"/>
      <c r="T868" s="214"/>
      <c r="AT868" s="215" t="s">
        <v>172</v>
      </c>
      <c r="AU868" s="215" t="s">
        <v>89</v>
      </c>
      <c r="AV868" s="14" t="s">
        <v>89</v>
      </c>
      <c r="AW868" s="14" t="s">
        <v>40</v>
      </c>
      <c r="AX868" s="14" t="s">
        <v>79</v>
      </c>
      <c r="AY868" s="215" t="s">
        <v>160</v>
      </c>
    </row>
    <row r="869" spans="2:51" s="13" customFormat="1" ht="11.25">
      <c r="B869" s="194"/>
      <c r="C869" s="195"/>
      <c r="D869" s="196" t="s">
        <v>172</v>
      </c>
      <c r="E869" s="197" t="s">
        <v>32</v>
      </c>
      <c r="F869" s="198" t="s">
        <v>1271</v>
      </c>
      <c r="G869" s="195"/>
      <c r="H869" s="197" t="s">
        <v>32</v>
      </c>
      <c r="I869" s="199"/>
      <c r="J869" s="195"/>
      <c r="K869" s="195"/>
      <c r="L869" s="200"/>
      <c r="M869" s="201"/>
      <c r="N869" s="202"/>
      <c r="O869" s="202"/>
      <c r="P869" s="202"/>
      <c r="Q869" s="202"/>
      <c r="R869" s="202"/>
      <c r="S869" s="202"/>
      <c r="T869" s="203"/>
      <c r="AT869" s="204" t="s">
        <v>172</v>
      </c>
      <c r="AU869" s="204" t="s">
        <v>89</v>
      </c>
      <c r="AV869" s="13" t="s">
        <v>87</v>
      </c>
      <c r="AW869" s="13" t="s">
        <v>40</v>
      </c>
      <c r="AX869" s="13" t="s">
        <v>79</v>
      </c>
      <c r="AY869" s="204" t="s">
        <v>160</v>
      </c>
    </row>
    <row r="870" spans="2:51" s="14" customFormat="1" ht="11.25">
      <c r="B870" s="205"/>
      <c r="C870" s="206"/>
      <c r="D870" s="196" t="s">
        <v>172</v>
      </c>
      <c r="E870" s="207" t="s">
        <v>32</v>
      </c>
      <c r="F870" s="208" t="s">
        <v>460</v>
      </c>
      <c r="G870" s="206"/>
      <c r="H870" s="209">
        <v>12.45</v>
      </c>
      <c r="I870" s="210"/>
      <c r="J870" s="206"/>
      <c r="K870" s="206"/>
      <c r="L870" s="211"/>
      <c r="M870" s="212"/>
      <c r="N870" s="213"/>
      <c r="O870" s="213"/>
      <c r="P870" s="213"/>
      <c r="Q870" s="213"/>
      <c r="R870" s="213"/>
      <c r="S870" s="213"/>
      <c r="T870" s="214"/>
      <c r="AT870" s="215" t="s">
        <v>172</v>
      </c>
      <c r="AU870" s="215" t="s">
        <v>89</v>
      </c>
      <c r="AV870" s="14" t="s">
        <v>89</v>
      </c>
      <c r="AW870" s="14" t="s">
        <v>40</v>
      </c>
      <c r="AX870" s="14" t="s">
        <v>79</v>
      </c>
      <c r="AY870" s="215" t="s">
        <v>160</v>
      </c>
    </row>
    <row r="871" spans="2:51" s="15" customFormat="1" ht="11.25">
      <c r="B871" s="216"/>
      <c r="C871" s="217"/>
      <c r="D871" s="196" t="s">
        <v>172</v>
      </c>
      <c r="E871" s="218" t="s">
        <v>32</v>
      </c>
      <c r="F871" s="219" t="s">
        <v>177</v>
      </c>
      <c r="G871" s="217"/>
      <c r="H871" s="220">
        <v>78.4</v>
      </c>
      <c r="I871" s="221"/>
      <c r="J871" s="217"/>
      <c r="K871" s="217"/>
      <c r="L871" s="222"/>
      <c r="M871" s="223"/>
      <c r="N871" s="224"/>
      <c r="O871" s="224"/>
      <c r="P871" s="224"/>
      <c r="Q871" s="224"/>
      <c r="R871" s="224"/>
      <c r="S871" s="224"/>
      <c r="T871" s="225"/>
      <c r="AT871" s="226" t="s">
        <v>172</v>
      </c>
      <c r="AU871" s="226" t="s">
        <v>89</v>
      </c>
      <c r="AV871" s="15" t="s">
        <v>168</v>
      </c>
      <c r="AW871" s="15" t="s">
        <v>40</v>
      </c>
      <c r="AX871" s="15" t="s">
        <v>87</v>
      </c>
      <c r="AY871" s="226" t="s">
        <v>160</v>
      </c>
    </row>
    <row r="872" spans="1:65" s="2" customFormat="1" ht="16.5" customHeight="1">
      <c r="A872" s="37"/>
      <c r="B872" s="38"/>
      <c r="C872" s="227" t="s">
        <v>1294</v>
      </c>
      <c r="D872" s="227" t="s">
        <v>178</v>
      </c>
      <c r="E872" s="228" t="s">
        <v>1295</v>
      </c>
      <c r="F872" s="229" t="s">
        <v>1296</v>
      </c>
      <c r="G872" s="230" t="s">
        <v>199</v>
      </c>
      <c r="H872" s="231">
        <v>84.672</v>
      </c>
      <c r="I872" s="232"/>
      <c r="J872" s="233">
        <f>ROUND(I872*H872,2)</f>
        <v>0</v>
      </c>
      <c r="K872" s="229" t="s">
        <v>167</v>
      </c>
      <c r="L872" s="234"/>
      <c r="M872" s="235" t="s">
        <v>32</v>
      </c>
      <c r="N872" s="236" t="s">
        <v>50</v>
      </c>
      <c r="O872" s="67"/>
      <c r="P872" s="185">
        <f>O872*H872</f>
        <v>0</v>
      </c>
      <c r="Q872" s="185">
        <v>0.018</v>
      </c>
      <c r="R872" s="185">
        <f>Q872*H872</f>
        <v>1.524096</v>
      </c>
      <c r="S872" s="185">
        <v>0</v>
      </c>
      <c r="T872" s="186">
        <f>S872*H872</f>
        <v>0</v>
      </c>
      <c r="U872" s="37"/>
      <c r="V872" s="37"/>
      <c r="W872" s="37"/>
      <c r="X872" s="37"/>
      <c r="Y872" s="37"/>
      <c r="Z872" s="37"/>
      <c r="AA872" s="37"/>
      <c r="AB872" s="37"/>
      <c r="AC872" s="37"/>
      <c r="AD872" s="37"/>
      <c r="AE872" s="37"/>
      <c r="AR872" s="187" t="s">
        <v>467</v>
      </c>
      <c r="AT872" s="187" t="s">
        <v>178</v>
      </c>
      <c r="AU872" s="187" t="s">
        <v>89</v>
      </c>
      <c r="AY872" s="19" t="s">
        <v>160</v>
      </c>
      <c r="BE872" s="188">
        <f>IF(N872="základní",J872,0)</f>
        <v>0</v>
      </c>
      <c r="BF872" s="188">
        <f>IF(N872="snížená",J872,0)</f>
        <v>0</v>
      </c>
      <c r="BG872" s="188">
        <f>IF(N872="zákl. přenesená",J872,0)</f>
        <v>0</v>
      </c>
      <c r="BH872" s="188">
        <f>IF(N872="sníž. přenesená",J872,0)</f>
        <v>0</v>
      </c>
      <c r="BI872" s="188">
        <f>IF(N872="nulová",J872,0)</f>
        <v>0</v>
      </c>
      <c r="BJ872" s="19" t="s">
        <v>87</v>
      </c>
      <c r="BK872" s="188">
        <f>ROUND(I872*H872,2)</f>
        <v>0</v>
      </c>
      <c r="BL872" s="19" t="s">
        <v>308</v>
      </c>
      <c r="BM872" s="187" t="s">
        <v>1297</v>
      </c>
    </row>
    <row r="873" spans="2:51" s="14" customFormat="1" ht="11.25">
      <c r="B873" s="205"/>
      <c r="C873" s="206"/>
      <c r="D873" s="196" t="s">
        <v>172</v>
      </c>
      <c r="E873" s="206"/>
      <c r="F873" s="208" t="s">
        <v>1298</v>
      </c>
      <c r="G873" s="206"/>
      <c r="H873" s="209">
        <v>84.672</v>
      </c>
      <c r="I873" s="210"/>
      <c r="J873" s="206"/>
      <c r="K873" s="206"/>
      <c r="L873" s="211"/>
      <c r="M873" s="212"/>
      <c r="N873" s="213"/>
      <c r="O873" s="213"/>
      <c r="P873" s="213"/>
      <c r="Q873" s="213"/>
      <c r="R873" s="213"/>
      <c r="S873" s="213"/>
      <c r="T873" s="214"/>
      <c r="AT873" s="215" t="s">
        <v>172</v>
      </c>
      <c r="AU873" s="215" t="s">
        <v>89</v>
      </c>
      <c r="AV873" s="14" t="s">
        <v>89</v>
      </c>
      <c r="AW873" s="14" t="s">
        <v>4</v>
      </c>
      <c r="AX873" s="14" t="s">
        <v>87</v>
      </c>
      <c r="AY873" s="215" t="s">
        <v>160</v>
      </c>
    </row>
    <row r="874" spans="1:65" s="2" customFormat="1" ht="24.2" customHeight="1">
      <c r="A874" s="37"/>
      <c r="B874" s="38"/>
      <c r="C874" s="176" t="s">
        <v>1299</v>
      </c>
      <c r="D874" s="176" t="s">
        <v>163</v>
      </c>
      <c r="E874" s="177" t="s">
        <v>1300</v>
      </c>
      <c r="F874" s="178" t="s">
        <v>1301</v>
      </c>
      <c r="G874" s="179" t="s">
        <v>199</v>
      </c>
      <c r="H874" s="180">
        <v>18.3</v>
      </c>
      <c r="I874" s="181"/>
      <c r="J874" s="182">
        <f>ROUND(I874*H874,2)</f>
        <v>0</v>
      </c>
      <c r="K874" s="178" t="s">
        <v>167</v>
      </c>
      <c r="L874" s="42"/>
      <c r="M874" s="183" t="s">
        <v>32</v>
      </c>
      <c r="N874" s="184" t="s">
        <v>50</v>
      </c>
      <c r="O874" s="67"/>
      <c r="P874" s="185">
        <f>O874*H874</f>
        <v>0</v>
      </c>
      <c r="Q874" s="185">
        <v>0</v>
      </c>
      <c r="R874" s="185">
        <f>Q874*H874</f>
        <v>0</v>
      </c>
      <c r="S874" s="185">
        <v>0</v>
      </c>
      <c r="T874" s="186">
        <f>S874*H874</f>
        <v>0</v>
      </c>
      <c r="U874" s="37"/>
      <c r="V874" s="37"/>
      <c r="W874" s="37"/>
      <c r="X874" s="37"/>
      <c r="Y874" s="37"/>
      <c r="Z874" s="37"/>
      <c r="AA874" s="37"/>
      <c r="AB874" s="37"/>
      <c r="AC874" s="37"/>
      <c r="AD874" s="37"/>
      <c r="AE874" s="37"/>
      <c r="AR874" s="187" t="s">
        <v>308</v>
      </c>
      <c r="AT874" s="187" t="s">
        <v>163</v>
      </c>
      <c r="AU874" s="187" t="s">
        <v>89</v>
      </c>
      <c r="AY874" s="19" t="s">
        <v>160</v>
      </c>
      <c r="BE874" s="188">
        <f>IF(N874="základní",J874,0)</f>
        <v>0</v>
      </c>
      <c r="BF874" s="188">
        <f>IF(N874="snížená",J874,0)</f>
        <v>0</v>
      </c>
      <c r="BG874" s="188">
        <f>IF(N874="zákl. přenesená",J874,0)</f>
        <v>0</v>
      </c>
      <c r="BH874" s="188">
        <f>IF(N874="sníž. přenesená",J874,0)</f>
        <v>0</v>
      </c>
      <c r="BI874" s="188">
        <f>IF(N874="nulová",J874,0)</f>
        <v>0</v>
      </c>
      <c r="BJ874" s="19" t="s">
        <v>87</v>
      </c>
      <c r="BK874" s="188">
        <f>ROUND(I874*H874,2)</f>
        <v>0</v>
      </c>
      <c r="BL874" s="19" t="s">
        <v>308</v>
      </c>
      <c r="BM874" s="187" t="s">
        <v>1302</v>
      </c>
    </row>
    <row r="875" spans="1:47" s="2" customFormat="1" ht="11.25">
      <c r="A875" s="37"/>
      <c r="B875" s="38"/>
      <c r="C875" s="39"/>
      <c r="D875" s="189" t="s">
        <v>170</v>
      </c>
      <c r="E875" s="39"/>
      <c r="F875" s="190" t="s">
        <v>1303</v>
      </c>
      <c r="G875" s="39"/>
      <c r="H875" s="39"/>
      <c r="I875" s="191"/>
      <c r="J875" s="39"/>
      <c r="K875" s="39"/>
      <c r="L875" s="42"/>
      <c r="M875" s="192"/>
      <c r="N875" s="193"/>
      <c r="O875" s="67"/>
      <c r="P875" s="67"/>
      <c r="Q875" s="67"/>
      <c r="R875" s="67"/>
      <c r="S875" s="67"/>
      <c r="T875" s="68"/>
      <c r="U875" s="37"/>
      <c r="V875" s="37"/>
      <c r="W875" s="37"/>
      <c r="X875" s="37"/>
      <c r="Y875" s="37"/>
      <c r="Z875" s="37"/>
      <c r="AA875" s="37"/>
      <c r="AB875" s="37"/>
      <c r="AC875" s="37"/>
      <c r="AD875" s="37"/>
      <c r="AE875" s="37"/>
      <c r="AT875" s="19" t="s">
        <v>170</v>
      </c>
      <c r="AU875" s="19" t="s">
        <v>89</v>
      </c>
    </row>
    <row r="876" spans="2:51" s="13" customFormat="1" ht="11.25">
      <c r="B876" s="194"/>
      <c r="C876" s="195"/>
      <c r="D876" s="196" t="s">
        <v>172</v>
      </c>
      <c r="E876" s="197" t="s">
        <v>32</v>
      </c>
      <c r="F876" s="198" t="s">
        <v>452</v>
      </c>
      <c r="G876" s="195"/>
      <c r="H876" s="197" t="s">
        <v>32</v>
      </c>
      <c r="I876" s="199"/>
      <c r="J876" s="195"/>
      <c r="K876" s="195"/>
      <c r="L876" s="200"/>
      <c r="M876" s="201"/>
      <c r="N876" s="202"/>
      <c r="O876" s="202"/>
      <c r="P876" s="202"/>
      <c r="Q876" s="202"/>
      <c r="R876" s="202"/>
      <c r="S876" s="202"/>
      <c r="T876" s="203"/>
      <c r="AT876" s="204" t="s">
        <v>172</v>
      </c>
      <c r="AU876" s="204" t="s">
        <v>89</v>
      </c>
      <c r="AV876" s="13" t="s">
        <v>87</v>
      </c>
      <c r="AW876" s="13" t="s">
        <v>40</v>
      </c>
      <c r="AX876" s="13" t="s">
        <v>79</v>
      </c>
      <c r="AY876" s="204" t="s">
        <v>160</v>
      </c>
    </row>
    <row r="877" spans="2:51" s="14" customFormat="1" ht="11.25">
      <c r="B877" s="205"/>
      <c r="C877" s="206"/>
      <c r="D877" s="196" t="s">
        <v>172</v>
      </c>
      <c r="E877" s="207" t="s">
        <v>32</v>
      </c>
      <c r="F877" s="208" t="s">
        <v>1304</v>
      </c>
      <c r="G877" s="206"/>
      <c r="H877" s="209">
        <v>18.3</v>
      </c>
      <c r="I877" s="210"/>
      <c r="J877" s="206"/>
      <c r="K877" s="206"/>
      <c r="L877" s="211"/>
      <c r="M877" s="212"/>
      <c r="N877" s="213"/>
      <c r="O877" s="213"/>
      <c r="P877" s="213"/>
      <c r="Q877" s="213"/>
      <c r="R877" s="213"/>
      <c r="S877" s="213"/>
      <c r="T877" s="214"/>
      <c r="AT877" s="215" t="s">
        <v>172</v>
      </c>
      <c r="AU877" s="215" t="s">
        <v>89</v>
      </c>
      <c r="AV877" s="14" t="s">
        <v>89</v>
      </c>
      <c r="AW877" s="14" t="s">
        <v>40</v>
      </c>
      <c r="AX877" s="14" t="s">
        <v>87</v>
      </c>
      <c r="AY877" s="215" t="s">
        <v>160</v>
      </c>
    </row>
    <row r="878" spans="1:65" s="2" customFormat="1" ht="24.2" customHeight="1">
      <c r="A878" s="37"/>
      <c r="B878" s="38"/>
      <c r="C878" s="176" t="s">
        <v>1305</v>
      </c>
      <c r="D878" s="176" t="s">
        <v>163</v>
      </c>
      <c r="E878" s="177" t="s">
        <v>1306</v>
      </c>
      <c r="F878" s="178" t="s">
        <v>1307</v>
      </c>
      <c r="G878" s="179" t="s">
        <v>199</v>
      </c>
      <c r="H878" s="180">
        <v>78.4</v>
      </c>
      <c r="I878" s="181"/>
      <c r="J878" s="182">
        <f>ROUND(I878*H878,2)</f>
        <v>0</v>
      </c>
      <c r="K878" s="178" t="s">
        <v>167</v>
      </c>
      <c r="L878" s="42"/>
      <c r="M878" s="183" t="s">
        <v>32</v>
      </c>
      <c r="N878" s="184" t="s">
        <v>50</v>
      </c>
      <c r="O878" s="67"/>
      <c r="P878" s="185">
        <f>O878*H878</f>
        <v>0</v>
      </c>
      <c r="Q878" s="185">
        <v>0</v>
      </c>
      <c r="R878" s="185">
        <f>Q878*H878</f>
        <v>0</v>
      </c>
      <c r="S878" s="185">
        <v>0</v>
      </c>
      <c r="T878" s="186">
        <f>S878*H878</f>
        <v>0</v>
      </c>
      <c r="U878" s="37"/>
      <c r="V878" s="37"/>
      <c r="W878" s="37"/>
      <c r="X878" s="37"/>
      <c r="Y878" s="37"/>
      <c r="Z878" s="37"/>
      <c r="AA878" s="37"/>
      <c r="AB878" s="37"/>
      <c r="AC878" s="37"/>
      <c r="AD878" s="37"/>
      <c r="AE878" s="37"/>
      <c r="AR878" s="187" t="s">
        <v>308</v>
      </c>
      <c r="AT878" s="187" t="s">
        <v>163</v>
      </c>
      <c r="AU878" s="187" t="s">
        <v>89</v>
      </c>
      <c r="AY878" s="19" t="s">
        <v>160</v>
      </c>
      <c r="BE878" s="188">
        <f>IF(N878="základní",J878,0)</f>
        <v>0</v>
      </c>
      <c r="BF878" s="188">
        <f>IF(N878="snížená",J878,0)</f>
        <v>0</v>
      </c>
      <c r="BG878" s="188">
        <f>IF(N878="zákl. přenesená",J878,0)</f>
        <v>0</v>
      </c>
      <c r="BH878" s="188">
        <f>IF(N878="sníž. přenesená",J878,0)</f>
        <v>0</v>
      </c>
      <c r="BI878" s="188">
        <f>IF(N878="nulová",J878,0)</f>
        <v>0</v>
      </c>
      <c r="BJ878" s="19" t="s">
        <v>87</v>
      </c>
      <c r="BK878" s="188">
        <f>ROUND(I878*H878,2)</f>
        <v>0</v>
      </c>
      <c r="BL878" s="19" t="s">
        <v>308</v>
      </c>
      <c r="BM878" s="187" t="s">
        <v>1308</v>
      </c>
    </row>
    <row r="879" spans="1:47" s="2" customFormat="1" ht="11.25">
      <c r="A879" s="37"/>
      <c r="B879" s="38"/>
      <c r="C879" s="39"/>
      <c r="D879" s="189" t="s">
        <v>170</v>
      </c>
      <c r="E879" s="39"/>
      <c r="F879" s="190" t="s">
        <v>1309</v>
      </c>
      <c r="G879" s="39"/>
      <c r="H879" s="39"/>
      <c r="I879" s="191"/>
      <c r="J879" s="39"/>
      <c r="K879" s="39"/>
      <c r="L879" s="42"/>
      <c r="M879" s="192"/>
      <c r="N879" s="193"/>
      <c r="O879" s="67"/>
      <c r="P879" s="67"/>
      <c r="Q879" s="67"/>
      <c r="R879" s="67"/>
      <c r="S879" s="67"/>
      <c r="T879" s="68"/>
      <c r="U879" s="37"/>
      <c r="V879" s="37"/>
      <c r="W879" s="37"/>
      <c r="X879" s="37"/>
      <c r="Y879" s="37"/>
      <c r="Z879" s="37"/>
      <c r="AA879" s="37"/>
      <c r="AB879" s="37"/>
      <c r="AC879" s="37"/>
      <c r="AD879" s="37"/>
      <c r="AE879" s="37"/>
      <c r="AT879" s="19" t="s">
        <v>170</v>
      </c>
      <c r="AU879" s="19" t="s">
        <v>89</v>
      </c>
    </row>
    <row r="880" spans="1:65" s="2" customFormat="1" ht="21.75" customHeight="1">
      <c r="A880" s="37"/>
      <c r="B880" s="38"/>
      <c r="C880" s="176" t="s">
        <v>1310</v>
      </c>
      <c r="D880" s="176" t="s">
        <v>163</v>
      </c>
      <c r="E880" s="177" t="s">
        <v>1311</v>
      </c>
      <c r="F880" s="178" t="s">
        <v>1312</v>
      </c>
      <c r="G880" s="179" t="s">
        <v>199</v>
      </c>
      <c r="H880" s="180">
        <v>12.45</v>
      </c>
      <c r="I880" s="181"/>
      <c r="J880" s="182">
        <f>ROUND(I880*H880,2)</f>
        <v>0</v>
      </c>
      <c r="K880" s="178" t="s">
        <v>167</v>
      </c>
      <c r="L880" s="42"/>
      <c r="M880" s="183" t="s">
        <v>32</v>
      </c>
      <c r="N880" s="184" t="s">
        <v>50</v>
      </c>
      <c r="O880" s="67"/>
      <c r="P880" s="185">
        <f>O880*H880</f>
        <v>0</v>
      </c>
      <c r="Q880" s="185">
        <v>0</v>
      </c>
      <c r="R880" s="185">
        <f>Q880*H880</f>
        <v>0</v>
      </c>
      <c r="S880" s="185">
        <v>0</v>
      </c>
      <c r="T880" s="186">
        <f>S880*H880</f>
        <v>0</v>
      </c>
      <c r="U880" s="37"/>
      <c r="V880" s="37"/>
      <c r="W880" s="37"/>
      <c r="X880" s="37"/>
      <c r="Y880" s="37"/>
      <c r="Z880" s="37"/>
      <c r="AA880" s="37"/>
      <c r="AB880" s="37"/>
      <c r="AC880" s="37"/>
      <c r="AD880" s="37"/>
      <c r="AE880" s="37"/>
      <c r="AR880" s="187" t="s">
        <v>308</v>
      </c>
      <c r="AT880" s="187" t="s">
        <v>163</v>
      </c>
      <c r="AU880" s="187" t="s">
        <v>89</v>
      </c>
      <c r="AY880" s="19" t="s">
        <v>160</v>
      </c>
      <c r="BE880" s="188">
        <f>IF(N880="základní",J880,0)</f>
        <v>0</v>
      </c>
      <c r="BF880" s="188">
        <f>IF(N880="snížená",J880,0)</f>
        <v>0</v>
      </c>
      <c r="BG880" s="188">
        <f>IF(N880="zákl. přenesená",J880,0)</f>
        <v>0</v>
      </c>
      <c r="BH880" s="188">
        <f>IF(N880="sníž. přenesená",J880,0)</f>
        <v>0</v>
      </c>
      <c r="BI880" s="188">
        <f>IF(N880="nulová",J880,0)</f>
        <v>0</v>
      </c>
      <c r="BJ880" s="19" t="s">
        <v>87</v>
      </c>
      <c r="BK880" s="188">
        <f>ROUND(I880*H880,2)</f>
        <v>0</v>
      </c>
      <c r="BL880" s="19" t="s">
        <v>308</v>
      </c>
      <c r="BM880" s="187" t="s">
        <v>1313</v>
      </c>
    </row>
    <row r="881" spans="1:47" s="2" customFormat="1" ht="11.25">
      <c r="A881" s="37"/>
      <c r="B881" s="38"/>
      <c r="C881" s="39"/>
      <c r="D881" s="189" t="s">
        <v>170</v>
      </c>
      <c r="E881" s="39"/>
      <c r="F881" s="190" t="s">
        <v>1314</v>
      </c>
      <c r="G881" s="39"/>
      <c r="H881" s="39"/>
      <c r="I881" s="191"/>
      <c r="J881" s="39"/>
      <c r="K881" s="39"/>
      <c r="L881" s="42"/>
      <c r="M881" s="192"/>
      <c r="N881" s="193"/>
      <c r="O881" s="67"/>
      <c r="P881" s="67"/>
      <c r="Q881" s="67"/>
      <c r="R881" s="67"/>
      <c r="S881" s="67"/>
      <c r="T881" s="68"/>
      <c r="U881" s="37"/>
      <c r="V881" s="37"/>
      <c r="W881" s="37"/>
      <c r="X881" s="37"/>
      <c r="Y881" s="37"/>
      <c r="Z881" s="37"/>
      <c r="AA881" s="37"/>
      <c r="AB881" s="37"/>
      <c r="AC881" s="37"/>
      <c r="AD881" s="37"/>
      <c r="AE881" s="37"/>
      <c r="AT881" s="19" t="s">
        <v>170</v>
      </c>
      <c r="AU881" s="19" t="s">
        <v>89</v>
      </c>
    </row>
    <row r="882" spans="2:51" s="13" customFormat="1" ht="11.25">
      <c r="B882" s="194"/>
      <c r="C882" s="195"/>
      <c r="D882" s="196" t="s">
        <v>172</v>
      </c>
      <c r="E882" s="197" t="s">
        <v>32</v>
      </c>
      <c r="F882" s="198" t="s">
        <v>1271</v>
      </c>
      <c r="G882" s="195"/>
      <c r="H882" s="197" t="s">
        <v>32</v>
      </c>
      <c r="I882" s="199"/>
      <c r="J882" s="195"/>
      <c r="K882" s="195"/>
      <c r="L882" s="200"/>
      <c r="M882" s="201"/>
      <c r="N882" s="202"/>
      <c r="O882" s="202"/>
      <c r="P882" s="202"/>
      <c r="Q882" s="202"/>
      <c r="R882" s="202"/>
      <c r="S882" s="202"/>
      <c r="T882" s="203"/>
      <c r="AT882" s="204" t="s">
        <v>172</v>
      </c>
      <c r="AU882" s="204" t="s">
        <v>89</v>
      </c>
      <c r="AV882" s="13" t="s">
        <v>87</v>
      </c>
      <c r="AW882" s="13" t="s">
        <v>40</v>
      </c>
      <c r="AX882" s="13" t="s">
        <v>79</v>
      </c>
      <c r="AY882" s="204" t="s">
        <v>160</v>
      </c>
    </row>
    <row r="883" spans="2:51" s="14" customFormat="1" ht="11.25">
      <c r="B883" s="205"/>
      <c r="C883" s="206"/>
      <c r="D883" s="196" t="s">
        <v>172</v>
      </c>
      <c r="E883" s="207" t="s">
        <v>32</v>
      </c>
      <c r="F883" s="208" t="s">
        <v>460</v>
      </c>
      <c r="G883" s="206"/>
      <c r="H883" s="209">
        <v>12.45</v>
      </c>
      <c r="I883" s="210"/>
      <c r="J883" s="206"/>
      <c r="K883" s="206"/>
      <c r="L883" s="211"/>
      <c r="M883" s="212"/>
      <c r="N883" s="213"/>
      <c r="O883" s="213"/>
      <c r="P883" s="213"/>
      <c r="Q883" s="213"/>
      <c r="R883" s="213"/>
      <c r="S883" s="213"/>
      <c r="T883" s="214"/>
      <c r="AT883" s="215" t="s">
        <v>172</v>
      </c>
      <c r="AU883" s="215" t="s">
        <v>89</v>
      </c>
      <c r="AV883" s="14" t="s">
        <v>89</v>
      </c>
      <c r="AW883" s="14" t="s">
        <v>40</v>
      </c>
      <c r="AX883" s="14" t="s">
        <v>87</v>
      </c>
      <c r="AY883" s="215" t="s">
        <v>160</v>
      </c>
    </row>
    <row r="884" spans="1:65" s="2" customFormat="1" ht="16.5" customHeight="1">
      <c r="A884" s="37"/>
      <c r="B884" s="38"/>
      <c r="C884" s="176" t="s">
        <v>1315</v>
      </c>
      <c r="D884" s="176" t="s">
        <v>163</v>
      </c>
      <c r="E884" s="177" t="s">
        <v>1316</v>
      </c>
      <c r="F884" s="178" t="s">
        <v>1317</v>
      </c>
      <c r="G884" s="179" t="s">
        <v>199</v>
      </c>
      <c r="H884" s="180">
        <v>12.45</v>
      </c>
      <c r="I884" s="181"/>
      <c r="J884" s="182">
        <f>ROUND(I884*H884,2)</f>
        <v>0</v>
      </c>
      <c r="K884" s="178" t="s">
        <v>167</v>
      </c>
      <c r="L884" s="42"/>
      <c r="M884" s="183" t="s">
        <v>32</v>
      </c>
      <c r="N884" s="184" t="s">
        <v>50</v>
      </c>
      <c r="O884" s="67"/>
      <c r="P884" s="185">
        <f>O884*H884</f>
        <v>0</v>
      </c>
      <c r="Q884" s="185">
        <v>0.0015</v>
      </c>
      <c r="R884" s="185">
        <f>Q884*H884</f>
        <v>0.018675</v>
      </c>
      <c r="S884" s="185">
        <v>0</v>
      </c>
      <c r="T884" s="186">
        <f>S884*H884</f>
        <v>0</v>
      </c>
      <c r="U884" s="37"/>
      <c r="V884" s="37"/>
      <c r="W884" s="37"/>
      <c r="X884" s="37"/>
      <c r="Y884" s="37"/>
      <c r="Z884" s="37"/>
      <c r="AA884" s="37"/>
      <c r="AB884" s="37"/>
      <c r="AC884" s="37"/>
      <c r="AD884" s="37"/>
      <c r="AE884" s="37"/>
      <c r="AR884" s="187" t="s">
        <v>308</v>
      </c>
      <c r="AT884" s="187" t="s">
        <v>163</v>
      </c>
      <c r="AU884" s="187" t="s">
        <v>89</v>
      </c>
      <c r="AY884" s="19" t="s">
        <v>160</v>
      </c>
      <c r="BE884" s="188">
        <f>IF(N884="základní",J884,0)</f>
        <v>0</v>
      </c>
      <c r="BF884" s="188">
        <f>IF(N884="snížená",J884,0)</f>
        <v>0</v>
      </c>
      <c r="BG884" s="188">
        <f>IF(N884="zákl. přenesená",J884,0)</f>
        <v>0</v>
      </c>
      <c r="BH884" s="188">
        <f>IF(N884="sníž. přenesená",J884,0)</f>
        <v>0</v>
      </c>
      <c r="BI884" s="188">
        <f>IF(N884="nulová",J884,0)</f>
        <v>0</v>
      </c>
      <c r="BJ884" s="19" t="s">
        <v>87</v>
      </c>
      <c r="BK884" s="188">
        <f>ROUND(I884*H884,2)</f>
        <v>0</v>
      </c>
      <c r="BL884" s="19" t="s">
        <v>308</v>
      </c>
      <c r="BM884" s="187" t="s">
        <v>1318</v>
      </c>
    </row>
    <row r="885" spans="1:47" s="2" customFormat="1" ht="11.25">
      <c r="A885" s="37"/>
      <c r="B885" s="38"/>
      <c r="C885" s="39"/>
      <c r="D885" s="189" t="s">
        <v>170</v>
      </c>
      <c r="E885" s="39"/>
      <c r="F885" s="190" t="s">
        <v>1319</v>
      </c>
      <c r="G885" s="39"/>
      <c r="H885" s="39"/>
      <c r="I885" s="191"/>
      <c r="J885" s="39"/>
      <c r="K885" s="39"/>
      <c r="L885" s="42"/>
      <c r="M885" s="192"/>
      <c r="N885" s="193"/>
      <c r="O885" s="67"/>
      <c r="P885" s="67"/>
      <c r="Q885" s="67"/>
      <c r="R885" s="67"/>
      <c r="S885" s="67"/>
      <c r="T885" s="68"/>
      <c r="U885" s="37"/>
      <c r="V885" s="37"/>
      <c r="W885" s="37"/>
      <c r="X885" s="37"/>
      <c r="Y885" s="37"/>
      <c r="Z885" s="37"/>
      <c r="AA885" s="37"/>
      <c r="AB885" s="37"/>
      <c r="AC885" s="37"/>
      <c r="AD885" s="37"/>
      <c r="AE885" s="37"/>
      <c r="AT885" s="19" t="s">
        <v>170</v>
      </c>
      <c r="AU885" s="19" t="s">
        <v>89</v>
      </c>
    </row>
    <row r="886" spans="2:51" s="13" customFormat="1" ht="11.25">
      <c r="B886" s="194"/>
      <c r="C886" s="195"/>
      <c r="D886" s="196" t="s">
        <v>172</v>
      </c>
      <c r="E886" s="197" t="s">
        <v>32</v>
      </c>
      <c r="F886" s="198" t="s">
        <v>1271</v>
      </c>
      <c r="G886" s="195"/>
      <c r="H886" s="197" t="s">
        <v>32</v>
      </c>
      <c r="I886" s="199"/>
      <c r="J886" s="195"/>
      <c r="K886" s="195"/>
      <c r="L886" s="200"/>
      <c r="M886" s="201"/>
      <c r="N886" s="202"/>
      <c r="O886" s="202"/>
      <c r="P886" s="202"/>
      <c r="Q886" s="202"/>
      <c r="R886" s="202"/>
      <c r="S886" s="202"/>
      <c r="T886" s="203"/>
      <c r="AT886" s="204" t="s">
        <v>172</v>
      </c>
      <c r="AU886" s="204" t="s">
        <v>89</v>
      </c>
      <c r="AV886" s="13" t="s">
        <v>87</v>
      </c>
      <c r="AW886" s="13" t="s">
        <v>40</v>
      </c>
      <c r="AX886" s="13" t="s">
        <v>79</v>
      </c>
      <c r="AY886" s="204" t="s">
        <v>160</v>
      </c>
    </row>
    <row r="887" spans="2:51" s="14" customFormat="1" ht="11.25">
      <c r="B887" s="205"/>
      <c r="C887" s="206"/>
      <c r="D887" s="196" t="s">
        <v>172</v>
      </c>
      <c r="E887" s="207" t="s">
        <v>32</v>
      </c>
      <c r="F887" s="208" t="s">
        <v>460</v>
      </c>
      <c r="G887" s="206"/>
      <c r="H887" s="209">
        <v>12.45</v>
      </c>
      <c r="I887" s="210"/>
      <c r="J887" s="206"/>
      <c r="K887" s="206"/>
      <c r="L887" s="211"/>
      <c r="M887" s="212"/>
      <c r="N887" s="213"/>
      <c r="O887" s="213"/>
      <c r="P887" s="213"/>
      <c r="Q887" s="213"/>
      <c r="R887" s="213"/>
      <c r="S887" s="213"/>
      <c r="T887" s="214"/>
      <c r="AT887" s="215" t="s">
        <v>172</v>
      </c>
      <c r="AU887" s="215" t="s">
        <v>89</v>
      </c>
      <c r="AV887" s="14" t="s">
        <v>89</v>
      </c>
      <c r="AW887" s="14" t="s">
        <v>40</v>
      </c>
      <c r="AX887" s="14" t="s">
        <v>87</v>
      </c>
      <c r="AY887" s="215" t="s">
        <v>160</v>
      </c>
    </row>
    <row r="888" spans="1:65" s="2" customFormat="1" ht="16.5" customHeight="1">
      <c r="A888" s="37"/>
      <c r="B888" s="38"/>
      <c r="C888" s="176" t="s">
        <v>1320</v>
      </c>
      <c r="D888" s="249" t="s">
        <v>163</v>
      </c>
      <c r="E888" s="177" t="s">
        <v>1321</v>
      </c>
      <c r="F888" s="178" t="s">
        <v>1322</v>
      </c>
      <c r="G888" s="179" t="s">
        <v>259</v>
      </c>
      <c r="H888" s="180">
        <v>150.32</v>
      </c>
      <c r="I888" s="181"/>
      <c r="J888" s="182">
        <f>ROUND(I888*H888,2)</f>
        <v>0</v>
      </c>
      <c r="K888" s="178" t="s">
        <v>167</v>
      </c>
      <c r="L888" s="42"/>
      <c r="M888" s="183" t="s">
        <v>32</v>
      </c>
      <c r="N888" s="184" t="s">
        <v>50</v>
      </c>
      <c r="O888" s="67"/>
      <c r="P888" s="185">
        <f>O888*H888</f>
        <v>0</v>
      </c>
      <c r="Q888" s="185">
        <v>3E-05</v>
      </c>
      <c r="R888" s="185">
        <f>Q888*H888</f>
        <v>0.0045096</v>
      </c>
      <c r="S888" s="185">
        <v>0</v>
      </c>
      <c r="T888" s="186">
        <f>S888*H888</f>
        <v>0</v>
      </c>
      <c r="U888" s="37"/>
      <c r="V888" s="37"/>
      <c r="W888" s="37"/>
      <c r="X888" s="37"/>
      <c r="Y888" s="37"/>
      <c r="Z888" s="37"/>
      <c r="AA888" s="37"/>
      <c r="AB888" s="37"/>
      <c r="AC888" s="37"/>
      <c r="AD888" s="37"/>
      <c r="AE888" s="37"/>
      <c r="AR888" s="187" t="s">
        <v>308</v>
      </c>
      <c r="AT888" s="187" t="s">
        <v>163</v>
      </c>
      <c r="AU888" s="187" t="s">
        <v>89</v>
      </c>
      <c r="AY888" s="19" t="s">
        <v>160</v>
      </c>
      <c r="BE888" s="188">
        <f>IF(N888="základní",J888,0)</f>
        <v>0</v>
      </c>
      <c r="BF888" s="188">
        <f>IF(N888="snížená",J888,0)</f>
        <v>0</v>
      </c>
      <c r="BG888" s="188">
        <f>IF(N888="zákl. přenesená",J888,0)</f>
        <v>0</v>
      </c>
      <c r="BH888" s="188">
        <f>IF(N888="sníž. přenesená",J888,0)</f>
        <v>0</v>
      </c>
      <c r="BI888" s="188">
        <f>IF(N888="nulová",J888,0)</f>
        <v>0</v>
      </c>
      <c r="BJ888" s="19" t="s">
        <v>87</v>
      </c>
      <c r="BK888" s="188">
        <f>ROUND(I888*H888,2)</f>
        <v>0</v>
      </c>
      <c r="BL888" s="19" t="s">
        <v>308</v>
      </c>
      <c r="BM888" s="187" t="s">
        <v>1323</v>
      </c>
    </row>
    <row r="889" spans="1:47" s="2" customFormat="1" ht="11.25">
      <c r="A889" s="37"/>
      <c r="B889" s="38"/>
      <c r="C889" s="39"/>
      <c r="D889" s="189" t="s">
        <v>170</v>
      </c>
      <c r="E889" s="39"/>
      <c r="F889" s="190" t="s">
        <v>1324</v>
      </c>
      <c r="G889" s="39"/>
      <c r="H889" s="39"/>
      <c r="I889" s="191"/>
      <c r="J889" s="39"/>
      <c r="K889" s="39"/>
      <c r="L889" s="42"/>
      <c r="M889" s="192"/>
      <c r="N889" s="193"/>
      <c r="O889" s="67"/>
      <c r="P889" s="67"/>
      <c r="Q889" s="67"/>
      <c r="R889" s="67"/>
      <c r="S889" s="67"/>
      <c r="T889" s="68"/>
      <c r="U889" s="37"/>
      <c r="V889" s="37"/>
      <c r="W889" s="37"/>
      <c r="X889" s="37"/>
      <c r="Y889" s="37"/>
      <c r="Z889" s="37"/>
      <c r="AA889" s="37"/>
      <c r="AB889" s="37"/>
      <c r="AC889" s="37"/>
      <c r="AD889" s="37"/>
      <c r="AE889" s="37"/>
      <c r="AT889" s="19" t="s">
        <v>170</v>
      </c>
      <c r="AU889" s="19" t="s">
        <v>89</v>
      </c>
    </row>
    <row r="890" spans="2:51" s="13" customFormat="1" ht="11.25">
      <c r="B890" s="194"/>
      <c r="C890" s="195"/>
      <c r="D890" s="196" t="s">
        <v>172</v>
      </c>
      <c r="E890" s="197" t="s">
        <v>32</v>
      </c>
      <c r="F890" s="198" t="s">
        <v>1325</v>
      </c>
      <c r="G890" s="195"/>
      <c r="H890" s="197" t="s">
        <v>32</v>
      </c>
      <c r="I890" s="199"/>
      <c r="J890" s="195"/>
      <c r="K890" s="195"/>
      <c r="L890" s="200"/>
      <c r="M890" s="201"/>
      <c r="N890" s="202"/>
      <c r="O890" s="202"/>
      <c r="P890" s="202"/>
      <c r="Q890" s="202"/>
      <c r="R890" s="202"/>
      <c r="S890" s="202"/>
      <c r="T890" s="203"/>
      <c r="AT890" s="204" t="s">
        <v>172</v>
      </c>
      <c r="AU890" s="204" t="s">
        <v>89</v>
      </c>
      <c r="AV890" s="13" t="s">
        <v>87</v>
      </c>
      <c r="AW890" s="13" t="s">
        <v>40</v>
      </c>
      <c r="AX890" s="13" t="s">
        <v>79</v>
      </c>
      <c r="AY890" s="204" t="s">
        <v>160</v>
      </c>
    </row>
    <row r="891" spans="2:51" s="14" customFormat="1" ht="11.25">
      <c r="B891" s="205"/>
      <c r="C891" s="206"/>
      <c r="D891" s="196" t="s">
        <v>172</v>
      </c>
      <c r="E891" s="207" t="s">
        <v>32</v>
      </c>
      <c r="F891" s="208" t="s">
        <v>1326</v>
      </c>
      <c r="G891" s="206"/>
      <c r="H891" s="209">
        <v>10.5</v>
      </c>
      <c r="I891" s="210"/>
      <c r="J891" s="206"/>
      <c r="K891" s="206"/>
      <c r="L891" s="211"/>
      <c r="M891" s="212"/>
      <c r="N891" s="213"/>
      <c r="O891" s="213"/>
      <c r="P891" s="213"/>
      <c r="Q891" s="213"/>
      <c r="R891" s="213"/>
      <c r="S891" s="213"/>
      <c r="T891" s="214"/>
      <c r="AT891" s="215" t="s">
        <v>172</v>
      </c>
      <c r="AU891" s="215" t="s">
        <v>89</v>
      </c>
      <c r="AV891" s="14" t="s">
        <v>89</v>
      </c>
      <c r="AW891" s="14" t="s">
        <v>40</v>
      </c>
      <c r="AX891" s="14" t="s">
        <v>79</v>
      </c>
      <c r="AY891" s="215" t="s">
        <v>160</v>
      </c>
    </row>
    <row r="892" spans="2:51" s="14" customFormat="1" ht="11.25">
      <c r="B892" s="205"/>
      <c r="C892" s="206"/>
      <c r="D892" s="196" t="s">
        <v>172</v>
      </c>
      <c r="E892" s="207" t="s">
        <v>32</v>
      </c>
      <c r="F892" s="208" t="s">
        <v>1327</v>
      </c>
      <c r="G892" s="206"/>
      <c r="H892" s="209">
        <v>10.09</v>
      </c>
      <c r="I892" s="210"/>
      <c r="J892" s="206"/>
      <c r="K892" s="206"/>
      <c r="L892" s="211"/>
      <c r="M892" s="212"/>
      <c r="N892" s="213"/>
      <c r="O892" s="213"/>
      <c r="P892" s="213"/>
      <c r="Q892" s="213"/>
      <c r="R892" s="213"/>
      <c r="S892" s="213"/>
      <c r="T892" s="214"/>
      <c r="AT892" s="215" t="s">
        <v>172</v>
      </c>
      <c r="AU892" s="215" t="s">
        <v>89</v>
      </c>
      <c r="AV892" s="14" t="s">
        <v>89</v>
      </c>
      <c r="AW892" s="14" t="s">
        <v>40</v>
      </c>
      <c r="AX892" s="14" t="s">
        <v>79</v>
      </c>
      <c r="AY892" s="215" t="s">
        <v>160</v>
      </c>
    </row>
    <row r="893" spans="2:51" s="14" customFormat="1" ht="11.25">
      <c r="B893" s="205"/>
      <c r="C893" s="206"/>
      <c r="D893" s="196" t="s">
        <v>172</v>
      </c>
      <c r="E893" s="207" t="s">
        <v>32</v>
      </c>
      <c r="F893" s="208" t="s">
        <v>1328</v>
      </c>
      <c r="G893" s="206"/>
      <c r="H893" s="209">
        <v>7.85</v>
      </c>
      <c r="I893" s="210"/>
      <c r="J893" s="206"/>
      <c r="K893" s="206"/>
      <c r="L893" s="211"/>
      <c r="M893" s="212"/>
      <c r="N893" s="213"/>
      <c r="O893" s="213"/>
      <c r="P893" s="213"/>
      <c r="Q893" s="213"/>
      <c r="R893" s="213"/>
      <c r="S893" s="213"/>
      <c r="T893" s="214"/>
      <c r="AT893" s="215" t="s">
        <v>172</v>
      </c>
      <c r="AU893" s="215" t="s">
        <v>89</v>
      </c>
      <c r="AV893" s="14" t="s">
        <v>89</v>
      </c>
      <c r="AW893" s="14" t="s">
        <v>40</v>
      </c>
      <c r="AX893" s="14" t="s">
        <v>79</v>
      </c>
      <c r="AY893" s="215" t="s">
        <v>160</v>
      </c>
    </row>
    <row r="894" spans="2:51" s="14" customFormat="1" ht="11.25">
      <c r="B894" s="205"/>
      <c r="C894" s="206"/>
      <c r="D894" s="196" t="s">
        <v>172</v>
      </c>
      <c r="E894" s="207" t="s">
        <v>32</v>
      </c>
      <c r="F894" s="208" t="s">
        <v>1329</v>
      </c>
      <c r="G894" s="206"/>
      <c r="H894" s="209">
        <v>10.25</v>
      </c>
      <c r="I894" s="210"/>
      <c r="J894" s="206"/>
      <c r="K894" s="206"/>
      <c r="L894" s="211"/>
      <c r="M894" s="212"/>
      <c r="N894" s="213"/>
      <c r="O894" s="213"/>
      <c r="P894" s="213"/>
      <c r="Q894" s="213"/>
      <c r="R894" s="213"/>
      <c r="S894" s="213"/>
      <c r="T894" s="214"/>
      <c r="AT894" s="215" t="s">
        <v>172</v>
      </c>
      <c r="AU894" s="215" t="s">
        <v>89</v>
      </c>
      <c r="AV894" s="14" t="s">
        <v>89</v>
      </c>
      <c r="AW894" s="14" t="s">
        <v>40</v>
      </c>
      <c r="AX894" s="14" t="s">
        <v>79</v>
      </c>
      <c r="AY894" s="215" t="s">
        <v>160</v>
      </c>
    </row>
    <row r="895" spans="2:51" s="14" customFormat="1" ht="11.25">
      <c r="B895" s="205"/>
      <c r="C895" s="206"/>
      <c r="D895" s="196" t="s">
        <v>172</v>
      </c>
      <c r="E895" s="207" t="s">
        <v>32</v>
      </c>
      <c r="F895" s="208" t="s">
        <v>1330</v>
      </c>
      <c r="G895" s="206"/>
      <c r="H895" s="209">
        <v>7.41</v>
      </c>
      <c r="I895" s="210"/>
      <c r="J895" s="206"/>
      <c r="K895" s="206"/>
      <c r="L895" s="211"/>
      <c r="M895" s="212"/>
      <c r="N895" s="213"/>
      <c r="O895" s="213"/>
      <c r="P895" s="213"/>
      <c r="Q895" s="213"/>
      <c r="R895" s="213"/>
      <c r="S895" s="213"/>
      <c r="T895" s="214"/>
      <c r="AT895" s="215" t="s">
        <v>172</v>
      </c>
      <c r="AU895" s="215" t="s">
        <v>89</v>
      </c>
      <c r="AV895" s="14" t="s">
        <v>89</v>
      </c>
      <c r="AW895" s="14" t="s">
        <v>40</v>
      </c>
      <c r="AX895" s="14" t="s">
        <v>79</v>
      </c>
      <c r="AY895" s="215" t="s">
        <v>160</v>
      </c>
    </row>
    <row r="896" spans="2:51" s="14" customFormat="1" ht="11.25">
      <c r="B896" s="205"/>
      <c r="C896" s="206"/>
      <c r="D896" s="196" t="s">
        <v>172</v>
      </c>
      <c r="E896" s="207" t="s">
        <v>32</v>
      </c>
      <c r="F896" s="208" t="s">
        <v>1331</v>
      </c>
      <c r="G896" s="206"/>
      <c r="H896" s="209">
        <v>6.17</v>
      </c>
      <c r="I896" s="210"/>
      <c r="J896" s="206"/>
      <c r="K896" s="206"/>
      <c r="L896" s="211"/>
      <c r="M896" s="212"/>
      <c r="N896" s="213"/>
      <c r="O896" s="213"/>
      <c r="P896" s="213"/>
      <c r="Q896" s="213"/>
      <c r="R896" s="213"/>
      <c r="S896" s="213"/>
      <c r="T896" s="214"/>
      <c r="AT896" s="215" t="s">
        <v>172</v>
      </c>
      <c r="AU896" s="215" t="s">
        <v>89</v>
      </c>
      <c r="AV896" s="14" t="s">
        <v>89</v>
      </c>
      <c r="AW896" s="14" t="s">
        <v>40</v>
      </c>
      <c r="AX896" s="14" t="s">
        <v>79</v>
      </c>
      <c r="AY896" s="215" t="s">
        <v>160</v>
      </c>
    </row>
    <row r="897" spans="2:51" s="14" customFormat="1" ht="11.25">
      <c r="B897" s="205"/>
      <c r="C897" s="206"/>
      <c r="D897" s="196" t="s">
        <v>172</v>
      </c>
      <c r="E897" s="207" t="s">
        <v>32</v>
      </c>
      <c r="F897" s="208" t="s">
        <v>1332</v>
      </c>
      <c r="G897" s="206"/>
      <c r="H897" s="209">
        <v>10.53</v>
      </c>
      <c r="I897" s="210"/>
      <c r="J897" s="206"/>
      <c r="K897" s="206"/>
      <c r="L897" s="211"/>
      <c r="M897" s="212"/>
      <c r="N897" s="213"/>
      <c r="O897" s="213"/>
      <c r="P897" s="213"/>
      <c r="Q897" s="213"/>
      <c r="R897" s="213"/>
      <c r="S897" s="213"/>
      <c r="T897" s="214"/>
      <c r="AT897" s="215" t="s">
        <v>172</v>
      </c>
      <c r="AU897" s="215" t="s">
        <v>89</v>
      </c>
      <c r="AV897" s="14" t="s">
        <v>89</v>
      </c>
      <c r="AW897" s="14" t="s">
        <v>40</v>
      </c>
      <c r="AX897" s="14" t="s">
        <v>79</v>
      </c>
      <c r="AY897" s="215" t="s">
        <v>160</v>
      </c>
    </row>
    <row r="898" spans="2:51" s="14" customFormat="1" ht="11.25">
      <c r="B898" s="205"/>
      <c r="C898" s="206"/>
      <c r="D898" s="196" t="s">
        <v>172</v>
      </c>
      <c r="E898" s="207" t="s">
        <v>32</v>
      </c>
      <c r="F898" s="208" t="s">
        <v>1333</v>
      </c>
      <c r="G898" s="206"/>
      <c r="H898" s="209">
        <v>10.63</v>
      </c>
      <c r="I898" s="210"/>
      <c r="J898" s="206"/>
      <c r="K898" s="206"/>
      <c r="L898" s="211"/>
      <c r="M898" s="212"/>
      <c r="N898" s="213"/>
      <c r="O898" s="213"/>
      <c r="P898" s="213"/>
      <c r="Q898" s="213"/>
      <c r="R898" s="213"/>
      <c r="S898" s="213"/>
      <c r="T898" s="214"/>
      <c r="AT898" s="215" t="s">
        <v>172</v>
      </c>
      <c r="AU898" s="215" t="s">
        <v>89</v>
      </c>
      <c r="AV898" s="14" t="s">
        <v>89</v>
      </c>
      <c r="AW898" s="14" t="s">
        <v>40</v>
      </c>
      <c r="AX898" s="14" t="s">
        <v>79</v>
      </c>
      <c r="AY898" s="215" t="s">
        <v>160</v>
      </c>
    </row>
    <row r="899" spans="2:51" s="14" customFormat="1" ht="11.25">
      <c r="B899" s="205"/>
      <c r="C899" s="206"/>
      <c r="D899" s="196" t="s">
        <v>172</v>
      </c>
      <c r="E899" s="207" t="s">
        <v>32</v>
      </c>
      <c r="F899" s="208" t="s">
        <v>1334</v>
      </c>
      <c r="G899" s="206"/>
      <c r="H899" s="209">
        <v>10.66</v>
      </c>
      <c r="I899" s="210"/>
      <c r="J899" s="206"/>
      <c r="K899" s="206"/>
      <c r="L899" s="211"/>
      <c r="M899" s="212"/>
      <c r="N899" s="213"/>
      <c r="O899" s="213"/>
      <c r="P899" s="213"/>
      <c r="Q899" s="213"/>
      <c r="R899" s="213"/>
      <c r="S899" s="213"/>
      <c r="T899" s="214"/>
      <c r="AT899" s="215" t="s">
        <v>172</v>
      </c>
      <c r="AU899" s="215" t="s">
        <v>89</v>
      </c>
      <c r="AV899" s="14" t="s">
        <v>89</v>
      </c>
      <c r="AW899" s="14" t="s">
        <v>40</v>
      </c>
      <c r="AX899" s="14" t="s">
        <v>79</v>
      </c>
      <c r="AY899" s="215" t="s">
        <v>160</v>
      </c>
    </row>
    <row r="900" spans="2:51" s="14" customFormat="1" ht="11.25">
      <c r="B900" s="205"/>
      <c r="C900" s="206"/>
      <c r="D900" s="196" t="s">
        <v>172</v>
      </c>
      <c r="E900" s="207" t="s">
        <v>32</v>
      </c>
      <c r="F900" s="208" t="s">
        <v>1335</v>
      </c>
      <c r="G900" s="206"/>
      <c r="H900" s="209">
        <v>6.81</v>
      </c>
      <c r="I900" s="210"/>
      <c r="J900" s="206"/>
      <c r="K900" s="206"/>
      <c r="L900" s="211"/>
      <c r="M900" s="212"/>
      <c r="N900" s="213"/>
      <c r="O900" s="213"/>
      <c r="P900" s="213"/>
      <c r="Q900" s="213"/>
      <c r="R900" s="213"/>
      <c r="S900" s="213"/>
      <c r="T900" s="214"/>
      <c r="AT900" s="215" t="s">
        <v>172</v>
      </c>
      <c r="AU900" s="215" t="s">
        <v>89</v>
      </c>
      <c r="AV900" s="14" t="s">
        <v>89</v>
      </c>
      <c r="AW900" s="14" t="s">
        <v>40</v>
      </c>
      <c r="AX900" s="14" t="s">
        <v>79</v>
      </c>
      <c r="AY900" s="215" t="s">
        <v>160</v>
      </c>
    </row>
    <row r="901" spans="2:51" s="14" customFormat="1" ht="11.25">
      <c r="B901" s="205"/>
      <c r="C901" s="206"/>
      <c r="D901" s="196" t="s">
        <v>172</v>
      </c>
      <c r="E901" s="207" t="s">
        <v>32</v>
      </c>
      <c r="F901" s="208" t="s">
        <v>1336</v>
      </c>
      <c r="G901" s="206"/>
      <c r="H901" s="209">
        <v>6.81</v>
      </c>
      <c r="I901" s="210"/>
      <c r="J901" s="206"/>
      <c r="K901" s="206"/>
      <c r="L901" s="211"/>
      <c r="M901" s="212"/>
      <c r="N901" s="213"/>
      <c r="O901" s="213"/>
      <c r="P901" s="213"/>
      <c r="Q901" s="213"/>
      <c r="R901" s="213"/>
      <c r="S901" s="213"/>
      <c r="T901" s="214"/>
      <c r="AT901" s="215" t="s">
        <v>172</v>
      </c>
      <c r="AU901" s="215" t="s">
        <v>89</v>
      </c>
      <c r="AV901" s="14" t="s">
        <v>89</v>
      </c>
      <c r="AW901" s="14" t="s">
        <v>40</v>
      </c>
      <c r="AX901" s="14" t="s">
        <v>79</v>
      </c>
      <c r="AY901" s="215" t="s">
        <v>160</v>
      </c>
    </row>
    <row r="902" spans="2:51" s="14" customFormat="1" ht="11.25">
      <c r="B902" s="205"/>
      <c r="C902" s="206"/>
      <c r="D902" s="196" t="s">
        <v>172</v>
      </c>
      <c r="E902" s="207" t="s">
        <v>32</v>
      </c>
      <c r="F902" s="208" t="s">
        <v>1337</v>
      </c>
      <c r="G902" s="206"/>
      <c r="H902" s="209">
        <v>10.5</v>
      </c>
      <c r="I902" s="210"/>
      <c r="J902" s="206"/>
      <c r="K902" s="206"/>
      <c r="L902" s="211"/>
      <c r="M902" s="212"/>
      <c r="N902" s="213"/>
      <c r="O902" s="213"/>
      <c r="P902" s="213"/>
      <c r="Q902" s="213"/>
      <c r="R902" s="213"/>
      <c r="S902" s="213"/>
      <c r="T902" s="214"/>
      <c r="AT902" s="215" t="s">
        <v>172</v>
      </c>
      <c r="AU902" s="215" t="s">
        <v>89</v>
      </c>
      <c r="AV902" s="14" t="s">
        <v>89</v>
      </c>
      <c r="AW902" s="14" t="s">
        <v>40</v>
      </c>
      <c r="AX902" s="14" t="s">
        <v>79</v>
      </c>
      <c r="AY902" s="215" t="s">
        <v>160</v>
      </c>
    </row>
    <row r="903" spans="2:51" s="14" customFormat="1" ht="11.25">
      <c r="B903" s="205"/>
      <c r="C903" s="206"/>
      <c r="D903" s="196" t="s">
        <v>172</v>
      </c>
      <c r="E903" s="207" t="s">
        <v>32</v>
      </c>
      <c r="F903" s="208" t="s">
        <v>1338</v>
      </c>
      <c r="G903" s="206"/>
      <c r="H903" s="209">
        <v>6.81</v>
      </c>
      <c r="I903" s="210"/>
      <c r="J903" s="206"/>
      <c r="K903" s="206"/>
      <c r="L903" s="211"/>
      <c r="M903" s="212"/>
      <c r="N903" s="213"/>
      <c r="O903" s="213"/>
      <c r="P903" s="213"/>
      <c r="Q903" s="213"/>
      <c r="R903" s="213"/>
      <c r="S903" s="213"/>
      <c r="T903" s="214"/>
      <c r="AT903" s="215" t="s">
        <v>172</v>
      </c>
      <c r="AU903" s="215" t="s">
        <v>89</v>
      </c>
      <c r="AV903" s="14" t="s">
        <v>89</v>
      </c>
      <c r="AW903" s="14" t="s">
        <v>40</v>
      </c>
      <c r="AX903" s="14" t="s">
        <v>79</v>
      </c>
      <c r="AY903" s="215" t="s">
        <v>160</v>
      </c>
    </row>
    <row r="904" spans="2:51" s="14" customFormat="1" ht="11.25">
      <c r="B904" s="205"/>
      <c r="C904" s="206"/>
      <c r="D904" s="196" t="s">
        <v>172</v>
      </c>
      <c r="E904" s="207" t="s">
        <v>32</v>
      </c>
      <c r="F904" s="208" t="s">
        <v>1339</v>
      </c>
      <c r="G904" s="206"/>
      <c r="H904" s="209">
        <v>6.81</v>
      </c>
      <c r="I904" s="210"/>
      <c r="J904" s="206"/>
      <c r="K904" s="206"/>
      <c r="L904" s="211"/>
      <c r="M904" s="212"/>
      <c r="N904" s="213"/>
      <c r="O904" s="213"/>
      <c r="P904" s="213"/>
      <c r="Q904" s="213"/>
      <c r="R904" s="213"/>
      <c r="S904" s="213"/>
      <c r="T904" s="214"/>
      <c r="AT904" s="215" t="s">
        <v>172</v>
      </c>
      <c r="AU904" s="215" t="s">
        <v>89</v>
      </c>
      <c r="AV904" s="14" t="s">
        <v>89</v>
      </c>
      <c r="AW904" s="14" t="s">
        <v>40</v>
      </c>
      <c r="AX904" s="14" t="s">
        <v>79</v>
      </c>
      <c r="AY904" s="215" t="s">
        <v>160</v>
      </c>
    </row>
    <row r="905" spans="2:51" s="14" customFormat="1" ht="11.25">
      <c r="B905" s="205"/>
      <c r="C905" s="206"/>
      <c r="D905" s="196" t="s">
        <v>172</v>
      </c>
      <c r="E905" s="207" t="s">
        <v>32</v>
      </c>
      <c r="F905" s="208" t="s">
        <v>1340</v>
      </c>
      <c r="G905" s="206"/>
      <c r="H905" s="209">
        <v>14.19</v>
      </c>
      <c r="I905" s="210"/>
      <c r="J905" s="206"/>
      <c r="K905" s="206"/>
      <c r="L905" s="211"/>
      <c r="M905" s="212"/>
      <c r="N905" s="213"/>
      <c r="O905" s="213"/>
      <c r="P905" s="213"/>
      <c r="Q905" s="213"/>
      <c r="R905" s="213"/>
      <c r="S905" s="213"/>
      <c r="T905" s="214"/>
      <c r="AT905" s="215" t="s">
        <v>172</v>
      </c>
      <c r="AU905" s="215" t="s">
        <v>89</v>
      </c>
      <c r="AV905" s="14" t="s">
        <v>89</v>
      </c>
      <c r="AW905" s="14" t="s">
        <v>40</v>
      </c>
      <c r="AX905" s="14" t="s">
        <v>79</v>
      </c>
      <c r="AY905" s="215" t="s">
        <v>160</v>
      </c>
    </row>
    <row r="906" spans="2:51" s="14" customFormat="1" ht="11.25">
      <c r="B906" s="205"/>
      <c r="C906" s="206"/>
      <c r="D906" s="196" t="s">
        <v>172</v>
      </c>
      <c r="E906" s="207" t="s">
        <v>32</v>
      </c>
      <c r="F906" s="208" t="s">
        <v>1341</v>
      </c>
      <c r="G906" s="206"/>
      <c r="H906" s="209">
        <v>14.3</v>
      </c>
      <c r="I906" s="210"/>
      <c r="J906" s="206"/>
      <c r="K906" s="206"/>
      <c r="L906" s="211"/>
      <c r="M906" s="212"/>
      <c r="N906" s="213"/>
      <c r="O906" s="213"/>
      <c r="P906" s="213"/>
      <c r="Q906" s="213"/>
      <c r="R906" s="213"/>
      <c r="S906" s="213"/>
      <c r="T906" s="214"/>
      <c r="AT906" s="215" t="s">
        <v>172</v>
      </c>
      <c r="AU906" s="215" t="s">
        <v>89</v>
      </c>
      <c r="AV906" s="14" t="s">
        <v>89</v>
      </c>
      <c r="AW906" s="14" t="s">
        <v>40</v>
      </c>
      <c r="AX906" s="14" t="s">
        <v>79</v>
      </c>
      <c r="AY906" s="215" t="s">
        <v>160</v>
      </c>
    </row>
    <row r="907" spans="2:51" s="15" customFormat="1" ht="11.25">
      <c r="B907" s="216"/>
      <c r="C907" s="217"/>
      <c r="D907" s="196" t="s">
        <v>172</v>
      </c>
      <c r="E907" s="218" t="s">
        <v>32</v>
      </c>
      <c r="F907" s="219" t="s">
        <v>177</v>
      </c>
      <c r="G907" s="217"/>
      <c r="H907" s="220">
        <v>150.32</v>
      </c>
      <c r="I907" s="221"/>
      <c r="J907" s="217"/>
      <c r="K907" s="217"/>
      <c r="L907" s="222"/>
      <c r="M907" s="223"/>
      <c r="N907" s="224"/>
      <c r="O907" s="224"/>
      <c r="P907" s="224"/>
      <c r="Q907" s="224"/>
      <c r="R907" s="224"/>
      <c r="S907" s="224"/>
      <c r="T907" s="225"/>
      <c r="AT907" s="226" t="s">
        <v>172</v>
      </c>
      <c r="AU907" s="226" t="s">
        <v>89</v>
      </c>
      <c r="AV907" s="15" t="s">
        <v>168</v>
      </c>
      <c r="AW907" s="15" t="s">
        <v>40</v>
      </c>
      <c r="AX907" s="15" t="s">
        <v>87</v>
      </c>
      <c r="AY907" s="226" t="s">
        <v>160</v>
      </c>
    </row>
    <row r="908" spans="1:65" s="2" customFormat="1" ht="16.5" customHeight="1">
      <c r="A908" s="37"/>
      <c r="B908" s="38"/>
      <c r="C908" s="176" t="s">
        <v>1342</v>
      </c>
      <c r="D908" s="176" t="s">
        <v>163</v>
      </c>
      <c r="E908" s="177" t="s">
        <v>1343</v>
      </c>
      <c r="F908" s="178" t="s">
        <v>1344</v>
      </c>
      <c r="G908" s="179" t="s">
        <v>259</v>
      </c>
      <c r="H908" s="180">
        <v>15</v>
      </c>
      <c r="I908" s="181"/>
      <c r="J908" s="182">
        <f>ROUND(I908*H908,2)</f>
        <v>0</v>
      </c>
      <c r="K908" s="178" t="s">
        <v>167</v>
      </c>
      <c r="L908" s="42"/>
      <c r="M908" s="183" t="s">
        <v>32</v>
      </c>
      <c r="N908" s="184" t="s">
        <v>50</v>
      </c>
      <c r="O908" s="67"/>
      <c r="P908" s="185">
        <f>O908*H908</f>
        <v>0</v>
      </c>
      <c r="Q908" s="185">
        <v>3E-05</v>
      </c>
      <c r="R908" s="185">
        <f>Q908*H908</f>
        <v>0.00045</v>
      </c>
      <c r="S908" s="185">
        <v>0</v>
      </c>
      <c r="T908" s="186">
        <f>S908*H908</f>
        <v>0</v>
      </c>
      <c r="U908" s="37"/>
      <c r="V908" s="37"/>
      <c r="W908" s="37"/>
      <c r="X908" s="37"/>
      <c r="Y908" s="37"/>
      <c r="Z908" s="37"/>
      <c r="AA908" s="37"/>
      <c r="AB908" s="37"/>
      <c r="AC908" s="37"/>
      <c r="AD908" s="37"/>
      <c r="AE908" s="37"/>
      <c r="AR908" s="187" t="s">
        <v>308</v>
      </c>
      <c r="AT908" s="187" t="s">
        <v>163</v>
      </c>
      <c r="AU908" s="187" t="s">
        <v>89</v>
      </c>
      <c r="AY908" s="19" t="s">
        <v>160</v>
      </c>
      <c r="BE908" s="188">
        <f>IF(N908="základní",J908,0)</f>
        <v>0</v>
      </c>
      <c r="BF908" s="188">
        <f>IF(N908="snížená",J908,0)</f>
        <v>0</v>
      </c>
      <c r="BG908" s="188">
        <f>IF(N908="zákl. přenesená",J908,0)</f>
        <v>0</v>
      </c>
      <c r="BH908" s="188">
        <f>IF(N908="sníž. přenesená",J908,0)</f>
        <v>0</v>
      </c>
      <c r="BI908" s="188">
        <f>IF(N908="nulová",J908,0)</f>
        <v>0</v>
      </c>
      <c r="BJ908" s="19" t="s">
        <v>87</v>
      </c>
      <c r="BK908" s="188">
        <f>ROUND(I908*H908,2)</f>
        <v>0</v>
      </c>
      <c r="BL908" s="19" t="s">
        <v>308</v>
      </c>
      <c r="BM908" s="187" t="s">
        <v>1345</v>
      </c>
    </row>
    <row r="909" spans="1:47" s="2" customFormat="1" ht="11.25">
      <c r="A909" s="37"/>
      <c r="B909" s="38"/>
      <c r="C909" s="39"/>
      <c r="D909" s="189" t="s">
        <v>170</v>
      </c>
      <c r="E909" s="39"/>
      <c r="F909" s="190" t="s">
        <v>1346</v>
      </c>
      <c r="G909" s="39"/>
      <c r="H909" s="39"/>
      <c r="I909" s="191"/>
      <c r="J909" s="39"/>
      <c r="K909" s="39"/>
      <c r="L909" s="42"/>
      <c r="M909" s="192"/>
      <c r="N909" s="193"/>
      <c r="O909" s="67"/>
      <c r="P909" s="67"/>
      <c r="Q909" s="67"/>
      <c r="R909" s="67"/>
      <c r="S909" s="67"/>
      <c r="T909" s="68"/>
      <c r="U909" s="37"/>
      <c r="V909" s="37"/>
      <c r="W909" s="37"/>
      <c r="X909" s="37"/>
      <c r="Y909" s="37"/>
      <c r="Z909" s="37"/>
      <c r="AA909" s="37"/>
      <c r="AB909" s="37"/>
      <c r="AC909" s="37"/>
      <c r="AD909" s="37"/>
      <c r="AE909" s="37"/>
      <c r="AT909" s="19" t="s">
        <v>170</v>
      </c>
      <c r="AU909" s="19" t="s">
        <v>89</v>
      </c>
    </row>
    <row r="910" spans="2:51" s="13" customFormat="1" ht="11.25">
      <c r="B910" s="194"/>
      <c r="C910" s="195"/>
      <c r="D910" s="196" t="s">
        <v>172</v>
      </c>
      <c r="E910" s="197" t="s">
        <v>32</v>
      </c>
      <c r="F910" s="198" t="s">
        <v>1347</v>
      </c>
      <c r="G910" s="195"/>
      <c r="H910" s="197" t="s">
        <v>32</v>
      </c>
      <c r="I910" s="199"/>
      <c r="J910" s="195"/>
      <c r="K910" s="195"/>
      <c r="L910" s="200"/>
      <c r="M910" s="201"/>
      <c r="N910" s="202"/>
      <c r="O910" s="202"/>
      <c r="P910" s="202"/>
      <c r="Q910" s="202"/>
      <c r="R910" s="202"/>
      <c r="S910" s="202"/>
      <c r="T910" s="203"/>
      <c r="AT910" s="204" t="s">
        <v>172</v>
      </c>
      <c r="AU910" s="204" t="s">
        <v>89</v>
      </c>
      <c r="AV910" s="13" t="s">
        <v>87</v>
      </c>
      <c r="AW910" s="13" t="s">
        <v>40</v>
      </c>
      <c r="AX910" s="13" t="s">
        <v>79</v>
      </c>
      <c r="AY910" s="204" t="s">
        <v>160</v>
      </c>
    </row>
    <row r="911" spans="2:51" s="14" customFormat="1" ht="11.25">
      <c r="B911" s="205"/>
      <c r="C911" s="206"/>
      <c r="D911" s="196" t="s">
        <v>172</v>
      </c>
      <c r="E911" s="207" t="s">
        <v>32</v>
      </c>
      <c r="F911" s="208" t="s">
        <v>1348</v>
      </c>
      <c r="G911" s="206"/>
      <c r="H911" s="209">
        <v>15</v>
      </c>
      <c r="I911" s="210"/>
      <c r="J911" s="206"/>
      <c r="K911" s="206"/>
      <c r="L911" s="211"/>
      <c r="M911" s="212"/>
      <c r="N911" s="213"/>
      <c r="O911" s="213"/>
      <c r="P911" s="213"/>
      <c r="Q911" s="213"/>
      <c r="R911" s="213"/>
      <c r="S911" s="213"/>
      <c r="T911" s="214"/>
      <c r="AT911" s="215" t="s">
        <v>172</v>
      </c>
      <c r="AU911" s="215" t="s">
        <v>89</v>
      </c>
      <c r="AV911" s="14" t="s">
        <v>89</v>
      </c>
      <c r="AW911" s="14" t="s">
        <v>40</v>
      </c>
      <c r="AX911" s="14" t="s">
        <v>87</v>
      </c>
      <c r="AY911" s="215" t="s">
        <v>160</v>
      </c>
    </row>
    <row r="912" spans="1:65" s="2" customFormat="1" ht="16.5" customHeight="1">
      <c r="A912" s="37"/>
      <c r="B912" s="38"/>
      <c r="C912" s="176" t="s">
        <v>1349</v>
      </c>
      <c r="D912" s="176" t="s">
        <v>163</v>
      </c>
      <c r="E912" s="177" t="s">
        <v>1350</v>
      </c>
      <c r="F912" s="178" t="s">
        <v>1351</v>
      </c>
      <c r="G912" s="179" t="s">
        <v>477</v>
      </c>
      <c r="H912" s="180">
        <v>7</v>
      </c>
      <c r="I912" s="181"/>
      <c r="J912" s="182">
        <f>ROUND(I912*H912,2)</f>
        <v>0</v>
      </c>
      <c r="K912" s="178" t="s">
        <v>167</v>
      </c>
      <c r="L912" s="42"/>
      <c r="M912" s="183" t="s">
        <v>32</v>
      </c>
      <c r="N912" s="184" t="s">
        <v>50</v>
      </c>
      <c r="O912" s="67"/>
      <c r="P912" s="185">
        <f>O912*H912</f>
        <v>0</v>
      </c>
      <c r="Q912" s="185">
        <v>0.00021</v>
      </c>
      <c r="R912" s="185">
        <f>Q912*H912</f>
        <v>0.00147</v>
      </c>
      <c r="S912" s="185">
        <v>0</v>
      </c>
      <c r="T912" s="186">
        <f>S912*H912</f>
        <v>0</v>
      </c>
      <c r="U912" s="37"/>
      <c r="V912" s="37"/>
      <c r="W912" s="37"/>
      <c r="X912" s="37"/>
      <c r="Y912" s="37"/>
      <c r="Z912" s="37"/>
      <c r="AA912" s="37"/>
      <c r="AB912" s="37"/>
      <c r="AC912" s="37"/>
      <c r="AD912" s="37"/>
      <c r="AE912" s="37"/>
      <c r="AR912" s="187" t="s">
        <v>308</v>
      </c>
      <c r="AT912" s="187" t="s">
        <v>163</v>
      </c>
      <c r="AU912" s="187" t="s">
        <v>89</v>
      </c>
      <c r="AY912" s="19" t="s">
        <v>160</v>
      </c>
      <c r="BE912" s="188">
        <f>IF(N912="základní",J912,0)</f>
        <v>0</v>
      </c>
      <c r="BF912" s="188">
        <f>IF(N912="snížená",J912,0)</f>
        <v>0</v>
      </c>
      <c r="BG912" s="188">
        <f>IF(N912="zákl. přenesená",J912,0)</f>
        <v>0</v>
      </c>
      <c r="BH912" s="188">
        <f>IF(N912="sníž. přenesená",J912,0)</f>
        <v>0</v>
      </c>
      <c r="BI912" s="188">
        <f>IF(N912="nulová",J912,0)</f>
        <v>0</v>
      </c>
      <c r="BJ912" s="19" t="s">
        <v>87</v>
      </c>
      <c r="BK912" s="188">
        <f>ROUND(I912*H912,2)</f>
        <v>0</v>
      </c>
      <c r="BL912" s="19" t="s">
        <v>308</v>
      </c>
      <c r="BM912" s="187" t="s">
        <v>1352</v>
      </c>
    </row>
    <row r="913" spans="1:47" s="2" customFormat="1" ht="11.25">
      <c r="A913" s="37"/>
      <c r="B913" s="38"/>
      <c r="C913" s="39"/>
      <c r="D913" s="189" t="s">
        <v>170</v>
      </c>
      <c r="E913" s="39"/>
      <c r="F913" s="190" t="s">
        <v>1353</v>
      </c>
      <c r="G913" s="39"/>
      <c r="H913" s="39"/>
      <c r="I913" s="191"/>
      <c r="J913" s="39"/>
      <c r="K913" s="39"/>
      <c r="L913" s="42"/>
      <c r="M913" s="192"/>
      <c r="N913" s="193"/>
      <c r="O913" s="67"/>
      <c r="P913" s="67"/>
      <c r="Q913" s="67"/>
      <c r="R913" s="67"/>
      <c r="S913" s="67"/>
      <c r="T913" s="68"/>
      <c r="U913" s="37"/>
      <c r="V913" s="37"/>
      <c r="W913" s="37"/>
      <c r="X913" s="37"/>
      <c r="Y913" s="37"/>
      <c r="Z913" s="37"/>
      <c r="AA913" s="37"/>
      <c r="AB913" s="37"/>
      <c r="AC913" s="37"/>
      <c r="AD913" s="37"/>
      <c r="AE913" s="37"/>
      <c r="AT913" s="19" t="s">
        <v>170</v>
      </c>
      <c r="AU913" s="19" t="s">
        <v>89</v>
      </c>
    </row>
    <row r="914" spans="2:51" s="13" customFormat="1" ht="11.25">
      <c r="B914" s="194"/>
      <c r="C914" s="195"/>
      <c r="D914" s="196" t="s">
        <v>172</v>
      </c>
      <c r="E914" s="197" t="s">
        <v>32</v>
      </c>
      <c r="F914" s="198" t="s">
        <v>1347</v>
      </c>
      <c r="G914" s="195"/>
      <c r="H914" s="197" t="s">
        <v>32</v>
      </c>
      <c r="I914" s="199"/>
      <c r="J914" s="195"/>
      <c r="K914" s="195"/>
      <c r="L914" s="200"/>
      <c r="M914" s="201"/>
      <c r="N914" s="202"/>
      <c r="O914" s="202"/>
      <c r="P914" s="202"/>
      <c r="Q914" s="202"/>
      <c r="R914" s="202"/>
      <c r="S914" s="202"/>
      <c r="T914" s="203"/>
      <c r="AT914" s="204" t="s">
        <v>172</v>
      </c>
      <c r="AU914" s="204" t="s">
        <v>89</v>
      </c>
      <c r="AV914" s="13" t="s">
        <v>87</v>
      </c>
      <c r="AW914" s="13" t="s">
        <v>40</v>
      </c>
      <c r="AX914" s="13" t="s">
        <v>79</v>
      </c>
      <c r="AY914" s="204" t="s">
        <v>160</v>
      </c>
    </row>
    <row r="915" spans="2:51" s="14" customFormat="1" ht="11.25">
      <c r="B915" s="205"/>
      <c r="C915" s="206"/>
      <c r="D915" s="196" t="s">
        <v>172</v>
      </c>
      <c r="E915" s="207" t="s">
        <v>32</v>
      </c>
      <c r="F915" s="208" t="s">
        <v>231</v>
      </c>
      <c r="G915" s="206"/>
      <c r="H915" s="209">
        <v>7</v>
      </c>
      <c r="I915" s="210"/>
      <c r="J915" s="206"/>
      <c r="K915" s="206"/>
      <c r="L915" s="211"/>
      <c r="M915" s="212"/>
      <c r="N915" s="213"/>
      <c r="O915" s="213"/>
      <c r="P915" s="213"/>
      <c r="Q915" s="213"/>
      <c r="R915" s="213"/>
      <c r="S915" s="213"/>
      <c r="T915" s="214"/>
      <c r="AT915" s="215" t="s">
        <v>172</v>
      </c>
      <c r="AU915" s="215" t="s">
        <v>89</v>
      </c>
      <c r="AV915" s="14" t="s">
        <v>89</v>
      </c>
      <c r="AW915" s="14" t="s">
        <v>40</v>
      </c>
      <c r="AX915" s="14" t="s">
        <v>87</v>
      </c>
      <c r="AY915" s="215" t="s">
        <v>160</v>
      </c>
    </row>
    <row r="916" spans="1:65" s="2" customFormat="1" ht="16.5" customHeight="1">
      <c r="A916" s="37"/>
      <c r="B916" s="38"/>
      <c r="C916" s="176" t="s">
        <v>1354</v>
      </c>
      <c r="D916" s="176" t="s">
        <v>163</v>
      </c>
      <c r="E916" s="177" t="s">
        <v>1355</v>
      </c>
      <c r="F916" s="178" t="s">
        <v>1356</v>
      </c>
      <c r="G916" s="179" t="s">
        <v>477</v>
      </c>
      <c r="H916" s="180">
        <v>3</v>
      </c>
      <c r="I916" s="181"/>
      <c r="J916" s="182">
        <f>ROUND(I916*H916,2)</f>
        <v>0</v>
      </c>
      <c r="K916" s="178" t="s">
        <v>167</v>
      </c>
      <c r="L916" s="42"/>
      <c r="M916" s="183" t="s">
        <v>32</v>
      </c>
      <c r="N916" s="184" t="s">
        <v>50</v>
      </c>
      <c r="O916" s="67"/>
      <c r="P916" s="185">
        <f>O916*H916</f>
        <v>0</v>
      </c>
      <c r="Q916" s="185">
        <v>0.0002</v>
      </c>
      <c r="R916" s="185">
        <f>Q916*H916</f>
        <v>0.0006000000000000001</v>
      </c>
      <c r="S916" s="185">
        <v>0</v>
      </c>
      <c r="T916" s="186">
        <f>S916*H916</f>
        <v>0</v>
      </c>
      <c r="U916" s="37"/>
      <c r="V916" s="37"/>
      <c r="W916" s="37"/>
      <c r="X916" s="37"/>
      <c r="Y916" s="37"/>
      <c r="Z916" s="37"/>
      <c r="AA916" s="37"/>
      <c r="AB916" s="37"/>
      <c r="AC916" s="37"/>
      <c r="AD916" s="37"/>
      <c r="AE916" s="37"/>
      <c r="AR916" s="187" t="s">
        <v>308</v>
      </c>
      <c r="AT916" s="187" t="s">
        <v>163</v>
      </c>
      <c r="AU916" s="187" t="s">
        <v>89</v>
      </c>
      <c r="AY916" s="19" t="s">
        <v>160</v>
      </c>
      <c r="BE916" s="188">
        <f>IF(N916="základní",J916,0)</f>
        <v>0</v>
      </c>
      <c r="BF916" s="188">
        <f>IF(N916="snížená",J916,0)</f>
        <v>0</v>
      </c>
      <c r="BG916" s="188">
        <f>IF(N916="zákl. přenesená",J916,0)</f>
        <v>0</v>
      </c>
      <c r="BH916" s="188">
        <f>IF(N916="sníž. přenesená",J916,0)</f>
        <v>0</v>
      </c>
      <c r="BI916" s="188">
        <f>IF(N916="nulová",J916,0)</f>
        <v>0</v>
      </c>
      <c r="BJ916" s="19" t="s">
        <v>87</v>
      </c>
      <c r="BK916" s="188">
        <f>ROUND(I916*H916,2)</f>
        <v>0</v>
      </c>
      <c r="BL916" s="19" t="s">
        <v>308</v>
      </c>
      <c r="BM916" s="187" t="s">
        <v>1357</v>
      </c>
    </row>
    <row r="917" spans="1:47" s="2" customFormat="1" ht="11.25">
      <c r="A917" s="37"/>
      <c r="B917" s="38"/>
      <c r="C917" s="39"/>
      <c r="D917" s="189" t="s">
        <v>170</v>
      </c>
      <c r="E917" s="39"/>
      <c r="F917" s="190" t="s">
        <v>1358</v>
      </c>
      <c r="G917" s="39"/>
      <c r="H917" s="39"/>
      <c r="I917" s="191"/>
      <c r="J917" s="39"/>
      <c r="K917" s="39"/>
      <c r="L917" s="42"/>
      <c r="M917" s="192"/>
      <c r="N917" s="193"/>
      <c r="O917" s="67"/>
      <c r="P917" s="67"/>
      <c r="Q917" s="67"/>
      <c r="R917" s="67"/>
      <c r="S917" s="67"/>
      <c r="T917" s="68"/>
      <c r="U917" s="37"/>
      <c r="V917" s="37"/>
      <c r="W917" s="37"/>
      <c r="X917" s="37"/>
      <c r="Y917" s="37"/>
      <c r="Z917" s="37"/>
      <c r="AA917" s="37"/>
      <c r="AB917" s="37"/>
      <c r="AC917" s="37"/>
      <c r="AD917" s="37"/>
      <c r="AE917" s="37"/>
      <c r="AT917" s="19" t="s">
        <v>170</v>
      </c>
      <c r="AU917" s="19" t="s">
        <v>89</v>
      </c>
    </row>
    <row r="918" spans="2:51" s="13" customFormat="1" ht="11.25">
      <c r="B918" s="194"/>
      <c r="C918" s="195"/>
      <c r="D918" s="196" t="s">
        <v>172</v>
      </c>
      <c r="E918" s="197" t="s">
        <v>32</v>
      </c>
      <c r="F918" s="198" t="s">
        <v>1347</v>
      </c>
      <c r="G918" s="195"/>
      <c r="H918" s="197" t="s">
        <v>32</v>
      </c>
      <c r="I918" s="199"/>
      <c r="J918" s="195"/>
      <c r="K918" s="195"/>
      <c r="L918" s="200"/>
      <c r="M918" s="201"/>
      <c r="N918" s="202"/>
      <c r="O918" s="202"/>
      <c r="P918" s="202"/>
      <c r="Q918" s="202"/>
      <c r="R918" s="202"/>
      <c r="S918" s="202"/>
      <c r="T918" s="203"/>
      <c r="AT918" s="204" t="s">
        <v>172</v>
      </c>
      <c r="AU918" s="204" t="s">
        <v>89</v>
      </c>
      <c r="AV918" s="13" t="s">
        <v>87</v>
      </c>
      <c r="AW918" s="13" t="s">
        <v>40</v>
      </c>
      <c r="AX918" s="13" t="s">
        <v>79</v>
      </c>
      <c r="AY918" s="204" t="s">
        <v>160</v>
      </c>
    </row>
    <row r="919" spans="2:51" s="14" customFormat="1" ht="11.25">
      <c r="B919" s="205"/>
      <c r="C919" s="206"/>
      <c r="D919" s="196" t="s">
        <v>172</v>
      </c>
      <c r="E919" s="207" t="s">
        <v>32</v>
      </c>
      <c r="F919" s="208" t="s">
        <v>161</v>
      </c>
      <c r="G919" s="206"/>
      <c r="H919" s="209">
        <v>3</v>
      </c>
      <c r="I919" s="210"/>
      <c r="J919" s="206"/>
      <c r="K919" s="206"/>
      <c r="L919" s="211"/>
      <c r="M919" s="212"/>
      <c r="N919" s="213"/>
      <c r="O919" s="213"/>
      <c r="P919" s="213"/>
      <c r="Q919" s="213"/>
      <c r="R919" s="213"/>
      <c r="S919" s="213"/>
      <c r="T919" s="214"/>
      <c r="AT919" s="215" t="s">
        <v>172</v>
      </c>
      <c r="AU919" s="215" t="s">
        <v>89</v>
      </c>
      <c r="AV919" s="14" t="s">
        <v>89</v>
      </c>
      <c r="AW919" s="14" t="s">
        <v>40</v>
      </c>
      <c r="AX919" s="14" t="s">
        <v>87</v>
      </c>
      <c r="AY919" s="215" t="s">
        <v>160</v>
      </c>
    </row>
    <row r="920" spans="1:65" s="2" customFormat="1" ht="16.5" customHeight="1">
      <c r="A920" s="37"/>
      <c r="B920" s="38"/>
      <c r="C920" s="176" t="s">
        <v>1359</v>
      </c>
      <c r="D920" s="176" t="s">
        <v>163</v>
      </c>
      <c r="E920" s="177" t="s">
        <v>1360</v>
      </c>
      <c r="F920" s="178" t="s">
        <v>1361</v>
      </c>
      <c r="G920" s="179" t="s">
        <v>259</v>
      </c>
      <c r="H920" s="180">
        <v>15</v>
      </c>
      <c r="I920" s="181"/>
      <c r="J920" s="182">
        <f>ROUND(I920*H920,2)</f>
        <v>0</v>
      </c>
      <c r="K920" s="178" t="s">
        <v>167</v>
      </c>
      <c r="L920" s="42"/>
      <c r="M920" s="183" t="s">
        <v>32</v>
      </c>
      <c r="N920" s="184" t="s">
        <v>50</v>
      </c>
      <c r="O920" s="67"/>
      <c r="P920" s="185">
        <f>O920*H920</f>
        <v>0</v>
      </c>
      <c r="Q920" s="185">
        <v>0.00032</v>
      </c>
      <c r="R920" s="185">
        <f>Q920*H920</f>
        <v>0.0048000000000000004</v>
      </c>
      <c r="S920" s="185">
        <v>0</v>
      </c>
      <c r="T920" s="186">
        <f>S920*H920</f>
        <v>0</v>
      </c>
      <c r="U920" s="37"/>
      <c r="V920" s="37"/>
      <c r="W920" s="37"/>
      <c r="X920" s="37"/>
      <c r="Y920" s="37"/>
      <c r="Z920" s="37"/>
      <c r="AA920" s="37"/>
      <c r="AB920" s="37"/>
      <c r="AC920" s="37"/>
      <c r="AD920" s="37"/>
      <c r="AE920" s="37"/>
      <c r="AR920" s="187" t="s">
        <v>308</v>
      </c>
      <c r="AT920" s="187" t="s">
        <v>163</v>
      </c>
      <c r="AU920" s="187" t="s">
        <v>89</v>
      </c>
      <c r="AY920" s="19" t="s">
        <v>160</v>
      </c>
      <c r="BE920" s="188">
        <f>IF(N920="základní",J920,0)</f>
        <v>0</v>
      </c>
      <c r="BF920" s="188">
        <f>IF(N920="snížená",J920,0)</f>
        <v>0</v>
      </c>
      <c r="BG920" s="188">
        <f>IF(N920="zákl. přenesená",J920,0)</f>
        <v>0</v>
      </c>
      <c r="BH920" s="188">
        <f>IF(N920="sníž. přenesená",J920,0)</f>
        <v>0</v>
      </c>
      <c r="BI920" s="188">
        <f>IF(N920="nulová",J920,0)</f>
        <v>0</v>
      </c>
      <c r="BJ920" s="19" t="s">
        <v>87</v>
      </c>
      <c r="BK920" s="188">
        <f>ROUND(I920*H920,2)</f>
        <v>0</v>
      </c>
      <c r="BL920" s="19" t="s">
        <v>308</v>
      </c>
      <c r="BM920" s="187" t="s">
        <v>1362</v>
      </c>
    </row>
    <row r="921" spans="1:47" s="2" customFormat="1" ht="11.25">
      <c r="A921" s="37"/>
      <c r="B921" s="38"/>
      <c r="C921" s="39"/>
      <c r="D921" s="189" t="s">
        <v>170</v>
      </c>
      <c r="E921" s="39"/>
      <c r="F921" s="190" t="s">
        <v>1363</v>
      </c>
      <c r="G921" s="39"/>
      <c r="H921" s="39"/>
      <c r="I921" s="191"/>
      <c r="J921" s="39"/>
      <c r="K921" s="39"/>
      <c r="L921" s="42"/>
      <c r="M921" s="192"/>
      <c r="N921" s="193"/>
      <c r="O921" s="67"/>
      <c r="P921" s="67"/>
      <c r="Q921" s="67"/>
      <c r="R921" s="67"/>
      <c r="S921" s="67"/>
      <c r="T921" s="68"/>
      <c r="U921" s="37"/>
      <c r="V921" s="37"/>
      <c r="W921" s="37"/>
      <c r="X921" s="37"/>
      <c r="Y921" s="37"/>
      <c r="Z921" s="37"/>
      <c r="AA921" s="37"/>
      <c r="AB921" s="37"/>
      <c r="AC921" s="37"/>
      <c r="AD921" s="37"/>
      <c r="AE921" s="37"/>
      <c r="AT921" s="19" t="s">
        <v>170</v>
      </c>
      <c r="AU921" s="19" t="s">
        <v>89</v>
      </c>
    </row>
    <row r="922" spans="2:51" s="13" customFormat="1" ht="11.25">
      <c r="B922" s="194"/>
      <c r="C922" s="195"/>
      <c r="D922" s="196" t="s">
        <v>172</v>
      </c>
      <c r="E922" s="197" t="s">
        <v>32</v>
      </c>
      <c r="F922" s="198" t="s">
        <v>1347</v>
      </c>
      <c r="G922" s="195"/>
      <c r="H922" s="197" t="s">
        <v>32</v>
      </c>
      <c r="I922" s="199"/>
      <c r="J922" s="195"/>
      <c r="K922" s="195"/>
      <c r="L922" s="200"/>
      <c r="M922" s="201"/>
      <c r="N922" s="202"/>
      <c r="O922" s="202"/>
      <c r="P922" s="202"/>
      <c r="Q922" s="202"/>
      <c r="R922" s="202"/>
      <c r="S922" s="202"/>
      <c r="T922" s="203"/>
      <c r="AT922" s="204" t="s">
        <v>172</v>
      </c>
      <c r="AU922" s="204" t="s">
        <v>89</v>
      </c>
      <c r="AV922" s="13" t="s">
        <v>87</v>
      </c>
      <c r="AW922" s="13" t="s">
        <v>40</v>
      </c>
      <c r="AX922" s="13" t="s">
        <v>79</v>
      </c>
      <c r="AY922" s="204" t="s">
        <v>160</v>
      </c>
    </row>
    <row r="923" spans="2:51" s="14" customFormat="1" ht="11.25">
      <c r="B923" s="205"/>
      <c r="C923" s="206"/>
      <c r="D923" s="196" t="s">
        <v>172</v>
      </c>
      <c r="E923" s="207" t="s">
        <v>32</v>
      </c>
      <c r="F923" s="208" t="s">
        <v>1348</v>
      </c>
      <c r="G923" s="206"/>
      <c r="H923" s="209">
        <v>15</v>
      </c>
      <c r="I923" s="210"/>
      <c r="J923" s="206"/>
      <c r="K923" s="206"/>
      <c r="L923" s="211"/>
      <c r="M923" s="212"/>
      <c r="N923" s="213"/>
      <c r="O923" s="213"/>
      <c r="P923" s="213"/>
      <c r="Q923" s="213"/>
      <c r="R923" s="213"/>
      <c r="S923" s="213"/>
      <c r="T923" s="214"/>
      <c r="AT923" s="215" t="s">
        <v>172</v>
      </c>
      <c r="AU923" s="215" t="s">
        <v>89</v>
      </c>
      <c r="AV923" s="14" t="s">
        <v>89</v>
      </c>
      <c r="AW923" s="14" t="s">
        <v>40</v>
      </c>
      <c r="AX923" s="14" t="s">
        <v>87</v>
      </c>
      <c r="AY923" s="215" t="s">
        <v>160</v>
      </c>
    </row>
    <row r="924" spans="1:65" s="2" customFormat="1" ht="24.2" customHeight="1">
      <c r="A924" s="37"/>
      <c r="B924" s="38"/>
      <c r="C924" s="176" t="s">
        <v>1364</v>
      </c>
      <c r="D924" s="176" t="s">
        <v>163</v>
      </c>
      <c r="E924" s="177" t="s">
        <v>1365</v>
      </c>
      <c r="F924" s="178" t="s">
        <v>1366</v>
      </c>
      <c r="G924" s="179" t="s">
        <v>166</v>
      </c>
      <c r="H924" s="180">
        <v>2.592</v>
      </c>
      <c r="I924" s="181"/>
      <c r="J924" s="182">
        <f>ROUND(I924*H924,2)</f>
        <v>0</v>
      </c>
      <c r="K924" s="178" t="s">
        <v>167</v>
      </c>
      <c r="L924" s="42"/>
      <c r="M924" s="183" t="s">
        <v>32</v>
      </c>
      <c r="N924" s="184" t="s">
        <v>50</v>
      </c>
      <c r="O924" s="67"/>
      <c r="P924" s="185">
        <f>O924*H924</f>
        <v>0</v>
      </c>
      <c r="Q924" s="185">
        <v>0</v>
      </c>
      <c r="R924" s="185">
        <f>Q924*H924</f>
        <v>0</v>
      </c>
      <c r="S924" s="185">
        <v>0</v>
      </c>
      <c r="T924" s="186">
        <f>S924*H924</f>
        <v>0</v>
      </c>
      <c r="U924" s="37"/>
      <c r="V924" s="37"/>
      <c r="W924" s="37"/>
      <c r="X924" s="37"/>
      <c r="Y924" s="37"/>
      <c r="Z924" s="37"/>
      <c r="AA924" s="37"/>
      <c r="AB924" s="37"/>
      <c r="AC924" s="37"/>
      <c r="AD924" s="37"/>
      <c r="AE924" s="37"/>
      <c r="AR924" s="187" t="s">
        <v>308</v>
      </c>
      <c r="AT924" s="187" t="s">
        <v>163</v>
      </c>
      <c r="AU924" s="187" t="s">
        <v>89</v>
      </c>
      <c r="AY924" s="19" t="s">
        <v>160</v>
      </c>
      <c r="BE924" s="188">
        <f>IF(N924="základní",J924,0)</f>
        <v>0</v>
      </c>
      <c r="BF924" s="188">
        <f>IF(N924="snížená",J924,0)</f>
        <v>0</v>
      </c>
      <c r="BG924" s="188">
        <f>IF(N924="zákl. přenesená",J924,0)</f>
        <v>0</v>
      </c>
      <c r="BH924" s="188">
        <f>IF(N924="sníž. přenesená",J924,0)</f>
        <v>0</v>
      </c>
      <c r="BI924" s="188">
        <f>IF(N924="nulová",J924,0)</f>
        <v>0</v>
      </c>
      <c r="BJ924" s="19" t="s">
        <v>87</v>
      </c>
      <c r="BK924" s="188">
        <f>ROUND(I924*H924,2)</f>
        <v>0</v>
      </c>
      <c r="BL924" s="19" t="s">
        <v>308</v>
      </c>
      <c r="BM924" s="187" t="s">
        <v>1367</v>
      </c>
    </row>
    <row r="925" spans="1:47" s="2" customFormat="1" ht="11.25">
      <c r="A925" s="37"/>
      <c r="B925" s="38"/>
      <c r="C925" s="39"/>
      <c r="D925" s="189" t="s">
        <v>170</v>
      </c>
      <c r="E925" s="39"/>
      <c r="F925" s="190" t="s">
        <v>1368</v>
      </c>
      <c r="G925" s="39"/>
      <c r="H925" s="39"/>
      <c r="I925" s="191"/>
      <c r="J925" s="39"/>
      <c r="K925" s="39"/>
      <c r="L925" s="42"/>
      <c r="M925" s="192"/>
      <c r="N925" s="193"/>
      <c r="O925" s="67"/>
      <c r="P925" s="67"/>
      <c r="Q925" s="67"/>
      <c r="R925" s="67"/>
      <c r="S925" s="67"/>
      <c r="T925" s="68"/>
      <c r="U925" s="37"/>
      <c r="V925" s="37"/>
      <c r="W925" s="37"/>
      <c r="X925" s="37"/>
      <c r="Y925" s="37"/>
      <c r="Z925" s="37"/>
      <c r="AA925" s="37"/>
      <c r="AB925" s="37"/>
      <c r="AC925" s="37"/>
      <c r="AD925" s="37"/>
      <c r="AE925" s="37"/>
      <c r="AT925" s="19" t="s">
        <v>170</v>
      </c>
      <c r="AU925" s="19" t="s">
        <v>89</v>
      </c>
    </row>
    <row r="926" spans="1:65" s="2" customFormat="1" ht="24.2" customHeight="1">
      <c r="A926" s="37"/>
      <c r="B926" s="38"/>
      <c r="C926" s="176" t="s">
        <v>1369</v>
      </c>
      <c r="D926" s="176" t="s">
        <v>163</v>
      </c>
      <c r="E926" s="177" t="s">
        <v>1370</v>
      </c>
      <c r="F926" s="178" t="s">
        <v>1371</v>
      </c>
      <c r="G926" s="179" t="s">
        <v>166</v>
      </c>
      <c r="H926" s="180">
        <v>2.592</v>
      </c>
      <c r="I926" s="181"/>
      <c r="J926" s="182">
        <f>ROUND(I926*H926,2)</f>
        <v>0</v>
      </c>
      <c r="K926" s="178" t="s">
        <v>167</v>
      </c>
      <c r="L926" s="42"/>
      <c r="M926" s="183" t="s">
        <v>32</v>
      </c>
      <c r="N926" s="184" t="s">
        <v>50</v>
      </c>
      <c r="O926" s="67"/>
      <c r="P926" s="185">
        <f>O926*H926</f>
        <v>0</v>
      </c>
      <c r="Q926" s="185">
        <v>0</v>
      </c>
      <c r="R926" s="185">
        <f>Q926*H926</f>
        <v>0</v>
      </c>
      <c r="S926" s="185">
        <v>0</v>
      </c>
      <c r="T926" s="186">
        <f>S926*H926</f>
        <v>0</v>
      </c>
      <c r="U926" s="37"/>
      <c r="V926" s="37"/>
      <c r="W926" s="37"/>
      <c r="X926" s="37"/>
      <c r="Y926" s="37"/>
      <c r="Z926" s="37"/>
      <c r="AA926" s="37"/>
      <c r="AB926" s="37"/>
      <c r="AC926" s="37"/>
      <c r="AD926" s="37"/>
      <c r="AE926" s="37"/>
      <c r="AR926" s="187" t="s">
        <v>308</v>
      </c>
      <c r="AT926" s="187" t="s">
        <v>163</v>
      </c>
      <c r="AU926" s="187" t="s">
        <v>89</v>
      </c>
      <c r="AY926" s="19" t="s">
        <v>160</v>
      </c>
      <c r="BE926" s="188">
        <f>IF(N926="základní",J926,0)</f>
        <v>0</v>
      </c>
      <c r="BF926" s="188">
        <f>IF(N926="snížená",J926,0)</f>
        <v>0</v>
      </c>
      <c r="BG926" s="188">
        <f>IF(N926="zákl. přenesená",J926,0)</f>
        <v>0</v>
      </c>
      <c r="BH926" s="188">
        <f>IF(N926="sníž. přenesená",J926,0)</f>
        <v>0</v>
      </c>
      <c r="BI926" s="188">
        <f>IF(N926="nulová",J926,0)</f>
        <v>0</v>
      </c>
      <c r="BJ926" s="19" t="s">
        <v>87</v>
      </c>
      <c r="BK926" s="188">
        <f>ROUND(I926*H926,2)</f>
        <v>0</v>
      </c>
      <c r="BL926" s="19" t="s">
        <v>308</v>
      </c>
      <c r="BM926" s="187" t="s">
        <v>1372</v>
      </c>
    </row>
    <row r="927" spans="1:47" s="2" customFormat="1" ht="11.25">
      <c r="A927" s="37"/>
      <c r="B927" s="38"/>
      <c r="C927" s="39"/>
      <c r="D927" s="189" t="s">
        <v>170</v>
      </c>
      <c r="E927" s="39"/>
      <c r="F927" s="190" t="s">
        <v>1373</v>
      </c>
      <c r="G927" s="39"/>
      <c r="H927" s="39"/>
      <c r="I927" s="191"/>
      <c r="J927" s="39"/>
      <c r="K927" s="39"/>
      <c r="L927" s="42"/>
      <c r="M927" s="192"/>
      <c r="N927" s="193"/>
      <c r="O927" s="67"/>
      <c r="P927" s="67"/>
      <c r="Q927" s="67"/>
      <c r="R927" s="67"/>
      <c r="S927" s="67"/>
      <c r="T927" s="68"/>
      <c r="U927" s="37"/>
      <c r="V927" s="37"/>
      <c r="W927" s="37"/>
      <c r="X927" s="37"/>
      <c r="Y927" s="37"/>
      <c r="Z927" s="37"/>
      <c r="AA927" s="37"/>
      <c r="AB927" s="37"/>
      <c r="AC927" s="37"/>
      <c r="AD927" s="37"/>
      <c r="AE927" s="37"/>
      <c r="AT927" s="19" t="s">
        <v>170</v>
      </c>
      <c r="AU927" s="19" t="s">
        <v>89</v>
      </c>
    </row>
    <row r="928" spans="2:63" s="12" customFormat="1" ht="22.9" customHeight="1">
      <c r="B928" s="160"/>
      <c r="C928" s="161"/>
      <c r="D928" s="162" t="s">
        <v>78</v>
      </c>
      <c r="E928" s="174" t="s">
        <v>1374</v>
      </c>
      <c r="F928" s="174" t="s">
        <v>1375</v>
      </c>
      <c r="G928" s="161"/>
      <c r="H928" s="161"/>
      <c r="I928" s="164"/>
      <c r="J928" s="175">
        <f>BK928</f>
        <v>0</v>
      </c>
      <c r="K928" s="161"/>
      <c r="L928" s="166"/>
      <c r="M928" s="167"/>
      <c r="N928" s="168"/>
      <c r="O928" s="168"/>
      <c r="P928" s="169">
        <f>SUM(P929:P1011)</f>
        <v>0</v>
      </c>
      <c r="Q928" s="168"/>
      <c r="R928" s="169">
        <f>SUM(R929:R1011)</f>
        <v>3.8565565</v>
      </c>
      <c r="S928" s="168"/>
      <c r="T928" s="170">
        <f>SUM(T929:T1011)</f>
        <v>1.40343</v>
      </c>
      <c r="AR928" s="171" t="s">
        <v>89</v>
      </c>
      <c r="AT928" s="172" t="s">
        <v>78</v>
      </c>
      <c r="AU928" s="172" t="s">
        <v>87</v>
      </c>
      <c r="AY928" s="171" t="s">
        <v>160</v>
      </c>
      <c r="BK928" s="173">
        <f>SUM(BK929:BK1011)</f>
        <v>0</v>
      </c>
    </row>
    <row r="929" spans="1:65" s="2" customFormat="1" ht="16.5" customHeight="1">
      <c r="A929" s="37"/>
      <c r="B929" s="38"/>
      <c r="C929" s="176" t="s">
        <v>1376</v>
      </c>
      <c r="D929" s="176" t="s">
        <v>163</v>
      </c>
      <c r="E929" s="177" t="s">
        <v>1377</v>
      </c>
      <c r="F929" s="178" t="s">
        <v>1378</v>
      </c>
      <c r="G929" s="179" t="s">
        <v>199</v>
      </c>
      <c r="H929" s="180">
        <v>536.85</v>
      </c>
      <c r="I929" s="181"/>
      <c r="J929" s="182">
        <f>ROUND(I929*H929,2)</f>
        <v>0</v>
      </c>
      <c r="K929" s="178" t="s">
        <v>167</v>
      </c>
      <c r="L929" s="42"/>
      <c r="M929" s="183" t="s">
        <v>32</v>
      </c>
      <c r="N929" s="184" t="s">
        <v>50</v>
      </c>
      <c r="O929" s="67"/>
      <c r="P929" s="185">
        <f>O929*H929</f>
        <v>0</v>
      </c>
      <c r="Q929" s="185">
        <v>0</v>
      </c>
      <c r="R929" s="185">
        <f>Q929*H929</f>
        <v>0</v>
      </c>
      <c r="S929" s="185">
        <v>0</v>
      </c>
      <c r="T929" s="186">
        <f>S929*H929</f>
        <v>0</v>
      </c>
      <c r="U929" s="37"/>
      <c r="V929" s="37"/>
      <c r="W929" s="37"/>
      <c r="X929" s="37"/>
      <c r="Y929" s="37"/>
      <c r="Z929" s="37"/>
      <c r="AA929" s="37"/>
      <c r="AB929" s="37"/>
      <c r="AC929" s="37"/>
      <c r="AD929" s="37"/>
      <c r="AE929" s="37"/>
      <c r="AR929" s="187" t="s">
        <v>308</v>
      </c>
      <c r="AT929" s="187" t="s">
        <v>163</v>
      </c>
      <c r="AU929" s="187" t="s">
        <v>89</v>
      </c>
      <c r="AY929" s="19" t="s">
        <v>160</v>
      </c>
      <c r="BE929" s="188">
        <f>IF(N929="základní",J929,0)</f>
        <v>0</v>
      </c>
      <c r="BF929" s="188">
        <f>IF(N929="snížená",J929,0)</f>
        <v>0</v>
      </c>
      <c r="BG929" s="188">
        <f>IF(N929="zákl. přenesená",J929,0)</f>
        <v>0</v>
      </c>
      <c r="BH929" s="188">
        <f>IF(N929="sníž. přenesená",J929,0)</f>
        <v>0</v>
      </c>
      <c r="BI929" s="188">
        <f>IF(N929="nulová",J929,0)</f>
        <v>0</v>
      </c>
      <c r="BJ929" s="19" t="s">
        <v>87</v>
      </c>
      <c r="BK929" s="188">
        <f>ROUND(I929*H929,2)</f>
        <v>0</v>
      </c>
      <c r="BL929" s="19" t="s">
        <v>308</v>
      </c>
      <c r="BM929" s="187" t="s">
        <v>1379</v>
      </c>
    </row>
    <row r="930" spans="1:47" s="2" customFormat="1" ht="11.25">
      <c r="A930" s="37"/>
      <c r="B930" s="38"/>
      <c r="C930" s="39"/>
      <c r="D930" s="189" t="s">
        <v>170</v>
      </c>
      <c r="E930" s="39"/>
      <c r="F930" s="190" t="s">
        <v>1380</v>
      </c>
      <c r="G930" s="39"/>
      <c r="H930" s="39"/>
      <c r="I930" s="191"/>
      <c r="J930" s="39"/>
      <c r="K930" s="39"/>
      <c r="L930" s="42"/>
      <c r="M930" s="192"/>
      <c r="N930" s="193"/>
      <c r="O930" s="67"/>
      <c r="P930" s="67"/>
      <c r="Q930" s="67"/>
      <c r="R930" s="67"/>
      <c r="S930" s="67"/>
      <c r="T930" s="68"/>
      <c r="U930" s="37"/>
      <c r="V930" s="37"/>
      <c r="W930" s="37"/>
      <c r="X930" s="37"/>
      <c r="Y930" s="37"/>
      <c r="Z930" s="37"/>
      <c r="AA930" s="37"/>
      <c r="AB930" s="37"/>
      <c r="AC930" s="37"/>
      <c r="AD930" s="37"/>
      <c r="AE930" s="37"/>
      <c r="AT930" s="19" t="s">
        <v>170</v>
      </c>
      <c r="AU930" s="19" t="s">
        <v>89</v>
      </c>
    </row>
    <row r="931" spans="2:51" s="14" customFormat="1" ht="11.25">
      <c r="B931" s="205"/>
      <c r="C931" s="206"/>
      <c r="D931" s="196" t="s">
        <v>172</v>
      </c>
      <c r="E931" s="207" t="s">
        <v>32</v>
      </c>
      <c r="F931" s="208" t="s">
        <v>1381</v>
      </c>
      <c r="G931" s="206"/>
      <c r="H931" s="209">
        <v>536.85</v>
      </c>
      <c r="I931" s="210"/>
      <c r="J931" s="206"/>
      <c r="K931" s="206"/>
      <c r="L931" s="211"/>
      <c r="M931" s="212"/>
      <c r="N931" s="213"/>
      <c r="O931" s="213"/>
      <c r="P931" s="213"/>
      <c r="Q931" s="213"/>
      <c r="R931" s="213"/>
      <c r="S931" s="213"/>
      <c r="T931" s="214"/>
      <c r="AT931" s="215" t="s">
        <v>172</v>
      </c>
      <c r="AU931" s="215" t="s">
        <v>89</v>
      </c>
      <c r="AV931" s="14" t="s">
        <v>89</v>
      </c>
      <c r="AW931" s="14" t="s">
        <v>40</v>
      </c>
      <c r="AX931" s="14" t="s">
        <v>87</v>
      </c>
      <c r="AY931" s="215" t="s">
        <v>160</v>
      </c>
    </row>
    <row r="932" spans="1:65" s="2" customFormat="1" ht="21.75" customHeight="1">
      <c r="A932" s="37"/>
      <c r="B932" s="38"/>
      <c r="C932" s="176" t="s">
        <v>1382</v>
      </c>
      <c r="D932" s="176" t="s">
        <v>163</v>
      </c>
      <c r="E932" s="177" t="s">
        <v>1383</v>
      </c>
      <c r="F932" s="178" t="s">
        <v>1384</v>
      </c>
      <c r="G932" s="179" t="s">
        <v>199</v>
      </c>
      <c r="H932" s="180">
        <v>458.45</v>
      </c>
      <c r="I932" s="181"/>
      <c r="J932" s="182">
        <f>ROUND(I932*H932,2)</f>
        <v>0</v>
      </c>
      <c r="K932" s="178" t="s">
        <v>167</v>
      </c>
      <c r="L932" s="42"/>
      <c r="M932" s="183" t="s">
        <v>32</v>
      </c>
      <c r="N932" s="184" t="s">
        <v>50</v>
      </c>
      <c r="O932" s="67"/>
      <c r="P932" s="185">
        <f>O932*H932</f>
        <v>0</v>
      </c>
      <c r="Q932" s="185">
        <v>0</v>
      </c>
      <c r="R932" s="185">
        <f>Q932*H932</f>
        <v>0</v>
      </c>
      <c r="S932" s="185">
        <v>0</v>
      </c>
      <c r="T932" s="186">
        <f>S932*H932</f>
        <v>0</v>
      </c>
      <c r="U932" s="37"/>
      <c r="V932" s="37"/>
      <c r="W932" s="37"/>
      <c r="X932" s="37"/>
      <c r="Y932" s="37"/>
      <c r="Z932" s="37"/>
      <c r="AA932" s="37"/>
      <c r="AB932" s="37"/>
      <c r="AC932" s="37"/>
      <c r="AD932" s="37"/>
      <c r="AE932" s="37"/>
      <c r="AR932" s="187" t="s">
        <v>308</v>
      </c>
      <c r="AT932" s="187" t="s">
        <v>163</v>
      </c>
      <c r="AU932" s="187" t="s">
        <v>89</v>
      </c>
      <c r="AY932" s="19" t="s">
        <v>160</v>
      </c>
      <c r="BE932" s="188">
        <f>IF(N932="základní",J932,0)</f>
        <v>0</v>
      </c>
      <c r="BF932" s="188">
        <f>IF(N932="snížená",J932,0)</f>
        <v>0</v>
      </c>
      <c r="BG932" s="188">
        <f>IF(N932="zákl. přenesená",J932,0)</f>
        <v>0</v>
      </c>
      <c r="BH932" s="188">
        <f>IF(N932="sníž. přenesená",J932,0)</f>
        <v>0</v>
      </c>
      <c r="BI932" s="188">
        <f>IF(N932="nulová",J932,0)</f>
        <v>0</v>
      </c>
      <c r="BJ932" s="19" t="s">
        <v>87</v>
      </c>
      <c r="BK932" s="188">
        <f>ROUND(I932*H932,2)</f>
        <v>0</v>
      </c>
      <c r="BL932" s="19" t="s">
        <v>308</v>
      </c>
      <c r="BM932" s="187" t="s">
        <v>1385</v>
      </c>
    </row>
    <row r="933" spans="1:47" s="2" customFormat="1" ht="11.25">
      <c r="A933" s="37"/>
      <c r="B933" s="38"/>
      <c r="C933" s="39"/>
      <c r="D933" s="189" t="s">
        <v>170</v>
      </c>
      <c r="E933" s="39"/>
      <c r="F933" s="190" t="s">
        <v>1386</v>
      </c>
      <c r="G933" s="39"/>
      <c r="H933" s="39"/>
      <c r="I933" s="191"/>
      <c r="J933" s="39"/>
      <c r="K933" s="39"/>
      <c r="L933" s="42"/>
      <c r="M933" s="192"/>
      <c r="N933" s="193"/>
      <c r="O933" s="67"/>
      <c r="P933" s="67"/>
      <c r="Q933" s="67"/>
      <c r="R933" s="67"/>
      <c r="S933" s="67"/>
      <c r="T933" s="68"/>
      <c r="U933" s="37"/>
      <c r="V933" s="37"/>
      <c r="W933" s="37"/>
      <c r="X933" s="37"/>
      <c r="Y933" s="37"/>
      <c r="Z933" s="37"/>
      <c r="AA933" s="37"/>
      <c r="AB933" s="37"/>
      <c r="AC933" s="37"/>
      <c r="AD933" s="37"/>
      <c r="AE933" s="37"/>
      <c r="AT933" s="19" t="s">
        <v>170</v>
      </c>
      <c r="AU933" s="19" t="s">
        <v>89</v>
      </c>
    </row>
    <row r="934" spans="1:65" s="2" customFormat="1" ht="16.5" customHeight="1">
      <c r="A934" s="37"/>
      <c r="B934" s="38"/>
      <c r="C934" s="176" t="s">
        <v>1387</v>
      </c>
      <c r="D934" s="176" t="s">
        <v>163</v>
      </c>
      <c r="E934" s="177" t="s">
        <v>1388</v>
      </c>
      <c r="F934" s="178" t="s">
        <v>1389</v>
      </c>
      <c r="G934" s="179" t="s">
        <v>199</v>
      </c>
      <c r="H934" s="180">
        <v>458.45</v>
      </c>
      <c r="I934" s="181"/>
      <c r="J934" s="182">
        <f>ROUND(I934*H934,2)</f>
        <v>0</v>
      </c>
      <c r="K934" s="178" t="s">
        <v>167</v>
      </c>
      <c r="L934" s="42"/>
      <c r="M934" s="183" t="s">
        <v>32</v>
      </c>
      <c r="N934" s="184" t="s">
        <v>50</v>
      </c>
      <c r="O934" s="67"/>
      <c r="P934" s="185">
        <f>O934*H934</f>
        <v>0</v>
      </c>
      <c r="Q934" s="185">
        <v>0</v>
      </c>
      <c r="R934" s="185">
        <f>Q934*H934</f>
        <v>0</v>
      </c>
      <c r="S934" s="185">
        <v>0</v>
      </c>
      <c r="T934" s="186">
        <f>S934*H934</f>
        <v>0</v>
      </c>
      <c r="U934" s="37"/>
      <c r="V934" s="37"/>
      <c r="W934" s="37"/>
      <c r="X934" s="37"/>
      <c r="Y934" s="37"/>
      <c r="Z934" s="37"/>
      <c r="AA934" s="37"/>
      <c r="AB934" s="37"/>
      <c r="AC934" s="37"/>
      <c r="AD934" s="37"/>
      <c r="AE934" s="37"/>
      <c r="AR934" s="187" t="s">
        <v>308</v>
      </c>
      <c r="AT934" s="187" t="s">
        <v>163</v>
      </c>
      <c r="AU934" s="187" t="s">
        <v>89</v>
      </c>
      <c r="AY934" s="19" t="s">
        <v>160</v>
      </c>
      <c r="BE934" s="188">
        <f>IF(N934="základní",J934,0)</f>
        <v>0</v>
      </c>
      <c r="BF934" s="188">
        <f>IF(N934="snížená",J934,0)</f>
        <v>0</v>
      </c>
      <c r="BG934" s="188">
        <f>IF(N934="zákl. přenesená",J934,0)</f>
        <v>0</v>
      </c>
      <c r="BH934" s="188">
        <f>IF(N934="sníž. přenesená",J934,0)</f>
        <v>0</v>
      </c>
      <c r="BI934" s="188">
        <f>IF(N934="nulová",J934,0)</f>
        <v>0</v>
      </c>
      <c r="BJ934" s="19" t="s">
        <v>87</v>
      </c>
      <c r="BK934" s="188">
        <f>ROUND(I934*H934,2)</f>
        <v>0</v>
      </c>
      <c r="BL934" s="19" t="s">
        <v>308</v>
      </c>
      <c r="BM934" s="187" t="s">
        <v>1390</v>
      </c>
    </row>
    <row r="935" spans="1:47" s="2" customFormat="1" ht="11.25">
      <c r="A935" s="37"/>
      <c r="B935" s="38"/>
      <c r="C935" s="39"/>
      <c r="D935" s="189" t="s">
        <v>170</v>
      </c>
      <c r="E935" s="39"/>
      <c r="F935" s="190" t="s">
        <v>1391</v>
      </c>
      <c r="G935" s="39"/>
      <c r="H935" s="39"/>
      <c r="I935" s="191"/>
      <c r="J935" s="39"/>
      <c r="K935" s="39"/>
      <c r="L935" s="42"/>
      <c r="M935" s="192"/>
      <c r="N935" s="193"/>
      <c r="O935" s="67"/>
      <c r="P935" s="67"/>
      <c r="Q935" s="67"/>
      <c r="R935" s="67"/>
      <c r="S935" s="67"/>
      <c r="T935" s="68"/>
      <c r="U935" s="37"/>
      <c r="V935" s="37"/>
      <c r="W935" s="37"/>
      <c r="X935" s="37"/>
      <c r="Y935" s="37"/>
      <c r="Z935" s="37"/>
      <c r="AA935" s="37"/>
      <c r="AB935" s="37"/>
      <c r="AC935" s="37"/>
      <c r="AD935" s="37"/>
      <c r="AE935" s="37"/>
      <c r="AT935" s="19" t="s">
        <v>170</v>
      </c>
      <c r="AU935" s="19" t="s">
        <v>89</v>
      </c>
    </row>
    <row r="936" spans="1:65" s="2" customFormat="1" ht="16.5" customHeight="1">
      <c r="A936" s="37"/>
      <c r="B936" s="38"/>
      <c r="C936" s="176" t="s">
        <v>1392</v>
      </c>
      <c r="D936" s="176" t="s">
        <v>163</v>
      </c>
      <c r="E936" s="177" t="s">
        <v>1393</v>
      </c>
      <c r="F936" s="178" t="s">
        <v>1394</v>
      </c>
      <c r="G936" s="179" t="s">
        <v>199</v>
      </c>
      <c r="H936" s="180">
        <v>458.45</v>
      </c>
      <c r="I936" s="181"/>
      <c r="J936" s="182">
        <f>ROUND(I936*H936,2)</f>
        <v>0</v>
      </c>
      <c r="K936" s="178" t="s">
        <v>167</v>
      </c>
      <c r="L936" s="42"/>
      <c r="M936" s="183" t="s">
        <v>32</v>
      </c>
      <c r="N936" s="184" t="s">
        <v>50</v>
      </c>
      <c r="O936" s="67"/>
      <c r="P936" s="185">
        <f>O936*H936</f>
        <v>0</v>
      </c>
      <c r="Q936" s="185">
        <v>3E-05</v>
      </c>
      <c r="R936" s="185">
        <f>Q936*H936</f>
        <v>0.0137535</v>
      </c>
      <c r="S936" s="185">
        <v>0</v>
      </c>
      <c r="T936" s="186">
        <f>S936*H936</f>
        <v>0</v>
      </c>
      <c r="U936" s="37"/>
      <c r="V936" s="37"/>
      <c r="W936" s="37"/>
      <c r="X936" s="37"/>
      <c r="Y936" s="37"/>
      <c r="Z936" s="37"/>
      <c r="AA936" s="37"/>
      <c r="AB936" s="37"/>
      <c r="AC936" s="37"/>
      <c r="AD936" s="37"/>
      <c r="AE936" s="37"/>
      <c r="AR936" s="187" t="s">
        <v>308</v>
      </c>
      <c r="AT936" s="187" t="s">
        <v>163</v>
      </c>
      <c r="AU936" s="187" t="s">
        <v>89</v>
      </c>
      <c r="AY936" s="19" t="s">
        <v>160</v>
      </c>
      <c r="BE936" s="188">
        <f>IF(N936="základní",J936,0)</f>
        <v>0</v>
      </c>
      <c r="BF936" s="188">
        <f>IF(N936="snížená",J936,0)</f>
        <v>0</v>
      </c>
      <c r="BG936" s="188">
        <f>IF(N936="zákl. přenesená",J936,0)</f>
        <v>0</v>
      </c>
      <c r="BH936" s="188">
        <f>IF(N936="sníž. přenesená",J936,0)</f>
        <v>0</v>
      </c>
      <c r="BI936" s="188">
        <f>IF(N936="nulová",J936,0)</f>
        <v>0</v>
      </c>
      <c r="BJ936" s="19" t="s">
        <v>87</v>
      </c>
      <c r="BK936" s="188">
        <f>ROUND(I936*H936,2)</f>
        <v>0</v>
      </c>
      <c r="BL936" s="19" t="s">
        <v>308</v>
      </c>
      <c r="BM936" s="187" t="s">
        <v>1395</v>
      </c>
    </row>
    <row r="937" spans="1:47" s="2" customFormat="1" ht="11.25">
      <c r="A937" s="37"/>
      <c r="B937" s="38"/>
      <c r="C937" s="39"/>
      <c r="D937" s="189" t="s">
        <v>170</v>
      </c>
      <c r="E937" s="39"/>
      <c r="F937" s="190" t="s">
        <v>1396</v>
      </c>
      <c r="G937" s="39"/>
      <c r="H937" s="39"/>
      <c r="I937" s="191"/>
      <c r="J937" s="39"/>
      <c r="K937" s="39"/>
      <c r="L937" s="42"/>
      <c r="M937" s="192"/>
      <c r="N937" s="193"/>
      <c r="O937" s="67"/>
      <c r="P937" s="67"/>
      <c r="Q937" s="67"/>
      <c r="R937" s="67"/>
      <c r="S937" s="67"/>
      <c r="T937" s="68"/>
      <c r="U937" s="37"/>
      <c r="V937" s="37"/>
      <c r="W937" s="37"/>
      <c r="X937" s="37"/>
      <c r="Y937" s="37"/>
      <c r="Z937" s="37"/>
      <c r="AA937" s="37"/>
      <c r="AB937" s="37"/>
      <c r="AC937" s="37"/>
      <c r="AD937" s="37"/>
      <c r="AE937" s="37"/>
      <c r="AT937" s="19" t="s">
        <v>170</v>
      </c>
      <c r="AU937" s="19" t="s">
        <v>89</v>
      </c>
    </row>
    <row r="938" spans="1:65" s="2" customFormat="1" ht="21.75" customHeight="1">
      <c r="A938" s="37"/>
      <c r="B938" s="38"/>
      <c r="C938" s="176" t="s">
        <v>1397</v>
      </c>
      <c r="D938" s="176" t="s">
        <v>163</v>
      </c>
      <c r="E938" s="177" t="s">
        <v>1398</v>
      </c>
      <c r="F938" s="178" t="s">
        <v>1399</v>
      </c>
      <c r="G938" s="179" t="s">
        <v>199</v>
      </c>
      <c r="H938" s="180">
        <v>458.45</v>
      </c>
      <c r="I938" s="181"/>
      <c r="J938" s="182">
        <f>ROUND(I938*H938,2)</f>
        <v>0</v>
      </c>
      <c r="K938" s="178" t="s">
        <v>167</v>
      </c>
      <c r="L938" s="42"/>
      <c r="M938" s="183" t="s">
        <v>32</v>
      </c>
      <c r="N938" s="184" t="s">
        <v>50</v>
      </c>
      <c r="O938" s="67"/>
      <c r="P938" s="185">
        <f>O938*H938</f>
        <v>0</v>
      </c>
      <c r="Q938" s="185">
        <v>0.0045</v>
      </c>
      <c r="R938" s="185">
        <f>Q938*H938</f>
        <v>2.0630249999999997</v>
      </c>
      <c r="S938" s="185">
        <v>0</v>
      </c>
      <c r="T938" s="186">
        <f>S938*H938</f>
        <v>0</v>
      </c>
      <c r="U938" s="37"/>
      <c r="V938" s="37"/>
      <c r="W938" s="37"/>
      <c r="X938" s="37"/>
      <c r="Y938" s="37"/>
      <c r="Z938" s="37"/>
      <c r="AA938" s="37"/>
      <c r="AB938" s="37"/>
      <c r="AC938" s="37"/>
      <c r="AD938" s="37"/>
      <c r="AE938" s="37"/>
      <c r="AR938" s="187" t="s">
        <v>308</v>
      </c>
      <c r="AT938" s="187" t="s">
        <v>163</v>
      </c>
      <c r="AU938" s="187" t="s">
        <v>89</v>
      </c>
      <c r="AY938" s="19" t="s">
        <v>160</v>
      </c>
      <c r="BE938" s="188">
        <f>IF(N938="základní",J938,0)</f>
        <v>0</v>
      </c>
      <c r="BF938" s="188">
        <f>IF(N938="snížená",J938,0)</f>
        <v>0</v>
      </c>
      <c r="BG938" s="188">
        <f>IF(N938="zákl. přenesená",J938,0)</f>
        <v>0</v>
      </c>
      <c r="BH938" s="188">
        <f>IF(N938="sníž. přenesená",J938,0)</f>
        <v>0</v>
      </c>
      <c r="BI938" s="188">
        <f>IF(N938="nulová",J938,0)</f>
        <v>0</v>
      </c>
      <c r="BJ938" s="19" t="s">
        <v>87</v>
      </c>
      <c r="BK938" s="188">
        <f>ROUND(I938*H938,2)</f>
        <v>0</v>
      </c>
      <c r="BL938" s="19" t="s">
        <v>308</v>
      </c>
      <c r="BM938" s="187" t="s">
        <v>1400</v>
      </c>
    </row>
    <row r="939" spans="1:47" s="2" customFormat="1" ht="11.25">
      <c r="A939" s="37"/>
      <c r="B939" s="38"/>
      <c r="C939" s="39"/>
      <c r="D939" s="189" t="s">
        <v>170</v>
      </c>
      <c r="E939" s="39"/>
      <c r="F939" s="190" t="s">
        <v>1401</v>
      </c>
      <c r="G939" s="39"/>
      <c r="H939" s="39"/>
      <c r="I939" s="191"/>
      <c r="J939" s="39"/>
      <c r="K939" s="39"/>
      <c r="L939" s="42"/>
      <c r="M939" s="192"/>
      <c r="N939" s="193"/>
      <c r="O939" s="67"/>
      <c r="P939" s="67"/>
      <c r="Q939" s="67"/>
      <c r="R939" s="67"/>
      <c r="S939" s="67"/>
      <c r="T939" s="68"/>
      <c r="U939" s="37"/>
      <c r="V939" s="37"/>
      <c r="W939" s="37"/>
      <c r="X939" s="37"/>
      <c r="Y939" s="37"/>
      <c r="Z939" s="37"/>
      <c r="AA939" s="37"/>
      <c r="AB939" s="37"/>
      <c r="AC939" s="37"/>
      <c r="AD939" s="37"/>
      <c r="AE939" s="37"/>
      <c r="AT939" s="19" t="s">
        <v>170</v>
      </c>
      <c r="AU939" s="19" t="s">
        <v>89</v>
      </c>
    </row>
    <row r="940" spans="1:65" s="2" customFormat="1" ht="16.5" customHeight="1">
      <c r="A940" s="37"/>
      <c r="B940" s="38"/>
      <c r="C940" s="176" t="s">
        <v>1402</v>
      </c>
      <c r="D940" s="176" t="s">
        <v>163</v>
      </c>
      <c r="E940" s="177" t="s">
        <v>1403</v>
      </c>
      <c r="F940" s="178" t="s">
        <v>1404</v>
      </c>
      <c r="G940" s="179" t="s">
        <v>199</v>
      </c>
      <c r="H940" s="180">
        <v>458.45</v>
      </c>
      <c r="I940" s="181"/>
      <c r="J940" s="182">
        <f>ROUND(I940*H940,2)</f>
        <v>0</v>
      </c>
      <c r="K940" s="178" t="s">
        <v>167</v>
      </c>
      <c r="L940" s="42"/>
      <c r="M940" s="183" t="s">
        <v>32</v>
      </c>
      <c r="N940" s="184" t="s">
        <v>50</v>
      </c>
      <c r="O940" s="67"/>
      <c r="P940" s="185">
        <f>O940*H940</f>
        <v>0</v>
      </c>
      <c r="Q940" s="185">
        <v>0.0003</v>
      </c>
      <c r="R940" s="185">
        <f>Q940*H940</f>
        <v>0.137535</v>
      </c>
      <c r="S940" s="185">
        <v>0</v>
      </c>
      <c r="T940" s="186">
        <f>S940*H940</f>
        <v>0</v>
      </c>
      <c r="U940" s="37"/>
      <c r="V940" s="37"/>
      <c r="W940" s="37"/>
      <c r="X940" s="37"/>
      <c r="Y940" s="37"/>
      <c r="Z940" s="37"/>
      <c r="AA940" s="37"/>
      <c r="AB940" s="37"/>
      <c r="AC940" s="37"/>
      <c r="AD940" s="37"/>
      <c r="AE940" s="37"/>
      <c r="AR940" s="187" t="s">
        <v>308</v>
      </c>
      <c r="AT940" s="187" t="s">
        <v>163</v>
      </c>
      <c r="AU940" s="187" t="s">
        <v>89</v>
      </c>
      <c r="AY940" s="19" t="s">
        <v>160</v>
      </c>
      <c r="BE940" s="188">
        <f>IF(N940="základní",J940,0)</f>
        <v>0</v>
      </c>
      <c r="BF940" s="188">
        <f>IF(N940="snížená",J940,0)</f>
        <v>0</v>
      </c>
      <c r="BG940" s="188">
        <f>IF(N940="zákl. přenesená",J940,0)</f>
        <v>0</v>
      </c>
      <c r="BH940" s="188">
        <f>IF(N940="sníž. přenesená",J940,0)</f>
        <v>0</v>
      </c>
      <c r="BI940" s="188">
        <f>IF(N940="nulová",J940,0)</f>
        <v>0</v>
      </c>
      <c r="BJ940" s="19" t="s">
        <v>87</v>
      </c>
      <c r="BK940" s="188">
        <f>ROUND(I940*H940,2)</f>
        <v>0</v>
      </c>
      <c r="BL940" s="19" t="s">
        <v>308</v>
      </c>
      <c r="BM940" s="187" t="s">
        <v>1405</v>
      </c>
    </row>
    <row r="941" spans="1:47" s="2" customFormat="1" ht="11.25">
      <c r="A941" s="37"/>
      <c r="B941" s="38"/>
      <c r="C941" s="39"/>
      <c r="D941" s="189" t="s">
        <v>170</v>
      </c>
      <c r="E941" s="39"/>
      <c r="F941" s="190" t="s">
        <v>1406</v>
      </c>
      <c r="G941" s="39"/>
      <c r="H941" s="39"/>
      <c r="I941" s="191"/>
      <c r="J941" s="39"/>
      <c r="K941" s="39"/>
      <c r="L941" s="42"/>
      <c r="M941" s="192"/>
      <c r="N941" s="193"/>
      <c r="O941" s="67"/>
      <c r="P941" s="67"/>
      <c r="Q941" s="67"/>
      <c r="R941" s="67"/>
      <c r="S941" s="67"/>
      <c r="T941" s="68"/>
      <c r="U941" s="37"/>
      <c r="V941" s="37"/>
      <c r="W941" s="37"/>
      <c r="X941" s="37"/>
      <c r="Y941" s="37"/>
      <c r="Z941" s="37"/>
      <c r="AA941" s="37"/>
      <c r="AB941" s="37"/>
      <c r="AC941" s="37"/>
      <c r="AD941" s="37"/>
      <c r="AE941" s="37"/>
      <c r="AT941" s="19" t="s">
        <v>170</v>
      </c>
      <c r="AU941" s="19" t="s">
        <v>89</v>
      </c>
    </row>
    <row r="942" spans="2:51" s="13" customFormat="1" ht="11.25">
      <c r="B942" s="194"/>
      <c r="C942" s="195"/>
      <c r="D942" s="196" t="s">
        <v>172</v>
      </c>
      <c r="E942" s="197" t="s">
        <v>32</v>
      </c>
      <c r="F942" s="198" t="s">
        <v>450</v>
      </c>
      <c r="G942" s="195"/>
      <c r="H942" s="197" t="s">
        <v>32</v>
      </c>
      <c r="I942" s="199"/>
      <c r="J942" s="195"/>
      <c r="K942" s="195"/>
      <c r="L942" s="200"/>
      <c r="M942" s="201"/>
      <c r="N942" s="202"/>
      <c r="O942" s="202"/>
      <c r="P942" s="202"/>
      <c r="Q942" s="202"/>
      <c r="R942" s="202"/>
      <c r="S942" s="202"/>
      <c r="T942" s="203"/>
      <c r="AT942" s="204" t="s">
        <v>172</v>
      </c>
      <c r="AU942" s="204" t="s">
        <v>89</v>
      </c>
      <c r="AV942" s="13" t="s">
        <v>87</v>
      </c>
      <c r="AW942" s="13" t="s">
        <v>40</v>
      </c>
      <c r="AX942" s="13" t="s">
        <v>79</v>
      </c>
      <c r="AY942" s="204" t="s">
        <v>160</v>
      </c>
    </row>
    <row r="943" spans="2:51" s="14" customFormat="1" ht="11.25">
      <c r="B943" s="205"/>
      <c r="C943" s="206"/>
      <c r="D943" s="196" t="s">
        <v>172</v>
      </c>
      <c r="E943" s="207" t="s">
        <v>32</v>
      </c>
      <c r="F943" s="208" t="s">
        <v>466</v>
      </c>
      <c r="G943" s="206"/>
      <c r="H943" s="209">
        <v>458.45</v>
      </c>
      <c r="I943" s="210"/>
      <c r="J943" s="206"/>
      <c r="K943" s="206"/>
      <c r="L943" s="211"/>
      <c r="M943" s="212"/>
      <c r="N943" s="213"/>
      <c r="O943" s="213"/>
      <c r="P943" s="213"/>
      <c r="Q943" s="213"/>
      <c r="R943" s="213"/>
      <c r="S943" s="213"/>
      <c r="T943" s="214"/>
      <c r="AT943" s="215" t="s">
        <v>172</v>
      </c>
      <c r="AU943" s="215" t="s">
        <v>89</v>
      </c>
      <c r="AV943" s="14" t="s">
        <v>89</v>
      </c>
      <c r="AW943" s="14" t="s">
        <v>40</v>
      </c>
      <c r="AX943" s="14" t="s">
        <v>87</v>
      </c>
      <c r="AY943" s="215" t="s">
        <v>160</v>
      </c>
    </row>
    <row r="944" spans="1:65" s="2" customFormat="1" ht="24.2" customHeight="1">
      <c r="A944" s="37"/>
      <c r="B944" s="38"/>
      <c r="C944" s="227" t="s">
        <v>1407</v>
      </c>
      <c r="D944" s="227" t="s">
        <v>178</v>
      </c>
      <c r="E944" s="228" t="s">
        <v>1408</v>
      </c>
      <c r="F944" s="229" t="s">
        <v>1409</v>
      </c>
      <c r="G944" s="230" t="s">
        <v>199</v>
      </c>
      <c r="H944" s="231">
        <v>547.525</v>
      </c>
      <c r="I944" s="232"/>
      <c r="J944" s="233">
        <f>ROUND(I944*H944,2)</f>
        <v>0</v>
      </c>
      <c r="K944" s="229" t="s">
        <v>167</v>
      </c>
      <c r="L944" s="234"/>
      <c r="M944" s="235" t="s">
        <v>32</v>
      </c>
      <c r="N944" s="236" t="s">
        <v>50</v>
      </c>
      <c r="O944" s="67"/>
      <c r="P944" s="185">
        <f>O944*H944</f>
        <v>0</v>
      </c>
      <c r="Q944" s="185">
        <v>0.0026</v>
      </c>
      <c r="R944" s="185">
        <f>Q944*H944</f>
        <v>1.423565</v>
      </c>
      <c r="S944" s="185">
        <v>0</v>
      </c>
      <c r="T944" s="186">
        <f>S944*H944</f>
        <v>0</v>
      </c>
      <c r="U944" s="37"/>
      <c r="V944" s="37"/>
      <c r="W944" s="37"/>
      <c r="X944" s="37"/>
      <c r="Y944" s="37"/>
      <c r="Z944" s="37"/>
      <c r="AA944" s="37"/>
      <c r="AB944" s="37"/>
      <c r="AC944" s="37"/>
      <c r="AD944" s="37"/>
      <c r="AE944" s="37"/>
      <c r="AR944" s="187" t="s">
        <v>467</v>
      </c>
      <c r="AT944" s="187" t="s">
        <v>178</v>
      </c>
      <c r="AU944" s="187" t="s">
        <v>89</v>
      </c>
      <c r="AY944" s="19" t="s">
        <v>160</v>
      </c>
      <c r="BE944" s="188">
        <f>IF(N944="základní",J944,0)</f>
        <v>0</v>
      </c>
      <c r="BF944" s="188">
        <f>IF(N944="snížená",J944,0)</f>
        <v>0</v>
      </c>
      <c r="BG944" s="188">
        <f>IF(N944="zákl. přenesená",J944,0)</f>
        <v>0</v>
      </c>
      <c r="BH944" s="188">
        <f>IF(N944="sníž. přenesená",J944,0)</f>
        <v>0</v>
      </c>
      <c r="BI944" s="188">
        <f>IF(N944="nulová",J944,0)</f>
        <v>0</v>
      </c>
      <c r="BJ944" s="19" t="s">
        <v>87</v>
      </c>
      <c r="BK944" s="188">
        <f>ROUND(I944*H944,2)</f>
        <v>0</v>
      </c>
      <c r="BL944" s="19" t="s">
        <v>308</v>
      </c>
      <c r="BM944" s="187" t="s">
        <v>1410</v>
      </c>
    </row>
    <row r="945" spans="2:51" s="14" customFormat="1" ht="11.25">
      <c r="B945" s="205"/>
      <c r="C945" s="206"/>
      <c r="D945" s="196" t="s">
        <v>172</v>
      </c>
      <c r="E945" s="207" t="s">
        <v>32</v>
      </c>
      <c r="F945" s="208" t="s">
        <v>466</v>
      </c>
      <c r="G945" s="206"/>
      <c r="H945" s="209">
        <v>458.45</v>
      </c>
      <c r="I945" s="210"/>
      <c r="J945" s="206"/>
      <c r="K945" s="206"/>
      <c r="L945" s="211"/>
      <c r="M945" s="212"/>
      <c r="N945" s="213"/>
      <c r="O945" s="213"/>
      <c r="P945" s="213"/>
      <c r="Q945" s="213"/>
      <c r="R945" s="213"/>
      <c r="S945" s="213"/>
      <c r="T945" s="214"/>
      <c r="AT945" s="215" t="s">
        <v>172</v>
      </c>
      <c r="AU945" s="215" t="s">
        <v>89</v>
      </c>
      <c r="AV945" s="14" t="s">
        <v>89</v>
      </c>
      <c r="AW945" s="14" t="s">
        <v>40</v>
      </c>
      <c r="AX945" s="14" t="s">
        <v>79</v>
      </c>
      <c r="AY945" s="215" t="s">
        <v>160</v>
      </c>
    </row>
    <row r="946" spans="2:51" s="13" customFormat="1" ht="11.25">
      <c r="B946" s="194"/>
      <c r="C946" s="195"/>
      <c r="D946" s="196" t="s">
        <v>172</v>
      </c>
      <c r="E946" s="197" t="s">
        <v>32</v>
      </c>
      <c r="F946" s="198" t="s">
        <v>1411</v>
      </c>
      <c r="G946" s="195"/>
      <c r="H946" s="197" t="s">
        <v>32</v>
      </c>
      <c r="I946" s="199"/>
      <c r="J946" s="195"/>
      <c r="K946" s="195"/>
      <c r="L946" s="200"/>
      <c r="M946" s="201"/>
      <c r="N946" s="202"/>
      <c r="O946" s="202"/>
      <c r="P946" s="202"/>
      <c r="Q946" s="202"/>
      <c r="R946" s="202"/>
      <c r="S946" s="202"/>
      <c r="T946" s="203"/>
      <c r="AT946" s="204" t="s">
        <v>172</v>
      </c>
      <c r="AU946" s="204" t="s">
        <v>89</v>
      </c>
      <c r="AV946" s="13" t="s">
        <v>87</v>
      </c>
      <c r="AW946" s="13" t="s">
        <v>40</v>
      </c>
      <c r="AX946" s="13" t="s">
        <v>79</v>
      </c>
      <c r="AY946" s="204" t="s">
        <v>160</v>
      </c>
    </row>
    <row r="947" spans="2:51" s="14" customFormat="1" ht="11.25">
      <c r="B947" s="205"/>
      <c r="C947" s="206"/>
      <c r="D947" s="196" t="s">
        <v>172</v>
      </c>
      <c r="E947" s="207" t="s">
        <v>32</v>
      </c>
      <c r="F947" s="208" t="s">
        <v>1412</v>
      </c>
      <c r="G947" s="206"/>
      <c r="H947" s="209">
        <v>39.3</v>
      </c>
      <c r="I947" s="210"/>
      <c r="J947" s="206"/>
      <c r="K947" s="206"/>
      <c r="L947" s="211"/>
      <c r="M947" s="212"/>
      <c r="N947" s="213"/>
      <c r="O947" s="213"/>
      <c r="P947" s="213"/>
      <c r="Q947" s="213"/>
      <c r="R947" s="213"/>
      <c r="S947" s="213"/>
      <c r="T947" s="214"/>
      <c r="AT947" s="215" t="s">
        <v>172</v>
      </c>
      <c r="AU947" s="215" t="s">
        <v>89</v>
      </c>
      <c r="AV947" s="14" t="s">
        <v>89</v>
      </c>
      <c r="AW947" s="14" t="s">
        <v>40</v>
      </c>
      <c r="AX947" s="14" t="s">
        <v>79</v>
      </c>
      <c r="AY947" s="215" t="s">
        <v>160</v>
      </c>
    </row>
    <row r="948" spans="2:51" s="15" customFormat="1" ht="11.25">
      <c r="B948" s="216"/>
      <c r="C948" s="217"/>
      <c r="D948" s="196" t="s">
        <v>172</v>
      </c>
      <c r="E948" s="218" t="s">
        <v>32</v>
      </c>
      <c r="F948" s="219" t="s">
        <v>177</v>
      </c>
      <c r="G948" s="217"/>
      <c r="H948" s="220">
        <v>497.75</v>
      </c>
      <c r="I948" s="221"/>
      <c r="J948" s="217"/>
      <c r="K948" s="217"/>
      <c r="L948" s="222"/>
      <c r="M948" s="223"/>
      <c r="N948" s="224"/>
      <c r="O948" s="224"/>
      <c r="P948" s="224"/>
      <c r="Q948" s="224"/>
      <c r="R948" s="224"/>
      <c r="S948" s="224"/>
      <c r="T948" s="225"/>
      <c r="AT948" s="226" t="s">
        <v>172</v>
      </c>
      <c r="AU948" s="226" t="s">
        <v>89</v>
      </c>
      <c r="AV948" s="15" t="s">
        <v>168</v>
      </c>
      <c r="AW948" s="15" t="s">
        <v>40</v>
      </c>
      <c r="AX948" s="15" t="s">
        <v>87</v>
      </c>
      <c r="AY948" s="226" t="s">
        <v>160</v>
      </c>
    </row>
    <row r="949" spans="2:51" s="14" customFormat="1" ht="11.25">
      <c r="B949" s="205"/>
      <c r="C949" s="206"/>
      <c r="D949" s="196" t="s">
        <v>172</v>
      </c>
      <c r="E949" s="206"/>
      <c r="F949" s="208" t="s">
        <v>1413</v>
      </c>
      <c r="G949" s="206"/>
      <c r="H949" s="209">
        <v>547.525</v>
      </c>
      <c r="I949" s="210"/>
      <c r="J949" s="206"/>
      <c r="K949" s="206"/>
      <c r="L949" s="211"/>
      <c r="M949" s="212"/>
      <c r="N949" s="213"/>
      <c r="O949" s="213"/>
      <c r="P949" s="213"/>
      <c r="Q949" s="213"/>
      <c r="R949" s="213"/>
      <c r="S949" s="213"/>
      <c r="T949" s="214"/>
      <c r="AT949" s="215" t="s">
        <v>172</v>
      </c>
      <c r="AU949" s="215" t="s">
        <v>89</v>
      </c>
      <c r="AV949" s="14" t="s">
        <v>89</v>
      </c>
      <c r="AW949" s="14" t="s">
        <v>4</v>
      </c>
      <c r="AX949" s="14" t="s">
        <v>87</v>
      </c>
      <c r="AY949" s="215" t="s">
        <v>160</v>
      </c>
    </row>
    <row r="950" spans="1:65" s="2" customFormat="1" ht="16.5" customHeight="1">
      <c r="A950" s="37"/>
      <c r="B950" s="38"/>
      <c r="C950" s="176" t="s">
        <v>1414</v>
      </c>
      <c r="D950" s="176" t="s">
        <v>163</v>
      </c>
      <c r="E950" s="177" t="s">
        <v>1415</v>
      </c>
      <c r="F950" s="178" t="s">
        <v>1416</v>
      </c>
      <c r="G950" s="179" t="s">
        <v>259</v>
      </c>
      <c r="H950" s="180">
        <v>589.5</v>
      </c>
      <c r="I950" s="181"/>
      <c r="J950" s="182">
        <f>ROUND(I950*H950,2)</f>
        <v>0</v>
      </c>
      <c r="K950" s="178" t="s">
        <v>167</v>
      </c>
      <c r="L950" s="42"/>
      <c r="M950" s="183" t="s">
        <v>32</v>
      </c>
      <c r="N950" s="184" t="s">
        <v>50</v>
      </c>
      <c r="O950" s="67"/>
      <c r="P950" s="185">
        <f>O950*H950</f>
        <v>0</v>
      </c>
      <c r="Q950" s="185">
        <v>2E-05</v>
      </c>
      <c r="R950" s="185">
        <f>Q950*H950</f>
        <v>0.01179</v>
      </c>
      <c r="S950" s="185">
        <v>0</v>
      </c>
      <c r="T950" s="186">
        <f>S950*H950</f>
        <v>0</v>
      </c>
      <c r="U950" s="37"/>
      <c r="V950" s="37"/>
      <c r="W950" s="37"/>
      <c r="X950" s="37"/>
      <c r="Y950" s="37"/>
      <c r="Z950" s="37"/>
      <c r="AA950" s="37"/>
      <c r="AB950" s="37"/>
      <c r="AC950" s="37"/>
      <c r="AD950" s="37"/>
      <c r="AE950" s="37"/>
      <c r="AR950" s="187" t="s">
        <v>308</v>
      </c>
      <c r="AT950" s="187" t="s">
        <v>163</v>
      </c>
      <c r="AU950" s="187" t="s">
        <v>89</v>
      </c>
      <c r="AY950" s="19" t="s">
        <v>160</v>
      </c>
      <c r="BE950" s="188">
        <f>IF(N950="základní",J950,0)</f>
        <v>0</v>
      </c>
      <c r="BF950" s="188">
        <f>IF(N950="snížená",J950,0)</f>
        <v>0</v>
      </c>
      <c r="BG950" s="188">
        <f>IF(N950="zákl. přenesená",J950,0)</f>
        <v>0</v>
      </c>
      <c r="BH950" s="188">
        <f>IF(N950="sníž. přenesená",J950,0)</f>
        <v>0</v>
      </c>
      <c r="BI950" s="188">
        <f>IF(N950="nulová",J950,0)</f>
        <v>0</v>
      </c>
      <c r="BJ950" s="19" t="s">
        <v>87</v>
      </c>
      <c r="BK950" s="188">
        <f>ROUND(I950*H950,2)</f>
        <v>0</v>
      </c>
      <c r="BL950" s="19" t="s">
        <v>308</v>
      </c>
      <c r="BM950" s="187" t="s">
        <v>1417</v>
      </c>
    </row>
    <row r="951" spans="1:47" s="2" customFormat="1" ht="11.25">
      <c r="A951" s="37"/>
      <c r="B951" s="38"/>
      <c r="C951" s="39"/>
      <c r="D951" s="189" t="s">
        <v>170</v>
      </c>
      <c r="E951" s="39"/>
      <c r="F951" s="190" t="s">
        <v>1418</v>
      </c>
      <c r="G951" s="39"/>
      <c r="H951" s="39"/>
      <c r="I951" s="191"/>
      <c r="J951" s="39"/>
      <c r="K951" s="39"/>
      <c r="L951" s="42"/>
      <c r="M951" s="192"/>
      <c r="N951" s="193"/>
      <c r="O951" s="67"/>
      <c r="P951" s="67"/>
      <c r="Q951" s="67"/>
      <c r="R951" s="67"/>
      <c r="S951" s="67"/>
      <c r="T951" s="68"/>
      <c r="U951" s="37"/>
      <c r="V951" s="37"/>
      <c r="W951" s="37"/>
      <c r="X951" s="37"/>
      <c r="Y951" s="37"/>
      <c r="Z951" s="37"/>
      <c r="AA951" s="37"/>
      <c r="AB951" s="37"/>
      <c r="AC951" s="37"/>
      <c r="AD951" s="37"/>
      <c r="AE951" s="37"/>
      <c r="AT951" s="19" t="s">
        <v>170</v>
      </c>
      <c r="AU951" s="19" t="s">
        <v>89</v>
      </c>
    </row>
    <row r="952" spans="2:51" s="14" customFormat="1" ht="11.25">
      <c r="B952" s="205"/>
      <c r="C952" s="206"/>
      <c r="D952" s="196" t="s">
        <v>172</v>
      </c>
      <c r="E952" s="207" t="s">
        <v>32</v>
      </c>
      <c r="F952" s="208" t="s">
        <v>1419</v>
      </c>
      <c r="G952" s="206"/>
      <c r="H952" s="209">
        <v>589.5</v>
      </c>
      <c r="I952" s="210"/>
      <c r="J952" s="206"/>
      <c r="K952" s="206"/>
      <c r="L952" s="211"/>
      <c r="M952" s="212"/>
      <c r="N952" s="213"/>
      <c r="O952" s="213"/>
      <c r="P952" s="213"/>
      <c r="Q952" s="213"/>
      <c r="R952" s="213"/>
      <c r="S952" s="213"/>
      <c r="T952" s="214"/>
      <c r="AT952" s="215" t="s">
        <v>172</v>
      </c>
      <c r="AU952" s="215" t="s">
        <v>89</v>
      </c>
      <c r="AV952" s="14" t="s">
        <v>89</v>
      </c>
      <c r="AW952" s="14" t="s">
        <v>40</v>
      </c>
      <c r="AX952" s="14" t="s">
        <v>87</v>
      </c>
      <c r="AY952" s="215" t="s">
        <v>160</v>
      </c>
    </row>
    <row r="953" spans="1:65" s="2" customFormat="1" ht="16.5" customHeight="1">
      <c r="A953" s="37"/>
      <c r="B953" s="38"/>
      <c r="C953" s="176" t="s">
        <v>1420</v>
      </c>
      <c r="D953" s="176" t="s">
        <v>163</v>
      </c>
      <c r="E953" s="177" t="s">
        <v>1421</v>
      </c>
      <c r="F953" s="178" t="s">
        <v>1422</v>
      </c>
      <c r="G953" s="179" t="s">
        <v>259</v>
      </c>
      <c r="H953" s="180">
        <v>393</v>
      </c>
      <c r="I953" s="181"/>
      <c r="J953" s="182">
        <f>ROUND(I953*H953,2)</f>
        <v>0</v>
      </c>
      <c r="K953" s="178" t="s">
        <v>167</v>
      </c>
      <c r="L953" s="42"/>
      <c r="M953" s="183" t="s">
        <v>32</v>
      </c>
      <c r="N953" s="184" t="s">
        <v>50</v>
      </c>
      <c r="O953" s="67"/>
      <c r="P953" s="185">
        <f>O953*H953</f>
        <v>0</v>
      </c>
      <c r="Q953" s="185">
        <v>3E-05</v>
      </c>
      <c r="R953" s="185">
        <f>Q953*H953</f>
        <v>0.01179</v>
      </c>
      <c r="S953" s="185">
        <v>0</v>
      </c>
      <c r="T953" s="186">
        <f>S953*H953</f>
        <v>0</v>
      </c>
      <c r="U953" s="37"/>
      <c r="V953" s="37"/>
      <c r="W953" s="37"/>
      <c r="X953" s="37"/>
      <c r="Y953" s="37"/>
      <c r="Z953" s="37"/>
      <c r="AA953" s="37"/>
      <c r="AB953" s="37"/>
      <c r="AC953" s="37"/>
      <c r="AD953" s="37"/>
      <c r="AE953" s="37"/>
      <c r="AR953" s="187" t="s">
        <v>308</v>
      </c>
      <c r="AT953" s="187" t="s">
        <v>163</v>
      </c>
      <c r="AU953" s="187" t="s">
        <v>89</v>
      </c>
      <c r="AY953" s="19" t="s">
        <v>160</v>
      </c>
      <c r="BE953" s="188">
        <f>IF(N953="základní",J953,0)</f>
        <v>0</v>
      </c>
      <c r="BF953" s="188">
        <f>IF(N953="snížená",J953,0)</f>
        <v>0</v>
      </c>
      <c r="BG953" s="188">
        <f>IF(N953="zákl. přenesená",J953,0)</f>
        <v>0</v>
      </c>
      <c r="BH953" s="188">
        <f>IF(N953="sníž. přenesená",J953,0)</f>
        <v>0</v>
      </c>
      <c r="BI953" s="188">
        <f>IF(N953="nulová",J953,0)</f>
        <v>0</v>
      </c>
      <c r="BJ953" s="19" t="s">
        <v>87</v>
      </c>
      <c r="BK953" s="188">
        <f>ROUND(I953*H953,2)</f>
        <v>0</v>
      </c>
      <c r="BL953" s="19" t="s">
        <v>308</v>
      </c>
      <c r="BM953" s="187" t="s">
        <v>1423</v>
      </c>
    </row>
    <row r="954" spans="1:47" s="2" customFormat="1" ht="11.25">
      <c r="A954" s="37"/>
      <c r="B954" s="38"/>
      <c r="C954" s="39"/>
      <c r="D954" s="189" t="s">
        <v>170</v>
      </c>
      <c r="E954" s="39"/>
      <c r="F954" s="190" t="s">
        <v>1424</v>
      </c>
      <c r="G954" s="39"/>
      <c r="H954" s="39"/>
      <c r="I954" s="191"/>
      <c r="J954" s="39"/>
      <c r="K954" s="39"/>
      <c r="L954" s="42"/>
      <c r="M954" s="192"/>
      <c r="N954" s="193"/>
      <c r="O954" s="67"/>
      <c r="P954" s="67"/>
      <c r="Q954" s="67"/>
      <c r="R954" s="67"/>
      <c r="S954" s="67"/>
      <c r="T954" s="68"/>
      <c r="U954" s="37"/>
      <c r="V954" s="37"/>
      <c r="W954" s="37"/>
      <c r="X954" s="37"/>
      <c r="Y954" s="37"/>
      <c r="Z954" s="37"/>
      <c r="AA954" s="37"/>
      <c r="AB954" s="37"/>
      <c r="AC954" s="37"/>
      <c r="AD954" s="37"/>
      <c r="AE954" s="37"/>
      <c r="AT954" s="19" t="s">
        <v>170</v>
      </c>
      <c r="AU954" s="19" t="s">
        <v>89</v>
      </c>
    </row>
    <row r="955" spans="2:51" s="14" customFormat="1" ht="11.25">
      <c r="B955" s="205"/>
      <c r="C955" s="206"/>
      <c r="D955" s="196" t="s">
        <v>172</v>
      </c>
      <c r="E955" s="207" t="s">
        <v>32</v>
      </c>
      <c r="F955" s="208" t="s">
        <v>1425</v>
      </c>
      <c r="G955" s="206"/>
      <c r="H955" s="209">
        <v>79.64</v>
      </c>
      <c r="I955" s="210"/>
      <c r="J955" s="206"/>
      <c r="K955" s="206"/>
      <c r="L955" s="211"/>
      <c r="M955" s="212"/>
      <c r="N955" s="213"/>
      <c r="O955" s="213"/>
      <c r="P955" s="213"/>
      <c r="Q955" s="213"/>
      <c r="R955" s="213"/>
      <c r="S955" s="213"/>
      <c r="T955" s="214"/>
      <c r="AT955" s="215" t="s">
        <v>172</v>
      </c>
      <c r="AU955" s="215" t="s">
        <v>89</v>
      </c>
      <c r="AV955" s="14" t="s">
        <v>89</v>
      </c>
      <c r="AW955" s="14" t="s">
        <v>40</v>
      </c>
      <c r="AX955" s="14" t="s">
        <v>79</v>
      </c>
      <c r="AY955" s="215" t="s">
        <v>160</v>
      </c>
    </row>
    <row r="956" spans="2:51" s="14" customFormat="1" ht="11.25">
      <c r="B956" s="205"/>
      <c r="C956" s="206"/>
      <c r="D956" s="196" t="s">
        <v>172</v>
      </c>
      <c r="E956" s="207" t="s">
        <v>32</v>
      </c>
      <c r="F956" s="208" t="s">
        <v>1426</v>
      </c>
      <c r="G956" s="206"/>
      <c r="H956" s="209">
        <v>16.7</v>
      </c>
      <c r="I956" s="210"/>
      <c r="J956" s="206"/>
      <c r="K956" s="206"/>
      <c r="L956" s="211"/>
      <c r="M956" s="212"/>
      <c r="N956" s="213"/>
      <c r="O956" s="213"/>
      <c r="P956" s="213"/>
      <c r="Q956" s="213"/>
      <c r="R956" s="213"/>
      <c r="S956" s="213"/>
      <c r="T956" s="214"/>
      <c r="AT956" s="215" t="s">
        <v>172</v>
      </c>
      <c r="AU956" s="215" t="s">
        <v>89</v>
      </c>
      <c r="AV956" s="14" t="s">
        <v>89</v>
      </c>
      <c r="AW956" s="14" t="s">
        <v>40</v>
      </c>
      <c r="AX956" s="14" t="s">
        <v>79</v>
      </c>
      <c r="AY956" s="215" t="s">
        <v>160</v>
      </c>
    </row>
    <row r="957" spans="2:51" s="14" customFormat="1" ht="11.25">
      <c r="B957" s="205"/>
      <c r="C957" s="206"/>
      <c r="D957" s="196" t="s">
        <v>172</v>
      </c>
      <c r="E957" s="207" t="s">
        <v>32</v>
      </c>
      <c r="F957" s="208" t="s">
        <v>1427</v>
      </c>
      <c r="G957" s="206"/>
      <c r="H957" s="209">
        <v>5.37</v>
      </c>
      <c r="I957" s="210"/>
      <c r="J957" s="206"/>
      <c r="K957" s="206"/>
      <c r="L957" s="211"/>
      <c r="M957" s="212"/>
      <c r="N957" s="213"/>
      <c r="O957" s="213"/>
      <c r="P957" s="213"/>
      <c r="Q957" s="213"/>
      <c r="R957" s="213"/>
      <c r="S957" s="213"/>
      <c r="T957" s="214"/>
      <c r="AT957" s="215" t="s">
        <v>172</v>
      </c>
      <c r="AU957" s="215" t="s">
        <v>89</v>
      </c>
      <c r="AV957" s="14" t="s">
        <v>89</v>
      </c>
      <c r="AW957" s="14" t="s">
        <v>40</v>
      </c>
      <c r="AX957" s="14" t="s">
        <v>79</v>
      </c>
      <c r="AY957" s="215" t="s">
        <v>160</v>
      </c>
    </row>
    <row r="958" spans="2:51" s="14" customFormat="1" ht="11.25">
      <c r="B958" s="205"/>
      <c r="C958" s="206"/>
      <c r="D958" s="196" t="s">
        <v>172</v>
      </c>
      <c r="E958" s="207" t="s">
        <v>32</v>
      </c>
      <c r="F958" s="208" t="s">
        <v>1428</v>
      </c>
      <c r="G958" s="206"/>
      <c r="H958" s="209">
        <v>20.69</v>
      </c>
      <c r="I958" s="210"/>
      <c r="J958" s="206"/>
      <c r="K958" s="206"/>
      <c r="L958" s="211"/>
      <c r="M958" s="212"/>
      <c r="N958" s="213"/>
      <c r="O958" s="213"/>
      <c r="P958" s="213"/>
      <c r="Q958" s="213"/>
      <c r="R958" s="213"/>
      <c r="S958" s="213"/>
      <c r="T958" s="214"/>
      <c r="AT958" s="215" t="s">
        <v>172</v>
      </c>
      <c r="AU958" s="215" t="s">
        <v>89</v>
      </c>
      <c r="AV958" s="14" t="s">
        <v>89</v>
      </c>
      <c r="AW958" s="14" t="s">
        <v>40</v>
      </c>
      <c r="AX958" s="14" t="s">
        <v>79</v>
      </c>
      <c r="AY958" s="215" t="s">
        <v>160</v>
      </c>
    </row>
    <row r="959" spans="2:51" s="14" customFormat="1" ht="11.25">
      <c r="B959" s="205"/>
      <c r="C959" s="206"/>
      <c r="D959" s="196" t="s">
        <v>172</v>
      </c>
      <c r="E959" s="207" t="s">
        <v>32</v>
      </c>
      <c r="F959" s="208" t="s">
        <v>1429</v>
      </c>
      <c r="G959" s="206"/>
      <c r="H959" s="209">
        <v>5.28</v>
      </c>
      <c r="I959" s="210"/>
      <c r="J959" s="206"/>
      <c r="K959" s="206"/>
      <c r="L959" s="211"/>
      <c r="M959" s="212"/>
      <c r="N959" s="213"/>
      <c r="O959" s="213"/>
      <c r="P959" s="213"/>
      <c r="Q959" s="213"/>
      <c r="R959" s="213"/>
      <c r="S959" s="213"/>
      <c r="T959" s="214"/>
      <c r="AT959" s="215" t="s">
        <v>172</v>
      </c>
      <c r="AU959" s="215" t="s">
        <v>89</v>
      </c>
      <c r="AV959" s="14" t="s">
        <v>89</v>
      </c>
      <c r="AW959" s="14" t="s">
        <v>40</v>
      </c>
      <c r="AX959" s="14" t="s">
        <v>79</v>
      </c>
      <c r="AY959" s="215" t="s">
        <v>160</v>
      </c>
    </row>
    <row r="960" spans="2:51" s="14" customFormat="1" ht="11.25">
      <c r="B960" s="205"/>
      <c r="C960" s="206"/>
      <c r="D960" s="196" t="s">
        <v>172</v>
      </c>
      <c r="E960" s="207" t="s">
        <v>32</v>
      </c>
      <c r="F960" s="208" t="s">
        <v>1430</v>
      </c>
      <c r="G960" s="206"/>
      <c r="H960" s="209">
        <v>18.22</v>
      </c>
      <c r="I960" s="210"/>
      <c r="J960" s="206"/>
      <c r="K960" s="206"/>
      <c r="L960" s="211"/>
      <c r="M960" s="212"/>
      <c r="N960" s="213"/>
      <c r="O960" s="213"/>
      <c r="P960" s="213"/>
      <c r="Q960" s="213"/>
      <c r="R960" s="213"/>
      <c r="S960" s="213"/>
      <c r="T960" s="214"/>
      <c r="AT960" s="215" t="s">
        <v>172</v>
      </c>
      <c r="AU960" s="215" t="s">
        <v>89</v>
      </c>
      <c r="AV960" s="14" t="s">
        <v>89</v>
      </c>
      <c r="AW960" s="14" t="s">
        <v>40</v>
      </c>
      <c r="AX960" s="14" t="s">
        <v>79</v>
      </c>
      <c r="AY960" s="215" t="s">
        <v>160</v>
      </c>
    </row>
    <row r="961" spans="2:51" s="14" customFormat="1" ht="11.25">
      <c r="B961" s="205"/>
      <c r="C961" s="206"/>
      <c r="D961" s="196" t="s">
        <v>172</v>
      </c>
      <c r="E961" s="207" t="s">
        <v>32</v>
      </c>
      <c r="F961" s="208" t="s">
        <v>1431</v>
      </c>
      <c r="G961" s="206"/>
      <c r="H961" s="209">
        <v>17.77</v>
      </c>
      <c r="I961" s="210"/>
      <c r="J961" s="206"/>
      <c r="K961" s="206"/>
      <c r="L961" s="211"/>
      <c r="M961" s="212"/>
      <c r="N961" s="213"/>
      <c r="O961" s="213"/>
      <c r="P961" s="213"/>
      <c r="Q961" s="213"/>
      <c r="R961" s="213"/>
      <c r="S961" s="213"/>
      <c r="T961" s="214"/>
      <c r="AT961" s="215" t="s">
        <v>172</v>
      </c>
      <c r="AU961" s="215" t="s">
        <v>89</v>
      </c>
      <c r="AV961" s="14" t="s">
        <v>89</v>
      </c>
      <c r="AW961" s="14" t="s">
        <v>40</v>
      </c>
      <c r="AX961" s="14" t="s">
        <v>79</v>
      </c>
      <c r="AY961" s="215" t="s">
        <v>160</v>
      </c>
    </row>
    <row r="962" spans="2:51" s="14" customFormat="1" ht="11.25">
      <c r="B962" s="205"/>
      <c r="C962" s="206"/>
      <c r="D962" s="196" t="s">
        <v>172</v>
      </c>
      <c r="E962" s="207" t="s">
        <v>32</v>
      </c>
      <c r="F962" s="208" t="s">
        <v>1432</v>
      </c>
      <c r="G962" s="206"/>
      <c r="H962" s="209">
        <v>17.64</v>
      </c>
      <c r="I962" s="210"/>
      <c r="J962" s="206"/>
      <c r="K962" s="206"/>
      <c r="L962" s="211"/>
      <c r="M962" s="212"/>
      <c r="N962" s="213"/>
      <c r="O962" s="213"/>
      <c r="P962" s="213"/>
      <c r="Q962" s="213"/>
      <c r="R962" s="213"/>
      <c r="S962" s="213"/>
      <c r="T962" s="214"/>
      <c r="AT962" s="215" t="s">
        <v>172</v>
      </c>
      <c r="AU962" s="215" t="s">
        <v>89</v>
      </c>
      <c r="AV962" s="14" t="s">
        <v>89</v>
      </c>
      <c r="AW962" s="14" t="s">
        <v>40</v>
      </c>
      <c r="AX962" s="14" t="s">
        <v>79</v>
      </c>
      <c r="AY962" s="215" t="s">
        <v>160</v>
      </c>
    </row>
    <row r="963" spans="2:51" s="14" customFormat="1" ht="11.25">
      <c r="B963" s="205"/>
      <c r="C963" s="206"/>
      <c r="D963" s="196" t="s">
        <v>172</v>
      </c>
      <c r="E963" s="207" t="s">
        <v>32</v>
      </c>
      <c r="F963" s="208" t="s">
        <v>1433</v>
      </c>
      <c r="G963" s="206"/>
      <c r="H963" s="209">
        <v>17.41</v>
      </c>
      <c r="I963" s="210"/>
      <c r="J963" s="206"/>
      <c r="K963" s="206"/>
      <c r="L963" s="211"/>
      <c r="M963" s="212"/>
      <c r="N963" s="213"/>
      <c r="O963" s="213"/>
      <c r="P963" s="213"/>
      <c r="Q963" s="213"/>
      <c r="R963" s="213"/>
      <c r="S963" s="213"/>
      <c r="T963" s="214"/>
      <c r="AT963" s="215" t="s">
        <v>172</v>
      </c>
      <c r="AU963" s="215" t="s">
        <v>89</v>
      </c>
      <c r="AV963" s="14" t="s">
        <v>89</v>
      </c>
      <c r="AW963" s="14" t="s">
        <v>40</v>
      </c>
      <c r="AX963" s="14" t="s">
        <v>79</v>
      </c>
      <c r="AY963" s="215" t="s">
        <v>160</v>
      </c>
    </row>
    <row r="964" spans="2:51" s="14" customFormat="1" ht="11.25">
      <c r="B964" s="205"/>
      <c r="C964" s="206"/>
      <c r="D964" s="196" t="s">
        <v>172</v>
      </c>
      <c r="E964" s="207" t="s">
        <v>32</v>
      </c>
      <c r="F964" s="208" t="s">
        <v>1434</v>
      </c>
      <c r="G964" s="206"/>
      <c r="H964" s="209">
        <v>17.57</v>
      </c>
      <c r="I964" s="210"/>
      <c r="J964" s="206"/>
      <c r="K964" s="206"/>
      <c r="L964" s="211"/>
      <c r="M964" s="212"/>
      <c r="N964" s="213"/>
      <c r="O964" s="213"/>
      <c r="P964" s="213"/>
      <c r="Q964" s="213"/>
      <c r="R964" s="213"/>
      <c r="S964" s="213"/>
      <c r="T964" s="214"/>
      <c r="AT964" s="215" t="s">
        <v>172</v>
      </c>
      <c r="AU964" s="215" t="s">
        <v>89</v>
      </c>
      <c r="AV964" s="14" t="s">
        <v>89</v>
      </c>
      <c r="AW964" s="14" t="s">
        <v>40</v>
      </c>
      <c r="AX964" s="14" t="s">
        <v>79</v>
      </c>
      <c r="AY964" s="215" t="s">
        <v>160</v>
      </c>
    </row>
    <row r="965" spans="2:51" s="14" customFormat="1" ht="11.25">
      <c r="B965" s="205"/>
      <c r="C965" s="206"/>
      <c r="D965" s="196" t="s">
        <v>172</v>
      </c>
      <c r="E965" s="207" t="s">
        <v>32</v>
      </c>
      <c r="F965" s="208" t="s">
        <v>1435</v>
      </c>
      <c r="G965" s="206"/>
      <c r="H965" s="209">
        <v>17.47</v>
      </c>
      <c r="I965" s="210"/>
      <c r="J965" s="206"/>
      <c r="K965" s="206"/>
      <c r="L965" s="211"/>
      <c r="M965" s="212"/>
      <c r="N965" s="213"/>
      <c r="O965" s="213"/>
      <c r="P965" s="213"/>
      <c r="Q965" s="213"/>
      <c r="R965" s="213"/>
      <c r="S965" s="213"/>
      <c r="T965" s="214"/>
      <c r="AT965" s="215" t="s">
        <v>172</v>
      </c>
      <c r="AU965" s="215" t="s">
        <v>89</v>
      </c>
      <c r="AV965" s="14" t="s">
        <v>89</v>
      </c>
      <c r="AW965" s="14" t="s">
        <v>40</v>
      </c>
      <c r="AX965" s="14" t="s">
        <v>79</v>
      </c>
      <c r="AY965" s="215" t="s">
        <v>160</v>
      </c>
    </row>
    <row r="966" spans="2:51" s="14" customFormat="1" ht="11.25">
      <c r="B966" s="205"/>
      <c r="C966" s="206"/>
      <c r="D966" s="196" t="s">
        <v>172</v>
      </c>
      <c r="E966" s="207" t="s">
        <v>32</v>
      </c>
      <c r="F966" s="208" t="s">
        <v>1436</v>
      </c>
      <c r="G966" s="206"/>
      <c r="H966" s="209">
        <v>17.45</v>
      </c>
      <c r="I966" s="210"/>
      <c r="J966" s="206"/>
      <c r="K966" s="206"/>
      <c r="L966" s="211"/>
      <c r="M966" s="212"/>
      <c r="N966" s="213"/>
      <c r="O966" s="213"/>
      <c r="P966" s="213"/>
      <c r="Q966" s="213"/>
      <c r="R966" s="213"/>
      <c r="S966" s="213"/>
      <c r="T966" s="214"/>
      <c r="AT966" s="215" t="s">
        <v>172</v>
      </c>
      <c r="AU966" s="215" t="s">
        <v>89</v>
      </c>
      <c r="AV966" s="14" t="s">
        <v>89</v>
      </c>
      <c r="AW966" s="14" t="s">
        <v>40</v>
      </c>
      <c r="AX966" s="14" t="s">
        <v>79</v>
      </c>
      <c r="AY966" s="215" t="s">
        <v>160</v>
      </c>
    </row>
    <row r="967" spans="2:51" s="14" customFormat="1" ht="11.25">
      <c r="B967" s="205"/>
      <c r="C967" s="206"/>
      <c r="D967" s="196" t="s">
        <v>172</v>
      </c>
      <c r="E967" s="207" t="s">
        <v>32</v>
      </c>
      <c r="F967" s="208" t="s">
        <v>1437</v>
      </c>
      <c r="G967" s="206"/>
      <c r="H967" s="209">
        <v>17.45</v>
      </c>
      <c r="I967" s="210"/>
      <c r="J967" s="206"/>
      <c r="K967" s="206"/>
      <c r="L967" s="211"/>
      <c r="M967" s="212"/>
      <c r="N967" s="213"/>
      <c r="O967" s="213"/>
      <c r="P967" s="213"/>
      <c r="Q967" s="213"/>
      <c r="R967" s="213"/>
      <c r="S967" s="213"/>
      <c r="T967" s="214"/>
      <c r="AT967" s="215" t="s">
        <v>172</v>
      </c>
      <c r="AU967" s="215" t="s">
        <v>89</v>
      </c>
      <c r="AV967" s="14" t="s">
        <v>89</v>
      </c>
      <c r="AW967" s="14" t="s">
        <v>40</v>
      </c>
      <c r="AX967" s="14" t="s">
        <v>79</v>
      </c>
      <c r="AY967" s="215" t="s">
        <v>160</v>
      </c>
    </row>
    <row r="968" spans="2:51" s="14" customFormat="1" ht="11.25">
      <c r="B968" s="205"/>
      <c r="C968" s="206"/>
      <c r="D968" s="196" t="s">
        <v>172</v>
      </c>
      <c r="E968" s="207" t="s">
        <v>32</v>
      </c>
      <c r="F968" s="208" t="s">
        <v>1438</v>
      </c>
      <c r="G968" s="206"/>
      <c r="H968" s="209">
        <v>17.45</v>
      </c>
      <c r="I968" s="210"/>
      <c r="J968" s="206"/>
      <c r="K968" s="206"/>
      <c r="L968" s="211"/>
      <c r="M968" s="212"/>
      <c r="N968" s="213"/>
      <c r="O968" s="213"/>
      <c r="P968" s="213"/>
      <c r="Q968" s="213"/>
      <c r="R968" s="213"/>
      <c r="S968" s="213"/>
      <c r="T968" s="214"/>
      <c r="AT968" s="215" t="s">
        <v>172</v>
      </c>
      <c r="AU968" s="215" t="s">
        <v>89</v>
      </c>
      <c r="AV968" s="14" t="s">
        <v>89</v>
      </c>
      <c r="AW968" s="14" t="s">
        <v>40</v>
      </c>
      <c r="AX968" s="14" t="s">
        <v>79</v>
      </c>
      <c r="AY968" s="215" t="s">
        <v>160</v>
      </c>
    </row>
    <row r="969" spans="2:51" s="14" customFormat="1" ht="11.25">
      <c r="B969" s="205"/>
      <c r="C969" s="206"/>
      <c r="D969" s="196" t="s">
        <v>172</v>
      </c>
      <c r="E969" s="207" t="s">
        <v>32</v>
      </c>
      <c r="F969" s="208" t="s">
        <v>1439</v>
      </c>
      <c r="G969" s="206"/>
      <c r="H969" s="209">
        <v>17.49</v>
      </c>
      <c r="I969" s="210"/>
      <c r="J969" s="206"/>
      <c r="K969" s="206"/>
      <c r="L969" s="211"/>
      <c r="M969" s="212"/>
      <c r="N969" s="213"/>
      <c r="O969" s="213"/>
      <c r="P969" s="213"/>
      <c r="Q969" s="213"/>
      <c r="R969" s="213"/>
      <c r="S969" s="213"/>
      <c r="T969" s="214"/>
      <c r="AT969" s="215" t="s">
        <v>172</v>
      </c>
      <c r="AU969" s="215" t="s">
        <v>89</v>
      </c>
      <c r="AV969" s="14" t="s">
        <v>89</v>
      </c>
      <c r="AW969" s="14" t="s">
        <v>40</v>
      </c>
      <c r="AX969" s="14" t="s">
        <v>79</v>
      </c>
      <c r="AY969" s="215" t="s">
        <v>160</v>
      </c>
    </row>
    <row r="970" spans="2:51" s="14" customFormat="1" ht="11.25">
      <c r="B970" s="205"/>
      <c r="C970" s="206"/>
      <c r="D970" s="196" t="s">
        <v>172</v>
      </c>
      <c r="E970" s="207" t="s">
        <v>32</v>
      </c>
      <c r="F970" s="208" t="s">
        <v>1440</v>
      </c>
      <c r="G970" s="206"/>
      <c r="H970" s="209">
        <v>17.43</v>
      </c>
      <c r="I970" s="210"/>
      <c r="J970" s="206"/>
      <c r="K970" s="206"/>
      <c r="L970" s="211"/>
      <c r="M970" s="212"/>
      <c r="N970" s="213"/>
      <c r="O970" s="213"/>
      <c r="P970" s="213"/>
      <c r="Q970" s="213"/>
      <c r="R970" s="213"/>
      <c r="S970" s="213"/>
      <c r="T970" s="214"/>
      <c r="AT970" s="215" t="s">
        <v>172</v>
      </c>
      <c r="AU970" s="215" t="s">
        <v>89</v>
      </c>
      <c r="AV970" s="14" t="s">
        <v>89</v>
      </c>
      <c r="AW970" s="14" t="s">
        <v>40</v>
      </c>
      <c r="AX970" s="14" t="s">
        <v>79</v>
      </c>
      <c r="AY970" s="215" t="s">
        <v>160</v>
      </c>
    </row>
    <row r="971" spans="2:51" s="14" customFormat="1" ht="11.25">
      <c r="B971" s="205"/>
      <c r="C971" s="206"/>
      <c r="D971" s="196" t="s">
        <v>172</v>
      </c>
      <c r="E971" s="207" t="s">
        <v>32</v>
      </c>
      <c r="F971" s="208" t="s">
        <v>1441</v>
      </c>
      <c r="G971" s="206"/>
      <c r="H971" s="209">
        <v>9.63</v>
      </c>
      <c r="I971" s="210"/>
      <c r="J971" s="206"/>
      <c r="K971" s="206"/>
      <c r="L971" s="211"/>
      <c r="M971" s="212"/>
      <c r="N971" s="213"/>
      <c r="O971" s="213"/>
      <c r="P971" s="213"/>
      <c r="Q971" s="213"/>
      <c r="R971" s="213"/>
      <c r="S971" s="213"/>
      <c r="T971" s="214"/>
      <c r="AT971" s="215" t="s">
        <v>172</v>
      </c>
      <c r="AU971" s="215" t="s">
        <v>89</v>
      </c>
      <c r="AV971" s="14" t="s">
        <v>89</v>
      </c>
      <c r="AW971" s="14" t="s">
        <v>40</v>
      </c>
      <c r="AX971" s="14" t="s">
        <v>79</v>
      </c>
      <c r="AY971" s="215" t="s">
        <v>160</v>
      </c>
    </row>
    <row r="972" spans="2:51" s="14" customFormat="1" ht="11.25">
      <c r="B972" s="205"/>
      <c r="C972" s="206"/>
      <c r="D972" s="196" t="s">
        <v>172</v>
      </c>
      <c r="E972" s="207" t="s">
        <v>32</v>
      </c>
      <c r="F972" s="208" t="s">
        <v>1442</v>
      </c>
      <c r="G972" s="206"/>
      <c r="H972" s="209">
        <v>13.2</v>
      </c>
      <c r="I972" s="210"/>
      <c r="J972" s="206"/>
      <c r="K972" s="206"/>
      <c r="L972" s="211"/>
      <c r="M972" s="212"/>
      <c r="N972" s="213"/>
      <c r="O972" s="213"/>
      <c r="P972" s="213"/>
      <c r="Q972" s="213"/>
      <c r="R972" s="213"/>
      <c r="S972" s="213"/>
      <c r="T972" s="214"/>
      <c r="AT972" s="215" t="s">
        <v>172</v>
      </c>
      <c r="AU972" s="215" t="s">
        <v>89</v>
      </c>
      <c r="AV972" s="14" t="s">
        <v>89</v>
      </c>
      <c r="AW972" s="14" t="s">
        <v>40</v>
      </c>
      <c r="AX972" s="14" t="s">
        <v>79</v>
      </c>
      <c r="AY972" s="215" t="s">
        <v>160</v>
      </c>
    </row>
    <row r="973" spans="2:51" s="14" customFormat="1" ht="11.25">
      <c r="B973" s="205"/>
      <c r="C973" s="206"/>
      <c r="D973" s="196" t="s">
        <v>172</v>
      </c>
      <c r="E973" s="207" t="s">
        <v>32</v>
      </c>
      <c r="F973" s="208" t="s">
        <v>1443</v>
      </c>
      <c r="G973" s="206"/>
      <c r="H973" s="209">
        <v>18.7</v>
      </c>
      <c r="I973" s="210"/>
      <c r="J973" s="206"/>
      <c r="K973" s="206"/>
      <c r="L973" s="211"/>
      <c r="M973" s="212"/>
      <c r="N973" s="213"/>
      <c r="O973" s="213"/>
      <c r="P973" s="213"/>
      <c r="Q973" s="213"/>
      <c r="R973" s="213"/>
      <c r="S973" s="213"/>
      <c r="T973" s="214"/>
      <c r="AT973" s="215" t="s">
        <v>172</v>
      </c>
      <c r="AU973" s="215" t="s">
        <v>89</v>
      </c>
      <c r="AV973" s="14" t="s">
        <v>89</v>
      </c>
      <c r="AW973" s="14" t="s">
        <v>40</v>
      </c>
      <c r="AX973" s="14" t="s">
        <v>79</v>
      </c>
      <c r="AY973" s="215" t="s">
        <v>160</v>
      </c>
    </row>
    <row r="974" spans="2:51" s="14" customFormat="1" ht="11.25">
      <c r="B974" s="205"/>
      <c r="C974" s="206"/>
      <c r="D974" s="196" t="s">
        <v>172</v>
      </c>
      <c r="E974" s="207" t="s">
        <v>32</v>
      </c>
      <c r="F974" s="208" t="s">
        <v>1444</v>
      </c>
      <c r="G974" s="206"/>
      <c r="H974" s="209">
        <v>9.7</v>
      </c>
      <c r="I974" s="210"/>
      <c r="J974" s="206"/>
      <c r="K974" s="206"/>
      <c r="L974" s="211"/>
      <c r="M974" s="212"/>
      <c r="N974" s="213"/>
      <c r="O974" s="213"/>
      <c r="P974" s="213"/>
      <c r="Q974" s="213"/>
      <c r="R974" s="213"/>
      <c r="S974" s="213"/>
      <c r="T974" s="214"/>
      <c r="AT974" s="215" t="s">
        <v>172</v>
      </c>
      <c r="AU974" s="215" t="s">
        <v>89</v>
      </c>
      <c r="AV974" s="14" t="s">
        <v>89</v>
      </c>
      <c r="AW974" s="14" t="s">
        <v>40</v>
      </c>
      <c r="AX974" s="14" t="s">
        <v>79</v>
      </c>
      <c r="AY974" s="215" t="s">
        <v>160</v>
      </c>
    </row>
    <row r="975" spans="2:51" s="14" customFormat="1" ht="11.25">
      <c r="B975" s="205"/>
      <c r="C975" s="206"/>
      <c r="D975" s="196" t="s">
        <v>172</v>
      </c>
      <c r="E975" s="207" t="s">
        <v>32</v>
      </c>
      <c r="F975" s="208" t="s">
        <v>1445</v>
      </c>
      <c r="G975" s="206"/>
      <c r="H975" s="209">
        <v>9.54</v>
      </c>
      <c r="I975" s="210"/>
      <c r="J975" s="206"/>
      <c r="K975" s="206"/>
      <c r="L975" s="211"/>
      <c r="M975" s="212"/>
      <c r="N975" s="213"/>
      <c r="O975" s="213"/>
      <c r="P975" s="213"/>
      <c r="Q975" s="213"/>
      <c r="R975" s="213"/>
      <c r="S975" s="213"/>
      <c r="T975" s="214"/>
      <c r="AT975" s="215" t="s">
        <v>172</v>
      </c>
      <c r="AU975" s="215" t="s">
        <v>89</v>
      </c>
      <c r="AV975" s="14" t="s">
        <v>89</v>
      </c>
      <c r="AW975" s="14" t="s">
        <v>40</v>
      </c>
      <c r="AX975" s="14" t="s">
        <v>79</v>
      </c>
      <c r="AY975" s="215" t="s">
        <v>160</v>
      </c>
    </row>
    <row r="976" spans="2:51" s="14" customFormat="1" ht="11.25">
      <c r="B976" s="205"/>
      <c r="C976" s="206"/>
      <c r="D976" s="196" t="s">
        <v>172</v>
      </c>
      <c r="E976" s="207" t="s">
        <v>32</v>
      </c>
      <c r="F976" s="208" t="s">
        <v>1446</v>
      </c>
      <c r="G976" s="206"/>
      <c r="H976" s="209">
        <v>11.2</v>
      </c>
      <c r="I976" s="210"/>
      <c r="J976" s="206"/>
      <c r="K976" s="206"/>
      <c r="L976" s="211"/>
      <c r="M976" s="212"/>
      <c r="N976" s="213"/>
      <c r="O976" s="213"/>
      <c r="P976" s="213"/>
      <c r="Q976" s="213"/>
      <c r="R976" s="213"/>
      <c r="S976" s="213"/>
      <c r="T976" s="214"/>
      <c r="AT976" s="215" t="s">
        <v>172</v>
      </c>
      <c r="AU976" s="215" t="s">
        <v>89</v>
      </c>
      <c r="AV976" s="14" t="s">
        <v>89</v>
      </c>
      <c r="AW976" s="14" t="s">
        <v>40</v>
      </c>
      <c r="AX976" s="14" t="s">
        <v>79</v>
      </c>
      <c r="AY976" s="215" t="s">
        <v>160</v>
      </c>
    </row>
    <row r="977" spans="2:51" s="15" customFormat="1" ht="11.25">
      <c r="B977" s="216"/>
      <c r="C977" s="217"/>
      <c r="D977" s="196" t="s">
        <v>172</v>
      </c>
      <c r="E977" s="218" t="s">
        <v>32</v>
      </c>
      <c r="F977" s="219" t="s">
        <v>177</v>
      </c>
      <c r="G977" s="217"/>
      <c r="H977" s="220">
        <v>393</v>
      </c>
      <c r="I977" s="221"/>
      <c r="J977" s="217"/>
      <c r="K977" s="217"/>
      <c r="L977" s="222"/>
      <c r="M977" s="223"/>
      <c r="N977" s="224"/>
      <c r="O977" s="224"/>
      <c r="P977" s="224"/>
      <c r="Q977" s="224"/>
      <c r="R977" s="224"/>
      <c r="S977" s="224"/>
      <c r="T977" s="225"/>
      <c r="AT977" s="226" t="s">
        <v>172</v>
      </c>
      <c r="AU977" s="226" t="s">
        <v>89</v>
      </c>
      <c r="AV977" s="15" t="s">
        <v>168</v>
      </c>
      <c r="AW977" s="15" t="s">
        <v>40</v>
      </c>
      <c r="AX977" s="15" t="s">
        <v>87</v>
      </c>
      <c r="AY977" s="226" t="s">
        <v>160</v>
      </c>
    </row>
    <row r="978" spans="1:65" s="2" customFormat="1" ht="16.5" customHeight="1">
      <c r="A978" s="37"/>
      <c r="B978" s="38"/>
      <c r="C978" s="176" t="s">
        <v>1447</v>
      </c>
      <c r="D978" s="176" t="s">
        <v>163</v>
      </c>
      <c r="E978" s="177" t="s">
        <v>1448</v>
      </c>
      <c r="F978" s="178" t="s">
        <v>1449</v>
      </c>
      <c r="G978" s="179" t="s">
        <v>259</v>
      </c>
      <c r="H978" s="180">
        <v>786</v>
      </c>
      <c r="I978" s="181"/>
      <c r="J978" s="182">
        <f>ROUND(I978*H978,2)</f>
        <v>0</v>
      </c>
      <c r="K978" s="178" t="s">
        <v>167</v>
      </c>
      <c r="L978" s="42"/>
      <c r="M978" s="183" t="s">
        <v>32</v>
      </c>
      <c r="N978" s="184" t="s">
        <v>50</v>
      </c>
      <c r="O978" s="67"/>
      <c r="P978" s="185">
        <f>O978*H978</f>
        <v>0</v>
      </c>
      <c r="Q978" s="185">
        <v>1E-05</v>
      </c>
      <c r="R978" s="185">
        <f>Q978*H978</f>
        <v>0.00786</v>
      </c>
      <c r="S978" s="185">
        <v>0</v>
      </c>
      <c r="T978" s="186">
        <f>S978*H978</f>
        <v>0</v>
      </c>
      <c r="U978" s="37"/>
      <c r="V978" s="37"/>
      <c r="W978" s="37"/>
      <c r="X978" s="37"/>
      <c r="Y978" s="37"/>
      <c r="Z978" s="37"/>
      <c r="AA978" s="37"/>
      <c r="AB978" s="37"/>
      <c r="AC978" s="37"/>
      <c r="AD978" s="37"/>
      <c r="AE978" s="37"/>
      <c r="AR978" s="187" t="s">
        <v>308</v>
      </c>
      <c r="AT978" s="187" t="s">
        <v>163</v>
      </c>
      <c r="AU978" s="187" t="s">
        <v>89</v>
      </c>
      <c r="AY978" s="19" t="s">
        <v>160</v>
      </c>
      <c r="BE978" s="188">
        <f>IF(N978="základní",J978,0)</f>
        <v>0</v>
      </c>
      <c r="BF978" s="188">
        <f>IF(N978="snížená",J978,0)</f>
        <v>0</v>
      </c>
      <c r="BG978" s="188">
        <f>IF(N978="zákl. přenesená",J978,0)</f>
        <v>0</v>
      </c>
      <c r="BH978" s="188">
        <f>IF(N978="sníž. přenesená",J978,0)</f>
        <v>0</v>
      </c>
      <c r="BI978" s="188">
        <f>IF(N978="nulová",J978,0)</f>
        <v>0</v>
      </c>
      <c r="BJ978" s="19" t="s">
        <v>87</v>
      </c>
      <c r="BK978" s="188">
        <f>ROUND(I978*H978,2)</f>
        <v>0</v>
      </c>
      <c r="BL978" s="19" t="s">
        <v>308</v>
      </c>
      <c r="BM978" s="187" t="s">
        <v>1450</v>
      </c>
    </row>
    <row r="979" spans="1:47" s="2" customFormat="1" ht="11.25">
      <c r="A979" s="37"/>
      <c r="B979" s="38"/>
      <c r="C979" s="39"/>
      <c r="D979" s="189" t="s">
        <v>170</v>
      </c>
      <c r="E979" s="39"/>
      <c r="F979" s="190" t="s">
        <v>1451</v>
      </c>
      <c r="G979" s="39"/>
      <c r="H979" s="39"/>
      <c r="I979" s="191"/>
      <c r="J979" s="39"/>
      <c r="K979" s="39"/>
      <c r="L979" s="42"/>
      <c r="M979" s="192"/>
      <c r="N979" s="193"/>
      <c r="O979" s="67"/>
      <c r="P979" s="67"/>
      <c r="Q979" s="67"/>
      <c r="R979" s="67"/>
      <c r="S979" s="67"/>
      <c r="T979" s="68"/>
      <c r="U979" s="37"/>
      <c r="V979" s="37"/>
      <c r="W979" s="37"/>
      <c r="X979" s="37"/>
      <c r="Y979" s="37"/>
      <c r="Z979" s="37"/>
      <c r="AA979" s="37"/>
      <c r="AB979" s="37"/>
      <c r="AC979" s="37"/>
      <c r="AD979" s="37"/>
      <c r="AE979" s="37"/>
      <c r="AT979" s="19" t="s">
        <v>170</v>
      </c>
      <c r="AU979" s="19" t="s">
        <v>89</v>
      </c>
    </row>
    <row r="980" spans="2:51" s="13" customFormat="1" ht="11.25">
      <c r="B980" s="194"/>
      <c r="C980" s="195"/>
      <c r="D980" s="196" t="s">
        <v>172</v>
      </c>
      <c r="E980" s="197" t="s">
        <v>32</v>
      </c>
      <c r="F980" s="198" t="s">
        <v>1452</v>
      </c>
      <c r="G980" s="195"/>
      <c r="H980" s="197" t="s">
        <v>32</v>
      </c>
      <c r="I980" s="199"/>
      <c r="J980" s="195"/>
      <c r="K980" s="195"/>
      <c r="L980" s="200"/>
      <c r="M980" s="201"/>
      <c r="N980" s="202"/>
      <c r="O980" s="202"/>
      <c r="P980" s="202"/>
      <c r="Q980" s="202"/>
      <c r="R980" s="202"/>
      <c r="S980" s="202"/>
      <c r="T980" s="203"/>
      <c r="AT980" s="204" t="s">
        <v>172</v>
      </c>
      <c r="AU980" s="204" t="s">
        <v>89</v>
      </c>
      <c r="AV980" s="13" t="s">
        <v>87</v>
      </c>
      <c r="AW980" s="13" t="s">
        <v>40</v>
      </c>
      <c r="AX980" s="13" t="s">
        <v>79</v>
      </c>
      <c r="AY980" s="204" t="s">
        <v>160</v>
      </c>
    </row>
    <row r="981" spans="2:51" s="14" customFormat="1" ht="11.25">
      <c r="B981" s="205"/>
      <c r="C981" s="206"/>
      <c r="D981" s="196" t="s">
        <v>172</v>
      </c>
      <c r="E981" s="207" t="s">
        <v>32</v>
      </c>
      <c r="F981" s="208" t="s">
        <v>1453</v>
      </c>
      <c r="G981" s="206"/>
      <c r="H981" s="209">
        <v>393</v>
      </c>
      <c r="I981" s="210"/>
      <c r="J981" s="206"/>
      <c r="K981" s="206"/>
      <c r="L981" s="211"/>
      <c r="M981" s="212"/>
      <c r="N981" s="213"/>
      <c r="O981" s="213"/>
      <c r="P981" s="213"/>
      <c r="Q981" s="213"/>
      <c r="R981" s="213"/>
      <c r="S981" s="213"/>
      <c r="T981" s="214"/>
      <c r="AT981" s="215" t="s">
        <v>172</v>
      </c>
      <c r="AU981" s="215" t="s">
        <v>89</v>
      </c>
      <c r="AV981" s="14" t="s">
        <v>89</v>
      </c>
      <c r="AW981" s="14" t="s">
        <v>40</v>
      </c>
      <c r="AX981" s="14" t="s">
        <v>79</v>
      </c>
      <c r="AY981" s="215" t="s">
        <v>160</v>
      </c>
    </row>
    <row r="982" spans="2:51" s="13" customFormat="1" ht="11.25">
      <c r="B982" s="194"/>
      <c r="C982" s="195"/>
      <c r="D982" s="196" t="s">
        <v>172</v>
      </c>
      <c r="E982" s="197" t="s">
        <v>32</v>
      </c>
      <c r="F982" s="198" t="s">
        <v>1454</v>
      </c>
      <c r="G982" s="195"/>
      <c r="H982" s="197" t="s">
        <v>32</v>
      </c>
      <c r="I982" s="199"/>
      <c r="J982" s="195"/>
      <c r="K982" s="195"/>
      <c r="L982" s="200"/>
      <c r="M982" s="201"/>
      <c r="N982" s="202"/>
      <c r="O982" s="202"/>
      <c r="P982" s="202"/>
      <c r="Q982" s="202"/>
      <c r="R982" s="202"/>
      <c r="S982" s="202"/>
      <c r="T982" s="203"/>
      <c r="AT982" s="204" t="s">
        <v>172</v>
      </c>
      <c r="AU982" s="204" t="s">
        <v>89</v>
      </c>
      <c r="AV982" s="13" t="s">
        <v>87</v>
      </c>
      <c r="AW982" s="13" t="s">
        <v>40</v>
      </c>
      <c r="AX982" s="13" t="s">
        <v>79</v>
      </c>
      <c r="AY982" s="204" t="s">
        <v>160</v>
      </c>
    </row>
    <row r="983" spans="2:51" s="14" customFormat="1" ht="11.25">
      <c r="B983" s="205"/>
      <c r="C983" s="206"/>
      <c r="D983" s="196" t="s">
        <v>172</v>
      </c>
      <c r="E983" s="207" t="s">
        <v>32</v>
      </c>
      <c r="F983" s="208" t="s">
        <v>1453</v>
      </c>
      <c r="G983" s="206"/>
      <c r="H983" s="209">
        <v>393</v>
      </c>
      <c r="I983" s="210"/>
      <c r="J983" s="206"/>
      <c r="K983" s="206"/>
      <c r="L983" s="211"/>
      <c r="M983" s="212"/>
      <c r="N983" s="213"/>
      <c r="O983" s="213"/>
      <c r="P983" s="213"/>
      <c r="Q983" s="213"/>
      <c r="R983" s="213"/>
      <c r="S983" s="213"/>
      <c r="T983" s="214"/>
      <c r="AT983" s="215" t="s">
        <v>172</v>
      </c>
      <c r="AU983" s="215" t="s">
        <v>89</v>
      </c>
      <c r="AV983" s="14" t="s">
        <v>89</v>
      </c>
      <c r="AW983" s="14" t="s">
        <v>40</v>
      </c>
      <c r="AX983" s="14" t="s">
        <v>79</v>
      </c>
      <c r="AY983" s="215" t="s">
        <v>160</v>
      </c>
    </row>
    <row r="984" spans="2:51" s="15" customFormat="1" ht="11.25">
      <c r="B984" s="216"/>
      <c r="C984" s="217"/>
      <c r="D984" s="196" t="s">
        <v>172</v>
      </c>
      <c r="E984" s="218" t="s">
        <v>32</v>
      </c>
      <c r="F984" s="219" t="s">
        <v>177</v>
      </c>
      <c r="G984" s="217"/>
      <c r="H984" s="220">
        <v>786</v>
      </c>
      <c r="I984" s="221"/>
      <c r="J984" s="217"/>
      <c r="K984" s="217"/>
      <c r="L984" s="222"/>
      <c r="M984" s="223"/>
      <c r="N984" s="224"/>
      <c r="O984" s="224"/>
      <c r="P984" s="224"/>
      <c r="Q984" s="224"/>
      <c r="R984" s="224"/>
      <c r="S984" s="224"/>
      <c r="T984" s="225"/>
      <c r="AT984" s="226" t="s">
        <v>172</v>
      </c>
      <c r="AU984" s="226" t="s">
        <v>89</v>
      </c>
      <c r="AV984" s="15" t="s">
        <v>168</v>
      </c>
      <c r="AW984" s="15" t="s">
        <v>40</v>
      </c>
      <c r="AX984" s="15" t="s">
        <v>87</v>
      </c>
      <c r="AY984" s="226" t="s">
        <v>160</v>
      </c>
    </row>
    <row r="985" spans="1:65" s="2" customFormat="1" ht="16.5" customHeight="1">
      <c r="A985" s="37"/>
      <c r="B985" s="38"/>
      <c r="C985" s="227" t="s">
        <v>1455</v>
      </c>
      <c r="D985" s="227" t="s">
        <v>178</v>
      </c>
      <c r="E985" s="228" t="s">
        <v>1456</v>
      </c>
      <c r="F985" s="229" t="s">
        <v>1457</v>
      </c>
      <c r="G985" s="230" t="s">
        <v>259</v>
      </c>
      <c r="H985" s="231">
        <v>432.3</v>
      </c>
      <c r="I985" s="232"/>
      <c r="J985" s="233">
        <f>ROUND(I985*H985,2)</f>
        <v>0</v>
      </c>
      <c r="K985" s="229" t="s">
        <v>167</v>
      </c>
      <c r="L985" s="234"/>
      <c r="M985" s="235" t="s">
        <v>32</v>
      </c>
      <c r="N985" s="236" t="s">
        <v>50</v>
      </c>
      <c r="O985" s="67"/>
      <c r="P985" s="185">
        <f>O985*H985</f>
        <v>0</v>
      </c>
      <c r="Q985" s="185">
        <v>0.00012</v>
      </c>
      <c r="R985" s="185">
        <f>Q985*H985</f>
        <v>0.051876000000000005</v>
      </c>
      <c r="S985" s="185">
        <v>0</v>
      </c>
      <c r="T985" s="186">
        <f>S985*H985</f>
        <v>0</v>
      </c>
      <c r="U985" s="37"/>
      <c r="V985" s="37"/>
      <c r="W985" s="37"/>
      <c r="X985" s="37"/>
      <c r="Y985" s="37"/>
      <c r="Z985" s="37"/>
      <c r="AA985" s="37"/>
      <c r="AB985" s="37"/>
      <c r="AC985" s="37"/>
      <c r="AD985" s="37"/>
      <c r="AE985" s="37"/>
      <c r="AR985" s="187" t="s">
        <v>467</v>
      </c>
      <c r="AT985" s="187" t="s">
        <v>178</v>
      </c>
      <c r="AU985" s="187" t="s">
        <v>89</v>
      </c>
      <c r="AY985" s="19" t="s">
        <v>160</v>
      </c>
      <c r="BE985" s="188">
        <f>IF(N985="základní",J985,0)</f>
        <v>0</v>
      </c>
      <c r="BF985" s="188">
        <f>IF(N985="snížená",J985,0)</f>
        <v>0</v>
      </c>
      <c r="BG985" s="188">
        <f>IF(N985="zákl. přenesená",J985,0)</f>
        <v>0</v>
      </c>
      <c r="BH985" s="188">
        <f>IF(N985="sníž. přenesená",J985,0)</f>
        <v>0</v>
      </c>
      <c r="BI985" s="188">
        <f>IF(N985="nulová",J985,0)</f>
        <v>0</v>
      </c>
      <c r="BJ985" s="19" t="s">
        <v>87</v>
      </c>
      <c r="BK985" s="188">
        <f>ROUND(I985*H985,2)</f>
        <v>0</v>
      </c>
      <c r="BL985" s="19" t="s">
        <v>308</v>
      </c>
      <c r="BM985" s="187" t="s">
        <v>1458</v>
      </c>
    </row>
    <row r="986" spans="2:51" s="14" customFormat="1" ht="11.25">
      <c r="B986" s="205"/>
      <c r="C986" s="206"/>
      <c r="D986" s="196" t="s">
        <v>172</v>
      </c>
      <c r="E986" s="206"/>
      <c r="F986" s="208" t="s">
        <v>1459</v>
      </c>
      <c r="G986" s="206"/>
      <c r="H986" s="209">
        <v>432.3</v>
      </c>
      <c r="I986" s="210"/>
      <c r="J986" s="206"/>
      <c r="K986" s="206"/>
      <c r="L986" s="211"/>
      <c r="M986" s="212"/>
      <c r="N986" s="213"/>
      <c r="O986" s="213"/>
      <c r="P986" s="213"/>
      <c r="Q986" s="213"/>
      <c r="R986" s="213"/>
      <c r="S986" s="213"/>
      <c r="T986" s="214"/>
      <c r="AT986" s="215" t="s">
        <v>172</v>
      </c>
      <c r="AU986" s="215" t="s">
        <v>89</v>
      </c>
      <c r="AV986" s="14" t="s">
        <v>89</v>
      </c>
      <c r="AW986" s="14" t="s">
        <v>4</v>
      </c>
      <c r="AX986" s="14" t="s">
        <v>87</v>
      </c>
      <c r="AY986" s="215" t="s">
        <v>160</v>
      </c>
    </row>
    <row r="987" spans="1:65" s="2" customFormat="1" ht="16.5" customHeight="1">
      <c r="A987" s="37"/>
      <c r="B987" s="38"/>
      <c r="C987" s="227" t="s">
        <v>1460</v>
      </c>
      <c r="D987" s="227" t="s">
        <v>178</v>
      </c>
      <c r="E987" s="228" t="s">
        <v>1461</v>
      </c>
      <c r="F987" s="229" t="s">
        <v>1462</v>
      </c>
      <c r="G987" s="230" t="s">
        <v>259</v>
      </c>
      <c r="H987" s="231">
        <v>432.3</v>
      </c>
      <c r="I987" s="232"/>
      <c r="J987" s="233">
        <f>ROUND(I987*H987,2)</f>
        <v>0</v>
      </c>
      <c r="K987" s="229" t="s">
        <v>484</v>
      </c>
      <c r="L987" s="234"/>
      <c r="M987" s="235" t="s">
        <v>32</v>
      </c>
      <c r="N987" s="236" t="s">
        <v>50</v>
      </c>
      <c r="O987" s="67"/>
      <c r="P987" s="185">
        <f>O987*H987</f>
        <v>0</v>
      </c>
      <c r="Q987" s="185">
        <v>0.00015</v>
      </c>
      <c r="R987" s="185">
        <f>Q987*H987</f>
        <v>0.064845</v>
      </c>
      <c r="S987" s="185">
        <v>0</v>
      </c>
      <c r="T987" s="186">
        <f>S987*H987</f>
        <v>0</v>
      </c>
      <c r="U987" s="37"/>
      <c r="V987" s="37"/>
      <c r="W987" s="37"/>
      <c r="X987" s="37"/>
      <c r="Y987" s="37"/>
      <c r="Z987" s="37"/>
      <c r="AA987" s="37"/>
      <c r="AB987" s="37"/>
      <c r="AC987" s="37"/>
      <c r="AD987" s="37"/>
      <c r="AE987" s="37"/>
      <c r="AR987" s="187" t="s">
        <v>467</v>
      </c>
      <c r="AT987" s="187" t="s">
        <v>178</v>
      </c>
      <c r="AU987" s="187" t="s">
        <v>89</v>
      </c>
      <c r="AY987" s="19" t="s">
        <v>160</v>
      </c>
      <c r="BE987" s="188">
        <f>IF(N987="základní",J987,0)</f>
        <v>0</v>
      </c>
      <c r="BF987" s="188">
        <f>IF(N987="snížená",J987,0)</f>
        <v>0</v>
      </c>
      <c r="BG987" s="188">
        <f>IF(N987="zákl. přenesená",J987,0)</f>
        <v>0</v>
      </c>
      <c r="BH987" s="188">
        <f>IF(N987="sníž. přenesená",J987,0)</f>
        <v>0</v>
      </c>
      <c r="BI987" s="188">
        <f>IF(N987="nulová",J987,0)</f>
        <v>0</v>
      </c>
      <c r="BJ987" s="19" t="s">
        <v>87</v>
      </c>
      <c r="BK987" s="188">
        <f>ROUND(I987*H987,2)</f>
        <v>0</v>
      </c>
      <c r="BL987" s="19" t="s">
        <v>308</v>
      </c>
      <c r="BM987" s="187" t="s">
        <v>1463</v>
      </c>
    </row>
    <row r="988" spans="2:51" s="14" customFormat="1" ht="11.25">
      <c r="B988" s="205"/>
      <c r="C988" s="206"/>
      <c r="D988" s="196" t="s">
        <v>172</v>
      </c>
      <c r="E988" s="206"/>
      <c r="F988" s="208" t="s">
        <v>1459</v>
      </c>
      <c r="G988" s="206"/>
      <c r="H988" s="209">
        <v>432.3</v>
      </c>
      <c r="I988" s="210"/>
      <c r="J988" s="206"/>
      <c r="K988" s="206"/>
      <c r="L988" s="211"/>
      <c r="M988" s="212"/>
      <c r="N988" s="213"/>
      <c r="O988" s="213"/>
      <c r="P988" s="213"/>
      <c r="Q988" s="213"/>
      <c r="R988" s="213"/>
      <c r="S988" s="213"/>
      <c r="T988" s="214"/>
      <c r="AT988" s="215" t="s">
        <v>172</v>
      </c>
      <c r="AU988" s="215" t="s">
        <v>89</v>
      </c>
      <c r="AV988" s="14" t="s">
        <v>89</v>
      </c>
      <c r="AW988" s="14" t="s">
        <v>4</v>
      </c>
      <c r="AX988" s="14" t="s">
        <v>87</v>
      </c>
      <c r="AY988" s="215" t="s">
        <v>160</v>
      </c>
    </row>
    <row r="989" spans="1:65" s="2" customFormat="1" ht="16.5" customHeight="1">
      <c r="A989" s="37"/>
      <c r="B989" s="38"/>
      <c r="C989" s="176" t="s">
        <v>1464</v>
      </c>
      <c r="D989" s="176" t="s">
        <v>163</v>
      </c>
      <c r="E989" s="177" t="s">
        <v>1465</v>
      </c>
      <c r="F989" s="178" t="s">
        <v>1466</v>
      </c>
      <c r="G989" s="179" t="s">
        <v>199</v>
      </c>
      <c r="H989" s="180">
        <v>467.81</v>
      </c>
      <c r="I989" s="181"/>
      <c r="J989" s="182">
        <f>ROUND(I989*H989,2)</f>
        <v>0</v>
      </c>
      <c r="K989" s="178" t="s">
        <v>167</v>
      </c>
      <c r="L989" s="42"/>
      <c r="M989" s="183" t="s">
        <v>32</v>
      </c>
      <c r="N989" s="184" t="s">
        <v>50</v>
      </c>
      <c r="O989" s="67"/>
      <c r="P989" s="185">
        <f>O989*H989</f>
        <v>0</v>
      </c>
      <c r="Q989" s="185">
        <v>0</v>
      </c>
      <c r="R989" s="185">
        <f>Q989*H989</f>
        <v>0</v>
      </c>
      <c r="S989" s="185">
        <v>0.003</v>
      </c>
      <c r="T989" s="186">
        <f>S989*H989</f>
        <v>1.40343</v>
      </c>
      <c r="U989" s="37"/>
      <c r="V989" s="37"/>
      <c r="W989" s="37"/>
      <c r="X989" s="37"/>
      <c r="Y989" s="37"/>
      <c r="Z989" s="37"/>
      <c r="AA989" s="37"/>
      <c r="AB989" s="37"/>
      <c r="AC989" s="37"/>
      <c r="AD989" s="37"/>
      <c r="AE989" s="37"/>
      <c r="AR989" s="187" t="s">
        <v>308</v>
      </c>
      <c r="AT989" s="187" t="s">
        <v>163</v>
      </c>
      <c r="AU989" s="187" t="s">
        <v>89</v>
      </c>
      <c r="AY989" s="19" t="s">
        <v>160</v>
      </c>
      <c r="BE989" s="188">
        <f>IF(N989="základní",J989,0)</f>
        <v>0</v>
      </c>
      <c r="BF989" s="188">
        <f>IF(N989="snížená",J989,0)</f>
        <v>0</v>
      </c>
      <c r="BG989" s="188">
        <f>IF(N989="zákl. přenesená",J989,0)</f>
        <v>0</v>
      </c>
      <c r="BH989" s="188">
        <f>IF(N989="sníž. přenesená",J989,0)</f>
        <v>0</v>
      </c>
      <c r="BI989" s="188">
        <f>IF(N989="nulová",J989,0)</f>
        <v>0</v>
      </c>
      <c r="BJ989" s="19" t="s">
        <v>87</v>
      </c>
      <c r="BK989" s="188">
        <f>ROUND(I989*H989,2)</f>
        <v>0</v>
      </c>
      <c r="BL989" s="19" t="s">
        <v>308</v>
      </c>
      <c r="BM989" s="187" t="s">
        <v>1467</v>
      </c>
    </row>
    <row r="990" spans="1:47" s="2" customFormat="1" ht="11.25">
      <c r="A990" s="37"/>
      <c r="B990" s="38"/>
      <c r="C990" s="39"/>
      <c r="D990" s="189" t="s">
        <v>170</v>
      </c>
      <c r="E990" s="39"/>
      <c r="F990" s="190" t="s">
        <v>1468</v>
      </c>
      <c r="G990" s="39"/>
      <c r="H990" s="39"/>
      <c r="I990" s="191"/>
      <c r="J990" s="39"/>
      <c r="K990" s="39"/>
      <c r="L990" s="42"/>
      <c r="M990" s="192"/>
      <c r="N990" s="193"/>
      <c r="O990" s="67"/>
      <c r="P990" s="67"/>
      <c r="Q990" s="67"/>
      <c r="R990" s="67"/>
      <c r="S990" s="67"/>
      <c r="T990" s="68"/>
      <c r="U990" s="37"/>
      <c r="V990" s="37"/>
      <c r="W990" s="37"/>
      <c r="X990" s="37"/>
      <c r="Y990" s="37"/>
      <c r="Z990" s="37"/>
      <c r="AA990" s="37"/>
      <c r="AB990" s="37"/>
      <c r="AC990" s="37"/>
      <c r="AD990" s="37"/>
      <c r="AE990" s="37"/>
      <c r="AT990" s="19" t="s">
        <v>170</v>
      </c>
      <c r="AU990" s="19" t="s">
        <v>89</v>
      </c>
    </row>
    <row r="991" spans="2:51" s="13" customFormat="1" ht="11.25">
      <c r="B991" s="194"/>
      <c r="C991" s="195"/>
      <c r="D991" s="196" t="s">
        <v>172</v>
      </c>
      <c r="E991" s="197" t="s">
        <v>32</v>
      </c>
      <c r="F991" s="198" t="s">
        <v>1287</v>
      </c>
      <c r="G991" s="195"/>
      <c r="H991" s="197" t="s">
        <v>32</v>
      </c>
      <c r="I991" s="199"/>
      <c r="J991" s="195"/>
      <c r="K991" s="195"/>
      <c r="L991" s="200"/>
      <c r="M991" s="201"/>
      <c r="N991" s="202"/>
      <c r="O991" s="202"/>
      <c r="P991" s="202"/>
      <c r="Q991" s="202"/>
      <c r="R991" s="202"/>
      <c r="S991" s="202"/>
      <c r="T991" s="203"/>
      <c r="AT991" s="204" t="s">
        <v>172</v>
      </c>
      <c r="AU991" s="204" t="s">
        <v>89</v>
      </c>
      <c r="AV991" s="13" t="s">
        <v>87</v>
      </c>
      <c r="AW991" s="13" t="s">
        <v>40</v>
      </c>
      <c r="AX991" s="13" t="s">
        <v>79</v>
      </c>
      <c r="AY991" s="204" t="s">
        <v>160</v>
      </c>
    </row>
    <row r="992" spans="2:51" s="14" customFormat="1" ht="11.25">
      <c r="B992" s="205"/>
      <c r="C992" s="206"/>
      <c r="D992" s="196" t="s">
        <v>172</v>
      </c>
      <c r="E992" s="207" t="s">
        <v>32</v>
      </c>
      <c r="F992" s="208" t="s">
        <v>1469</v>
      </c>
      <c r="G992" s="206"/>
      <c r="H992" s="209">
        <v>339.69</v>
      </c>
      <c r="I992" s="210"/>
      <c r="J992" s="206"/>
      <c r="K992" s="206"/>
      <c r="L992" s="211"/>
      <c r="M992" s="212"/>
      <c r="N992" s="213"/>
      <c r="O992" s="213"/>
      <c r="P992" s="213"/>
      <c r="Q992" s="213"/>
      <c r="R992" s="213"/>
      <c r="S992" s="213"/>
      <c r="T992" s="214"/>
      <c r="AT992" s="215" t="s">
        <v>172</v>
      </c>
      <c r="AU992" s="215" t="s">
        <v>89</v>
      </c>
      <c r="AV992" s="14" t="s">
        <v>89</v>
      </c>
      <c r="AW992" s="14" t="s">
        <v>40</v>
      </c>
      <c r="AX992" s="14" t="s">
        <v>79</v>
      </c>
      <c r="AY992" s="215" t="s">
        <v>160</v>
      </c>
    </row>
    <row r="993" spans="2:51" s="14" customFormat="1" ht="11.25">
      <c r="B993" s="205"/>
      <c r="C993" s="206"/>
      <c r="D993" s="196" t="s">
        <v>172</v>
      </c>
      <c r="E993" s="207" t="s">
        <v>32</v>
      </c>
      <c r="F993" s="208" t="s">
        <v>1470</v>
      </c>
      <c r="G993" s="206"/>
      <c r="H993" s="209">
        <v>128.12</v>
      </c>
      <c r="I993" s="210"/>
      <c r="J993" s="206"/>
      <c r="K993" s="206"/>
      <c r="L993" s="211"/>
      <c r="M993" s="212"/>
      <c r="N993" s="213"/>
      <c r="O993" s="213"/>
      <c r="P993" s="213"/>
      <c r="Q993" s="213"/>
      <c r="R993" s="213"/>
      <c r="S993" s="213"/>
      <c r="T993" s="214"/>
      <c r="AT993" s="215" t="s">
        <v>172</v>
      </c>
      <c r="AU993" s="215" t="s">
        <v>89</v>
      </c>
      <c r="AV993" s="14" t="s">
        <v>89</v>
      </c>
      <c r="AW993" s="14" t="s">
        <v>40</v>
      </c>
      <c r="AX993" s="14" t="s">
        <v>79</v>
      </c>
      <c r="AY993" s="215" t="s">
        <v>160</v>
      </c>
    </row>
    <row r="994" spans="2:51" s="15" customFormat="1" ht="11.25">
      <c r="B994" s="216"/>
      <c r="C994" s="217"/>
      <c r="D994" s="196" t="s">
        <v>172</v>
      </c>
      <c r="E994" s="218" t="s">
        <v>32</v>
      </c>
      <c r="F994" s="219" t="s">
        <v>177</v>
      </c>
      <c r="G994" s="217"/>
      <c r="H994" s="220">
        <v>467.81</v>
      </c>
      <c r="I994" s="221"/>
      <c r="J994" s="217"/>
      <c r="K994" s="217"/>
      <c r="L994" s="222"/>
      <c r="M994" s="223"/>
      <c r="N994" s="224"/>
      <c r="O994" s="224"/>
      <c r="P994" s="224"/>
      <c r="Q994" s="224"/>
      <c r="R994" s="224"/>
      <c r="S994" s="224"/>
      <c r="T994" s="225"/>
      <c r="AT994" s="226" t="s">
        <v>172</v>
      </c>
      <c r="AU994" s="226" t="s">
        <v>89</v>
      </c>
      <c r="AV994" s="15" t="s">
        <v>168</v>
      </c>
      <c r="AW994" s="15" t="s">
        <v>40</v>
      </c>
      <c r="AX994" s="15" t="s">
        <v>87</v>
      </c>
      <c r="AY994" s="226" t="s">
        <v>160</v>
      </c>
    </row>
    <row r="995" spans="1:65" s="2" customFormat="1" ht="16.5" customHeight="1">
      <c r="A995" s="37"/>
      <c r="B995" s="38"/>
      <c r="C995" s="176" t="s">
        <v>1471</v>
      </c>
      <c r="D995" s="176" t="s">
        <v>163</v>
      </c>
      <c r="E995" s="177" t="s">
        <v>1472</v>
      </c>
      <c r="F995" s="178" t="s">
        <v>1473</v>
      </c>
      <c r="G995" s="179" t="s">
        <v>199</v>
      </c>
      <c r="H995" s="180">
        <v>141.034</v>
      </c>
      <c r="I995" s="181"/>
      <c r="J995" s="182">
        <f>ROUND(I995*H995,2)</f>
        <v>0</v>
      </c>
      <c r="K995" s="178" t="s">
        <v>167</v>
      </c>
      <c r="L995" s="42"/>
      <c r="M995" s="183" t="s">
        <v>32</v>
      </c>
      <c r="N995" s="184" t="s">
        <v>50</v>
      </c>
      <c r="O995" s="67"/>
      <c r="P995" s="185">
        <f>O995*H995</f>
        <v>0</v>
      </c>
      <c r="Q995" s="185">
        <v>0.0005</v>
      </c>
      <c r="R995" s="185">
        <f>Q995*H995</f>
        <v>0.070517</v>
      </c>
      <c r="S995" s="185">
        <v>0</v>
      </c>
      <c r="T995" s="186">
        <f>S995*H995</f>
        <v>0</v>
      </c>
      <c r="U995" s="37"/>
      <c r="V995" s="37"/>
      <c r="W995" s="37"/>
      <c r="X995" s="37"/>
      <c r="Y995" s="37"/>
      <c r="Z995" s="37"/>
      <c r="AA995" s="37"/>
      <c r="AB995" s="37"/>
      <c r="AC995" s="37"/>
      <c r="AD995" s="37"/>
      <c r="AE995" s="37"/>
      <c r="AR995" s="187" t="s">
        <v>308</v>
      </c>
      <c r="AT995" s="187" t="s">
        <v>163</v>
      </c>
      <c r="AU995" s="187" t="s">
        <v>89</v>
      </c>
      <c r="AY995" s="19" t="s">
        <v>160</v>
      </c>
      <c r="BE995" s="188">
        <f>IF(N995="základní",J995,0)</f>
        <v>0</v>
      </c>
      <c r="BF995" s="188">
        <f>IF(N995="snížená",J995,0)</f>
        <v>0</v>
      </c>
      <c r="BG995" s="188">
        <f>IF(N995="zákl. přenesená",J995,0)</f>
        <v>0</v>
      </c>
      <c r="BH995" s="188">
        <f>IF(N995="sníž. přenesená",J995,0)</f>
        <v>0</v>
      </c>
      <c r="BI995" s="188">
        <f>IF(N995="nulová",J995,0)</f>
        <v>0</v>
      </c>
      <c r="BJ995" s="19" t="s">
        <v>87</v>
      </c>
      <c r="BK995" s="188">
        <f>ROUND(I995*H995,2)</f>
        <v>0</v>
      </c>
      <c r="BL995" s="19" t="s">
        <v>308</v>
      </c>
      <c r="BM995" s="187" t="s">
        <v>1474</v>
      </c>
    </row>
    <row r="996" spans="1:47" s="2" customFormat="1" ht="11.25">
      <c r="A996" s="37"/>
      <c r="B996" s="38"/>
      <c r="C996" s="39"/>
      <c r="D996" s="189" t="s">
        <v>170</v>
      </c>
      <c r="E996" s="39"/>
      <c r="F996" s="190" t="s">
        <v>1475</v>
      </c>
      <c r="G996" s="39"/>
      <c r="H996" s="39"/>
      <c r="I996" s="191"/>
      <c r="J996" s="39"/>
      <c r="K996" s="39"/>
      <c r="L996" s="42"/>
      <c r="M996" s="192"/>
      <c r="N996" s="193"/>
      <c r="O996" s="67"/>
      <c r="P996" s="67"/>
      <c r="Q996" s="67"/>
      <c r="R996" s="67"/>
      <c r="S996" s="67"/>
      <c r="T996" s="68"/>
      <c r="U996" s="37"/>
      <c r="V996" s="37"/>
      <c r="W996" s="37"/>
      <c r="X996" s="37"/>
      <c r="Y996" s="37"/>
      <c r="Z996" s="37"/>
      <c r="AA996" s="37"/>
      <c r="AB996" s="37"/>
      <c r="AC996" s="37"/>
      <c r="AD996" s="37"/>
      <c r="AE996" s="37"/>
      <c r="AT996" s="19" t="s">
        <v>170</v>
      </c>
      <c r="AU996" s="19" t="s">
        <v>89</v>
      </c>
    </row>
    <row r="997" spans="2:51" s="13" customFormat="1" ht="11.25">
      <c r="B997" s="194"/>
      <c r="C997" s="195"/>
      <c r="D997" s="196" t="s">
        <v>172</v>
      </c>
      <c r="E997" s="197" t="s">
        <v>32</v>
      </c>
      <c r="F997" s="198" t="s">
        <v>1217</v>
      </c>
      <c r="G997" s="195"/>
      <c r="H997" s="197" t="s">
        <v>32</v>
      </c>
      <c r="I997" s="199"/>
      <c r="J997" s="195"/>
      <c r="K997" s="195"/>
      <c r="L997" s="200"/>
      <c r="M997" s="201"/>
      <c r="N997" s="202"/>
      <c r="O997" s="202"/>
      <c r="P997" s="202"/>
      <c r="Q997" s="202"/>
      <c r="R997" s="202"/>
      <c r="S997" s="202"/>
      <c r="T997" s="203"/>
      <c r="AT997" s="204" t="s">
        <v>172</v>
      </c>
      <c r="AU997" s="204" t="s">
        <v>89</v>
      </c>
      <c r="AV997" s="13" t="s">
        <v>87</v>
      </c>
      <c r="AW997" s="13" t="s">
        <v>40</v>
      </c>
      <c r="AX997" s="13" t="s">
        <v>79</v>
      </c>
      <c r="AY997" s="204" t="s">
        <v>160</v>
      </c>
    </row>
    <row r="998" spans="2:51" s="14" customFormat="1" ht="11.25">
      <c r="B998" s="205"/>
      <c r="C998" s="206"/>
      <c r="D998" s="196" t="s">
        <v>172</v>
      </c>
      <c r="E998" s="207" t="s">
        <v>32</v>
      </c>
      <c r="F998" s="208" t="s">
        <v>1476</v>
      </c>
      <c r="G998" s="206"/>
      <c r="H998" s="209">
        <v>10.2</v>
      </c>
      <c r="I998" s="210"/>
      <c r="J998" s="206"/>
      <c r="K998" s="206"/>
      <c r="L998" s="211"/>
      <c r="M998" s="212"/>
      <c r="N998" s="213"/>
      <c r="O998" s="213"/>
      <c r="P998" s="213"/>
      <c r="Q998" s="213"/>
      <c r="R998" s="213"/>
      <c r="S998" s="213"/>
      <c r="T998" s="214"/>
      <c r="AT998" s="215" t="s">
        <v>172</v>
      </c>
      <c r="AU998" s="215" t="s">
        <v>89</v>
      </c>
      <c r="AV998" s="14" t="s">
        <v>89</v>
      </c>
      <c r="AW998" s="14" t="s">
        <v>40</v>
      </c>
      <c r="AX998" s="14" t="s">
        <v>79</v>
      </c>
      <c r="AY998" s="215" t="s">
        <v>160</v>
      </c>
    </row>
    <row r="999" spans="2:51" s="14" customFormat="1" ht="11.25">
      <c r="B999" s="205"/>
      <c r="C999" s="206"/>
      <c r="D999" s="196" t="s">
        <v>172</v>
      </c>
      <c r="E999" s="207" t="s">
        <v>32</v>
      </c>
      <c r="F999" s="208" t="s">
        <v>1477</v>
      </c>
      <c r="G999" s="206"/>
      <c r="H999" s="209">
        <v>16.8</v>
      </c>
      <c r="I999" s="210"/>
      <c r="J999" s="206"/>
      <c r="K999" s="206"/>
      <c r="L999" s="211"/>
      <c r="M999" s="212"/>
      <c r="N999" s="213"/>
      <c r="O999" s="213"/>
      <c r="P999" s="213"/>
      <c r="Q999" s="213"/>
      <c r="R999" s="213"/>
      <c r="S999" s="213"/>
      <c r="T999" s="214"/>
      <c r="AT999" s="215" t="s">
        <v>172</v>
      </c>
      <c r="AU999" s="215" t="s">
        <v>89</v>
      </c>
      <c r="AV999" s="14" t="s">
        <v>89</v>
      </c>
      <c r="AW999" s="14" t="s">
        <v>40</v>
      </c>
      <c r="AX999" s="14" t="s">
        <v>79</v>
      </c>
      <c r="AY999" s="215" t="s">
        <v>160</v>
      </c>
    </row>
    <row r="1000" spans="2:51" s="14" customFormat="1" ht="11.25">
      <c r="B1000" s="205"/>
      <c r="C1000" s="206"/>
      <c r="D1000" s="196" t="s">
        <v>172</v>
      </c>
      <c r="E1000" s="207" t="s">
        <v>32</v>
      </c>
      <c r="F1000" s="208" t="s">
        <v>1478</v>
      </c>
      <c r="G1000" s="206"/>
      <c r="H1000" s="209">
        <v>106.6</v>
      </c>
      <c r="I1000" s="210"/>
      <c r="J1000" s="206"/>
      <c r="K1000" s="206"/>
      <c r="L1000" s="211"/>
      <c r="M1000" s="212"/>
      <c r="N1000" s="213"/>
      <c r="O1000" s="213"/>
      <c r="P1000" s="213"/>
      <c r="Q1000" s="213"/>
      <c r="R1000" s="213"/>
      <c r="S1000" s="213"/>
      <c r="T1000" s="214"/>
      <c r="AT1000" s="215" t="s">
        <v>172</v>
      </c>
      <c r="AU1000" s="215" t="s">
        <v>89</v>
      </c>
      <c r="AV1000" s="14" t="s">
        <v>89</v>
      </c>
      <c r="AW1000" s="14" t="s">
        <v>40</v>
      </c>
      <c r="AX1000" s="14" t="s">
        <v>79</v>
      </c>
      <c r="AY1000" s="215" t="s">
        <v>160</v>
      </c>
    </row>
    <row r="1001" spans="2:51" s="14" customFormat="1" ht="11.25">
      <c r="B1001" s="205"/>
      <c r="C1001" s="206"/>
      <c r="D1001" s="196" t="s">
        <v>172</v>
      </c>
      <c r="E1001" s="207" t="s">
        <v>32</v>
      </c>
      <c r="F1001" s="208" t="s">
        <v>1479</v>
      </c>
      <c r="G1001" s="206"/>
      <c r="H1001" s="209">
        <v>7.434</v>
      </c>
      <c r="I1001" s="210"/>
      <c r="J1001" s="206"/>
      <c r="K1001" s="206"/>
      <c r="L1001" s="211"/>
      <c r="M1001" s="212"/>
      <c r="N1001" s="213"/>
      <c r="O1001" s="213"/>
      <c r="P1001" s="213"/>
      <c r="Q1001" s="213"/>
      <c r="R1001" s="213"/>
      <c r="S1001" s="213"/>
      <c r="T1001" s="214"/>
      <c r="AT1001" s="215" t="s">
        <v>172</v>
      </c>
      <c r="AU1001" s="215" t="s">
        <v>89</v>
      </c>
      <c r="AV1001" s="14" t="s">
        <v>89</v>
      </c>
      <c r="AW1001" s="14" t="s">
        <v>40</v>
      </c>
      <c r="AX1001" s="14" t="s">
        <v>79</v>
      </c>
      <c r="AY1001" s="215" t="s">
        <v>160</v>
      </c>
    </row>
    <row r="1002" spans="2:51" s="15" customFormat="1" ht="11.25">
      <c r="B1002" s="216"/>
      <c r="C1002" s="217"/>
      <c r="D1002" s="196" t="s">
        <v>172</v>
      </c>
      <c r="E1002" s="218" t="s">
        <v>32</v>
      </c>
      <c r="F1002" s="219" t="s">
        <v>177</v>
      </c>
      <c r="G1002" s="217"/>
      <c r="H1002" s="220">
        <v>141.034</v>
      </c>
      <c r="I1002" s="221"/>
      <c r="J1002" s="217"/>
      <c r="K1002" s="217"/>
      <c r="L1002" s="222"/>
      <c r="M1002" s="223"/>
      <c r="N1002" s="224"/>
      <c r="O1002" s="224"/>
      <c r="P1002" s="224"/>
      <c r="Q1002" s="224"/>
      <c r="R1002" s="224"/>
      <c r="S1002" s="224"/>
      <c r="T1002" s="225"/>
      <c r="AT1002" s="226" t="s">
        <v>172</v>
      </c>
      <c r="AU1002" s="226" t="s">
        <v>89</v>
      </c>
      <c r="AV1002" s="15" t="s">
        <v>168</v>
      </c>
      <c r="AW1002" s="15" t="s">
        <v>40</v>
      </c>
      <c r="AX1002" s="15" t="s">
        <v>87</v>
      </c>
      <c r="AY1002" s="226" t="s">
        <v>160</v>
      </c>
    </row>
    <row r="1003" spans="1:65" s="2" customFormat="1" ht="16.5" customHeight="1">
      <c r="A1003" s="37"/>
      <c r="B1003" s="38"/>
      <c r="C1003" s="227" t="s">
        <v>1480</v>
      </c>
      <c r="D1003" s="227" t="s">
        <v>178</v>
      </c>
      <c r="E1003" s="228" t="s">
        <v>1481</v>
      </c>
      <c r="F1003" s="229" t="s">
        <v>1482</v>
      </c>
      <c r="G1003" s="230" t="s">
        <v>259</v>
      </c>
      <c r="H1003" s="231">
        <v>135</v>
      </c>
      <c r="I1003" s="232"/>
      <c r="J1003" s="233">
        <f>ROUND(I1003*H1003,2)</f>
        <v>0</v>
      </c>
      <c r="K1003" s="229" t="s">
        <v>484</v>
      </c>
      <c r="L1003" s="234"/>
      <c r="M1003" s="235" t="s">
        <v>32</v>
      </c>
      <c r="N1003" s="236" t="s">
        <v>50</v>
      </c>
      <c r="O1003" s="67"/>
      <c r="P1003" s="185">
        <f>O1003*H1003</f>
        <v>0</v>
      </c>
      <c r="Q1003" s="185">
        <v>0</v>
      </c>
      <c r="R1003" s="185">
        <f>Q1003*H1003</f>
        <v>0</v>
      </c>
      <c r="S1003" s="185">
        <v>0</v>
      </c>
      <c r="T1003" s="186">
        <f>S1003*H1003</f>
        <v>0</v>
      </c>
      <c r="U1003" s="37"/>
      <c r="V1003" s="37"/>
      <c r="W1003" s="37"/>
      <c r="X1003" s="37"/>
      <c r="Y1003" s="37"/>
      <c r="Z1003" s="37"/>
      <c r="AA1003" s="37"/>
      <c r="AB1003" s="37"/>
      <c r="AC1003" s="37"/>
      <c r="AD1003" s="37"/>
      <c r="AE1003" s="37"/>
      <c r="AR1003" s="187" t="s">
        <v>467</v>
      </c>
      <c r="AT1003" s="187" t="s">
        <v>178</v>
      </c>
      <c r="AU1003" s="187" t="s">
        <v>89</v>
      </c>
      <c r="AY1003" s="19" t="s">
        <v>160</v>
      </c>
      <c r="BE1003" s="188">
        <f>IF(N1003="základní",J1003,0)</f>
        <v>0</v>
      </c>
      <c r="BF1003" s="188">
        <f>IF(N1003="snížená",J1003,0)</f>
        <v>0</v>
      </c>
      <c r="BG1003" s="188">
        <f>IF(N1003="zákl. přenesená",J1003,0)</f>
        <v>0</v>
      </c>
      <c r="BH1003" s="188">
        <f>IF(N1003="sníž. přenesená",J1003,0)</f>
        <v>0</v>
      </c>
      <c r="BI1003" s="188">
        <f>IF(N1003="nulová",J1003,0)</f>
        <v>0</v>
      </c>
      <c r="BJ1003" s="19" t="s">
        <v>87</v>
      </c>
      <c r="BK1003" s="188">
        <f>ROUND(I1003*H1003,2)</f>
        <v>0</v>
      </c>
      <c r="BL1003" s="19" t="s">
        <v>308</v>
      </c>
      <c r="BM1003" s="187" t="s">
        <v>1483</v>
      </c>
    </row>
    <row r="1004" spans="2:51" s="14" customFormat="1" ht="11.25">
      <c r="B1004" s="205"/>
      <c r="C1004" s="206"/>
      <c r="D1004" s="196" t="s">
        <v>172</v>
      </c>
      <c r="E1004" s="207" t="s">
        <v>32</v>
      </c>
      <c r="F1004" s="208" t="s">
        <v>1484</v>
      </c>
      <c r="G1004" s="206"/>
      <c r="H1004" s="209">
        <v>135</v>
      </c>
      <c r="I1004" s="210"/>
      <c r="J1004" s="206"/>
      <c r="K1004" s="206"/>
      <c r="L1004" s="211"/>
      <c r="M1004" s="212"/>
      <c r="N1004" s="213"/>
      <c r="O1004" s="213"/>
      <c r="P1004" s="213"/>
      <c r="Q1004" s="213"/>
      <c r="R1004" s="213"/>
      <c r="S1004" s="213"/>
      <c r="T1004" s="214"/>
      <c r="AT1004" s="215" t="s">
        <v>172</v>
      </c>
      <c r="AU1004" s="215" t="s">
        <v>89</v>
      </c>
      <c r="AV1004" s="14" t="s">
        <v>89</v>
      </c>
      <c r="AW1004" s="14" t="s">
        <v>40</v>
      </c>
      <c r="AX1004" s="14" t="s">
        <v>87</v>
      </c>
      <c r="AY1004" s="215" t="s">
        <v>160</v>
      </c>
    </row>
    <row r="1005" spans="1:65" s="2" customFormat="1" ht="16.5" customHeight="1">
      <c r="A1005" s="37"/>
      <c r="B1005" s="38"/>
      <c r="C1005" s="227" t="s">
        <v>1485</v>
      </c>
      <c r="D1005" s="227" t="s">
        <v>178</v>
      </c>
      <c r="E1005" s="228" t="s">
        <v>1486</v>
      </c>
      <c r="F1005" s="229" t="s">
        <v>1487</v>
      </c>
      <c r="G1005" s="230" t="s">
        <v>259</v>
      </c>
      <c r="H1005" s="231">
        <v>82</v>
      </c>
      <c r="I1005" s="232"/>
      <c r="J1005" s="233">
        <f>ROUND(I1005*H1005,2)</f>
        <v>0</v>
      </c>
      <c r="K1005" s="229" t="s">
        <v>484</v>
      </c>
      <c r="L1005" s="234"/>
      <c r="M1005" s="235" t="s">
        <v>32</v>
      </c>
      <c r="N1005" s="236" t="s">
        <v>50</v>
      </c>
      <c r="O1005" s="67"/>
      <c r="P1005" s="185">
        <f>O1005*H1005</f>
        <v>0</v>
      </c>
      <c r="Q1005" s="185">
        <v>0</v>
      </c>
      <c r="R1005" s="185">
        <f>Q1005*H1005</f>
        <v>0</v>
      </c>
      <c r="S1005" s="185">
        <v>0</v>
      </c>
      <c r="T1005" s="186">
        <f>S1005*H1005</f>
        <v>0</v>
      </c>
      <c r="U1005" s="37"/>
      <c r="V1005" s="37"/>
      <c r="W1005" s="37"/>
      <c r="X1005" s="37"/>
      <c r="Y1005" s="37"/>
      <c r="Z1005" s="37"/>
      <c r="AA1005" s="37"/>
      <c r="AB1005" s="37"/>
      <c r="AC1005" s="37"/>
      <c r="AD1005" s="37"/>
      <c r="AE1005" s="37"/>
      <c r="AR1005" s="187" t="s">
        <v>467</v>
      </c>
      <c r="AT1005" s="187" t="s">
        <v>178</v>
      </c>
      <c r="AU1005" s="187" t="s">
        <v>89</v>
      </c>
      <c r="AY1005" s="19" t="s">
        <v>160</v>
      </c>
      <c r="BE1005" s="188">
        <f>IF(N1005="základní",J1005,0)</f>
        <v>0</v>
      </c>
      <c r="BF1005" s="188">
        <f>IF(N1005="snížená",J1005,0)</f>
        <v>0</v>
      </c>
      <c r="BG1005" s="188">
        <f>IF(N1005="zákl. přenesená",J1005,0)</f>
        <v>0</v>
      </c>
      <c r="BH1005" s="188">
        <f>IF(N1005="sníž. přenesená",J1005,0)</f>
        <v>0</v>
      </c>
      <c r="BI1005" s="188">
        <f>IF(N1005="nulová",J1005,0)</f>
        <v>0</v>
      </c>
      <c r="BJ1005" s="19" t="s">
        <v>87</v>
      </c>
      <c r="BK1005" s="188">
        <f>ROUND(I1005*H1005,2)</f>
        <v>0</v>
      </c>
      <c r="BL1005" s="19" t="s">
        <v>308</v>
      </c>
      <c r="BM1005" s="187" t="s">
        <v>1488</v>
      </c>
    </row>
    <row r="1006" spans="1:65" s="2" customFormat="1" ht="16.5" customHeight="1">
      <c r="A1006" s="37"/>
      <c r="B1006" s="38"/>
      <c r="C1006" s="227" t="s">
        <v>1489</v>
      </c>
      <c r="D1006" s="227" t="s">
        <v>178</v>
      </c>
      <c r="E1006" s="228" t="s">
        <v>1490</v>
      </c>
      <c r="F1006" s="229" t="s">
        <v>1491</v>
      </c>
      <c r="G1006" s="230" t="s">
        <v>477</v>
      </c>
      <c r="H1006" s="231">
        <v>20</v>
      </c>
      <c r="I1006" s="232"/>
      <c r="J1006" s="233">
        <f>ROUND(I1006*H1006,2)</f>
        <v>0</v>
      </c>
      <c r="K1006" s="229" t="s">
        <v>484</v>
      </c>
      <c r="L1006" s="234"/>
      <c r="M1006" s="235" t="s">
        <v>32</v>
      </c>
      <c r="N1006" s="236" t="s">
        <v>50</v>
      </c>
      <c r="O1006" s="67"/>
      <c r="P1006" s="185">
        <f>O1006*H1006</f>
        <v>0</v>
      </c>
      <c r="Q1006" s="185">
        <v>0</v>
      </c>
      <c r="R1006" s="185">
        <f>Q1006*H1006</f>
        <v>0</v>
      </c>
      <c r="S1006" s="185">
        <v>0</v>
      </c>
      <c r="T1006" s="186">
        <f>S1006*H1006</f>
        <v>0</v>
      </c>
      <c r="U1006" s="37"/>
      <c r="V1006" s="37"/>
      <c r="W1006" s="37"/>
      <c r="X1006" s="37"/>
      <c r="Y1006" s="37"/>
      <c r="Z1006" s="37"/>
      <c r="AA1006" s="37"/>
      <c r="AB1006" s="37"/>
      <c r="AC1006" s="37"/>
      <c r="AD1006" s="37"/>
      <c r="AE1006" s="37"/>
      <c r="AR1006" s="187" t="s">
        <v>467</v>
      </c>
      <c r="AT1006" s="187" t="s">
        <v>178</v>
      </c>
      <c r="AU1006" s="187" t="s">
        <v>89</v>
      </c>
      <c r="AY1006" s="19" t="s">
        <v>160</v>
      </c>
      <c r="BE1006" s="188">
        <f>IF(N1006="základní",J1006,0)</f>
        <v>0</v>
      </c>
      <c r="BF1006" s="188">
        <f>IF(N1006="snížená",J1006,0)</f>
        <v>0</v>
      </c>
      <c r="BG1006" s="188">
        <f>IF(N1006="zákl. přenesená",J1006,0)</f>
        <v>0</v>
      </c>
      <c r="BH1006" s="188">
        <f>IF(N1006="sníž. přenesená",J1006,0)</f>
        <v>0</v>
      </c>
      <c r="BI1006" s="188">
        <f>IF(N1006="nulová",J1006,0)</f>
        <v>0</v>
      </c>
      <c r="BJ1006" s="19" t="s">
        <v>87</v>
      </c>
      <c r="BK1006" s="188">
        <f>ROUND(I1006*H1006,2)</f>
        <v>0</v>
      </c>
      <c r="BL1006" s="19" t="s">
        <v>308</v>
      </c>
      <c r="BM1006" s="187" t="s">
        <v>1492</v>
      </c>
    </row>
    <row r="1007" spans="1:65" s="2" customFormat="1" ht="16.5" customHeight="1">
      <c r="A1007" s="37"/>
      <c r="B1007" s="38"/>
      <c r="C1007" s="227" t="s">
        <v>1493</v>
      </c>
      <c r="D1007" s="227" t="s">
        <v>178</v>
      </c>
      <c r="E1007" s="228" t="s">
        <v>1494</v>
      </c>
      <c r="F1007" s="229" t="s">
        <v>1495</v>
      </c>
      <c r="G1007" s="230" t="s">
        <v>477</v>
      </c>
      <c r="H1007" s="231">
        <v>24</v>
      </c>
      <c r="I1007" s="232"/>
      <c r="J1007" s="233">
        <f>ROUND(I1007*H1007,2)</f>
        <v>0</v>
      </c>
      <c r="K1007" s="229" t="s">
        <v>484</v>
      </c>
      <c r="L1007" s="234"/>
      <c r="M1007" s="235" t="s">
        <v>32</v>
      </c>
      <c r="N1007" s="236" t="s">
        <v>50</v>
      </c>
      <c r="O1007" s="67"/>
      <c r="P1007" s="185">
        <f>O1007*H1007</f>
        <v>0</v>
      </c>
      <c r="Q1007" s="185">
        <v>0</v>
      </c>
      <c r="R1007" s="185">
        <f>Q1007*H1007</f>
        <v>0</v>
      </c>
      <c r="S1007" s="185">
        <v>0</v>
      </c>
      <c r="T1007" s="186">
        <f>S1007*H1007</f>
        <v>0</v>
      </c>
      <c r="U1007" s="37"/>
      <c r="V1007" s="37"/>
      <c r="W1007" s="37"/>
      <c r="X1007" s="37"/>
      <c r="Y1007" s="37"/>
      <c r="Z1007" s="37"/>
      <c r="AA1007" s="37"/>
      <c r="AB1007" s="37"/>
      <c r="AC1007" s="37"/>
      <c r="AD1007" s="37"/>
      <c r="AE1007" s="37"/>
      <c r="AR1007" s="187" t="s">
        <v>467</v>
      </c>
      <c r="AT1007" s="187" t="s">
        <v>178</v>
      </c>
      <c r="AU1007" s="187" t="s">
        <v>89</v>
      </c>
      <c r="AY1007" s="19" t="s">
        <v>160</v>
      </c>
      <c r="BE1007" s="188">
        <f>IF(N1007="základní",J1007,0)</f>
        <v>0</v>
      </c>
      <c r="BF1007" s="188">
        <f>IF(N1007="snížená",J1007,0)</f>
        <v>0</v>
      </c>
      <c r="BG1007" s="188">
        <f>IF(N1007="zákl. přenesená",J1007,0)</f>
        <v>0</v>
      </c>
      <c r="BH1007" s="188">
        <f>IF(N1007="sníž. přenesená",J1007,0)</f>
        <v>0</v>
      </c>
      <c r="BI1007" s="188">
        <f>IF(N1007="nulová",J1007,0)</f>
        <v>0</v>
      </c>
      <c r="BJ1007" s="19" t="s">
        <v>87</v>
      </c>
      <c r="BK1007" s="188">
        <f>ROUND(I1007*H1007,2)</f>
        <v>0</v>
      </c>
      <c r="BL1007" s="19" t="s">
        <v>308</v>
      </c>
      <c r="BM1007" s="187" t="s">
        <v>1496</v>
      </c>
    </row>
    <row r="1008" spans="1:65" s="2" customFormat="1" ht="24.2" customHeight="1">
      <c r="A1008" s="37"/>
      <c r="B1008" s="38"/>
      <c r="C1008" s="176" t="s">
        <v>1497</v>
      </c>
      <c r="D1008" s="176" t="s">
        <v>163</v>
      </c>
      <c r="E1008" s="177" t="s">
        <v>1498</v>
      </c>
      <c r="F1008" s="178" t="s">
        <v>1499</v>
      </c>
      <c r="G1008" s="179" t="s">
        <v>166</v>
      </c>
      <c r="H1008" s="180">
        <v>3.857</v>
      </c>
      <c r="I1008" s="181"/>
      <c r="J1008" s="182">
        <f>ROUND(I1008*H1008,2)</f>
        <v>0</v>
      </c>
      <c r="K1008" s="178" t="s">
        <v>167</v>
      </c>
      <c r="L1008" s="42"/>
      <c r="M1008" s="183" t="s">
        <v>32</v>
      </c>
      <c r="N1008" s="184" t="s">
        <v>50</v>
      </c>
      <c r="O1008" s="67"/>
      <c r="P1008" s="185">
        <f>O1008*H1008</f>
        <v>0</v>
      </c>
      <c r="Q1008" s="185">
        <v>0</v>
      </c>
      <c r="R1008" s="185">
        <f>Q1008*H1008</f>
        <v>0</v>
      </c>
      <c r="S1008" s="185">
        <v>0</v>
      </c>
      <c r="T1008" s="186">
        <f>S1008*H1008</f>
        <v>0</v>
      </c>
      <c r="U1008" s="37"/>
      <c r="V1008" s="37"/>
      <c r="W1008" s="37"/>
      <c r="X1008" s="37"/>
      <c r="Y1008" s="37"/>
      <c r="Z1008" s="37"/>
      <c r="AA1008" s="37"/>
      <c r="AB1008" s="37"/>
      <c r="AC1008" s="37"/>
      <c r="AD1008" s="37"/>
      <c r="AE1008" s="37"/>
      <c r="AR1008" s="187" t="s">
        <v>308</v>
      </c>
      <c r="AT1008" s="187" t="s">
        <v>163</v>
      </c>
      <c r="AU1008" s="187" t="s">
        <v>89</v>
      </c>
      <c r="AY1008" s="19" t="s">
        <v>160</v>
      </c>
      <c r="BE1008" s="188">
        <f>IF(N1008="základní",J1008,0)</f>
        <v>0</v>
      </c>
      <c r="BF1008" s="188">
        <f>IF(N1008="snížená",J1008,0)</f>
        <v>0</v>
      </c>
      <c r="BG1008" s="188">
        <f>IF(N1008="zákl. přenesená",J1008,0)</f>
        <v>0</v>
      </c>
      <c r="BH1008" s="188">
        <f>IF(N1008="sníž. přenesená",J1008,0)</f>
        <v>0</v>
      </c>
      <c r="BI1008" s="188">
        <f>IF(N1008="nulová",J1008,0)</f>
        <v>0</v>
      </c>
      <c r="BJ1008" s="19" t="s">
        <v>87</v>
      </c>
      <c r="BK1008" s="188">
        <f>ROUND(I1008*H1008,2)</f>
        <v>0</v>
      </c>
      <c r="BL1008" s="19" t="s">
        <v>308</v>
      </c>
      <c r="BM1008" s="187" t="s">
        <v>1500</v>
      </c>
    </row>
    <row r="1009" spans="1:47" s="2" customFormat="1" ht="11.25">
      <c r="A1009" s="37"/>
      <c r="B1009" s="38"/>
      <c r="C1009" s="39"/>
      <c r="D1009" s="189" t="s">
        <v>170</v>
      </c>
      <c r="E1009" s="39"/>
      <c r="F1009" s="190" t="s">
        <v>1501</v>
      </c>
      <c r="G1009" s="39"/>
      <c r="H1009" s="39"/>
      <c r="I1009" s="191"/>
      <c r="J1009" s="39"/>
      <c r="K1009" s="39"/>
      <c r="L1009" s="42"/>
      <c r="M1009" s="192"/>
      <c r="N1009" s="193"/>
      <c r="O1009" s="67"/>
      <c r="P1009" s="67"/>
      <c r="Q1009" s="67"/>
      <c r="R1009" s="67"/>
      <c r="S1009" s="67"/>
      <c r="T1009" s="68"/>
      <c r="U1009" s="37"/>
      <c r="V1009" s="37"/>
      <c r="W1009" s="37"/>
      <c r="X1009" s="37"/>
      <c r="Y1009" s="37"/>
      <c r="Z1009" s="37"/>
      <c r="AA1009" s="37"/>
      <c r="AB1009" s="37"/>
      <c r="AC1009" s="37"/>
      <c r="AD1009" s="37"/>
      <c r="AE1009" s="37"/>
      <c r="AT1009" s="19" t="s">
        <v>170</v>
      </c>
      <c r="AU1009" s="19" t="s">
        <v>89</v>
      </c>
    </row>
    <row r="1010" spans="1:65" s="2" customFormat="1" ht="24.2" customHeight="1">
      <c r="A1010" s="37"/>
      <c r="B1010" s="38"/>
      <c r="C1010" s="176" t="s">
        <v>1502</v>
      </c>
      <c r="D1010" s="176" t="s">
        <v>163</v>
      </c>
      <c r="E1010" s="177" t="s">
        <v>1503</v>
      </c>
      <c r="F1010" s="178" t="s">
        <v>1504</v>
      </c>
      <c r="G1010" s="179" t="s">
        <v>166</v>
      </c>
      <c r="H1010" s="180">
        <v>3.857</v>
      </c>
      <c r="I1010" s="181"/>
      <c r="J1010" s="182">
        <f>ROUND(I1010*H1010,2)</f>
        <v>0</v>
      </c>
      <c r="K1010" s="178" t="s">
        <v>167</v>
      </c>
      <c r="L1010" s="42"/>
      <c r="M1010" s="183" t="s">
        <v>32</v>
      </c>
      <c r="N1010" s="184" t="s">
        <v>50</v>
      </c>
      <c r="O1010" s="67"/>
      <c r="P1010" s="185">
        <f>O1010*H1010</f>
        <v>0</v>
      </c>
      <c r="Q1010" s="185">
        <v>0</v>
      </c>
      <c r="R1010" s="185">
        <f>Q1010*H1010</f>
        <v>0</v>
      </c>
      <c r="S1010" s="185">
        <v>0</v>
      </c>
      <c r="T1010" s="186">
        <f>S1010*H1010</f>
        <v>0</v>
      </c>
      <c r="U1010" s="37"/>
      <c r="V1010" s="37"/>
      <c r="W1010" s="37"/>
      <c r="X1010" s="37"/>
      <c r="Y1010" s="37"/>
      <c r="Z1010" s="37"/>
      <c r="AA1010" s="37"/>
      <c r="AB1010" s="37"/>
      <c r="AC1010" s="37"/>
      <c r="AD1010" s="37"/>
      <c r="AE1010" s="37"/>
      <c r="AR1010" s="187" t="s">
        <v>308</v>
      </c>
      <c r="AT1010" s="187" t="s">
        <v>163</v>
      </c>
      <c r="AU1010" s="187" t="s">
        <v>89</v>
      </c>
      <c r="AY1010" s="19" t="s">
        <v>160</v>
      </c>
      <c r="BE1010" s="188">
        <f>IF(N1010="základní",J1010,0)</f>
        <v>0</v>
      </c>
      <c r="BF1010" s="188">
        <f>IF(N1010="snížená",J1010,0)</f>
        <v>0</v>
      </c>
      <c r="BG1010" s="188">
        <f>IF(N1010="zákl. přenesená",J1010,0)</f>
        <v>0</v>
      </c>
      <c r="BH1010" s="188">
        <f>IF(N1010="sníž. přenesená",J1010,0)</f>
        <v>0</v>
      </c>
      <c r="BI1010" s="188">
        <f>IF(N1010="nulová",J1010,0)</f>
        <v>0</v>
      </c>
      <c r="BJ1010" s="19" t="s">
        <v>87</v>
      </c>
      <c r="BK1010" s="188">
        <f>ROUND(I1010*H1010,2)</f>
        <v>0</v>
      </c>
      <c r="BL1010" s="19" t="s">
        <v>308</v>
      </c>
      <c r="BM1010" s="187" t="s">
        <v>1505</v>
      </c>
    </row>
    <row r="1011" spans="1:47" s="2" customFormat="1" ht="11.25">
      <c r="A1011" s="37"/>
      <c r="B1011" s="38"/>
      <c r="C1011" s="39"/>
      <c r="D1011" s="189" t="s">
        <v>170</v>
      </c>
      <c r="E1011" s="39"/>
      <c r="F1011" s="190" t="s">
        <v>1506</v>
      </c>
      <c r="G1011" s="39"/>
      <c r="H1011" s="39"/>
      <c r="I1011" s="191"/>
      <c r="J1011" s="39"/>
      <c r="K1011" s="39"/>
      <c r="L1011" s="42"/>
      <c r="M1011" s="192"/>
      <c r="N1011" s="193"/>
      <c r="O1011" s="67"/>
      <c r="P1011" s="67"/>
      <c r="Q1011" s="67"/>
      <c r="R1011" s="67"/>
      <c r="S1011" s="67"/>
      <c r="T1011" s="68"/>
      <c r="U1011" s="37"/>
      <c r="V1011" s="37"/>
      <c r="W1011" s="37"/>
      <c r="X1011" s="37"/>
      <c r="Y1011" s="37"/>
      <c r="Z1011" s="37"/>
      <c r="AA1011" s="37"/>
      <c r="AB1011" s="37"/>
      <c r="AC1011" s="37"/>
      <c r="AD1011" s="37"/>
      <c r="AE1011" s="37"/>
      <c r="AT1011" s="19" t="s">
        <v>170</v>
      </c>
      <c r="AU1011" s="19" t="s">
        <v>89</v>
      </c>
    </row>
    <row r="1012" spans="2:63" s="12" customFormat="1" ht="22.9" customHeight="1">
      <c r="B1012" s="160"/>
      <c r="C1012" s="161"/>
      <c r="D1012" s="162" t="s">
        <v>78</v>
      </c>
      <c r="E1012" s="174" t="s">
        <v>1507</v>
      </c>
      <c r="F1012" s="174" t="s">
        <v>1508</v>
      </c>
      <c r="G1012" s="161"/>
      <c r="H1012" s="161"/>
      <c r="I1012" s="164"/>
      <c r="J1012" s="175">
        <f>BK1012</f>
        <v>0</v>
      </c>
      <c r="K1012" s="161"/>
      <c r="L1012" s="166"/>
      <c r="M1012" s="167"/>
      <c r="N1012" s="168"/>
      <c r="O1012" s="168"/>
      <c r="P1012" s="169">
        <f>SUM(P1013:P1178)</f>
        <v>0</v>
      </c>
      <c r="Q1012" s="168"/>
      <c r="R1012" s="169">
        <f>SUM(R1013:R1178)</f>
        <v>10.960047249999999</v>
      </c>
      <c r="S1012" s="168"/>
      <c r="T1012" s="170">
        <f>SUM(T1013:T1178)</f>
        <v>9.8227875</v>
      </c>
      <c r="AR1012" s="171" t="s">
        <v>89</v>
      </c>
      <c r="AT1012" s="172" t="s">
        <v>78</v>
      </c>
      <c r="AU1012" s="172" t="s">
        <v>87</v>
      </c>
      <c r="AY1012" s="171" t="s">
        <v>160</v>
      </c>
      <c r="BK1012" s="173">
        <f>SUM(BK1013:BK1178)</f>
        <v>0</v>
      </c>
    </row>
    <row r="1013" spans="1:65" s="2" customFormat="1" ht="16.5" customHeight="1">
      <c r="A1013" s="37"/>
      <c r="B1013" s="38"/>
      <c r="C1013" s="176" t="s">
        <v>1509</v>
      </c>
      <c r="D1013" s="176" t="s">
        <v>163</v>
      </c>
      <c r="E1013" s="177" t="s">
        <v>1510</v>
      </c>
      <c r="F1013" s="178" t="s">
        <v>1511</v>
      </c>
      <c r="G1013" s="179" t="s">
        <v>199</v>
      </c>
      <c r="H1013" s="180">
        <v>423.937</v>
      </c>
      <c r="I1013" s="181"/>
      <c r="J1013" s="182">
        <f>ROUND(I1013*H1013,2)</f>
        <v>0</v>
      </c>
      <c r="K1013" s="178" t="s">
        <v>167</v>
      </c>
      <c r="L1013" s="42"/>
      <c r="M1013" s="183" t="s">
        <v>32</v>
      </c>
      <c r="N1013" s="184" t="s">
        <v>50</v>
      </c>
      <c r="O1013" s="67"/>
      <c r="P1013" s="185">
        <f>O1013*H1013</f>
        <v>0</v>
      </c>
      <c r="Q1013" s="185">
        <v>0.0003</v>
      </c>
      <c r="R1013" s="185">
        <f>Q1013*H1013</f>
        <v>0.1271811</v>
      </c>
      <c r="S1013" s="185">
        <v>0</v>
      </c>
      <c r="T1013" s="186">
        <f>S1013*H1013</f>
        <v>0</v>
      </c>
      <c r="U1013" s="37"/>
      <c r="V1013" s="37"/>
      <c r="W1013" s="37"/>
      <c r="X1013" s="37"/>
      <c r="Y1013" s="37"/>
      <c r="Z1013" s="37"/>
      <c r="AA1013" s="37"/>
      <c r="AB1013" s="37"/>
      <c r="AC1013" s="37"/>
      <c r="AD1013" s="37"/>
      <c r="AE1013" s="37"/>
      <c r="AR1013" s="187" t="s">
        <v>308</v>
      </c>
      <c r="AT1013" s="187" t="s">
        <v>163</v>
      </c>
      <c r="AU1013" s="187" t="s">
        <v>89</v>
      </c>
      <c r="AY1013" s="19" t="s">
        <v>160</v>
      </c>
      <c r="BE1013" s="188">
        <f>IF(N1013="základní",J1013,0)</f>
        <v>0</v>
      </c>
      <c r="BF1013" s="188">
        <f>IF(N1013="snížená",J1013,0)</f>
        <v>0</v>
      </c>
      <c r="BG1013" s="188">
        <f>IF(N1013="zákl. přenesená",J1013,0)</f>
        <v>0</v>
      </c>
      <c r="BH1013" s="188">
        <f>IF(N1013="sníž. přenesená",J1013,0)</f>
        <v>0</v>
      </c>
      <c r="BI1013" s="188">
        <f>IF(N1013="nulová",J1013,0)</f>
        <v>0</v>
      </c>
      <c r="BJ1013" s="19" t="s">
        <v>87</v>
      </c>
      <c r="BK1013" s="188">
        <f>ROUND(I1013*H1013,2)</f>
        <v>0</v>
      </c>
      <c r="BL1013" s="19" t="s">
        <v>308</v>
      </c>
      <c r="BM1013" s="187" t="s">
        <v>1512</v>
      </c>
    </row>
    <row r="1014" spans="1:47" s="2" customFormat="1" ht="11.25">
      <c r="A1014" s="37"/>
      <c r="B1014" s="38"/>
      <c r="C1014" s="39"/>
      <c r="D1014" s="189" t="s">
        <v>170</v>
      </c>
      <c r="E1014" s="39"/>
      <c r="F1014" s="190" t="s">
        <v>1513</v>
      </c>
      <c r="G1014" s="39"/>
      <c r="H1014" s="39"/>
      <c r="I1014" s="191"/>
      <c r="J1014" s="39"/>
      <c r="K1014" s="39"/>
      <c r="L1014" s="42"/>
      <c r="M1014" s="192"/>
      <c r="N1014" s="193"/>
      <c r="O1014" s="67"/>
      <c r="P1014" s="67"/>
      <c r="Q1014" s="67"/>
      <c r="R1014" s="67"/>
      <c r="S1014" s="67"/>
      <c r="T1014" s="68"/>
      <c r="U1014" s="37"/>
      <c r="V1014" s="37"/>
      <c r="W1014" s="37"/>
      <c r="X1014" s="37"/>
      <c r="Y1014" s="37"/>
      <c r="Z1014" s="37"/>
      <c r="AA1014" s="37"/>
      <c r="AB1014" s="37"/>
      <c r="AC1014" s="37"/>
      <c r="AD1014" s="37"/>
      <c r="AE1014" s="37"/>
      <c r="AT1014" s="19" t="s">
        <v>170</v>
      </c>
      <c r="AU1014" s="19" t="s">
        <v>89</v>
      </c>
    </row>
    <row r="1015" spans="2:51" s="14" customFormat="1" ht="11.25">
      <c r="B1015" s="205"/>
      <c r="C1015" s="206"/>
      <c r="D1015" s="196" t="s">
        <v>172</v>
      </c>
      <c r="E1015" s="207" t="s">
        <v>32</v>
      </c>
      <c r="F1015" s="208" t="s">
        <v>1514</v>
      </c>
      <c r="G1015" s="206"/>
      <c r="H1015" s="209">
        <v>10.416</v>
      </c>
      <c r="I1015" s="210"/>
      <c r="J1015" s="206"/>
      <c r="K1015" s="206"/>
      <c r="L1015" s="211"/>
      <c r="M1015" s="212"/>
      <c r="N1015" s="213"/>
      <c r="O1015" s="213"/>
      <c r="P1015" s="213"/>
      <c r="Q1015" s="213"/>
      <c r="R1015" s="213"/>
      <c r="S1015" s="213"/>
      <c r="T1015" s="214"/>
      <c r="AT1015" s="215" t="s">
        <v>172</v>
      </c>
      <c r="AU1015" s="215" t="s">
        <v>89</v>
      </c>
      <c r="AV1015" s="14" t="s">
        <v>89</v>
      </c>
      <c r="AW1015" s="14" t="s">
        <v>40</v>
      </c>
      <c r="AX1015" s="14" t="s">
        <v>79</v>
      </c>
      <c r="AY1015" s="215" t="s">
        <v>160</v>
      </c>
    </row>
    <row r="1016" spans="2:51" s="14" customFormat="1" ht="11.25">
      <c r="B1016" s="205"/>
      <c r="C1016" s="206"/>
      <c r="D1016" s="196" t="s">
        <v>172</v>
      </c>
      <c r="E1016" s="207" t="s">
        <v>32</v>
      </c>
      <c r="F1016" s="208" t="s">
        <v>1515</v>
      </c>
      <c r="G1016" s="206"/>
      <c r="H1016" s="209">
        <v>1.8</v>
      </c>
      <c r="I1016" s="210"/>
      <c r="J1016" s="206"/>
      <c r="K1016" s="206"/>
      <c r="L1016" s="211"/>
      <c r="M1016" s="212"/>
      <c r="N1016" s="213"/>
      <c r="O1016" s="213"/>
      <c r="P1016" s="213"/>
      <c r="Q1016" s="213"/>
      <c r="R1016" s="213"/>
      <c r="S1016" s="213"/>
      <c r="T1016" s="214"/>
      <c r="AT1016" s="215" t="s">
        <v>172</v>
      </c>
      <c r="AU1016" s="215" t="s">
        <v>89</v>
      </c>
      <c r="AV1016" s="14" t="s">
        <v>89</v>
      </c>
      <c r="AW1016" s="14" t="s">
        <v>40</v>
      </c>
      <c r="AX1016" s="14" t="s">
        <v>79</v>
      </c>
      <c r="AY1016" s="215" t="s">
        <v>160</v>
      </c>
    </row>
    <row r="1017" spans="2:51" s="14" customFormat="1" ht="11.25">
      <c r="B1017" s="205"/>
      <c r="C1017" s="206"/>
      <c r="D1017" s="196" t="s">
        <v>172</v>
      </c>
      <c r="E1017" s="207" t="s">
        <v>32</v>
      </c>
      <c r="F1017" s="208" t="s">
        <v>1516</v>
      </c>
      <c r="G1017" s="206"/>
      <c r="H1017" s="209">
        <v>23.77</v>
      </c>
      <c r="I1017" s="210"/>
      <c r="J1017" s="206"/>
      <c r="K1017" s="206"/>
      <c r="L1017" s="211"/>
      <c r="M1017" s="212"/>
      <c r="N1017" s="213"/>
      <c r="O1017" s="213"/>
      <c r="P1017" s="213"/>
      <c r="Q1017" s="213"/>
      <c r="R1017" s="213"/>
      <c r="S1017" s="213"/>
      <c r="T1017" s="214"/>
      <c r="AT1017" s="215" t="s">
        <v>172</v>
      </c>
      <c r="AU1017" s="215" t="s">
        <v>89</v>
      </c>
      <c r="AV1017" s="14" t="s">
        <v>89</v>
      </c>
      <c r="AW1017" s="14" t="s">
        <v>40</v>
      </c>
      <c r="AX1017" s="14" t="s">
        <v>79</v>
      </c>
      <c r="AY1017" s="215" t="s">
        <v>160</v>
      </c>
    </row>
    <row r="1018" spans="2:51" s="14" customFormat="1" ht="11.25">
      <c r="B1018" s="205"/>
      <c r="C1018" s="206"/>
      <c r="D1018" s="196" t="s">
        <v>172</v>
      </c>
      <c r="E1018" s="207" t="s">
        <v>32</v>
      </c>
      <c r="F1018" s="208" t="s">
        <v>1517</v>
      </c>
      <c r="G1018" s="206"/>
      <c r="H1018" s="209">
        <v>7.205</v>
      </c>
      <c r="I1018" s="210"/>
      <c r="J1018" s="206"/>
      <c r="K1018" s="206"/>
      <c r="L1018" s="211"/>
      <c r="M1018" s="212"/>
      <c r="N1018" s="213"/>
      <c r="O1018" s="213"/>
      <c r="P1018" s="213"/>
      <c r="Q1018" s="213"/>
      <c r="R1018" s="213"/>
      <c r="S1018" s="213"/>
      <c r="T1018" s="214"/>
      <c r="AT1018" s="215" t="s">
        <v>172</v>
      </c>
      <c r="AU1018" s="215" t="s">
        <v>89</v>
      </c>
      <c r="AV1018" s="14" t="s">
        <v>89</v>
      </c>
      <c r="AW1018" s="14" t="s">
        <v>40</v>
      </c>
      <c r="AX1018" s="14" t="s">
        <v>79</v>
      </c>
      <c r="AY1018" s="215" t="s">
        <v>160</v>
      </c>
    </row>
    <row r="1019" spans="2:51" s="14" customFormat="1" ht="11.25">
      <c r="B1019" s="205"/>
      <c r="C1019" s="206"/>
      <c r="D1019" s="196" t="s">
        <v>172</v>
      </c>
      <c r="E1019" s="207" t="s">
        <v>32</v>
      </c>
      <c r="F1019" s="208" t="s">
        <v>1518</v>
      </c>
      <c r="G1019" s="206"/>
      <c r="H1019" s="209">
        <v>25.014</v>
      </c>
      <c r="I1019" s="210"/>
      <c r="J1019" s="206"/>
      <c r="K1019" s="206"/>
      <c r="L1019" s="211"/>
      <c r="M1019" s="212"/>
      <c r="N1019" s="213"/>
      <c r="O1019" s="213"/>
      <c r="P1019" s="213"/>
      <c r="Q1019" s="213"/>
      <c r="R1019" s="213"/>
      <c r="S1019" s="213"/>
      <c r="T1019" s="214"/>
      <c r="AT1019" s="215" t="s">
        <v>172</v>
      </c>
      <c r="AU1019" s="215" t="s">
        <v>89</v>
      </c>
      <c r="AV1019" s="14" t="s">
        <v>89</v>
      </c>
      <c r="AW1019" s="14" t="s">
        <v>40</v>
      </c>
      <c r="AX1019" s="14" t="s">
        <v>79</v>
      </c>
      <c r="AY1019" s="215" t="s">
        <v>160</v>
      </c>
    </row>
    <row r="1020" spans="2:51" s="14" customFormat="1" ht="11.25">
      <c r="B1020" s="205"/>
      <c r="C1020" s="206"/>
      <c r="D1020" s="196" t="s">
        <v>172</v>
      </c>
      <c r="E1020" s="207" t="s">
        <v>32</v>
      </c>
      <c r="F1020" s="208" t="s">
        <v>1519</v>
      </c>
      <c r="G1020" s="206"/>
      <c r="H1020" s="209">
        <v>12.43</v>
      </c>
      <c r="I1020" s="210"/>
      <c r="J1020" s="206"/>
      <c r="K1020" s="206"/>
      <c r="L1020" s="211"/>
      <c r="M1020" s="212"/>
      <c r="N1020" s="213"/>
      <c r="O1020" s="213"/>
      <c r="P1020" s="213"/>
      <c r="Q1020" s="213"/>
      <c r="R1020" s="213"/>
      <c r="S1020" s="213"/>
      <c r="T1020" s="214"/>
      <c r="AT1020" s="215" t="s">
        <v>172</v>
      </c>
      <c r="AU1020" s="215" t="s">
        <v>89</v>
      </c>
      <c r="AV1020" s="14" t="s">
        <v>89</v>
      </c>
      <c r="AW1020" s="14" t="s">
        <v>40</v>
      </c>
      <c r="AX1020" s="14" t="s">
        <v>79</v>
      </c>
      <c r="AY1020" s="215" t="s">
        <v>160</v>
      </c>
    </row>
    <row r="1021" spans="2:51" s="14" customFormat="1" ht="11.25">
      <c r="B1021" s="205"/>
      <c r="C1021" s="206"/>
      <c r="D1021" s="196" t="s">
        <v>172</v>
      </c>
      <c r="E1021" s="207" t="s">
        <v>32</v>
      </c>
      <c r="F1021" s="208" t="s">
        <v>1520</v>
      </c>
      <c r="G1021" s="206"/>
      <c r="H1021" s="209">
        <v>25.49</v>
      </c>
      <c r="I1021" s="210"/>
      <c r="J1021" s="206"/>
      <c r="K1021" s="206"/>
      <c r="L1021" s="211"/>
      <c r="M1021" s="212"/>
      <c r="N1021" s="213"/>
      <c r="O1021" s="213"/>
      <c r="P1021" s="213"/>
      <c r="Q1021" s="213"/>
      <c r="R1021" s="213"/>
      <c r="S1021" s="213"/>
      <c r="T1021" s="214"/>
      <c r="AT1021" s="215" t="s">
        <v>172</v>
      </c>
      <c r="AU1021" s="215" t="s">
        <v>89</v>
      </c>
      <c r="AV1021" s="14" t="s">
        <v>89</v>
      </c>
      <c r="AW1021" s="14" t="s">
        <v>40</v>
      </c>
      <c r="AX1021" s="14" t="s">
        <v>79</v>
      </c>
      <c r="AY1021" s="215" t="s">
        <v>160</v>
      </c>
    </row>
    <row r="1022" spans="2:51" s="14" customFormat="1" ht="11.25">
      <c r="B1022" s="205"/>
      <c r="C1022" s="206"/>
      <c r="D1022" s="196" t="s">
        <v>172</v>
      </c>
      <c r="E1022" s="207" t="s">
        <v>32</v>
      </c>
      <c r="F1022" s="208" t="s">
        <v>1521</v>
      </c>
      <c r="G1022" s="206"/>
      <c r="H1022" s="209">
        <v>9.24</v>
      </c>
      <c r="I1022" s="210"/>
      <c r="J1022" s="206"/>
      <c r="K1022" s="206"/>
      <c r="L1022" s="211"/>
      <c r="M1022" s="212"/>
      <c r="N1022" s="213"/>
      <c r="O1022" s="213"/>
      <c r="P1022" s="213"/>
      <c r="Q1022" s="213"/>
      <c r="R1022" s="213"/>
      <c r="S1022" s="213"/>
      <c r="T1022" s="214"/>
      <c r="AT1022" s="215" t="s">
        <v>172</v>
      </c>
      <c r="AU1022" s="215" t="s">
        <v>89</v>
      </c>
      <c r="AV1022" s="14" t="s">
        <v>89</v>
      </c>
      <c r="AW1022" s="14" t="s">
        <v>40</v>
      </c>
      <c r="AX1022" s="14" t="s">
        <v>79</v>
      </c>
      <c r="AY1022" s="215" t="s">
        <v>160</v>
      </c>
    </row>
    <row r="1023" spans="2:51" s="14" customFormat="1" ht="11.25">
      <c r="B1023" s="205"/>
      <c r="C1023" s="206"/>
      <c r="D1023" s="196" t="s">
        <v>172</v>
      </c>
      <c r="E1023" s="207" t="s">
        <v>32</v>
      </c>
      <c r="F1023" s="208" t="s">
        <v>1522</v>
      </c>
      <c r="G1023" s="206"/>
      <c r="H1023" s="209">
        <v>20.16</v>
      </c>
      <c r="I1023" s="210"/>
      <c r="J1023" s="206"/>
      <c r="K1023" s="206"/>
      <c r="L1023" s="211"/>
      <c r="M1023" s="212"/>
      <c r="N1023" s="213"/>
      <c r="O1023" s="213"/>
      <c r="P1023" s="213"/>
      <c r="Q1023" s="213"/>
      <c r="R1023" s="213"/>
      <c r="S1023" s="213"/>
      <c r="T1023" s="214"/>
      <c r="AT1023" s="215" t="s">
        <v>172</v>
      </c>
      <c r="AU1023" s="215" t="s">
        <v>89</v>
      </c>
      <c r="AV1023" s="14" t="s">
        <v>89</v>
      </c>
      <c r="AW1023" s="14" t="s">
        <v>40</v>
      </c>
      <c r="AX1023" s="14" t="s">
        <v>79</v>
      </c>
      <c r="AY1023" s="215" t="s">
        <v>160</v>
      </c>
    </row>
    <row r="1024" spans="2:51" s="14" customFormat="1" ht="11.25">
      <c r="B1024" s="205"/>
      <c r="C1024" s="206"/>
      <c r="D1024" s="196" t="s">
        <v>172</v>
      </c>
      <c r="E1024" s="207" t="s">
        <v>32</v>
      </c>
      <c r="F1024" s="208" t="s">
        <v>1523</v>
      </c>
      <c r="G1024" s="206"/>
      <c r="H1024" s="209">
        <v>3.06</v>
      </c>
      <c r="I1024" s="210"/>
      <c r="J1024" s="206"/>
      <c r="K1024" s="206"/>
      <c r="L1024" s="211"/>
      <c r="M1024" s="212"/>
      <c r="N1024" s="213"/>
      <c r="O1024" s="213"/>
      <c r="P1024" s="213"/>
      <c r="Q1024" s="213"/>
      <c r="R1024" s="213"/>
      <c r="S1024" s="213"/>
      <c r="T1024" s="214"/>
      <c r="AT1024" s="215" t="s">
        <v>172</v>
      </c>
      <c r="AU1024" s="215" t="s">
        <v>89</v>
      </c>
      <c r="AV1024" s="14" t="s">
        <v>89</v>
      </c>
      <c r="AW1024" s="14" t="s">
        <v>40</v>
      </c>
      <c r="AX1024" s="14" t="s">
        <v>79</v>
      </c>
      <c r="AY1024" s="215" t="s">
        <v>160</v>
      </c>
    </row>
    <row r="1025" spans="2:51" s="14" customFormat="1" ht="11.25">
      <c r="B1025" s="205"/>
      <c r="C1025" s="206"/>
      <c r="D1025" s="196" t="s">
        <v>172</v>
      </c>
      <c r="E1025" s="207" t="s">
        <v>32</v>
      </c>
      <c r="F1025" s="208" t="s">
        <v>1524</v>
      </c>
      <c r="G1025" s="206"/>
      <c r="H1025" s="209">
        <v>16.695</v>
      </c>
      <c r="I1025" s="210"/>
      <c r="J1025" s="206"/>
      <c r="K1025" s="206"/>
      <c r="L1025" s="211"/>
      <c r="M1025" s="212"/>
      <c r="N1025" s="213"/>
      <c r="O1025" s="213"/>
      <c r="P1025" s="213"/>
      <c r="Q1025" s="213"/>
      <c r="R1025" s="213"/>
      <c r="S1025" s="213"/>
      <c r="T1025" s="214"/>
      <c r="AT1025" s="215" t="s">
        <v>172</v>
      </c>
      <c r="AU1025" s="215" t="s">
        <v>89</v>
      </c>
      <c r="AV1025" s="14" t="s">
        <v>89</v>
      </c>
      <c r="AW1025" s="14" t="s">
        <v>40</v>
      </c>
      <c r="AX1025" s="14" t="s">
        <v>79</v>
      </c>
      <c r="AY1025" s="215" t="s">
        <v>160</v>
      </c>
    </row>
    <row r="1026" spans="2:51" s="14" customFormat="1" ht="11.25">
      <c r="B1026" s="205"/>
      <c r="C1026" s="206"/>
      <c r="D1026" s="196" t="s">
        <v>172</v>
      </c>
      <c r="E1026" s="207" t="s">
        <v>32</v>
      </c>
      <c r="F1026" s="208" t="s">
        <v>1525</v>
      </c>
      <c r="G1026" s="206"/>
      <c r="H1026" s="209">
        <v>12.241</v>
      </c>
      <c r="I1026" s="210"/>
      <c r="J1026" s="206"/>
      <c r="K1026" s="206"/>
      <c r="L1026" s="211"/>
      <c r="M1026" s="212"/>
      <c r="N1026" s="213"/>
      <c r="O1026" s="213"/>
      <c r="P1026" s="213"/>
      <c r="Q1026" s="213"/>
      <c r="R1026" s="213"/>
      <c r="S1026" s="213"/>
      <c r="T1026" s="214"/>
      <c r="AT1026" s="215" t="s">
        <v>172</v>
      </c>
      <c r="AU1026" s="215" t="s">
        <v>89</v>
      </c>
      <c r="AV1026" s="14" t="s">
        <v>89</v>
      </c>
      <c r="AW1026" s="14" t="s">
        <v>40</v>
      </c>
      <c r="AX1026" s="14" t="s">
        <v>79</v>
      </c>
      <c r="AY1026" s="215" t="s">
        <v>160</v>
      </c>
    </row>
    <row r="1027" spans="2:51" s="14" customFormat="1" ht="11.25">
      <c r="B1027" s="205"/>
      <c r="C1027" s="206"/>
      <c r="D1027" s="196" t="s">
        <v>172</v>
      </c>
      <c r="E1027" s="207" t="s">
        <v>32</v>
      </c>
      <c r="F1027" s="208" t="s">
        <v>1526</v>
      </c>
      <c r="G1027" s="206"/>
      <c r="H1027" s="209">
        <v>23.973</v>
      </c>
      <c r="I1027" s="210"/>
      <c r="J1027" s="206"/>
      <c r="K1027" s="206"/>
      <c r="L1027" s="211"/>
      <c r="M1027" s="212"/>
      <c r="N1027" s="213"/>
      <c r="O1027" s="213"/>
      <c r="P1027" s="213"/>
      <c r="Q1027" s="213"/>
      <c r="R1027" s="213"/>
      <c r="S1027" s="213"/>
      <c r="T1027" s="214"/>
      <c r="AT1027" s="215" t="s">
        <v>172</v>
      </c>
      <c r="AU1027" s="215" t="s">
        <v>89</v>
      </c>
      <c r="AV1027" s="14" t="s">
        <v>89</v>
      </c>
      <c r="AW1027" s="14" t="s">
        <v>40</v>
      </c>
      <c r="AX1027" s="14" t="s">
        <v>79</v>
      </c>
      <c r="AY1027" s="215" t="s">
        <v>160</v>
      </c>
    </row>
    <row r="1028" spans="2:51" s="14" customFormat="1" ht="11.25">
      <c r="B1028" s="205"/>
      <c r="C1028" s="206"/>
      <c r="D1028" s="196" t="s">
        <v>172</v>
      </c>
      <c r="E1028" s="207" t="s">
        <v>32</v>
      </c>
      <c r="F1028" s="208" t="s">
        <v>1527</v>
      </c>
      <c r="G1028" s="206"/>
      <c r="H1028" s="209">
        <v>23.948</v>
      </c>
      <c r="I1028" s="210"/>
      <c r="J1028" s="206"/>
      <c r="K1028" s="206"/>
      <c r="L1028" s="211"/>
      <c r="M1028" s="212"/>
      <c r="N1028" s="213"/>
      <c r="O1028" s="213"/>
      <c r="P1028" s="213"/>
      <c r="Q1028" s="213"/>
      <c r="R1028" s="213"/>
      <c r="S1028" s="213"/>
      <c r="T1028" s="214"/>
      <c r="AT1028" s="215" t="s">
        <v>172</v>
      </c>
      <c r="AU1028" s="215" t="s">
        <v>89</v>
      </c>
      <c r="AV1028" s="14" t="s">
        <v>89</v>
      </c>
      <c r="AW1028" s="14" t="s">
        <v>40</v>
      </c>
      <c r="AX1028" s="14" t="s">
        <v>79</v>
      </c>
      <c r="AY1028" s="215" t="s">
        <v>160</v>
      </c>
    </row>
    <row r="1029" spans="2:51" s="14" customFormat="1" ht="11.25">
      <c r="B1029" s="205"/>
      <c r="C1029" s="206"/>
      <c r="D1029" s="196" t="s">
        <v>172</v>
      </c>
      <c r="E1029" s="207" t="s">
        <v>32</v>
      </c>
      <c r="F1029" s="208" t="s">
        <v>1528</v>
      </c>
      <c r="G1029" s="206"/>
      <c r="H1029" s="209">
        <v>9.9</v>
      </c>
      <c r="I1029" s="210"/>
      <c r="J1029" s="206"/>
      <c r="K1029" s="206"/>
      <c r="L1029" s="211"/>
      <c r="M1029" s="212"/>
      <c r="N1029" s="213"/>
      <c r="O1029" s="213"/>
      <c r="P1029" s="213"/>
      <c r="Q1029" s="213"/>
      <c r="R1029" s="213"/>
      <c r="S1029" s="213"/>
      <c r="T1029" s="214"/>
      <c r="AT1029" s="215" t="s">
        <v>172</v>
      </c>
      <c r="AU1029" s="215" t="s">
        <v>89</v>
      </c>
      <c r="AV1029" s="14" t="s">
        <v>89</v>
      </c>
      <c r="AW1029" s="14" t="s">
        <v>40</v>
      </c>
      <c r="AX1029" s="14" t="s">
        <v>79</v>
      </c>
      <c r="AY1029" s="215" t="s">
        <v>160</v>
      </c>
    </row>
    <row r="1030" spans="2:51" s="14" customFormat="1" ht="11.25">
      <c r="B1030" s="205"/>
      <c r="C1030" s="206"/>
      <c r="D1030" s="196" t="s">
        <v>172</v>
      </c>
      <c r="E1030" s="207" t="s">
        <v>32</v>
      </c>
      <c r="F1030" s="208" t="s">
        <v>1529</v>
      </c>
      <c r="G1030" s="206"/>
      <c r="H1030" s="209">
        <v>12.287</v>
      </c>
      <c r="I1030" s="210"/>
      <c r="J1030" s="206"/>
      <c r="K1030" s="206"/>
      <c r="L1030" s="211"/>
      <c r="M1030" s="212"/>
      <c r="N1030" s="213"/>
      <c r="O1030" s="213"/>
      <c r="P1030" s="213"/>
      <c r="Q1030" s="213"/>
      <c r="R1030" s="213"/>
      <c r="S1030" s="213"/>
      <c r="T1030" s="214"/>
      <c r="AT1030" s="215" t="s">
        <v>172</v>
      </c>
      <c r="AU1030" s="215" t="s">
        <v>89</v>
      </c>
      <c r="AV1030" s="14" t="s">
        <v>89</v>
      </c>
      <c r="AW1030" s="14" t="s">
        <v>40</v>
      </c>
      <c r="AX1030" s="14" t="s">
        <v>79</v>
      </c>
      <c r="AY1030" s="215" t="s">
        <v>160</v>
      </c>
    </row>
    <row r="1031" spans="2:51" s="14" customFormat="1" ht="11.25">
      <c r="B1031" s="205"/>
      <c r="C1031" s="206"/>
      <c r="D1031" s="196" t="s">
        <v>172</v>
      </c>
      <c r="E1031" s="207" t="s">
        <v>32</v>
      </c>
      <c r="F1031" s="208" t="s">
        <v>1530</v>
      </c>
      <c r="G1031" s="206"/>
      <c r="H1031" s="209">
        <v>9.13</v>
      </c>
      <c r="I1031" s="210"/>
      <c r="J1031" s="206"/>
      <c r="K1031" s="206"/>
      <c r="L1031" s="211"/>
      <c r="M1031" s="212"/>
      <c r="N1031" s="213"/>
      <c r="O1031" s="213"/>
      <c r="P1031" s="213"/>
      <c r="Q1031" s="213"/>
      <c r="R1031" s="213"/>
      <c r="S1031" s="213"/>
      <c r="T1031" s="214"/>
      <c r="AT1031" s="215" t="s">
        <v>172</v>
      </c>
      <c r="AU1031" s="215" t="s">
        <v>89</v>
      </c>
      <c r="AV1031" s="14" t="s">
        <v>89</v>
      </c>
      <c r="AW1031" s="14" t="s">
        <v>40</v>
      </c>
      <c r="AX1031" s="14" t="s">
        <v>79</v>
      </c>
      <c r="AY1031" s="215" t="s">
        <v>160</v>
      </c>
    </row>
    <row r="1032" spans="2:51" s="14" customFormat="1" ht="11.25">
      <c r="B1032" s="205"/>
      <c r="C1032" s="206"/>
      <c r="D1032" s="196" t="s">
        <v>172</v>
      </c>
      <c r="E1032" s="207" t="s">
        <v>32</v>
      </c>
      <c r="F1032" s="208" t="s">
        <v>1531</v>
      </c>
      <c r="G1032" s="206"/>
      <c r="H1032" s="209">
        <v>20.426</v>
      </c>
      <c r="I1032" s="210"/>
      <c r="J1032" s="206"/>
      <c r="K1032" s="206"/>
      <c r="L1032" s="211"/>
      <c r="M1032" s="212"/>
      <c r="N1032" s="213"/>
      <c r="O1032" s="213"/>
      <c r="P1032" s="213"/>
      <c r="Q1032" s="213"/>
      <c r="R1032" s="213"/>
      <c r="S1032" s="213"/>
      <c r="T1032" s="214"/>
      <c r="AT1032" s="215" t="s">
        <v>172</v>
      </c>
      <c r="AU1032" s="215" t="s">
        <v>89</v>
      </c>
      <c r="AV1032" s="14" t="s">
        <v>89</v>
      </c>
      <c r="AW1032" s="14" t="s">
        <v>40</v>
      </c>
      <c r="AX1032" s="14" t="s">
        <v>79</v>
      </c>
      <c r="AY1032" s="215" t="s">
        <v>160</v>
      </c>
    </row>
    <row r="1033" spans="2:51" s="14" customFormat="1" ht="11.25">
      <c r="B1033" s="205"/>
      <c r="C1033" s="206"/>
      <c r="D1033" s="196" t="s">
        <v>172</v>
      </c>
      <c r="E1033" s="207" t="s">
        <v>32</v>
      </c>
      <c r="F1033" s="208" t="s">
        <v>1532</v>
      </c>
      <c r="G1033" s="206"/>
      <c r="H1033" s="209">
        <v>15.906</v>
      </c>
      <c r="I1033" s="210"/>
      <c r="J1033" s="206"/>
      <c r="K1033" s="206"/>
      <c r="L1033" s="211"/>
      <c r="M1033" s="212"/>
      <c r="N1033" s="213"/>
      <c r="O1033" s="213"/>
      <c r="P1033" s="213"/>
      <c r="Q1033" s="213"/>
      <c r="R1033" s="213"/>
      <c r="S1033" s="213"/>
      <c r="T1033" s="214"/>
      <c r="AT1033" s="215" t="s">
        <v>172</v>
      </c>
      <c r="AU1033" s="215" t="s">
        <v>89</v>
      </c>
      <c r="AV1033" s="14" t="s">
        <v>89</v>
      </c>
      <c r="AW1033" s="14" t="s">
        <v>40</v>
      </c>
      <c r="AX1033" s="14" t="s">
        <v>79</v>
      </c>
      <c r="AY1033" s="215" t="s">
        <v>160</v>
      </c>
    </row>
    <row r="1034" spans="2:51" s="14" customFormat="1" ht="11.25">
      <c r="B1034" s="205"/>
      <c r="C1034" s="206"/>
      <c r="D1034" s="196" t="s">
        <v>172</v>
      </c>
      <c r="E1034" s="207" t="s">
        <v>32</v>
      </c>
      <c r="F1034" s="208" t="s">
        <v>1533</v>
      </c>
      <c r="G1034" s="206"/>
      <c r="H1034" s="209">
        <v>14.016</v>
      </c>
      <c r="I1034" s="210"/>
      <c r="J1034" s="206"/>
      <c r="K1034" s="206"/>
      <c r="L1034" s="211"/>
      <c r="M1034" s="212"/>
      <c r="N1034" s="213"/>
      <c r="O1034" s="213"/>
      <c r="P1034" s="213"/>
      <c r="Q1034" s="213"/>
      <c r="R1034" s="213"/>
      <c r="S1034" s="213"/>
      <c r="T1034" s="214"/>
      <c r="AT1034" s="215" t="s">
        <v>172</v>
      </c>
      <c r="AU1034" s="215" t="s">
        <v>89</v>
      </c>
      <c r="AV1034" s="14" t="s">
        <v>89</v>
      </c>
      <c r="AW1034" s="14" t="s">
        <v>40</v>
      </c>
      <c r="AX1034" s="14" t="s">
        <v>79</v>
      </c>
      <c r="AY1034" s="215" t="s">
        <v>160</v>
      </c>
    </row>
    <row r="1035" spans="2:51" s="14" customFormat="1" ht="11.25">
      <c r="B1035" s="205"/>
      <c r="C1035" s="206"/>
      <c r="D1035" s="196" t="s">
        <v>172</v>
      </c>
      <c r="E1035" s="207" t="s">
        <v>32</v>
      </c>
      <c r="F1035" s="208" t="s">
        <v>1534</v>
      </c>
      <c r="G1035" s="206"/>
      <c r="H1035" s="209">
        <v>20.01</v>
      </c>
      <c r="I1035" s="210"/>
      <c r="J1035" s="206"/>
      <c r="K1035" s="206"/>
      <c r="L1035" s="211"/>
      <c r="M1035" s="212"/>
      <c r="N1035" s="213"/>
      <c r="O1035" s="213"/>
      <c r="P1035" s="213"/>
      <c r="Q1035" s="213"/>
      <c r="R1035" s="213"/>
      <c r="S1035" s="213"/>
      <c r="T1035" s="214"/>
      <c r="AT1035" s="215" t="s">
        <v>172</v>
      </c>
      <c r="AU1035" s="215" t="s">
        <v>89</v>
      </c>
      <c r="AV1035" s="14" t="s">
        <v>89</v>
      </c>
      <c r="AW1035" s="14" t="s">
        <v>40</v>
      </c>
      <c r="AX1035" s="14" t="s">
        <v>79</v>
      </c>
      <c r="AY1035" s="215" t="s">
        <v>160</v>
      </c>
    </row>
    <row r="1036" spans="2:51" s="14" customFormat="1" ht="11.25">
      <c r="B1036" s="205"/>
      <c r="C1036" s="206"/>
      <c r="D1036" s="196" t="s">
        <v>172</v>
      </c>
      <c r="E1036" s="207" t="s">
        <v>32</v>
      </c>
      <c r="F1036" s="208" t="s">
        <v>1535</v>
      </c>
      <c r="G1036" s="206"/>
      <c r="H1036" s="209">
        <v>15.906</v>
      </c>
      <c r="I1036" s="210"/>
      <c r="J1036" s="206"/>
      <c r="K1036" s="206"/>
      <c r="L1036" s="211"/>
      <c r="M1036" s="212"/>
      <c r="N1036" s="213"/>
      <c r="O1036" s="213"/>
      <c r="P1036" s="213"/>
      <c r="Q1036" s="213"/>
      <c r="R1036" s="213"/>
      <c r="S1036" s="213"/>
      <c r="T1036" s="214"/>
      <c r="AT1036" s="215" t="s">
        <v>172</v>
      </c>
      <c r="AU1036" s="215" t="s">
        <v>89</v>
      </c>
      <c r="AV1036" s="14" t="s">
        <v>89</v>
      </c>
      <c r="AW1036" s="14" t="s">
        <v>40</v>
      </c>
      <c r="AX1036" s="14" t="s">
        <v>79</v>
      </c>
      <c r="AY1036" s="215" t="s">
        <v>160</v>
      </c>
    </row>
    <row r="1037" spans="2:51" s="14" customFormat="1" ht="11.25">
      <c r="B1037" s="205"/>
      <c r="C1037" s="206"/>
      <c r="D1037" s="196" t="s">
        <v>172</v>
      </c>
      <c r="E1037" s="207" t="s">
        <v>32</v>
      </c>
      <c r="F1037" s="208" t="s">
        <v>1536</v>
      </c>
      <c r="G1037" s="206"/>
      <c r="H1037" s="209">
        <v>14.016</v>
      </c>
      <c r="I1037" s="210"/>
      <c r="J1037" s="206"/>
      <c r="K1037" s="206"/>
      <c r="L1037" s="211"/>
      <c r="M1037" s="212"/>
      <c r="N1037" s="213"/>
      <c r="O1037" s="213"/>
      <c r="P1037" s="213"/>
      <c r="Q1037" s="213"/>
      <c r="R1037" s="213"/>
      <c r="S1037" s="213"/>
      <c r="T1037" s="214"/>
      <c r="AT1037" s="215" t="s">
        <v>172</v>
      </c>
      <c r="AU1037" s="215" t="s">
        <v>89</v>
      </c>
      <c r="AV1037" s="14" t="s">
        <v>89</v>
      </c>
      <c r="AW1037" s="14" t="s">
        <v>40</v>
      </c>
      <c r="AX1037" s="14" t="s">
        <v>79</v>
      </c>
      <c r="AY1037" s="215" t="s">
        <v>160</v>
      </c>
    </row>
    <row r="1038" spans="2:51" s="14" customFormat="1" ht="11.25">
      <c r="B1038" s="205"/>
      <c r="C1038" s="206"/>
      <c r="D1038" s="196" t="s">
        <v>172</v>
      </c>
      <c r="E1038" s="207" t="s">
        <v>32</v>
      </c>
      <c r="F1038" s="208" t="s">
        <v>1537</v>
      </c>
      <c r="G1038" s="206"/>
      <c r="H1038" s="209">
        <v>34.572</v>
      </c>
      <c r="I1038" s="210"/>
      <c r="J1038" s="206"/>
      <c r="K1038" s="206"/>
      <c r="L1038" s="211"/>
      <c r="M1038" s="212"/>
      <c r="N1038" s="213"/>
      <c r="O1038" s="213"/>
      <c r="P1038" s="213"/>
      <c r="Q1038" s="213"/>
      <c r="R1038" s="213"/>
      <c r="S1038" s="213"/>
      <c r="T1038" s="214"/>
      <c r="AT1038" s="215" t="s">
        <v>172</v>
      </c>
      <c r="AU1038" s="215" t="s">
        <v>89</v>
      </c>
      <c r="AV1038" s="14" t="s">
        <v>89</v>
      </c>
      <c r="AW1038" s="14" t="s">
        <v>40</v>
      </c>
      <c r="AX1038" s="14" t="s">
        <v>79</v>
      </c>
      <c r="AY1038" s="215" t="s">
        <v>160</v>
      </c>
    </row>
    <row r="1039" spans="2:51" s="14" customFormat="1" ht="11.25">
      <c r="B1039" s="205"/>
      <c r="C1039" s="206"/>
      <c r="D1039" s="196" t="s">
        <v>172</v>
      </c>
      <c r="E1039" s="207" t="s">
        <v>32</v>
      </c>
      <c r="F1039" s="208" t="s">
        <v>1538</v>
      </c>
      <c r="G1039" s="206"/>
      <c r="H1039" s="209">
        <v>34.46</v>
      </c>
      <c r="I1039" s="210"/>
      <c r="J1039" s="206"/>
      <c r="K1039" s="206"/>
      <c r="L1039" s="211"/>
      <c r="M1039" s="212"/>
      <c r="N1039" s="213"/>
      <c r="O1039" s="213"/>
      <c r="P1039" s="213"/>
      <c r="Q1039" s="213"/>
      <c r="R1039" s="213"/>
      <c r="S1039" s="213"/>
      <c r="T1039" s="214"/>
      <c r="AT1039" s="215" t="s">
        <v>172</v>
      </c>
      <c r="AU1039" s="215" t="s">
        <v>89</v>
      </c>
      <c r="AV1039" s="14" t="s">
        <v>89</v>
      </c>
      <c r="AW1039" s="14" t="s">
        <v>40</v>
      </c>
      <c r="AX1039" s="14" t="s">
        <v>79</v>
      </c>
      <c r="AY1039" s="215" t="s">
        <v>160</v>
      </c>
    </row>
    <row r="1040" spans="2:51" s="14" customFormat="1" ht="11.25">
      <c r="B1040" s="205"/>
      <c r="C1040" s="206"/>
      <c r="D1040" s="196" t="s">
        <v>172</v>
      </c>
      <c r="E1040" s="207" t="s">
        <v>32</v>
      </c>
      <c r="F1040" s="208" t="s">
        <v>1539</v>
      </c>
      <c r="G1040" s="206"/>
      <c r="H1040" s="209">
        <v>7.866</v>
      </c>
      <c r="I1040" s="210"/>
      <c r="J1040" s="206"/>
      <c r="K1040" s="206"/>
      <c r="L1040" s="211"/>
      <c r="M1040" s="212"/>
      <c r="N1040" s="213"/>
      <c r="O1040" s="213"/>
      <c r="P1040" s="213"/>
      <c r="Q1040" s="213"/>
      <c r="R1040" s="213"/>
      <c r="S1040" s="213"/>
      <c r="T1040" s="214"/>
      <c r="AT1040" s="215" t="s">
        <v>172</v>
      </c>
      <c r="AU1040" s="215" t="s">
        <v>89</v>
      </c>
      <c r="AV1040" s="14" t="s">
        <v>89</v>
      </c>
      <c r="AW1040" s="14" t="s">
        <v>40</v>
      </c>
      <c r="AX1040" s="14" t="s">
        <v>79</v>
      </c>
      <c r="AY1040" s="215" t="s">
        <v>160</v>
      </c>
    </row>
    <row r="1041" spans="2:51" s="15" customFormat="1" ht="11.25">
      <c r="B1041" s="216"/>
      <c r="C1041" s="217"/>
      <c r="D1041" s="196" t="s">
        <v>172</v>
      </c>
      <c r="E1041" s="218" t="s">
        <v>32</v>
      </c>
      <c r="F1041" s="219" t="s">
        <v>177</v>
      </c>
      <c r="G1041" s="217"/>
      <c r="H1041" s="220">
        <v>423.937</v>
      </c>
      <c r="I1041" s="221"/>
      <c r="J1041" s="217"/>
      <c r="K1041" s="217"/>
      <c r="L1041" s="222"/>
      <c r="M1041" s="223"/>
      <c r="N1041" s="224"/>
      <c r="O1041" s="224"/>
      <c r="P1041" s="224"/>
      <c r="Q1041" s="224"/>
      <c r="R1041" s="224"/>
      <c r="S1041" s="224"/>
      <c r="T1041" s="225"/>
      <c r="AT1041" s="226" t="s">
        <v>172</v>
      </c>
      <c r="AU1041" s="226" t="s">
        <v>89</v>
      </c>
      <c r="AV1041" s="15" t="s">
        <v>168</v>
      </c>
      <c r="AW1041" s="15" t="s">
        <v>40</v>
      </c>
      <c r="AX1041" s="15" t="s">
        <v>87</v>
      </c>
      <c r="AY1041" s="226" t="s">
        <v>160</v>
      </c>
    </row>
    <row r="1042" spans="1:65" s="2" customFormat="1" ht="21.75" customHeight="1">
      <c r="A1042" s="37"/>
      <c r="B1042" s="38"/>
      <c r="C1042" s="176" t="s">
        <v>1540</v>
      </c>
      <c r="D1042" s="176" t="s">
        <v>163</v>
      </c>
      <c r="E1042" s="177" t="s">
        <v>1541</v>
      </c>
      <c r="F1042" s="178" t="s">
        <v>1542</v>
      </c>
      <c r="G1042" s="179" t="s">
        <v>199</v>
      </c>
      <c r="H1042" s="180">
        <v>423.937</v>
      </c>
      <c r="I1042" s="181"/>
      <c r="J1042" s="182">
        <f>ROUND(I1042*H1042,2)</f>
        <v>0</v>
      </c>
      <c r="K1042" s="178" t="s">
        <v>167</v>
      </c>
      <c r="L1042" s="42"/>
      <c r="M1042" s="183" t="s">
        <v>32</v>
      </c>
      <c r="N1042" s="184" t="s">
        <v>50</v>
      </c>
      <c r="O1042" s="67"/>
      <c r="P1042" s="185">
        <f>O1042*H1042</f>
        <v>0</v>
      </c>
      <c r="Q1042" s="185">
        <v>0.0045</v>
      </c>
      <c r="R1042" s="185">
        <f>Q1042*H1042</f>
        <v>1.9077164999999998</v>
      </c>
      <c r="S1042" s="185">
        <v>0</v>
      </c>
      <c r="T1042" s="186">
        <f>S1042*H1042</f>
        <v>0</v>
      </c>
      <c r="U1042" s="37"/>
      <c r="V1042" s="37"/>
      <c r="W1042" s="37"/>
      <c r="X1042" s="37"/>
      <c r="Y1042" s="37"/>
      <c r="Z1042" s="37"/>
      <c r="AA1042" s="37"/>
      <c r="AB1042" s="37"/>
      <c r="AC1042" s="37"/>
      <c r="AD1042" s="37"/>
      <c r="AE1042" s="37"/>
      <c r="AR1042" s="187" t="s">
        <v>308</v>
      </c>
      <c r="AT1042" s="187" t="s">
        <v>163</v>
      </c>
      <c r="AU1042" s="187" t="s">
        <v>89</v>
      </c>
      <c r="AY1042" s="19" t="s">
        <v>160</v>
      </c>
      <c r="BE1042" s="188">
        <f>IF(N1042="základní",J1042,0)</f>
        <v>0</v>
      </c>
      <c r="BF1042" s="188">
        <f>IF(N1042="snížená",J1042,0)</f>
        <v>0</v>
      </c>
      <c r="BG1042" s="188">
        <f>IF(N1042="zákl. přenesená",J1042,0)</f>
        <v>0</v>
      </c>
      <c r="BH1042" s="188">
        <f>IF(N1042="sníž. přenesená",J1042,0)</f>
        <v>0</v>
      </c>
      <c r="BI1042" s="188">
        <f>IF(N1042="nulová",J1042,0)</f>
        <v>0</v>
      </c>
      <c r="BJ1042" s="19" t="s">
        <v>87</v>
      </c>
      <c r="BK1042" s="188">
        <f>ROUND(I1042*H1042,2)</f>
        <v>0</v>
      </c>
      <c r="BL1042" s="19" t="s">
        <v>308</v>
      </c>
      <c r="BM1042" s="187" t="s">
        <v>1543</v>
      </c>
    </row>
    <row r="1043" spans="1:47" s="2" customFormat="1" ht="11.25">
      <c r="A1043" s="37"/>
      <c r="B1043" s="38"/>
      <c r="C1043" s="39"/>
      <c r="D1043" s="189" t="s">
        <v>170</v>
      </c>
      <c r="E1043" s="39"/>
      <c r="F1043" s="190" t="s">
        <v>1544</v>
      </c>
      <c r="G1043" s="39"/>
      <c r="H1043" s="39"/>
      <c r="I1043" s="191"/>
      <c r="J1043" s="39"/>
      <c r="K1043" s="39"/>
      <c r="L1043" s="42"/>
      <c r="M1043" s="192"/>
      <c r="N1043" s="193"/>
      <c r="O1043" s="67"/>
      <c r="P1043" s="67"/>
      <c r="Q1043" s="67"/>
      <c r="R1043" s="67"/>
      <c r="S1043" s="67"/>
      <c r="T1043" s="68"/>
      <c r="U1043" s="37"/>
      <c r="V1043" s="37"/>
      <c r="W1043" s="37"/>
      <c r="X1043" s="37"/>
      <c r="Y1043" s="37"/>
      <c r="Z1043" s="37"/>
      <c r="AA1043" s="37"/>
      <c r="AB1043" s="37"/>
      <c r="AC1043" s="37"/>
      <c r="AD1043" s="37"/>
      <c r="AE1043" s="37"/>
      <c r="AT1043" s="19" t="s">
        <v>170</v>
      </c>
      <c r="AU1043" s="19" t="s">
        <v>89</v>
      </c>
    </row>
    <row r="1044" spans="1:65" s="2" customFormat="1" ht="16.5" customHeight="1">
      <c r="A1044" s="37"/>
      <c r="B1044" s="38"/>
      <c r="C1044" s="176" t="s">
        <v>1545</v>
      </c>
      <c r="D1044" s="176" t="s">
        <v>163</v>
      </c>
      <c r="E1044" s="177" t="s">
        <v>1546</v>
      </c>
      <c r="F1044" s="178" t="s">
        <v>1547</v>
      </c>
      <c r="G1044" s="179" t="s">
        <v>199</v>
      </c>
      <c r="H1044" s="180">
        <v>120.525</v>
      </c>
      <c r="I1044" s="181"/>
      <c r="J1044" s="182">
        <f>ROUND(I1044*H1044,2)</f>
        <v>0</v>
      </c>
      <c r="K1044" s="178" t="s">
        <v>167</v>
      </c>
      <c r="L1044" s="42"/>
      <c r="M1044" s="183" t="s">
        <v>32</v>
      </c>
      <c r="N1044" s="184" t="s">
        <v>50</v>
      </c>
      <c r="O1044" s="67"/>
      <c r="P1044" s="185">
        <f>O1044*H1044</f>
        <v>0</v>
      </c>
      <c r="Q1044" s="185">
        <v>0</v>
      </c>
      <c r="R1044" s="185">
        <f>Q1044*H1044</f>
        <v>0</v>
      </c>
      <c r="S1044" s="185">
        <v>0.0815</v>
      </c>
      <c r="T1044" s="186">
        <f>S1044*H1044</f>
        <v>9.8227875</v>
      </c>
      <c r="U1044" s="37"/>
      <c r="V1044" s="37"/>
      <c r="W1044" s="37"/>
      <c r="X1044" s="37"/>
      <c r="Y1044" s="37"/>
      <c r="Z1044" s="37"/>
      <c r="AA1044" s="37"/>
      <c r="AB1044" s="37"/>
      <c r="AC1044" s="37"/>
      <c r="AD1044" s="37"/>
      <c r="AE1044" s="37"/>
      <c r="AR1044" s="187" t="s">
        <v>308</v>
      </c>
      <c r="AT1044" s="187" t="s">
        <v>163</v>
      </c>
      <c r="AU1044" s="187" t="s">
        <v>89</v>
      </c>
      <c r="AY1044" s="19" t="s">
        <v>160</v>
      </c>
      <c r="BE1044" s="188">
        <f>IF(N1044="základní",J1044,0)</f>
        <v>0</v>
      </c>
      <c r="BF1044" s="188">
        <f>IF(N1044="snížená",J1044,0)</f>
        <v>0</v>
      </c>
      <c r="BG1044" s="188">
        <f>IF(N1044="zákl. přenesená",J1044,0)</f>
        <v>0</v>
      </c>
      <c r="BH1044" s="188">
        <f>IF(N1044="sníž. přenesená",J1044,0)</f>
        <v>0</v>
      </c>
      <c r="BI1044" s="188">
        <f>IF(N1044="nulová",J1044,0)</f>
        <v>0</v>
      </c>
      <c r="BJ1044" s="19" t="s">
        <v>87</v>
      </c>
      <c r="BK1044" s="188">
        <f>ROUND(I1044*H1044,2)</f>
        <v>0</v>
      </c>
      <c r="BL1044" s="19" t="s">
        <v>308</v>
      </c>
      <c r="BM1044" s="187" t="s">
        <v>1548</v>
      </c>
    </row>
    <row r="1045" spans="1:47" s="2" customFormat="1" ht="11.25">
      <c r="A1045" s="37"/>
      <c r="B1045" s="38"/>
      <c r="C1045" s="39"/>
      <c r="D1045" s="189" t="s">
        <v>170</v>
      </c>
      <c r="E1045" s="39"/>
      <c r="F1045" s="190" t="s">
        <v>1549</v>
      </c>
      <c r="G1045" s="39"/>
      <c r="H1045" s="39"/>
      <c r="I1045" s="191"/>
      <c r="J1045" s="39"/>
      <c r="K1045" s="39"/>
      <c r="L1045" s="42"/>
      <c r="M1045" s="192"/>
      <c r="N1045" s="193"/>
      <c r="O1045" s="67"/>
      <c r="P1045" s="67"/>
      <c r="Q1045" s="67"/>
      <c r="R1045" s="67"/>
      <c r="S1045" s="67"/>
      <c r="T1045" s="68"/>
      <c r="U1045" s="37"/>
      <c r="V1045" s="37"/>
      <c r="W1045" s="37"/>
      <c r="X1045" s="37"/>
      <c r="Y1045" s="37"/>
      <c r="Z1045" s="37"/>
      <c r="AA1045" s="37"/>
      <c r="AB1045" s="37"/>
      <c r="AC1045" s="37"/>
      <c r="AD1045" s="37"/>
      <c r="AE1045" s="37"/>
      <c r="AT1045" s="19" t="s">
        <v>170</v>
      </c>
      <c r="AU1045" s="19" t="s">
        <v>89</v>
      </c>
    </row>
    <row r="1046" spans="2:51" s="13" customFormat="1" ht="11.25">
      <c r="B1046" s="194"/>
      <c r="C1046" s="195"/>
      <c r="D1046" s="196" t="s">
        <v>172</v>
      </c>
      <c r="E1046" s="197" t="s">
        <v>32</v>
      </c>
      <c r="F1046" s="198" t="s">
        <v>1550</v>
      </c>
      <c r="G1046" s="195"/>
      <c r="H1046" s="197" t="s">
        <v>32</v>
      </c>
      <c r="I1046" s="199"/>
      <c r="J1046" s="195"/>
      <c r="K1046" s="195"/>
      <c r="L1046" s="200"/>
      <c r="M1046" s="201"/>
      <c r="N1046" s="202"/>
      <c r="O1046" s="202"/>
      <c r="P1046" s="202"/>
      <c r="Q1046" s="202"/>
      <c r="R1046" s="202"/>
      <c r="S1046" s="202"/>
      <c r="T1046" s="203"/>
      <c r="AT1046" s="204" t="s">
        <v>172</v>
      </c>
      <c r="AU1046" s="204" t="s">
        <v>89</v>
      </c>
      <c r="AV1046" s="13" t="s">
        <v>87</v>
      </c>
      <c r="AW1046" s="13" t="s">
        <v>40</v>
      </c>
      <c r="AX1046" s="13" t="s">
        <v>79</v>
      </c>
      <c r="AY1046" s="204" t="s">
        <v>160</v>
      </c>
    </row>
    <row r="1047" spans="2:51" s="14" customFormat="1" ht="11.25">
      <c r="B1047" s="205"/>
      <c r="C1047" s="206"/>
      <c r="D1047" s="196" t="s">
        <v>172</v>
      </c>
      <c r="E1047" s="207" t="s">
        <v>32</v>
      </c>
      <c r="F1047" s="208" t="s">
        <v>1551</v>
      </c>
      <c r="G1047" s="206"/>
      <c r="H1047" s="209">
        <v>25.5</v>
      </c>
      <c r="I1047" s="210"/>
      <c r="J1047" s="206"/>
      <c r="K1047" s="206"/>
      <c r="L1047" s="211"/>
      <c r="M1047" s="212"/>
      <c r="N1047" s="213"/>
      <c r="O1047" s="213"/>
      <c r="P1047" s="213"/>
      <c r="Q1047" s="213"/>
      <c r="R1047" s="213"/>
      <c r="S1047" s="213"/>
      <c r="T1047" s="214"/>
      <c r="AT1047" s="215" t="s">
        <v>172</v>
      </c>
      <c r="AU1047" s="215" t="s">
        <v>89</v>
      </c>
      <c r="AV1047" s="14" t="s">
        <v>89</v>
      </c>
      <c r="AW1047" s="14" t="s">
        <v>40</v>
      </c>
      <c r="AX1047" s="14" t="s">
        <v>79</v>
      </c>
      <c r="AY1047" s="215" t="s">
        <v>160</v>
      </c>
    </row>
    <row r="1048" spans="2:51" s="14" customFormat="1" ht="11.25">
      <c r="B1048" s="205"/>
      <c r="C1048" s="206"/>
      <c r="D1048" s="196" t="s">
        <v>172</v>
      </c>
      <c r="E1048" s="207" t="s">
        <v>32</v>
      </c>
      <c r="F1048" s="208" t="s">
        <v>1552</v>
      </c>
      <c r="G1048" s="206"/>
      <c r="H1048" s="209">
        <v>3.6</v>
      </c>
      <c r="I1048" s="210"/>
      <c r="J1048" s="206"/>
      <c r="K1048" s="206"/>
      <c r="L1048" s="211"/>
      <c r="M1048" s="212"/>
      <c r="N1048" s="213"/>
      <c r="O1048" s="213"/>
      <c r="P1048" s="213"/>
      <c r="Q1048" s="213"/>
      <c r="R1048" s="213"/>
      <c r="S1048" s="213"/>
      <c r="T1048" s="214"/>
      <c r="AT1048" s="215" t="s">
        <v>172</v>
      </c>
      <c r="AU1048" s="215" t="s">
        <v>89</v>
      </c>
      <c r="AV1048" s="14" t="s">
        <v>89</v>
      </c>
      <c r="AW1048" s="14" t="s">
        <v>40</v>
      </c>
      <c r="AX1048" s="14" t="s">
        <v>79</v>
      </c>
      <c r="AY1048" s="215" t="s">
        <v>160</v>
      </c>
    </row>
    <row r="1049" spans="2:51" s="14" customFormat="1" ht="11.25">
      <c r="B1049" s="205"/>
      <c r="C1049" s="206"/>
      <c r="D1049" s="196" t="s">
        <v>172</v>
      </c>
      <c r="E1049" s="207" t="s">
        <v>32</v>
      </c>
      <c r="F1049" s="208" t="s">
        <v>1553</v>
      </c>
      <c r="G1049" s="206"/>
      <c r="H1049" s="209">
        <v>18.72</v>
      </c>
      <c r="I1049" s="210"/>
      <c r="J1049" s="206"/>
      <c r="K1049" s="206"/>
      <c r="L1049" s="211"/>
      <c r="M1049" s="212"/>
      <c r="N1049" s="213"/>
      <c r="O1049" s="213"/>
      <c r="P1049" s="213"/>
      <c r="Q1049" s="213"/>
      <c r="R1049" s="213"/>
      <c r="S1049" s="213"/>
      <c r="T1049" s="214"/>
      <c r="AT1049" s="215" t="s">
        <v>172</v>
      </c>
      <c r="AU1049" s="215" t="s">
        <v>89</v>
      </c>
      <c r="AV1049" s="14" t="s">
        <v>89</v>
      </c>
      <c r="AW1049" s="14" t="s">
        <v>40</v>
      </c>
      <c r="AX1049" s="14" t="s">
        <v>79</v>
      </c>
      <c r="AY1049" s="215" t="s">
        <v>160</v>
      </c>
    </row>
    <row r="1050" spans="2:51" s="14" customFormat="1" ht="11.25">
      <c r="B1050" s="205"/>
      <c r="C1050" s="206"/>
      <c r="D1050" s="196" t="s">
        <v>172</v>
      </c>
      <c r="E1050" s="207" t="s">
        <v>32</v>
      </c>
      <c r="F1050" s="208" t="s">
        <v>1554</v>
      </c>
      <c r="G1050" s="206"/>
      <c r="H1050" s="209">
        <v>8.355</v>
      </c>
      <c r="I1050" s="210"/>
      <c r="J1050" s="206"/>
      <c r="K1050" s="206"/>
      <c r="L1050" s="211"/>
      <c r="M1050" s="212"/>
      <c r="N1050" s="213"/>
      <c r="O1050" s="213"/>
      <c r="P1050" s="213"/>
      <c r="Q1050" s="213"/>
      <c r="R1050" s="213"/>
      <c r="S1050" s="213"/>
      <c r="T1050" s="214"/>
      <c r="AT1050" s="215" t="s">
        <v>172</v>
      </c>
      <c r="AU1050" s="215" t="s">
        <v>89</v>
      </c>
      <c r="AV1050" s="14" t="s">
        <v>89</v>
      </c>
      <c r="AW1050" s="14" t="s">
        <v>40</v>
      </c>
      <c r="AX1050" s="14" t="s">
        <v>79</v>
      </c>
      <c r="AY1050" s="215" t="s">
        <v>160</v>
      </c>
    </row>
    <row r="1051" spans="2:51" s="14" customFormat="1" ht="11.25">
      <c r="B1051" s="205"/>
      <c r="C1051" s="206"/>
      <c r="D1051" s="196" t="s">
        <v>172</v>
      </c>
      <c r="E1051" s="207" t="s">
        <v>32</v>
      </c>
      <c r="F1051" s="208" t="s">
        <v>1555</v>
      </c>
      <c r="G1051" s="206"/>
      <c r="H1051" s="209">
        <v>6.75</v>
      </c>
      <c r="I1051" s="210"/>
      <c r="J1051" s="206"/>
      <c r="K1051" s="206"/>
      <c r="L1051" s="211"/>
      <c r="M1051" s="212"/>
      <c r="N1051" s="213"/>
      <c r="O1051" s="213"/>
      <c r="P1051" s="213"/>
      <c r="Q1051" s="213"/>
      <c r="R1051" s="213"/>
      <c r="S1051" s="213"/>
      <c r="T1051" s="214"/>
      <c r="AT1051" s="215" t="s">
        <v>172</v>
      </c>
      <c r="AU1051" s="215" t="s">
        <v>89</v>
      </c>
      <c r="AV1051" s="14" t="s">
        <v>89</v>
      </c>
      <c r="AW1051" s="14" t="s">
        <v>40</v>
      </c>
      <c r="AX1051" s="14" t="s">
        <v>79</v>
      </c>
      <c r="AY1051" s="215" t="s">
        <v>160</v>
      </c>
    </row>
    <row r="1052" spans="2:51" s="14" customFormat="1" ht="11.25">
      <c r="B1052" s="205"/>
      <c r="C1052" s="206"/>
      <c r="D1052" s="196" t="s">
        <v>172</v>
      </c>
      <c r="E1052" s="207" t="s">
        <v>32</v>
      </c>
      <c r="F1052" s="208" t="s">
        <v>1556</v>
      </c>
      <c r="G1052" s="206"/>
      <c r="H1052" s="209">
        <v>19.35</v>
      </c>
      <c r="I1052" s="210"/>
      <c r="J1052" s="206"/>
      <c r="K1052" s="206"/>
      <c r="L1052" s="211"/>
      <c r="M1052" s="212"/>
      <c r="N1052" s="213"/>
      <c r="O1052" s="213"/>
      <c r="P1052" s="213"/>
      <c r="Q1052" s="213"/>
      <c r="R1052" s="213"/>
      <c r="S1052" s="213"/>
      <c r="T1052" s="214"/>
      <c r="AT1052" s="215" t="s">
        <v>172</v>
      </c>
      <c r="AU1052" s="215" t="s">
        <v>89</v>
      </c>
      <c r="AV1052" s="14" t="s">
        <v>89</v>
      </c>
      <c r="AW1052" s="14" t="s">
        <v>40</v>
      </c>
      <c r="AX1052" s="14" t="s">
        <v>79</v>
      </c>
      <c r="AY1052" s="215" t="s">
        <v>160</v>
      </c>
    </row>
    <row r="1053" spans="2:51" s="14" customFormat="1" ht="11.25">
      <c r="B1053" s="205"/>
      <c r="C1053" s="206"/>
      <c r="D1053" s="196" t="s">
        <v>172</v>
      </c>
      <c r="E1053" s="207" t="s">
        <v>32</v>
      </c>
      <c r="F1053" s="208" t="s">
        <v>1557</v>
      </c>
      <c r="G1053" s="206"/>
      <c r="H1053" s="209">
        <v>1.5</v>
      </c>
      <c r="I1053" s="210"/>
      <c r="J1053" s="206"/>
      <c r="K1053" s="206"/>
      <c r="L1053" s="211"/>
      <c r="M1053" s="212"/>
      <c r="N1053" s="213"/>
      <c r="O1053" s="213"/>
      <c r="P1053" s="213"/>
      <c r="Q1053" s="213"/>
      <c r="R1053" s="213"/>
      <c r="S1053" s="213"/>
      <c r="T1053" s="214"/>
      <c r="AT1053" s="215" t="s">
        <v>172</v>
      </c>
      <c r="AU1053" s="215" t="s">
        <v>89</v>
      </c>
      <c r="AV1053" s="14" t="s">
        <v>89</v>
      </c>
      <c r="AW1053" s="14" t="s">
        <v>40</v>
      </c>
      <c r="AX1053" s="14" t="s">
        <v>79</v>
      </c>
      <c r="AY1053" s="215" t="s">
        <v>160</v>
      </c>
    </row>
    <row r="1054" spans="2:51" s="14" customFormat="1" ht="11.25">
      <c r="B1054" s="205"/>
      <c r="C1054" s="206"/>
      <c r="D1054" s="196" t="s">
        <v>172</v>
      </c>
      <c r="E1054" s="207" t="s">
        <v>32</v>
      </c>
      <c r="F1054" s="208" t="s">
        <v>1558</v>
      </c>
      <c r="G1054" s="206"/>
      <c r="H1054" s="209">
        <v>16.992</v>
      </c>
      <c r="I1054" s="210"/>
      <c r="J1054" s="206"/>
      <c r="K1054" s="206"/>
      <c r="L1054" s="211"/>
      <c r="M1054" s="212"/>
      <c r="N1054" s="213"/>
      <c r="O1054" s="213"/>
      <c r="P1054" s="213"/>
      <c r="Q1054" s="213"/>
      <c r="R1054" s="213"/>
      <c r="S1054" s="213"/>
      <c r="T1054" s="214"/>
      <c r="AT1054" s="215" t="s">
        <v>172</v>
      </c>
      <c r="AU1054" s="215" t="s">
        <v>89</v>
      </c>
      <c r="AV1054" s="14" t="s">
        <v>89</v>
      </c>
      <c r="AW1054" s="14" t="s">
        <v>40</v>
      </c>
      <c r="AX1054" s="14" t="s">
        <v>79</v>
      </c>
      <c r="AY1054" s="215" t="s">
        <v>160</v>
      </c>
    </row>
    <row r="1055" spans="2:51" s="14" customFormat="1" ht="11.25">
      <c r="B1055" s="205"/>
      <c r="C1055" s="206"/>
      <c r="D1055" s="196" t="s">
        <v>172</v>
      </c>
      <c r="E1055" s="207" t="s">
        <v>32</v>
      </c>
      <c r="F1055" s="208" t="s">
        <v>1559</v>
      </c>
      <c r="G1055" s="206"/>
      <c r="H1055" s="209">
        <v>17.208</v>
      </c>
      <c r="I1055" s="210"/>
      <c r="J1055" s="206"/>
      <c r="K1055" s="206"/>
      <c r="L1055" s="211"/>
      <c r="M1055" s="212"/>
      <c r="N1055" s="213"/>
      <c r="O1055" s="213"/>
      <c r="P1055" s="213"/>
      <c r="Q1055" s="213"/>
      <c r="R1055" s="213"/>
      <c r="S1055" s="213"/>
      <c r="T1055" s="214"/>
      <c r="AT1055" s="215" t="s">
        <v>172</v>
      </c>
      <c r="AU1055" s="215" t="s">
        <v>89</v>
      </c>
      <c r="AV1055" s="14" t="s">
        <v>89</v>
      </c>
      <c r="AW1055" s="14" t="s">
        <v>40</v>
      </c>
      <c r="AX1055" s="14" t="s">
        <v>79</v>
      </c>
      <c r="AY1055" s="215" t="s">
        <v>160</v>
      </c>
    </row>
    <row r="1056" spans="2:51" s="14" customFormat="1" ht="11.25">
      <c r="B1056" s="205"/>
      <c r="C1056" s="206"/>
      <c r="D1056" s="196" t="s">
        <v>172</v>
      </c>
      <c r="E1056" s="207" t="s">
        <v>32</v>
      </c>
      <c r="F1056" s="208" t="s">
        <v>1560</v>
      </c>
      <c r="G1056" s="206"/>
      <c r="H1056" s="209">
        <v>2.55</v>
      </c>
      <c r="I1056" s="210"/>
      <c r="J1056" s="206"/>
      <c r="K1056" s="206"/>
      <c r="L1056" s="211"/>
      <c r="M1056" s="212"/>
      <c r="N1056" s="213"/>
      <c r="O1056" s="213"/>
      <c r="P1056" s="213"/>
      <c r="Q1056" s="213"/>
      <c r="R1056" s="213"/>
      <c r="S1056" s="213"/>
      <c r="T1056" s="214"/>
      <c r="AT1056" s="215" t="s">
        <v>172</v>
      </c>
      <c r="AU1056" s="215" t="s">
        <v>89</v>
      </c>
      <c r="AV1056" s="14" t="s">
        <v>89</v>
      </c>
      <c r="AW1056" s="14" t="s">
        <v>40</v>
      </c>
      <c r="AX1056" s="14" t="s">
        <v>79</v>
      </c>
      <c r="AY1056" s="215" t="s">
        <v>160</v>
      </c>
    </row>
    <row r="1057" spans="2:51" s="15" customFormat="1" ht="11.25">
      <c r="B1057" s="216"/>
      <c r="C1057" s="217"/>
      <c r="D1057" s="196" t="s">
        <v>172</v>
      </c>
      <c r="E1057" s="218" t="s">
        <v>32</v>
      </c>
      <c r="F1057" s="219" t="s">
        <v>177</v>
      </c>
      <c r="G1057" s="217"/>
      <c r="H1057" s="220">
        <v>120.525</v>
      </c>
      <c r="I1057" s="221"/>
      <c r="J1057" s="217"/>
      <c r="K1057" s="217"/>
      <c r="L1057" s="222"/>
      <c r="M1057" s="223"/>
      <c r="N1057" s="224"/>
      <c r="O1057" s="224"/>
      <c r="P1057" s="224"/>
      <c r="Q1057" s="224"/>
      <c r="R1057" s="224"/>
      <c r="S1057" s="224"/>
      <c r="T1057" s="225"/>
      <c r="AT1057" s="226" t="s">
        <v>172</v>
      </c>
      <c r="AU1057" s="226" t="s">
        <v>89</v>
      </c>
      <c r="AV1057" s="15" t="s">
        <v>168</v>
      </c>
      <c r="AW1057" s="15" t="s">
        <v>40</v>
      </c>
      <c r="AX1057" s="15" t="s">
        <v>87</v>
      </c>
      <c r="AY1057" s="226" t="s">
        <v>160</v>
      </c>
    </row>
    <row r="1058" spans="1:65" s="2" customFormat="1" ht="24.2" customHeight="1">
      <c r="A1058" s="37"/>
      <c r="B1058" s="38"/>
      <c r="C1058" s="176" t="s">
        <v>1561</v>
      </c>
      <c r="D1058" s="176" t="s">
        <v>163</v>
      </c>
      <c r="E1058" s="177" t="s">
        <v>1562</v>
      </c>
      <c r="F1058" s="178" t="s">
        <v>1563</v>
      </c>
      <c r="G1058" s="179" t="s">
        <v>199</v>
      </c>
      <c r="H1058" s="180">
        <v>423.937</v>
      </c>
      <c r="I1058" s="181"/>
      <c r="J1058" s="182">
        <f>ROUND(I1058*H1058,2)</f>
        <v>0</v>
      </c>
      <c r="K1058" s="178" t="s">
        <v>167</v>
      </c>
      <c r="L1058" s="42"/>
      <c r="M1058" s="183" t="s">
        <v>32</v>
      </c>
      <c r="N1058" s="184" t="s">
        <v>50</v>
      </c>
      <c r="O1058" s="67"/>
      <c r="P1058" s="185">
        <f>O1058*H1058</f>
        <v>0</v>
      </c>
      <c r="Q1058" s="185">
        <v>0.0052</v>
      </c>
      <c r="R1058" s="185">
        <f>Q1058*H1058</f>
        <v>2.2044723999999998</v>
      </c>
      <c r="S1058" s="185">
        <v>0</v>
      </c>
      <c r="T1058" s="186">
        <f>S1058*H1058</f>
        <v>0</v>
      </c>
      <c r="U1058" s="37"/>
      <c r="V1058" s="37"/>
      <c r="W1058" s="37"/>
      <c r="X1058" s="37"/>
      <c r="Y1058" s="37"/>
      <c r="Z1058" s="37"/>
      <c r="AA1058" s="37"/>
      <c r="AB1058" s="37"/>
      <c r="AC1058" s="37"/>
      <c r="AD1058" s="37"/>
      <c r="AE1058" s="37"/>
      <c r="AR1058" s="187" t="s">
        <v>308</v>
      </c>
      <c r="AT1058" s="187" t="s">
        <v>163</v>
      </c>
      <c r="AU1058" s="187" t="s">
        <v>89</v>
      </c>
      <c r="AY1058" s="19" t="s">
        <v>160</v>
      </c>
      <c r="BE1058" s="188">
        <f>IF(N1058="základní",J1058,0)</f>
        <v>0</v>
      </c>
      <c r="BF1058" s="188">
        <f>IF(N1058="snížená",J1058,0)</f>
        <v>0</v>
      </c>
      <c r="BG1058" s="188">
        <f>IF(N1058="zákl. přenesená",J1058,0)</f>
        <v>0</v>
      </c>
      <c r="BH1058" s="188">
        <f>IF(N1058="sníž. přenesená",J1058,0)</f>
        <v>0</v>
      </c>
      <c r="BI1058" s="188">
        <f>IF(N1058="nulová",J1058,0)</f>
        <v>0</v>
      </c>
      <c r="BJ1058" s="19" t="s">
        <v>87</v>
      </c>
      <c r="BK1058" s="188">
        <f>ROUND(I1058*H1058,2)</f>
        <v>0</v>
      </c>
      <c r="BL1058" s="19" t="s">
        <v>308</v>
      </c>
      <c r="BM1058" s="187" t="s">
        <v>1564</v>
      </c>
    </row>
    <row r="1059" spans="1:47" s="2" customFormat="1" ht="11.25">
      <c r="A1059" s="37"/>
      <c r="B1059" s="38"/>
      <c r="C1059" s="39"/>
      <c r="D1059" s="189" t="s">
        <v>170</v>
      </c>
      <c r="E1059" s="39"/>
      <c r="F1059" s="190" t="s">
        <v>1565</v>
      </c>
      <c r="G1059" s="39"/>
      <c r="H1059" s="39"/>
      <c r="I1059" s="191"/>
      <c r="J1059" s="39"/>
      <c r="K1059" s="39"/>
      <c r="L1059" s="42"/>
      <c r="M1059" s="192"/>
      <c r="N1059" s="193"/>
      <c r="O1059" s="67"/>
      <c r="P1059" s="67"/>
      <c r="Q1059" s="67"/>
      <c r="R1059" s="67"/>
      <c r="S1059" s="67"/>
      <c r="T1059" s="68"/>
      <c r="U1059" s="37"/>
      <c r="V1059" s="37"/>
      <c r="W1059" s="37"/>
      <c r="X1059" s="37"/>
      <c r="Y1059" s="37"/>
      <c r="Z1059" s="37"/>
      <c r="AA1059" s="37"/>
      <c r="AB1059" s="37"/>
      <c r="AC1059" s="37"/>
      <c r="AD1059" s="37"/>
      <c r="AE1059" s="37"/>
      <c r="AT1059" s="19" t="s">
        <v>170</v>
      </c>
      <c r="AU1059" s="19" t="s">
        <v>89</v>
      </c>
    </row>
    <row r="1060" spans="1:65" s="2" customFormat="1" ht="16.5" customHeight="1">
      <c r="A1060" s="37"/>
      <c r="B1060" s="38"/>
      <c r="C1060" s="227" t="s">
        <v>1566</v>
      </c>
      <c r="D1060" s="227" t="s">
        <v>178</v>
      </c>
      <c r="E1060" s="228" t="s">
        <v>1567</v>
      </c>
      <c r="F1060" s="229" t="s">
        <v>1568</v>
      </c>
      <c r="G1060" s="230" t="s">
        <v>199</v>
      </c>
      <c r="H1060" s="231">
        <v>517.865</v>
      </c>
      <c r="I1060" s="232"/>
      <c r="J1060" s="233">
        <f>ROUND(I1060*H1060,2)</f>
        <v>0</v>
      </c>
      <c r="K1060" s="229" t="s">
        <v>167</v>
      </c>
      <c r="L1060" s="234"/>
      <c r="M1060" s="235" t="s">
        <v>32</v>
      </c>
      <c r="N1060" s="236" t="s">
        <v>50</v>
      </c>
      <c r="O1060" s="67"/>
      <c r="P1060" s="185">
        <f>O1060*H1060</f>
        <v>0</v>
      </c>
      <c r="Q1060" s="185">
        <v>0.0126</v>
      </c>
      <c r="R1060" s="185">
        <f>Q1060*H1060</f>
        <v>6.525099</v>
      </c>
      <c r="S1060" s="185">
        <v>0</v>
      </c>
      <c r="T1060" s="186">
        <f>S1060*H1060</f>
        <v>0</v>
      </c>
      <c r="U1060" s="37"/>
      <c r="V1060" s="37"/>
      <c r="W1060" s="37"/>
      <c r="X1060" s="37"/>
      <c r="Y1060" s="37"/>
      <c r="Z1060" s="37"/>
      <c r="AA1060" s="37"/>
      <c r="AB1060" s="37"/>
      <c r="AC1060" s="37"/>
      <c r="AD1060" s="37"/>
      <c r="AE1060" s="37"/>
      <c r="AR1060" s="187" t="s">
        <v>467</v>
      </c>
      <c r="AT1060" s="187" t="s">
        <v>178</v>
      </c>
      <c r="AU1060" s="187" t="s">
        <v>89</v>
      </c>
      <c r="AY1060" s="19" t="s">
        <v>160</v>
      </c>
      <c r="BE1060" s="188">
        <f>IF(N1060="základní",J1060,0)</f>
        <v>0</v>
      </c>
      <c r="BF1060" s="188">
        <f>IF(N1060="snížená",J1060,0)</f>
        <v>0</v>
      </c>
      <c r="BG1060" s="188">
        <f>IF(N1060="zákl. přenesená",J1060,0)</f>
        <v>0</v>
      </c>
      <c r="BH1060" s="188">
        <f>IF(N1060="sníž. přenesená",J1060,0)</f>
        <v>0</v>
      </c>
      <c r="BI1060" s="188">
        <f>IF(N1060="nulová",J1060,0)</f>
        <v>0</v>
      </c>
      <c r="BJ1060" s="19" t="s">
        <v>87</v>
      </c>
      <c r="BK1060" s="188">
        <f>ROUND(I1060*H1060,2)</f>
        <v>0</v>
      </c>
      <c r="BL1060" s="19" t="s">
        <v>308</v>
      </c>
      <c r="BM1060" s="187" t="s">
        <v>1569</v>
      </c>
    </row>
    <row r="1061" spans="2:51" s="13" customFormat="1" ht="11.25">
      <c r="B1061" s="194"/>
      <c r="C1061" s="195"/>
      <c r="D1061" s="196" t="s">
        <v>172</v>
      </c>
      <c r="E1061" s="197" t="s">
        <v>32</v>
      </c>
      <c r="F1061" s="198" t="s">
        <v>1570</v>
      </c>
      <c r="G1061" s="195"/>
      <c r="H1061" s="197" t="s">
        <v>32</v>
      </c>
      <c r="I1061" s="199"/>
      <c r="J1061" s="195"/>
      <c r="K1061" s="195"/>
      <c r="L1061" s="200"/>
      <c r="M1061" s="201"/>
      <c r="N1061" s="202"/>
      <c r="O1061" s="202"/>
      <c r="P1061" s="202"/>
      <c r="Q1061" s="202"/>
      <c r="R1061" s="202"/>
      <c r="S1061" s="202"/>
      <c r="T1061" s="203"/>
      <c r="AT1061" s="204" t="s">
        <v>172</v>
      </c>
      <c r="AU1061" s="204" t="s">
        <v>89</v>
      </c>
      <c r="AV1061" s="13" t="s">
        <v>87</v>
      </c>
      <c r="AW1061" s="13" t="s">
        <v>40</v>
      </c>
      <c r="AX1061" s="13" t="s">
        <v>79</v>
      </c>
      <c r="AY1061" s="204" t="s">
        <v>160</v>
      </c>
    </row>
    <row r="1062" spans="2:51" s="14" customFormat="1" ht="11.25">
      <c r="B1062" s="205"/>
      <c r="C1062" s="206"/>
      <c r="D1062" s="196" t="s">
        <v>172</v>
      </c>
      <c r="E1062" s="207" t="s">
        <v>32</v>
      </c>
      <c r="F1062" s="208" t="s">
        <v>1571</v>
      </c>
      <c r="G1062" s="206"/>
      <c r="H1062" s="209">
        <v>466.331</v>
      </c>
      <c r="I1062" s="210"/>
      <c r="J1062" s="206"/>
      <c r="K1062" s="206"/>
      <c r="L1062" s="211"/>
      <c r="M1062" s="212"/>
      <c r="N1062" s="213"/>
      <c r="O1062" s="213"/>
      <c r="P1062" s="213"/>
      <c r="Q1062" s="213"/>
      <c r="R1062" s="213"/>
      <c r="S1062" s="213"/>
      <c r="T1062" s="214"/>
      <c r="AT1062" s="215" t="s">
        <v>172</v>
      </c>
      <c r="AU1062" s="215" t="s">
        <v>89</v>
      </c>
      <c r="AV1062" s="14" t="s">
        <v>89</v>
      </c>
      <c r="AW1062" s="14" t="s">
        <v>40</v>
      </c>
      <c r="AX1062" s="14" t="s">
        <v>79</v>
      </c>
      <c r="AY1062" s="215" t="s">
        <v>160</v>
      </c>
    </row>
    <row r="1063" spans="2:51" s="13" customFormat="1" ht="11.25">
      <c r="B1063" s="194"/>
      <c r="C1063" s="195"/>
      <c r="D1063" s="196" t="s">
        <v>172</v>
      </c>
      <c r="E1063" s="197" t="s">
        <v>32</v>
      </c>
      <c r="F1063" s="198" t="s">
        <v>1572</v>
      </c>
      <c r="G1063" s="195"/>
      <c r="H1063" s="197" t="s">
        <v>32</v>
      </c>
      <c r="I1063" s="199"/>
      <c r="J1063" s="195"/>
      <c r="K1063" s="195"/>
      <c r="L1063" s="200"/>
      <c r="M1063" s="201"/>
      <c r="N1063" s="202"/>
      <c r="O1063" s="202"/>
      <c r="P1063" s="202"/>
      <c r="Q1063" s="202"/>
      <c r="R1063" s="202"/>
      <c r="S1063" s="202"/>
      <c r="T1063" s="203"/>
      <c r="AT1063" s="204" t="s">
        <v>172</v>
      </c>
      <c r="AU1063" s="204" t="s">
        <v>89</v>
      </c>
      <c r="AV1063" s="13" t="s">
        <v>87</v>
      </c>
      <c r="AW1063" s="13" t="s">
        <v>40</v>
      </c>
      <c r="AX1063" s="13" t="s">
        <v>79</v>
      </c>
      <c r="AY1063" s="204" t="s">
        <v>160</v>
      </c>
    </row>
    <row r="1064" spans="2:51" s="14" customFormat="1" ht="11.25">
      <c r="B1064" s="205"/>
      <c r="C1064" s="206"/>
      <c r="D1064" s="196" t="s">
        <v>172</v>
      </c>
      <c r="E1064" s="207" t="s">
        <v>32</v>
      </c>
      <c r="F1064" s="208" t="s">
        <v>1573</v>
      </c>
      <c r="G1064" s="206"/>
      <c r="H1064" s="209">
        <v>4.455</v>
      </c>
      <c r="I1064" s="210"/>
      <c r="J1064" s="206"/>
      <c r="K1064" s="206"/>
      <c r="L1064" s="211"/>
      <c r="M1064" s="212"/>
      <c r="N1064" s="213"/>
      <c r="O1064" s="213"/>
      <c r="P1064" s="213"/>
      <c r="Q1064" s="213"/>
      <c r="R1064" s="213"/>
      <c r="S1064" s="213"/>
      <c r="T1064" s="214"/>
      <c r="AT1064" s="215" t="s">
        <v>172</v>
      </c>
      <c r="AU1064" s="215" t="s">
        <v>89</v>
      </c>
      <c r="AV1064" s="14" t="s">
        <v>89</v>
      </c>
      <c r="AW1064" s="14" t="s">
        <v>40</v>
      </c>
      <c r="AX1064" s="14" t="s">
        <v>79</v>
      </c>
      <c r="AY1064" s="215" t="s">
        <v>160</v>
      </c>
    </row>
    <row r="1065" spans="2:51" s="15" customFormat="1" ht="11.25">
      <c r="B1065" s="216"/>
      <c r="C1065" s="217"/>
      <c r="D1065" s="196" t="s">
        <v>172</v>
      </c>
      <c r="E1065" s="218" t="s">
        <v>32</v>
      </c>
      <c r="F1065" s="219" t="s">
        <v>177</v>
      </c>
      <c r="G1065" s="217"/>
      <c r="H1065" s="220">
        <v>470.786</v>
      </c>
      <c r="I1065" s="221"/>
      <c r="J1065" s="217"/>
      <c r="K1065" s="217"/>
      <c r="L1065" s="222"/>
      <c r="M1065" s="223"/>
      <c r="N1065" s="224"/>
      <c r="O1065" s="224"/>
      <c r="P1065" s="224"/>
      <c r="Q1065" s="224"/>
      <c r="R1065" s="224"/>
      <c r="S1065" s="224"/>
      <c r="T1065" s="225"/>
      <c r="AT1065" s="226" t="s">
        <v>172</v>
      </c>
      <c r="AU1065" s="226" t="s">
        <v>89</v>
      </c>
      <c r="AV1065" s="15" t="s">
        <v>168</v>
      </c>
      <c r="AW1065" s="15" t="s">
        <v>40</v>
      </c>
      <c r="AX1065" s="15" t="s">
        <v>87</v>
      </c>
      <c r="AY1065" s="226" t="s">
        <v>160</v>
      </c>
    </row>
    <row r="1066" spans="2:51" s="14" customFormat="1" ht="11.25">
      <c r="B1066" s="205"/>
      <c r="C1066" s="206"/>
      <c r="D1066" s="196" t="s">
        <v>172</v>
      </c>
      <c r="E1066" s="206"/>
      <c r="F1066" s="208" t="s">
        <v>1574</v>
      </c>
      <c r="G1066" s="206"/>
      <c r="H1066" s="209">
        <v>517.865</v>
      </c>
      <c r="I1066" s="210"/>
      <c r="J1066" s="206"/>
      <c r="K1066" s="206"/>
      <c r="L1066" s="211"/>
      <c r="M1066" s="212"/>
      <c r="N1066" s="213"/>
      <c r="O1066" s="213"/>
      <c r="P1066" s="213"/>
      <c r="Q1066" s="213"/>
      <c r="R1066" s="213"/>
      <c r="S1066" s="213"/>
      <c r="T1066" s="214"/>
      <c r="AT1066" s="215" t="s">
        <v>172</v>
      </c>
      <c r="AU1066" s="215" t="s">
        <v>89</v>
      </c>
      <c r="AV1066" s="14" t="s">
        <v>89</v>
      </c>
      <c r="AW1066" s="14" t="s">
        <v>4</v>
      </c>
      <c r="AX1066" s="14" t="s">
        <v>87</v>
      </c>
      <c r="AY1066" s="215" t="s">
        <v>160</v>
      </c>
    </row>
    <row r="1067" spans="1:65" s="2" customFormat="1" ht="21.75" customHeight="1">
      <c r="A1067" s="37"/>
      <c r="B1067" s="38"/>
      <c r="C1067" s="176" t="s">
        <v>1575</v>
      </c>
      <c r="D1067" s="176" t="s">
        <v>163</v>
      </c>
      <c r="E1067" s="177" t="s">
        <v>1576</v>
      </c>
      <c r="F1067" s="178" t="s">
        <v>1577</v>
      </c>
      <c r="G1067" s="179" t="s">
        <v>199</v>
      </c>
      <c r="H1067" s="180">
        <v>66.149</v>
      </c>
      <c r="I1067" s="181"/>
      <c r="J1067" s="182">
        <f>ROUND(I1067*H1067,2)</f>
        <v>0</v>
      </c>
      <c r="K1067" s="178" t="s">
        <v>167</v>
      </c>
      <c r="L1067" s="42"/>
      <c r="M1067" s="183" t="s">
        <v>32</v>
      </c>
      <c r="N1067" s="184" t="s">
        <v>50</v>
      </c>
      <c r="O1067" s="67"/>
      <c r="P1067" s="185">
        <f>O1067*H1067</f>
        <v>0</v>
      </c>
      <c r="Q1067" s="185">
        <v>0</v>
      </c>
      <c r="R1067" s="185">
        <f>Q1067*H1067</f>
        <v>0</v>
      </c>
      <c r="S1067" s="185">
        <v>0</v>
      </c>
      <c r="T1067" s="186">
        <f>S1067*H1067</f>
        <v>0</v>
      </c>
      <c r="U1067" s="37"/>
      <c r="V1067" s="37"/>
      <c r="W1067" s="37"/>
      <c r="X1067" s="37"/>
      <c r="Y1067" s="37"/>
      <c r="Z1067" s="37"/>
      <c r="AA1067" s="37"/>
      <c r="AB1067" s="37"/>
      <c r="AC1067" s="37"/>
      <c r="AD1067" s="37"/>
      <c r="AE1067" s="37"/>
      <c r="AR1067" s="187" t="s">
        <v>308</v>
      </c>
      <c r="AT1067" s="187" t="s">
        <v>163</v>
      </c>
      <c r="AU1067" s="187" t="s">
        <v>89</v>
      </c>
      <c r="AY1067" s="19" t="s">
        <v>160</v>
      </c>
      <c r="BE1067" s="188">
        <f>IF(N1067="základní",J1067,0)</f>
        <v>0</v>
      </c>
      <c r="BF1067" s="188">
        <f>IF(N1067="snížená",J1067,0)</f>
        <v>0</v>
      </c>
      <c r="BG1067" s="188">
        <f>IF(N1067="zákl. přenesená",J1067,0)</f>
        <v>0</v>
      </c>
      <c r="BH1067" s="188">
        <f>IF(N1067="sníž. přenesená",J1067,0)</f>
        <v>0</v>
      </c>
      <c r="BI1067" s="188">
        <f>IF(N1067="nulová",J1067,0)</f>
        <v>0</v>
      </c>
      <c r="BJ1067" s="19" t="s">
        <v>87</v>
      </c>
      <c r="BK1067" s="188">
        <f>ROUND(I1067*H1067,2)</f>
        <v>0</v>
      </c>
      <c r="BL1067" s="19" t="s">
        <v>308</v>
      </c>
      <c r="BM1067" s="187" t="s">
        <v>1578</v>
      </c>
    </row>
    <row r="1068" spans="1:47" s="2" customFormat="1" ht="11.25">
      <c r="A1068" s="37"/>
      <c r="B1068" s="38"/>
      <c r="C1068" s="39"/>
      <c r="D1068" s="189" t="s">
        <v>170</v>
      </c>
      <c r="E1068" s="39"/>
      <c r="F1068" s="190" t="s">
        <v>1579</v>
      </c>
      <c r="G1068" s="39"/>
      <c r="H1068" s="39"/>
      <c r="I1068" s="191"/>
      <c r="J1068" s="39"/>
      <c r="K1068" s="39"/>
      <c r="L1068" s="42"/>
      <c r="M1068" s="192"/>
      <c r="N1068" s="193"/>
      <c r="O1068" s="67"/>
      <c r="P1068" s="67"/>
      <c r="Q1068" s="67"/>
      <c r="R1068" s="67"/>
      <c r="S1068" s="67"/>
      <c r="T1068" s="68"/>
      <c r="U1068" s="37"/>
      <c r="V1068" s="37"/>
      <c r="W1068" s="37"/>
      <c r="X1068" s="37"/>
      <c r="Y1068" s="37"/>
      <c r="Z1068" s="37"/>
      <c r="AA1068" s="37"/>
      <c r="AB1068" s="37"/>
      <c r="AC1068" s="37"/>
      <c r="AD1068" s="37"/>
      <c r="AE1068" s="37"/>
      <c r="AT1068" s="19" t="s">
        <v>170</v>
      </c>
      <c r="AU1068" s="19" t="s">
        <v>89</v>
      </c>
    </row>
    <row r="1069" spans="2:51" s="14" customFormat="1" ht="11.25">
      <c r="B1069" s="205"/>
      <c r="C1069" s="206"/>
      <c r="D1069" s="196" t="s">
        <v>172</v>
      </c>
      <c r="E1069" s="207" t="s">
        <v>32</v>
      </c>
      <c r="F1069" s="208" t="s">
        <v>1515</v>
      </c>
      <c r="G1069" s="206"/>
      <c r="H1069" s="209">
        <v>1.8</v>
      </c>
      <c r="I1069" s="210"/>
      <c r="J1069" s="206"/>
      <c r="K1069" s="206"/>
      <c r="L1069" s="211"/>
      <c r="M1069" s="212"/>
      <c r="N1069" s="213"/>
      <c r="O1069" s="213"/>
      <c r="P1069" s="213"/>
      <c r="Q1069" s="213"/>
      <c r="R1069" s="213"/>
      <c r="S1069" s="213"/>
      <c r="T1069" s="214"/>
      <c r="AT1069" s="215" t="s">
        <v>172</v>
      </c>
      <c r="AU1069" s="215" t="s">
        <v>89</v>
      </c>
      <c r="AV1069" s="14" t="s">
        <v>89</v>
      </c>
      <c r="AW1069" s="14" t="s">
        <v>40</v>
      </c>
      <c r="AX1069" s="14" t="s">
        <v>79</v>
      </c>
      <c r="AY1069" s="215" t="s">
        <v>160</v>
      </c>
    </row>
    <row r="1070" spans="2:51" s="14" customFormat="1" ht="11.25">
      <c r="B1070" s="205"/>
      <c r="C1070" s="206"/>
      <c r="D1070" s="196" t="s">
        <v>172</v>
      </c>
      <c r="E1070" s="207" t="s">
        <v>32</v>
      </c>
      <c r="F1070" s="208" t="s">
        <v>1517</v>
      </c>
      <c r="G1070" s="206"/>
      <c r="H1070" s="209">
        <v>7.205</v>
      </c>
      <c r="I1070" s="210"/>
      <c r="J1070" s="206"/>
      <c r="K1070" s="206"/>
      <c r="L1070" s="211"/>
      <c r="M1070" s="212"/>
      <c r="N1070" s="213"/>
      <c r="O1070" s="213"/>
      <c r="P1070" s="213"/>
      <c r="Q1070" s="213"/>
      <c r="R1070" s="213"/>
      <c r="S1070" s="213"/>
      <c r="T1070" s="214"/>
      <c r="AT1070" s="215" t="s">
        <v>172</v>
      </c>
      <c r="AU1070" s="215" t="s">
        <v>89</v>
      </c>
      <c r="AV1070" s="14" t="s">
        <v>89</v>
      </c>
      <c r="AW1070" s="14" t="s">
        <v>40</v>
      </c>
      <c r="AX1070" s="14" t="s">
        <v>79</v>
      </c>
      <c r="AY1070" s="215" t="s">
        <v>160</v>
      </c>
    </row>
    <row r="1071" spans="2:51" s="14" customFormat="1" ht="11.25">
      <c r="B1071" s="205"/>
      <c r="C1071" s="206"/>
      <c r="D1071" s="196" t="s">
        <v>172</v>
      </c>
      <c r="E1071" s="207" t="s">
        <v>32</v>
      </c>
      <c r="F1071" s="208" t="s">
        <v>1521</v>
      </c>
      <c r="G1071" s="206"/>
      <c r="H1071" s="209">
        <v>9.24</v>
      </c>
      <c r="I1071" s="210"/>
      <c r="J1071" s="206"/>
      <c r="K1071" s="206"/>
      <c r="L1071" s="211"/>
      <c r="M1071" s="212"/>
      <c r="N1071" s="213"/>
      <c r="O1071" s="213"/>
      <c r="P1071" s="213"/>
      <c r="Q1071" s="213"/>
      <c r="R1071" s="213"/>
      <c r="S1071" s="213"/>
      <c r="T1071" s="214"/>
      <c r="AT1071" s="215" t="s">
        <v>172</v>
      </c>
      <c r="AU1071" s="215" t="s">
        <v>89</v>
      </c>
      <c r="AV1071" s="14" t="s">
        <v>89</v>
      </c>
      <c r="AW1071" s="14" t="s">
        <v>40</v>
      </c>
      <c r="AX1071" s="14" t="s">
        <v>79</v>
      </c>
      <c r="AY1071" s="215" t="s">
        <v>160</v>
      </c>
    </row>
    <row r="1072" spans="2:51" s="14" customFormat="1" ht="11.25">
      <c r="B1072" s="205"/>
      <c r="C1072" s="206"/>
      <c r="D1072" s="196" t="s">
        <v>172</v>
      </c>
      <c r="E1072" s="207" t="s">
        <v>32</v>
      </c>
      <c r="F1072" s="208" t="s">
        <v>1522</v>
      </c>
      <c r="G1072" s="206"/>
      <c r="H1072" s="209">
        <v>20.16</v>
      </c>
      <c r="I1072" s="210"/>
      <c r="J1072" s="206"/>
      <c r="K1072" s="206"/>
      <c r="L1072" s="211"/>
      <c r="M1072" s="212"/>
      <c r="N1072" s="213"/>
      <c r="O1072" s="213"/>
      <c r="P1072" s="213"/>
      <c r="Q1072" s="213"/>
      <c r="R1072" s="213"/>
      <c r="S1072" s="213"/>
      <c r="T1072" s="214"/>
      <c r="AT1072" s="215" t="s">
        <v>172</v>
      </c>
      <c r="AU1072" s="215" t="s">
        <v>89</v>
      </c>
      <c r="AV1072" s="14" t="s">
        <v>89</v>
      </c>
      <c r="AW1072" s="14" t="s">
        <v>40</v>
      </c>
      <c r="AX1072" s="14" t="s">
        <v>79</v>
      </c>
      <c r="AY1072" s="215" t="s">
        <v>160</v>
      </c>
    </row>
    <row r="1073" spans="2:51" s="14" customFormat="1" ht="11.25">
      <c r="B1073" s="205"/>
      <c r="C1073" s="206"/>
      <c r="D1073" s="196" t="s">
        <v>172</v>
      </c>
      <c r="E1073" s="207" t="s">
        <v>32</v>
      </c>
      <c r="F1073" s="208" t="s">
        <v>1523</v>
      </c>
      <c r="G1073" s="206"/>
      <c r="H1073" s="209">
        <v>3.06</v>
      </c>
      <c r="I1073" s="210"/>
      <c r="J1073" s="206"/>
      <c r="K1073" s="206"/>
      <c r="L1073" s="211"/>
      <c r="M1073" s="212"/>
      <c r="N1073" s="213"/>
      <c r="O1073" s="213"/>
      <c r="P1073" s="213"/>
      <c r="Q1073" s="213"/>
      <c r="R1073" s="213"/>
      <c r="S1073" s="213"/>
      <c r="T1073" s="214"/>
      <c r="AT1073" s="215" t="s">
        <v>172</v>
      </c>
      <c r="AU1073" s="215" t="s">
        <v>89</v>
      </c>
      <c r="AV1073" s="14" t="s">
        <v>89</v>
      </c>
      <c r="AW1073" s="14" t="s">
        <v>40</v>
      </c>
      <c r="AX1073" s="14" t="s">
        <v>79</v>
      </c>
      <c r="AY1073" s="215" t="s">
        <v>160</v>
      </c>
    </row>
    <row r="1074" spans="2:51" s="14" customFormat="1" ht="11.25">
      <c r="B1074" s="205"/>
      <c r="C1074" s="206"/>
      <c r="D1074" s="196" t="s">
        <v>172</v>
      </c>
      <c r="E1074" s="207" t="s">
        <v>32</v>
      </c>
      <c r="F1074" s="208" t="s">
        <v>1528</v>
      </c>
      <c r="G1074" s="206"/>
      <c r="H1074" s="209">
        <v>9.9</v>
      </c>
      <c r="I1074" s="210"/>
      <c r="J1074" s="206"/>
      <c r="K1074" s="206"/>
      <c r="L1074" s="211"/>
      <c r="M1074" s="212"/>
      <c r="N1074" s="213"/>
      <c r="O1074" s="213"/>
      <c r="P1074" s="213"/>
      <c r="Q1074" s="213"/>
      <c r="R1074" s="213"/>
      <c r="S1074" s="213"/>
      <c r="T1074" s="214"/>
      <c r="AT1074" s="215" t="s">
        <v>172</v>
      </c>
      <c r="AU1074" s="215" t="s">
        <v>89</v>
      </c>
      <c r="AV1074" s="14" t="s">
        <v>89</v>
      </c>
      <c r="AW1074" s="14" t="s">
        <v>40</v>
      </c>
      <c r="AX1074" s="14" t="s">
        <v>79</v>
      </c>
      <c r="AY1074" s="215" t="s">
        <v>160</v>
      </c>
    </row>
    <row r="1075" spans="2:51" s="14" customFormat="1" ht="11.25">
      <c r="B1075" s="205"/>
      <c r="C1075" s="206"/>
      <c r="D1075" s="196" t="s">
        <v>172</v>
      </c>
      <c r="E1075" s="207" t="s">
        <v>32</v>
      </c>
      <c r="F1075" s="208" t="s">
        <v>1530</v>
      </c>
      <c r="G1075" s="206"/>
      <c r="H1075" s="209">
        <v>9.13</v>
      </c>
      <c r="I1075" s="210"/>
      <c r="J1075" s="206"/>
      <c r="K1075" s="206"/>
      <c r="L1075" s="211"/>
      <c r="M1075" s="212"/>
      <c r="N1075" s="213"/>
      <c r="O1075" s="213"/>
      <c r="P1075" s="213"/>
      <c r="Q1075" s="213"/>
      <c r="R1075" s="213"/>
      <c r="S1075" s="213"/>
      <c r="T1075" s="214"/>
      <c r="AT1075" s="215" t="s">
        <v>172</v>
      </c>
      <c r="AU1075" s="215" t="s">
        <v>89</v>
      </c>
      <c r="AV1075" s="14" t="s">
        <v>89</v>
      </c>
      <c r="AW1075" s="14" t="s">
        <v>40</v>
      </c>
      <c r="AX1075" s="14" t="s">
        <v>79</v>
      </c>
      <c r="AY1075" s="215" t="s">
        <v>160</v>
      </c>
    </row>
    <row r="1076" spans="2:51" s="14" customFormat="1" ht="11.25">
      <c r="B1076" s="205"/>
      <c r="C1076" s="206"/>
      <c r="D1076" s="196" t="s">
        <v>172</v>
      </c>
      <c r="E1076" s="207" t="s">
        <v>32</v>
      </c>
      <c r="F1076" s="208" t="s">
        <v>1580</v>
      </c>
      <c r="G1076" s="206"/>
      <c r="H1076" s="209">
        <v>5.654</v>
      </c>
      <c r="I1076" s="210"/>
      <c r="J1076" s="206"/>
      <c r="K1076" s="206"/>
      <c r="L1076" s="211"/>
      <c r="M1076" s="212"/>
      <c r="N1076" s="213"/>
      <c r="O1076" s="213"/>
      <c r="P1076" s="213"/>
      <c r="Q1076" s="213"/>
      <c r="R1076" s="213"/>
      <c r="S1076" s="213"/>
      <c r="T1076" s="214"/>
      <c r="AT1076" s="215" t="s">
        <v>172</v>
      </c>
      <c r="AU1076" s="215" t="s">
        <v>89</v>
      </c>
      <c r="AV1076" s="14" t="s">
        <v>89</v>
      </c>
      <c r="AW1076" s="14" t="s">
        <v>40</v>
      </c>
      <c r="AX1076" s="14" t="s">
        <v>79</v>
      </c>
      <c r="AY1076" s="215" t="s">
        <v>160</v>
      </c>
    </row>
    <row r="1077" spans="2:51" s="15" customFormat="1" ht="11.25">
      <c r="B1077" s="216"/>
      <c r="C1077" s="217"/>
      <c r="D1077" s="196" t="s">
        <v>172</v>
      </c>
      <c r="E1077" s="218" t="s">
        <v>32</v>
      </c>
      <c r="F1077" s="219" t="s">
        <v>177</v>
      </c>
      <c r="G1077" s="217"/>
      <c r="H1077" s="220">
        <v>66.149</v>
      </c>
      <c r="I1077" s="221"/>
      <c r="J1077" s="217"/>
      <c r="K1077" s="217"/>
      <c r="L1077" s="222"/>
      <c r="M1077" s="223"/>
      <c r="N1077" s="224"/>
      <c r="O1077" s="224"/>
      <c r="P1077" s="224"/>
      <c r="Q1077" s="224"/>
      <c r="R1077" s="224"/>
      <c r="S1077" s="224"/>
      <c r="T1077" s="225"/>
      <c r="AT1077" s="226" t="s">
        <v>172</v>
      </c>
      <c r="AU1077" s="226" t="s">
        <v>89</v>
      </c>
      <c r="AV1077" s="15" t="s">
        <v>168</v>
      </c>
      <c r="AW1077" s="15" t="s">
        <v>40</v>
      </c>
      <c r="AX1077" s="15" t="s">
        <v>87</v>
      </c>
      <c r="AY1077" s="226" t="s">
        <v>160</v>
      </c>
    </row>
    <row r="1078" spans="1:65" s="2" customFormat="1" ht="21.75" customHeight="1">
      <c r="A1078" s="37"/>
      <c r="B1078" s="38"/>
      <c r="C1078" s="176" t="s">
        <v>1581</v>
      </c>
      <c r="D1078" s="176" t="s">
        <v>163</v>
      </c>
      <c r="E1078" s="177" t="s">
        <v>1582</v>
      </c>
      <c r="F1078" s="178" t="s">
        <v>1583</v>
      </c>
      <c r="G1078" s="179" t="s">
        <v>199</v>
      </c>
      <c r="H1078" s="180">
        <v>79.44</v>
      </c>
      <c r="I1078" s="181"/>
      <c r="J1078" s="182">
        <f>ROUND(I1078*H1078,2)</f>
        <v>0</v>
      </c>
      <c r="K1078" s="178" t="s">
        <v>167</v>
      </c>
      <c r="L1078" s="42"/>
      <c r="M1078" s="183" t="s">
        <v>32</v>
      </c>
      <c r="N1078" s="184" t="s">
        <v>50</v>
      </c>
      <c r="O1078" s="67"/>
      <c r="P1078" s="185">
        <f>O1078*H1078</f>
        <v>0</v>
      </c>
      <c r="Q1078" s="185">
        <v>0</v>
      </c>
      <c r="R1078" s="185">
        <f>Q1078*H1078</f>
        <v>0</v>
      </c>
      <c r="S1078" s="185">
        <v>0</v>
      </c>
      <c r="T1078" s="186">
        <f>S1078*H1078</f>
        <v>0</v>
      </c>
      <c r="U1078" s="37"/>
      <c r="V1078" s="37"/>
      <c r="W1078" s="37"/>
      <c r="X1078" s="37"/>
      <c r="Y1078" s="37"/>
      <c r="Z1078" s="37"/>
      <c r="AA1078" s="37"/>
      <c r="AB1078" s="37"/>
      <c r="AC1078" s="37"/>
      <c r="AD1078" s="37"/>
      <c r="AE1078" s="37"/>
      <c r="AR1078" s="187" t="s">
        <v>308</v>
      </c>
      <c r="AT1078" s="187" t="s">
        <v>163</v>
      </c>
      <c r="AU1078" s="187" t="s">
        <v>89</v>
      </c>
      <c r="AY1078" s="19" t="s">
        <v>160</v>
      </c>
      <c r="BE1078" s="188">
        <f>IF(N1078="základní",J1078,0)</f>
        <v>0</v>
      </c>
      <c r="BF1078" s="188">
        <f>IF(N1078="snížená",J1078,0)</f>
        <v>0</v>
      </c>
      <c r="BG1078" s="188">
        <f>IF(N1078="zákl. přenesená",J1078,0)</f>
        <v>0</v>
      </c>
      <c r="BH1078" s="188">
        <f>IF(N1078="sníž. přenesená",J1078,0)</f>
        <v>0</v>
      </c>
      <c r="BI1078" s="188">
        <f>IF(N1078="nulová",J1078,0)</f>
        <v>0</v>
      </c>
      <c r="BJ1078" s="19" t="s">
        <v>87</v>
      </c>
      <c r="BK1078" s="188">
        <f>ROUND(I1078*H1078,2)</f>
        <v>0</v>
      </c>
      <c r="BL1078" s="19" t="s">
        <v>308</v>
      </c>
      <c r="BM1078" s="187" t="s">
        <v>1584</v>
      </c>
    </row>
    <row r="1079" spans="1:47" s="2" customFormat="1" ht="11.25">
      <c r="A1079" s="37"/>
      <c r="B1079" s="38"/>
      <c r="C1079" s="39"/>
      <c r="D1079" s="189" t="s">
        <v>170</v>
      </c>
      <c r="E1079" s="39"/>
      <c r="F1079" s="190" t="s">
        <v>1585</v>
      </c>
      <c r="G1079" s="39"/>
      <c r="H1079" s="39"/>
      <c r="I1079" s="191"/>
      <c r="J1079" s="39"/>
      <c r="K1079" s="39"/>
      <c r="L1079" s="42"/>
      <c r="M1079" s="192"/>
      <c r="N1079" s="193"/>
      <c r="O1079" s="67"/>
      <c r="P1079" s="67"/>
      <c r="Q1079" s="67"/>
      <c r="R1079" s="67"/>
      <c r="S1079" s="67"/>
      <c r="T1079" s="68"/>
      <c r="U1079" s="37"/>
      <c r="V1079" s="37"/>
      <c r="W1079" s="37"/>
      <c r="X1079" s="37"/>
      <c r="Y1079" s="37"/>
      <c r="Z1079" s="37"/>
      <c r="AA1079" s="37"/>
      <c r="AB1079" s="37"/>
      <c r="AC1079" s="37"/>
      <c r="AD1079" s="37"/>
      <c r="AE1079" s="37"/>
      <c r="AT1079" s="19" t="s">
        <v>170</v>
      </c>
      <c r="AU1079" s="19" t="s">
        <v>89</v>
      </c>
    </row>
    <row r="1080" spans="2:51" s="14" customFormat="1" ht="11.25">
      <c r="B1080" s="205"/>
      <c r="C1080" s="206"/>
      <c r="D1080" s="196" t="s">
        <v>172</v>
      </c>
      <c r="E1080" s="207" t="s">
        <v>32</v>
      </c>
      <c r="F1080" s="208" t="s">
        <v>1518</v>
      </c>
      <c r="G1080" s="206"/>
      <c r="H1080" s="209">
        <v>25.014</v>
      </c>
      <c r="I1080" s="210"/>
      <c r="J1080" s="206"/>
      <c r="K1080" s="206"/>
      <c r="L1080" s="211"/>
      <c r="M1080" s="212"/>
      <c r="N1080" s="213"/>
      <c r="O1080" s="213"/>
      <c r="P1080" s="213"/>
      <c r="Q1080" s="213"/>
      <c r="R1080" s="213"/>
      <c r="S1080" s="213"/>
      <c r="T1080" s="214"/>
      <c r="AT1080" s="215" t="s">
        <v>172</v>
      </c>
      <c r="AU1080" s="215" t="s">
        <v>89</v>
      </c>
      <c r="AV1080" s="14" t="s">
        <v>89</v>
      </c>
      <c r="AW1080" s="14" t="s">
        <v>40</v>
      </c>
      <c r="AX1080" s="14" t="s">
        <v>79</v>
      </c>
      <c r="AY1080" s="215" t="s">
        <v>160</v>
      </c>
    </row>
    <row r="1081" spans="2:51" s="14" customFormat="1" ht="11.25">
      <c r="B1081" s="205"/>
      <c r="C1081" s="206"/>
      <c r="D1081" s="196" t="s">
        <v>172</v>
      </c>
      <c r="E1081" s="207" t="s">
        <v>32</v>
      </c>
      <c r="F1081" s="208" t="s">
        <v>1520</v>
      </c>
      <c r="G1081" s="206"/>
      <c r="H1081" s="209">
        <v>25.49</v>
      </c>
      <c r="I1081" s="210"/>
      <c r="J1081" s="206"/>
      <c r="K1081" s="206"/>
      <c r="L1081" s="211"/>
      <c r="M1081" s="212"/>
      <c r="N1081" s="213"/>
      <c r="O1081" s="213"/>
      <c r="P1081" s="213"/>
      <c r="Q1081" s="213"/>
      <c r="R1081" s="213"/>
      <c r="S1081" s="213"/>
      <c r="T1081" s="214"/>
      <c r="AT1081" s="215" t="s">
        <v>172</v>
      </c>
      <c r="AU1081" s="215" t="s">
        <v>89</v>
      </c>
      <c r="AV1081" s="14" t="s">
        <v>89</v>
      </c>
      <c r="AW1081" s="14" t="s">
        <v>40</v>
      </c>
      <c r="AX1081" s="14" t="s">
        <v>79</v>
      </c>
      <c r="AY1081" s="215" t="s">
        <v>160</v>
      </c>
    </row>
    <row r="1082" spans="2:51" s="14" customFormat="1" ht="11.25">
      <c r="B1082" s="205"/>
      <c r="C1082" s="206"/>
      <c r="D1082" s="196" t="s">
        <v>172</v>
      </c>
      <c r="E1082" s="207" t="s">
        <v>32</v>
      </c>
      <c r="F1082" s="208" t="s">
        <v>1524</v>
      </c>
      <c r="G1082" s="206"/>
      <c r="H1082" s="209">
        <v>16.695</v>
      </c>
      <c r="I1082" s="210"/>
      <c r="J1082" s="206"/>
      <c r="K1082" s="206"/>
      <c r="L1082" s="211"/>
      <c r="M1082" s="212"/>
      <c r="N1082" s="213"/>
      <c r="O1082" s="213"/>
      <c r="P1082" s="213"/>
      <c r="Q1082" s="213"/>
      <c r="R1082" s="213"/>
      <c r="S1082" s="213"/>
      <c r="T1082" s="214"/>
      <c r="AT1082" s="215" t="s">
        <v>172</v>
      </c>
      <c r="AU1082" s="215" t="s">
        <v>89</v>
      </c>
      <c r="AV1082" s="14" t="s">
        <v>89</v>
      </c>
      <c r="AW1082" s="14" t="s">
        <v>40</v>
      </c>
      <c r="AX1082" s="14" t="s">
        <v>79</v>
      </c>
      <c r="AY1082" s="215" t="s">
        <v>160</v>
      </c>
    </row>
    <row r="1083" spans="2:51" s="14" customFormat="1" ht="11.25">
      <c r="B1083" s="205"/>
      <c r="C1083" s="206"/>
      <c r="D1083" s="196" t="s">
        <v>172</v>
      </c>
      <c r="E1083" s="207" t="s">
        <v>32</v>
      </c>
      <c r="F1083" s="208" t="s">
        <v>1525</v>
      </c>
      <c r="G1083" s="206"/>
      <c r="H1083" s="209">
        <v>12.241</v>
      </c>
      <c r="I1083" s="210"/>
      <c r="J1083" s="206"/>
      <c r="K1083" s="206"/>
      <c r="L1083" s="211"/>
      <c r="M1083" s="212"/>
      <c r="N1083" s="213"/>
      <c r="O1083" s="213"/>
      <c r="P1083" s="213"/>
      <c r="Q1083" s="213"/>
      <c r="R1083" s="213"/>
      <c r="S1083" s="213"/>
      <c r="T1083" s="214"/>
      <c r="AT1083" s="215" t="s">
        <v>172</v>
      </c>
      <c r="AU1083" s="215" t="s">
        <v>89</v>
      </c>
      <c r="AV1083" s="14" t="s">
        <v>89</v>
      </c>
      <c r="AW1083" s="14" t="s">
        <v>40</v>
      </c>
      <c r="AX1083" s="14" t="s">
        <v>79</v>
      </c>
      <c r="AY1083" s="215" t="s">
        <v>160</v>
      </c>
    </row>
    <row r="1084" spans="2:51" s="15" customFormat="1" ht="11.25">
      <c r="B1084" s="216"/>
      <c r="C1084" s="217"/>
      <c r="D1084" s="196" t="s">
        <v>172</v>
      </c>
      <c r="E1084" s="218" t="s">
        <v>32</v>
      </c>
      <c r="F1084" s="219" t="s">
        <v>177</v>
      </c>
      <c r="G1084" s="217"/>
      <c r="H1084" s="220">
        <v>79.44</v>
      </c>
      <c r="I1084" s="221"/>
      <c r="J1084" s="217"/>
      <c r="K1084" s="217"/>
      <c r="L1084" s="222"/>
      <c r="M1084" s="223"/>
      <c r="N1084" s="224"/>
      <c r="O1084" s="224"/>
      <c r="P1084" s="224"/>
      <c r="Q1084" s="224"/>
      <c r="R1084" s="224"/>
      <c r="S1084" s="224"/>
      <c r="T1084" s="225"/>
      <c r="AT1084" s="226" t="s">
        <v>172</v>
      </c>
      <c r="AU1084" s="226" t="s">
        <v>89</v>
      </c>
      <c r="AV1084" s="15" t="s">
        <v>168</v>
      </c>
      <c r="AW1084" s="15" t="s">
        <v>40</v>
      </c>
      <c r="AX1084" s="15" t="s">
        <v>87</v>
      </c>
      <c r="AY1084" s="226" t="s">
        <v>160</v>
      </c>
    </row>
    <row r="1085" spans="1:65" s="2" customFormat="1" ht="21.75" customHeight="1">
      <c r="A1085" s="37"/>
      <c r="B1085" s="38"/>
      <c r="C1085" s="176" t="s">
        <v>1586</v>
      </c>
      <c r="D1085" s="176" t="s">
        <v>163</v>
      </c>
      <c r="E1085" s="177" t="s">
        <v>1587</v>
      </c>
      <c r="F1085" s="178" t="s">
        <v>1588</v>
      </c>
      <c r="G1085" s="179" t="s">
        <v>199</v>
      </c>
      <c r="H1085" s="180">
        <v>423.937</v>
      </c>
      <c r="I1085" s="181"/>
      <c r="J1085" s="182">
        <f>ROUND(I1085*H1085,2)</f>
        <v>0</v>
      </c>
      <c r="K1085" s="178" t="s">
        <v>167</v>
      </c>
      <c r="L1085" s="42"/>
      <c r="M1085" s="183" t="s">
        <v>32</v>
      </c>
      <c r="N1085" s="184" t="s">
        <v>50</v>
      </c>
      <c r="O1085" s="67"/>
      <c r="P1085" s="185">
        <f>O1085*H1085</f>
        <v>0</v>
      </c>
      <c r="Q1085" s="185">
        <v>0</v>
      </c>
      <c r="R1085" s="185">
        <f>Q1085*H1085</f>
        <v>0</v>
      </c>
      <c r="S1085" s="185">
        <v>0</v>
      </c>
      <c r="T1085" s="186">
        <f>S1085*H1085</f>
        <v>0</v>
      </c>
      <c r="U1085" s="37"/>
      <c r="V1085" s="37"/>
      <c r="W1085" s="37"/>
      <c r="X1085" s="37"/>
      <c r="Y1085" s="37"/>
      <c r="Z1085" s="37"/>
      <c r="AA1085" s="37"/>
      <c r="AB1085" s="37"/>
      <c r="AC1085" s="37"/>
      <c r="AD1085" s="37"/>
      <c r="AE1085" s="37"/>
      <c r="AR1085" s="187" t="s">
        <v>308</v>
      </c>
      <c r="AT1085" s="187" t="s">
        <v>163</v>
      </c>
      <c r="AU1085" s="187" t="s">
        <v>89</v>
      </c>
      <c r="AY1085" s="19" t="s">
        <v>160</v>
      </c>
      <c r="BE1085" s="188">
        <f>IF(N1085="základní",J1085,0)</f>
        <v>0</v>
      </c>
      <c r="BF1085" s="188">
        <f>IF(N1085="snížená",J1085,0)</f>
        <v>0</v>
      </c>
      <c r="BG1085" s="188">
        <f>IF(N1085="zákl. přenesená",J1085,0)</f>
        <v>0</v>
      </c>
      <c r="BH1085" s="188">
        <f>IF(N1085="sníž. přenesená",J1085,0)</f>
        <v>0</v>
      </c>
      <c r="BI1085" s="188">
        <f>IF(N1085="nulová",J1085,0)</f>
        <v>0</v>
      </c>
      <c r="BJ1085" s="19" t="s">
        <v>87</v>
      </c>
      <c r="BK1085" s="188">
        <f>ROUND(I1085*H1085,2)</f>
        <v>0</v>
      </c>
      <c r="BL1085" s="19" t="s">
        <v>308</v>
      </c>
      <c r="BM1085" s="187" t="s">
        <v>1589</v>
      </c>
    </row>
    <row r="1086" spans="1:47" s="2" customFormat="1" ht="11.25">
      <c r="A1086" s="37"/>
      <c r="B1086" s="38"/>
      <c r="C1086" s="39"/>
      <c r="D1086" s="189" t="s">
        <v>170</v>
      </c>
      <c r="E1086" s="39"/>
      <c r="F1086" s="190" t="s">
        <v>1590</v>
      </c>
      <c r="G1086" s="39"/>
      <c r="H1086" s="39"/>
      <c r="I1086" s="191"/>
      <c r="J1086" s="39"/>
      <c r="K1086" s="39"/>
      <c r="L1086" s="42"/>
      <c r="M1086" s="192"/>
      <c r="N1086" s="193"/>
      <c r="O1086" s="67"/>
      <c r="P1086" s="67"/>
      <c r="Q1086" s="67"/>
      <c r="R1086" s="67"/>
      <c r="S1086" s="67"/>
      <c r="T1086" s="68"/>
      <c r="U1086" s="37"/>
      <c r="V1086" s="37"/>
      <c r="W1086" s="37"/>
      <c r="X1086" s="37"/>
      <c r="Y1086" s="37"/>
      <c r="Z1086" s="37"/>
      <c r="AA1086" s="37"/>
      <c r="AB1086" s="37"/>
      <c r="AC1086" s="37"/>
      <c r="AD1086" s="37"/>
      <c r="AE1086" s="37"/>
      <c r="AT1086" s="19" t="s">
        <v>170</v>
      </c>
      <c r="AU1086" s="19" t="s">
        <v>89</v>
      </c>
    </row>
    <row r="1087" spans="1:65" s="2" customFormat="1" ht="16.5" customHeight="1">
      <c r="A1087" s="37"/>
      <c r="B1087" s="38"/>
      <c r="C1087" s="176" t="s">
        <v>1591</v>
      </c>
      <c r="D1087" s="176" t="s">
        <v>163</v>
      </c>
      <c r="E1087" s="177" t="s">
        <v>1592</v>
      </c>
      <c r="F1087" s="178" t="s">
        <v>1593</v>
      </c>
      <c r="G1087" s="179" t="s">
        <v>259</v>
      </c>
      <c r="H1087" s="180">
        <v>106.125</v>
      </c>
      <c r="I1087" s="181"/>
      <c r="J1087" s="182">
        <f>ROUND(I1087*H1087,2)</f>
        <v>0</v>
      </c>
      <c r="K1087" s="178" t="s">
        <v>167</v>
      </c>
      <c r="L1087" s="42"/>
      <c r="M1087" s="183" t="s">
        <v>32</v>
      </c>
      <c r="N1087" s="184" t="s">
        <v>50</v>
      </c>
      <c r="O1087" s="67"/>
      <c r="P1087" s="185">
        <f>O1087*H1087</f>
        <v>0</v>
      </c>
      <c r="Q1087" s="185">
        <v>0.00055</v>
      </c>
      <c r="R1087" s="185">
        <f>Q1087*H1087</f>
        <v>0.058368750000000004</v>
      </c>
      <c r="S1087" s="185">
        <v>0</v>
      </c>
      <c r="T1087" s="186">
        <f>S1087*H1087</f>
        <v>0</v>
      </c>
      <c r="U1087" s="37"/>
      <c r="V1087" s="37"/>
      <c r="W1087" s="37"/>
      <c r="X1087" s="37"/>
      <c r="Y1087" s="37"/>
      <c r="Z1087" s="37"/>
      <c r="AA1087" s="37"/>
      <c r="AB1087" s="37"/>
      <c r="AC1087" s="37"/>
      <c r="AD1087" s="37"/>
      <c r="AE1087" s="37"/>
      <c r="AR1087" s="187" t="s">
        <v>308</v>
      </c>
      <c r="AT1087" s="187" t="s">
        <v>163</v>
      </c>
      <c r="AU1087" s="187" t="s">
        <v>89</v>
      </c>
      <c r="AY1087" s="19" t="s">
        <v>160</v>
      </c>
      <c r="BE1087" s="188">
        <f>IF(N1087="základní",J1087,0)</f>
        <v>0</v>
      </c>
      <c r="BF1087" s="188">
        <f>IF(N1087="snížená",J1087,0)</f>
        <v>0</v>
      </c>
      <c r="BG1087" s="188">
        <f>IF(N1087="zákl. přenesená",J1087,0)</f>
        <v>0</v>
      </c>
      <c r="BH1087" s="188">
        <f>IF(N1087="sníž. přenesená",J1087,0)</f>
        <v>0</v>
      </c>
      <c r="BI1087" s="188">
        <f>IF(N1087="nulová",J1087,0)</f>
        <v>0</v>
      </c>
      <c r="BJ1087" s="19" t="s">
        <v>87</v>
      </c>
      <c r="BK1087" s="188">
        <f>ROUND(I1087*H1087,2)</f>
        <v>0</v>
      </c>
      <c r="BL1087" s="19" t="s">
        <v>308</v>
      </c>
      <c r="BM1087" s="187" t="s">
        <v>1594</v>
      </c>
    </row>
    <row r="1088" spans="1:47" s="2" customFormat="1" ht="11.25">
      <c r="A1088" s="37"/>
      <c r="B1088" s="38"/>
      <c r="C1088" s="39"/>
      <c r="D1088" s="189" t="s">
        <v>170</v>
      </c>
      <c r="E1088" s="39"/>
      <c r="F1088" s="190" t="s">
        <v>1595</v>
      </c>
      <c r="G1088" s="39"/>
      <c r="H1088" s="39"/>
      <c r="I1088" s="191"/>
      <c r="J1088" s="39"/>
      <c r="K1088" s="39"/>
      <c r="L1088" s="42"/>
      <c r="M1088" s="192"/>
      <c r="N1088" s="193"/>
      <c r="O1088" s="67"/>
      <c r="P1088" s="67"/>
      <c r="Q1088" s="67"/>
      <c r="R1088" s="67"/>
      <c r="S1088" s="67"/>
      <c r="T1088" s="68"/>
      <c r="U1088" s="37"/>
      <c r="V1088" s="37"/>
      <c r="W1088" s="37"/>
      <c r="X1088" s="37"/>
      <c r="Y1088" s="37"/>
      <c r="Z1088" s="37"/>
      <c r="AA1088" s="37"/>
      <c r="AB1088" s="37"/>
      <c r="AC1088" s="37"/>
      <c r="AD1088" s="37"/>
      <c r="AE1088" s="37"/>
      <c r="AT1088" s="19" t="s">
        <v>170</v>
      </c>
      <c r="AU1088" s="19" t="s">
        <v>89</v>
      </c>
    </row>
    <row r="1089" spans="2:51" s="14" customFormat="1" ht="11.25">
      <c r="B1089" s="205"/>
      <c r="C1089" s="206"/>
      <c r="D1089" s="196" t="s">
        <v>172</v>
      </c>
      <c r="E1089" s="207" t="s">
        <v>32</v>
      </c>
      <c r="F1089" s="208" t="s">
        <v>1596</v>
      </c>
      <c r="G1089" s="206"/>
      <c r="H1089" s="209">
        <v>2.8</v>
      </c>
      <c r="I1089" s="210"/>
      <c r="J1089" s="206"/>
      <c r="K1089" s="206"/>
      <c r="L1089" s="211"/>
      <c r="M1089" s="212"/>
      <c r="N1089" s="213"/>
      <c r="O1089" s="213"/>
      <c r="P1089" s="213"/>
      <c r="Q1089" s="213"/>
      <c r="R1089" s="213"/>
      <c r="S1089" s="213"/>
      <c r="T1089" s="214"/>
      <c r="AT1089" s="215" t="s">
        <v>172</v>
      </c>
      <c r="AU1089" s="215" t="s">
        <v>89</v>
      </c>
      <c r="AV1089" s="14" t="s">
        <v>89</v>
      </c>
      <c r="AW1089" s="14" t="s">
        <v>40</v>
      </c>
      <c r="AX1089" s="14" t="s">
        <v>79</v>
      </c>
      <c r="AY1089" s="215" t="s">
        <v>160</v>
      </c>
    </row>
    <row r="1090" spans="2:51" s="14" customFormat="1" ht="11.25">
      <c r="B1090" s="205"/>
      <c r="C1090" s="206"/>
      <c r="D1090" s="196" t="s">
        <v>172</v>
      </c>
      <c r="E1090" s="207" t="s">
        <v>32</v>
      </c>
      <c r="F1090" s="208" t="s">
        <v>1597</v>
      </c>
      <c r="G1090" s="206"/>
      <c r="H1090" s="209">
        <v>5.2</v>
      </c>
      <c r="I1090" s="210"/>
      <c r="J1090" s="206"/>
      <c r="K1090" s="206"/>
      <c r="L1090" s="211"/>
      <c r="M1090" s="212"/>
      <c r="N1090" s="213"/>
      <c r="O1090" s="213"/>
      <c r="P1090" s="213"/>
      <c r="Q1090" s="213"/>
      <c r="R1090" s="213"/>
      <c r="S1090" s="213"/>
      <c r="T1090" s="214"/>
      <c r="AT1090" s="215" t="s">
        <v>172</v>
      </c>
      <c r="AU1090" s="215" t="s">
        <v>89</v>
      </c>
      <c r="AV1090" s="14" t="s">
        <v>89</v>
      </c>
      <c r="AW1090" s="14" t="s">
        <v>40</v>
      </c>
      <c r="AX1090" s="14" t="s">
        <v>79</v>
      </c>
      <c r="AY1090" s="215" t="s">
        <v>160</v>
      </c>
    </row>
    <row r="1091" spans="2:51" s="14" customFormat="1" ht="11.25">
      <c r="B1091" s="205"/>
      <c r="C1091" s="206"/>
      <c r="D1091" s="196" t="s">
        <v>172</v>
      </c>
      <c r="E1091" s="207" t="s">
        <v>32</v>
      </c>
      <c r="F1091" s="208" t="s">
        <v>1598</v>
      </c>
      <c r="G1091" s="206"/>
      <c r="H1091" s="209">
        <v>2.2</v>
      </c>
      <c r="I1091" s="210"/>
      <c r="J1091" s="206"/>
      <c r="K1091" s="206"/>
      <c r="L1091" s="211"/>
      <c r="M1091" s="212"/>
      <c r="N1091" s="213"/>
      <c r="O1091" s="213"/>
      <c r="P1091" s="213"/>
      <c r="Q1091" s="213"/>
      <c r="R1091" s="213"/>
      <c r="S1091" s="213"/>
      <c r="T1091" s="214"/>
      <c r="AT1091" s="215" t="s">
        <v>172</v>
      </c>
      <c r="AU1091" s="215" t="s">
        <v>89</v>
      </c>
      <c r="AV1091" s="14" t="s">
        <v>89</v>
      </c>
      <c r="AW1091" s="14" t="s">
        <v>40</v>
      </c>
      <c r="AX1091" s="14" t="s">
        <v>79</v>
      </c>
      <c r="AY1091" s="215" t="s">
        <v>160</v>
      </c>
    </row>
    <row r="1092" spans="2:51" s="14" customFormat="1" ht="11.25">
      <c r="B1092" s="205"/>
      <c r="C1092" s="206"/>
      <c r="D1092" s="196" t="s">
        <v>172</v>
      </c>
      <c r="E1092" s="207" t="s">
        <v>32</v>
      </c>
      <c r="F1092" s="208" t="s">
        <v>1599</v>
      </c>
      <c r="G1092" s="206"/>
      <c r="H1092" s="209">
        <v>3.5</v>
      </c>
      <c r="I1092" s="210"/>
      <c r="J1092" s="206"/>
      <c r="K1092" s="206"/>
      <c r="L1092" s="211"/>
      <c r="M1092" s="212"/>
      <c r="N1092" s="213"/>
      <c r="O1092" s="213"/>
      <c r="P1092" s="213"/>
      <c r="Q1092" s="213"/>
      <c r="R1092" s="213"/>
      <c r="S1092" s="213"/>
      <c r="T1092" s="214"/>
      <c r="AT1092" s="215" t="s">
        <v>172</v>
      </c>
      <c r="AU1092" s="215" t="s">
        <v>89</v>
      </c>
      <c r="AV1092" s="14" t="s">
        <v>89</v>
      </c>
      <c r="AW1092" s="14" t="s">
        <v>40</v>
      </c>
      <c r="AX1092" s="14" t="s">
        <v>79</v>
      </c>
      <c r="AY1092" s="215" t="s">
        <v>160</v>
      </c>
    </row>
    <row r="1093" spans="2:51" s="14" customFormat="1" ht="11.25">
      <c r="B1093" s="205"/>
      <c r="C1093" s="206"/>
      <c r="D1093" s="196" t="s">
        <v>172</v>
      </c>
      <c r="E1093" s="207" t="s">
        <v>32</v>
      </c>
      <c r="F1093" s="208" t="s">
        <v>1600</v>
      </c>
      <c r="G1093" s="206"/>
      <c r="H1093" s="209">
        <v>4.4</v>
      </c>
      <c r="I1093" s="210"/>
      <c r="J1093" s="206"/>
      <c r="K1093" s="206"/>
      <c r="L1093" s="211"/>
      <c r="M1093" s="212"/>
      <c r="N1093" s="213"/>
      <c r="O1093" s="213"/>
      <c r="P1093" s="213"/>
      <c r="Q1093" s="213"/>
      <c r="R1093" s="213"/>
      <c r="S1093" s="213"/>
      <c r="T1093" s="214"/>
      <c r="AT1093" s="215" t="s">
        <v>172</v>
      </c>
      <c r="AU1093" s="215" t="s">
        <v>89</v>
      </c>
      <c r="AV1093" s="14" t="s">
        <v>89</v>
      </c>
      <c r="AW1093" s="14" t="s">
        <v>40</v>
      </c>
      <c r="AX1093" s="14" t="s">
        <v>79</v>
      </c>
      <c r="AY1093" s="215" t="s">
        <v>160</v>
      </c>
    </row>
    <row r="1094" spans="2:51" s="14" customFormat="1" ht="11.25">
      <c r="B1094" s="205"/>
      <c r="C1094" s="206"/>
      <c r="D1094" s="196" t="s">
        <v>172</v>
      </c>
      <c r="E1094" s="207" t="s">
        <v>32</v>
      </c>
      <c r="F1094" s="208" t="s">
        <v>1601</v>
      </c>
      <c r="G1094" s="206"/>
      <c r="H1094" s="209">
        <v>6.4</v>
      </c>
      <c r="I1094" s="210"/>
      <c r="J1094" s="206"/>
      <c r="K1094" s="206"/>
      <c r="L1094" s="211"/>
      <c r="M1094" s="212"/>
      <c r="N1094" s="213"/>
      <c r="O1094" s="213"/>
      <c r="P1094" s="213"/>
      <c r="Q1094" s="213"/>
      <c r="R1094" s="213"/>
      <c r="S1094" s="213"/>
      <c r="T1094" s="214"/>
      <c r="AT1094" s="215" t="s">
        <v>172</v>
      </c>
      <c r="AU1094" s="215" t="s">
        <v>89</v>
      </c>
      <c r="AV1094" s="14" t="s">
        <v>89</v>
      </c>
      <c r="AW1094" s="14" t="s">
        <v>40</v>
      </c>
      <c r="AX1094" s="14" t="s">
        <v>79</v>
      </c>
      <c r="AY1094" s="215" t="s">
        <v>160</v>
      </c>
    </row>
    <row r="1095" spans="2:51" s="14" customFormat="1" ht="11.25">
      <c r="B1095" s="205"/>
      <c r="C1095" s="206"/>
      <c r="D1095" s="196" t="s">
        <v>172</v>
      </c>
      <c r="E1095" s="207" t="s">
        <v>32</v>
      </c>
      <c r="F1095" s="208" t="s">
        <v>1602</v>
      </c>
      <c r="G1095" s="206"/>
      <c r="H1095" s="209">
        <v>2.2</v>
      </c>
      <c r="I1095" s="210"/>
      <c r="J1095" s="206"/>
      <c r="K1095" s="206"/>
      <c r="L1095" s="211"/>
      <c r="M1095" s="212"/>
      <c r="N1095" s="213"/>
      <c r="O1095" s="213"/>
      <c r="P1095" s="213"/>
      <c r="Q1095" s="213"/>
      <c r="R1095" s="213"/>
      <c r="S1095" s="213"/>
      <c r="T1095" s="214"/>
      <c r="AT1095" s="215" t="s">
        <v>172</v>
      </c>
      <c r="AU1095" s="215" t="s">
        <v>89</v>
      </c>
      <c r="AV1095" s="14" t="s">
        <v>89</v>
      </c>
      <c r="AW1095" s="14" t="s">
        <v>40</v>
      </c>
      <c r="AX1095" s="14" t="s">
        <v>79</v>
      </c>
      <c r="AY1095" s="215" t="s">
        <v>160</v>
      </c>
    </row>
    <row r="1096" spans="2:51" s="14" customFormat="1" ht="11.25">
      <c r="B1096" s="205"/>
      <c r="C1096" s="206"/>
      <c r="D1096" s="196" t="s">
        <v>172</v>
      </c>
      <c r="E1096" s="207" t="s">
        <v>32</v>
      </c>
      <c r="F1096" s="208" t="s">
        <v>1603</v>
      </c>
      <c r="G1096" s="206"/>
      <c r="H1096" s="209">
        <v>14.4</v>
      </c>
      <c r="I1096" s="210"/>
      <c r="J1096" s="206"/>
      <c r="K1096" s="206"/>
      <c r="L1096" s="211"/>
      <c r="M1096" s="212"/>
      <c r="N1096" s="213"/>
      <c r="O1096" s="213"/>
      <c r="P1096" s="213"/>
      <c r="Q1096" s="213"/>
      <c r="R1096" s="213"/>
      <c r="S1096" s="213"/>
      <c r="T1096" s="214"/>
      <c r="AT1096" s="215" t="s">
        <v>172</v>
      </c>
      <c r="AU1096" s="215" t="s">
        <v>89</v>
      </c>
      <c r="AV1096" s="14" t="s">
        <v>89</v>
      </c>
      <c r="AW1096" s="14" t="s">
        <v>40</v>
      </c>
      <c r="AX1096" s="14" t="s">
        <v>79</v>
      </c>
      <c r="AY1096" s="215" t="s">
        <v>160</v>
      </c>
    </row>
    <row r="1097" spans="2:51" s="14" customFormat="1" ht="11.25">
      <c r="B1097" s="205"/>
      <c r="C1097" s="206"/>
      <c r="D1097" s="196" t="s">
        <v>172</v>
      </c>
      <c r="E1097" s="207" t="s">
        <v>32</v>
      </c>
      <c r="F1097" s="208" t="s">
        <v>1604</v>
      </c>
      <c r="G1097" s="206"/>
      <c r="H1097" s="209">
        <v>1.8</v>
      </c>
      <c r="I1097" s="210"/>
      <c r="J1097" s="206"/>
      <c r="K1097" s="206"/>
      <c r="L1097" s="211"/>
      <c r="M1097" s="212"/>
      <c r="N1097" s="213"/>
      <c r="O1097" s="213"/>
      <c r="P1097" s="213"/>
      <c r="Q1097" s="213"/>
      <c r="R1097" s="213"/>
      <c r="S1097" s="213"/>
      <c r="T1097" s="214"/>
      <c r="AT1097" s="215" t="s">
        <v>172</v>
      </c>
      <c r="AU1097" s="215" t="s">
        <v>89</v>
      </c>
      <c r="AV1097" s="14" t="s">
        <v>89</v>
      </c>
      <c r="AW1097" s="14" t="s">
        <v>40</v>
      </c>
      <c r="AX1097" s="14" t="s">
        <v>79</v>
      </c>
      <c r="AY1097" s="215" t="s">
        <v>160</v>
      </c>
    </row>
    <row r="1098" spans="2:51" s="14" customFormat="1" ht="11.25">
      <c r="B1098" s="205"/>
      <c r="C1098" s="206"/>
      <c r="D1098" s="196" t="s">
        <v>172</v>
      </c>
      <c r="E1098" s="207" t="s">
        <v>32</v>
      </c>
      <c r="F1098" s="208" t="s">
        <v>1605</v>
      </c>
      <c r="G1098" s="206"/>
      <c r="H1098" s="209">
        <v>4.4</v>
      </c>
      <c r="I1098" s="210"/>
      <c r="J1098" s="206"/>
      <c r="K1098" s="206"/>
      <c r="L1098" s="211"/>
      <c r="M1098" s="212"/>
      <c r="N1098" s="213"/>
      <c r="O1098" s="213"/>
      <c r="P1098" s="213"/>
      <c r="Q1098" s="213"/>
      <c r="R1098" s="213"/>
      <c r="S1098" s="213"/>
      <c r="T1098" s="214"/>
      <c r="AT1098" s="215" t="s">
        <v>172</v>
      </c>
      <c r="AU1098" s="215" t="s">
        <v>89</v>
      </c>
      <c r="AV1098" s="14" t="s">
        <v>89</v>
      </c>
      <c r="AW1098" s="14" t="s">
        <v>40</v>
      </c>
      <c r="AX1098" s="14" t="s">
        <v>79</v>
      </c>
      <c r="AY1098" s="215" t="s">
        <v>160</v>
      </c>
    </row>
    <row r="1099" spans="2:51" s="14" customFormat="1" ht="11.25">
      <c r="B1099" s="205"/>
      <c r="C1099" s="206"/>
      <c r="D1099" s="196" t="s">
        <v>172</v>
      </c>
      <c r="E1099" s="207" t="s">
        <v>32</v>
      </c>
      <c r="F1099" s="208" t="s">
        <v>1606</v>
      </c>
      <c r="G1099" s="206"/>
      <c r="H1099" s="209">
        <v>2.5</v>
      </c>
      <c r="I1099" s="210"/>
      <c r="J1099" s="206"/>
      <c r="K1099" s="206"/>
      <c r="L1099" s="211"/>
      <c r="M1099" s="212"/>
      <c r="N1099" s="213"/>
      <c r="O1099" s="213"/>
      <c r="P1099" s="213"/>
      <c r="Q1099" s="213"/>
      <c r="R1099" s="213"/>
      <c r="S1099" s="213"/>
      <c r="T1099" s="214"/>
      <c r="AT1099" s="215" t="s">
        <v>172</v>
      </c>
      <c r="AU1099" s="215" t="s">
        <v>89</v>
      </c>
      <c r="AV1099" s="14" t="s">
        <v>89</v>
      </c>
      <c r="AW1099" s="14" t="s">
        <v>40</v>
      </c>
      <c r="AX1099" s="14" t="s">
        <v>79</v>
      </c>
      <c r="AY1099" s="215" t="s">
        <v>160</v>
      </c>
    </row>
    <row r="1100" spans="2:51" s="14" customFormat="1" ht="11.25">
      <c r="B1100" s="205"/>
      <c r="C1100" s="206"/>
      <c r="D1100" s="196" t="s">
        <v>172</v>
      </c>
      <c r="E1100" s="207" t="s">
        <v>32</v>
      </c>
      <c r="F1100" s="208" t="s">
        <v>1607</v>
      </c>
      <c r="G1100" s="206"/>
      <c r="H1100" s="209">
        <v>5.525</v>
      </c>
      <c r="I1100" s="210"/>
      <c r="J1100" s="206"/>
      <c r="K1100" s="206"/>
      <c r="L1100" s="211"/>
      <c r="M1100" s="212"/>
      <c r="N1100" s="213"/>
      <c r="O1100" s="213"/>
      <c r="P1100" s="213"/>
      <c r="Q1100" s="213"/>
      <c r="R1100" s="213"/>
      <c r="S1100" s="213"/>
      <c r="T1100" s="214"/>
      <c r="AT1100" s="215" t="s">
        <v>172</v>
      </c>
      <c r="AU1100" s="215" t="s">
        <v>89</v>
      </c>
      <c r="AV1100" s="14" t="s">
        <v>89</v>
      </c>
      <c r="AW1100" s="14" t="s">
        <v>40</v>
      </c>
      <c r="AX1100" s="14" t="s">
        <v>79</v>
      </c>
      <c r="AY1100" s="215" t="s">
        <v>160</v>
      </c>
    </row>
    <row r="1101" spans="2:51" s="14" customFormat="1" ht="11.25">
      <c r="B1101" s="205"/>
      <c r="C1101" s="206"/>
      <c r="D1101" s="196" t="s">
        <v>172</v>
      </c>
      <c r="E1101" s="207" t="s">
        <v>32</v>
      </c>
      <c r="F1101" s="208" t="s">
        <v>1608</v>
      </c>
      <c r="G1101" s="206"/>
      <c r="H1101" s="209">
        <v>4.4</v>
      </c>
      <c r="I1101" s="210"/>
      <c r="J1101" s="206"/>
      <c r="K1101" s="206"/>
      <c r="L1101" s="211"/>
      <c r="M1101" s="212"/>
      <c r="N1101" s="213"/>
      <c r="O1101" s="213"/>
      <c r="P1101" s="213"/>
      <c r="Q1101" s="213"/>
      <c r="R1101" s="213"/>
      <c r="S1101" s="213"/>
      <c r="T1101" s="214"/>
      <c r="AT1101" s="215" t="s">
        <v>172</v>
      </c>
      <c r="AU1101" s="215" t="s">
        <v>89</v>
      </c>
      <c r="AV1101" s="14" t="s">
        <v>89</v>
      </c>
      <c r="AW1101" s="14" t="s">
        <v>40</v>
      </c>
      <c r="AX1101" s="14" t="s">
        <v>79</v>
      </c>
      <c r="AY1101" s="215" t="s">
        <v>160</v>
      </c>
    </row>
    <row r="1102" spans="2:51" s="14" customFormat="1" ht="11.25">
      <c r="B1102" s="205"/>
      <c r="C1102" s="206"/>
      <c r="D1102" s="196" t="s">
        <v>172</v>
      </c>
      <c r="E1102" s="207" t="s">
        <v>32</v>
      </c>
      <c r="F1102" s="208" t="s">
        <v>1609</v>
      </c>
      <c r="G1102" s="206"/>
      <c r="H1102" s="209">
        <v>5.2</v>
      </c>
      <c r="I1102" s="210"/>
      <c r="J1102" s="206"/>
      <c r="K1102" s="206"/>
      <c r="L1102" s="211"/>
      <c r="M1102" s="212"/>
      <c r="N1102" s="213"/>
      <c r="O1102" s="213"/>
      <c r="P1102" s="213"/>
      <c r="Q1102" s="213"/>
      <c r="R1102" s="213"/>
      <c r="S1102" s="213"/>
      <c r="T1102" s="214"/>
      <c r="AT1102" s="215" t="s">
        <v>172</v>
      </c>
      <c r="AU1102" s="215" t="s">
        <v>89</v>
      </c>
      <c r="AV1102" s="14" t="s">
        <v>89</v>
      </c>
      <c r="AW1102" s="14" t="s">
        <v>40</v>
      </c>
      <c r="AX1102" s="14" t="s">
        <v>79</v>
      </c>
      <c r="AY1102" s="215" t="s">
        <v>160</v>
      </c>
    </row>
    <row r="1103" spans="2:51" s="14" customFormat="1" ht="11.25">
      <c r="B1103" s="205"/>
      <c r="C1103" s="206"/>
      <c r="D1103" s="196" t="s">
        <v>172</v>
      </c>
      <c r="E1103" s="207" t="s">
        <v>32</v>
      </c>
      <c r="F1103" s="208" t="s">
        <v>1610</v>
      </c>
      <c r="G1103" s="206"/>
      <c r="H1103" s="209">
        <v>2.6</v>
      </c>
      <c r="I1103" s="210"/>
      <c r="J1103" s="206"/>
      <c r="K1103" s="206"/>
      <c r="L1103" s="211"/>
      <c r="M1103" s="212"/>
      <c r="N1103" s="213"/>
      <c r="O1103" s="213"/>
      <c r="P1103" s="213"/>
      <c r="Q1103" s="213"/>
      <c r="R1103" s="213"/>
      <c r="S1103" s="213"/>
      <c r="T1103" s="214"/>
      <c r="AT1103" s="215" t="s">
        <v>172</v>
      </c>
      <c r="AU1103" s="215" t="s">
        <v>89</v>
      </c>
      <c r="AV1103" s="14" t="s">
        <v>89</v>
      </c>
      <c r="AW1103" s="14" t="s">
        <v>40</v>
      </c>
      <c r="AX1103" s="14" t="s">
        <v>79</v>
      </c>
      <c r="AY1103" s="215" t="s">
        <v>160</v>
      </c>
    </row>
    <row r="1104" spans="2:51" s="14" customFormat="1" ht="11.25">
      <c r="B1104" s="205"/>
      <c r="C1104" s="206"/>
      <c r="D1104" s="196" t="s">
        <v>172</v>
      </c>
      <c r="E1104" s="207" t="s">
        <v>32</v>
      </c>
      <c r="F1104" s="208" t="s">
        <v>1611</v>
      </c>
      <c r="G1104" s="206"/>
      <c r="H1104" s="209">
        <v>5.2</v>
      </c>
      <c r="I1104" s="210"/>
      <c r="J1104" s="206"/>
      <c r="K1104" s="206"/>
      <c r="L1104" s="211"/>
      <c r="M1104" s="212"/>
      <c r="N1104" s="213"/>
      <c r="O1104" s="213"/>
      <c r="P1104" s="213"/>
      <c r="Q1104" s="213"/>
      <c r="R1104" s="213"/>
      <c r="S1104" s="213"/>
      <c r="T1104" s="214"/>
      <c r="AT1104" s="215" t="s">
        <v>172</v>
      </c>
      <c r="AU1104" s="215" t="s">
        <v>89</v>
      </c>
      <c r="AV1104" s="14" t="s">
        <v>89</v>
      </c>
      <c r="AW1104" s="14" t="s">
        <v>40</v>
      </c>
      <c r="AX1104" s="14" t="s">
        <v>79</v>
      </c>
      <c r="AY1104" s="215" t="s">
        <v>160</v>
      </c>
    </row>
    <row r="1105" spans="2:51" s="14" customFormat="1" ht="11.25">
      <c r="B1105" s="205"/>
      <c r="C1105" s="206"/>
      <c r="D1105" s="196" t="s">
        <v>172</v>
      </c>
      <c r="E1105" s="207" t="s">
        <v>32</v>
      </c>
      <c r="F1105" s="208" t="s">
        <v>1612</v>
      </c>
      <c r="G1105" s="206"/>
      <c r="H1105" s="209">
        <v>2.6</v>
      </c>
      <c r="I1105" s="210"/>
      <c r="J1105" s="206"/>
      <c r="K1105" s="206"/>
      <c r="L1105" s="211"/>
      <c r="M1105" s="212"/>
      <c r="N1105" s="213"/>
      <c r="O1105" s="213"/>
      <c r="P1105" s="213"/>
      <c r="Q1105" s="213"/>
      <c r="R1105" s="213"/>
      <c r="S1105" s="213"/>
      <c r="T1105" s="214"/>
      <c r="AT1105" s="215" t="s">
        <v>172</v>
      </c>
      <c r="AU1105" s="215" t="s">
        <v>89</v>
      </c>
      <c r="AV1105" s="14" t="s">
        <v>89</v>
      </c>
      <c r="AW1105" s="14" t="s">
        <v>40</v>
      </c>
      <c r="AX1105" s="14" t="s">
        <v>79</v>
      </c>
      <c r="AY1105" s="215" t="s">
        <v>160</v>
      </c>
    </row>
    <row r="1106" spans="2:51" s="14" customFormat="1" ht="11.25">
      <c r="B1106" s="205"/>
      <c r="C1106" s="206"/>
      <c r="D1106" s="196" t="s">
        <v>172</v>
      </c>
      <c r="E1106" s="207" t="s">
        <v>32</v>
      </c>
      <c r="F1106" s="208" t="s">
        <v>1613</v>
      </c>
      <c r="G1106" s="206"/>
      <c r="H1106" s="209">
        <v>5.2</v>
      </c>
      <c r="I1106" s="210"/>
      <c r="J1106" s="206"/>
      <c r="K1106" s="206"/>
      <c r="L1106" s="211"/>
      <c r="M1106" s="212"/>
      <c r="N1106" s="213"/>
      <c r="O1106" s="213"/>
      <c r="P1106" s="213"/>
      <c r="Q1106" s="213"/>
      <c r="R1106" s="213"/>
      <c r="S1106" s="213"/>
      <c r="T1106" s="214"/>
      <c r="AT1106" s="215" t="s">
        <v>172</v>
      </c>
      <c r="AU1106" s="215" t="s">
        <v>89</v>
      </c>
      <c r="AV1106" s="14" t="s">
        <v>89</v>
      </c>
      <c r="AW1106" s="14" t="s">
        <v>40</v>
      </c>
      <c r="AX1106" s="14" t="s">
        <v>79</v>
      </c>
      <c r="AY1106" s="215" t="s">
        <v>160</v>
      </c>
    </row>
    <row r="1107" spans="2:51" s="14" customFormat="1" ht="11.25">
      <c r="B1107" s="205"/>
      <c r="C1107" s="206"/>
      <c r="D1107" s="196" t="s">
        <v>172</v>
      </c>
      <c r="E1107" s="207" t="s">
        <v>32</v>
      </c>
      <c r="F1107" s="208" t="s">
        <v>1614</v>
      </c>
      <c r="G1107" s="206"/>
      <c r="H1107" s="209">
        <v>15</v>
      </c>
      <c r="I1107" s="210"/>
      <c r="J1107" s="206"/>
      <c r="K1107" s="206"/>
      <c r="L1107" s="211"/>
      <c r="M1107" s="212"/>
      <c r="N1107" s="213"/>
      <c r="O1107" s="213"/>
      <c r="P1107" s="213"/>
      <c r="Q1107" s="213"/>
      <c r="R1107" s="213"/>
      <c r="S1107" s="213"/>
      <c r="T1107" s="214"/>
      <c r="AT1107" s="215" t="s">
        <v>172</v>
      </c>
      <c r="AU1107" s="215" t="s">
        <v>89</v>
      </c>
      <c r="AV1107" s="14" t="s">
        <v>89</v>
      </c>
      <c r="AW1107" s="14" t="s">
        <v>40</v>
      </c>
      <c r="AX1107" s="14" t="s">
        <v>79</v>
      </c>
      <c r="AY1107" s="215" t="s">
        <v>160</v>
      </c>
    </row>
    <row r="1108" spans="2:51" s="14" customFormat="1" ht="11.25">
      <c r="B1108" s="205"/>
      <c r="C1108" s="206"/>
      <c r="D1108" s="196" t="s">
        <v>172</v>
      </c>
      <c r="E1108" s="207" t="s">
        <v>32</v>
      </c>
      <c r="F1108" s="208" t="s">
        <v>1615</v>
      </c>
      <c r="G1108" s="206"/>
      <c r="H1108" s="209">
        <v>8.4</v>
      </c>
      <c r="I1108" s="210"/>
      <c r="J1108" s="206"/>
      <c r="K1108" s="206"/>
      <c r="L1108" s="211"/>
      <c r="M1108" s="212"/>
      <c r="N1108" s="213"/>
      <c r="O1108" s="213"/>
      <c r="P1108" s="213"/>
      <c r="Q1108" s="213"/>
      <c r="R1108" s="213"/>
      <c r="S1108" s="213"/>
      <c r="T1108" s="214"/>
      <c r="AT1108" s="215" t="s">
        <v>172</v>
      </c>
      <c r="AU1108" s="215" t="s">
        <v>89</v>
      </c>
      <c r="AV1108" s="14" t="s">
        <v>89</v>
      </c>
      <c r="AW1108" s="14" t="s">
        <v>40</v>
      </c>
      <c r="AX1108" s="14" t="s">
        <v>79</v>
      </c>
      <c r="AY1108" s="215" t="s">
        <v>160</v>
      </c>
    </row>
    <row r="1109" spans="2:51" s="14" customFormat="1" ht="11.25">
      <c r="B1109" s="205"/>
      <c r="C1109" s="206"/>
      <c r="D1109" s="196" t="s">
        <v>172</v>
      </c>
      <c r="E1109" s="207" t="s">
        <v>32</v>
      </c>
      <c r="F1109" s="208" t="s">
        <v>1616</v>
      </c>
      <c r="G1109" s="206"/>
      <c r="H1109" s="209">
        <v>2.2</v>
      </c>
      <c r="I1109" s="210"/>
      <c r="J1109" s="206"/>
      <c r="K1109" s="206"/>
      <c r="L1109" s="211"/>
      <c r="M1109" s="212"/>
      <c r="N1109" s="213"/>
      <c r="O1109" s="213"/>
      <c r="P1109" s="213"/>
      <c r="Q1109" s="213"/>
      <c r="R1109" s="213"/>
      <c r="S1109" s="213"/>
      <c r="T1109" s="214"/>
      <c r="AT1109" s="215" t="s">
        <v>172</v>
      </c>
      <c r="AU1109" s="215" t="s">
        <v>89</v>
      </c>
      <c r="AV1109" s="14" t="s">
        <v>89</v>
      </c>
      <c r="AW1109" s="14" t="s">
        <v>40</v>
      </c>
      <c r="AX1109" s="14" t="s">
        <v>79</v>
      </c>
      <c r="AY1109" s="215" t="s">
        <v>160</v>
      </c>
    </row>
    <row r="1110" spans="2:51" s="15" customFormat="1" ht="11.25">
      <c r="B1110" s="216"/>
      <c r="C1110" s="217"/>
      <c r="D1110" s="196" t="s">
        <v>172</v>
      </c>
      <c r="E1110" s="218" t="s">
        <v>32</v>
      </c>
      <c r="F1110" s="219" t="s">
        <v>177</v>
      </c>
      <c r="G1110" s="217"/>
      <c r="H1110" s="220">
        <v>106.125</v>
      </c>
      <c r="I1110" s="221"/>
      <c r="J1110" s="217"/>
      <c r="K1110" s="217"/>
      <c r="L1110" s="222"/>
      <c r="M1110" s="223"/>
      <c r="N1110" s="224"/>
      <c r="O1110" s="224"/>
      <c r="P1110" s="224"/>
      <c r="Q1110" s="224"/>
      <c r="R1110" s="224"/>
      <c r="S1110" s="224"/>
      <c r="T1110" s="225"/>
      <c r="AT1110" s="226" t="s">
        <v>172</v>
      </c>
      <c r="AU1110" s="226" t="s">
        <v>89</v>
      </c>
      <c r="AV1110" s="15" t="s">
        <v>168</v>
      </c>
      <c r="AW1110" s="15" t="s">
        <v>40</v>
      </c>
      <c r="AX1110" s="15" t="s">
        <v>87</v>
      </c>
      <c r="AY1110" s="226" t="s">
        <v>160</v>
      </c>
    </row>
    <row r="1111" spans="1:65" s="2" customFormat="1" ht="16.5" customHeight="1">
      <c r="A1111" s="37"/>
      <c r="B1111" s="38"/>
      <c r="C1111" s="176" t="s">
        <v>1617</v>
      </c>
      <c r="D1111" s="176" t="s">
        <v>163</v>
      </c>
      <c r="E1111" s="177" t="s">
        <v>1618</v>
      </c>
      <c r="F1111" s="178" t="s">
        <v>1619</v>
      </c>
      <c r="G1111" s="179" t="s">
        <v>259</v>
      </c>
      <c r="H1111" s="180">
        <v>213</v>
      </c>
      <c r="I1111" s="181"/>
      <c r="J1111" s="182">
        <f>ROUND(I1111*H1111,2)</f>
        <v>0</v>
      </c>
      <c r="K1111" s="178" t="s">
        <v>167</v>
      </c>
      <c r="L1111" s="42"/>
      <c r="M1111" s="183" t="s">
        <v>32</v>
      </c>
      <c r="N1111" s="184" t="s">
        <v>50</v>
      </c>
      <c r="O1111" s="67"/>
      <c r="P1111" s="185">
        <f>O1111*H1111</f>
        <v>0</v>
      </c>
      <c r="Q1111" s="185">
        <v>0.0005</v>
      </c>
      <c r="R1111" s="185">
        <f>Q1111*H1111</f>
        <v>0.1065</v>
      </c>
      <c r="S1111" s="185">
        <v>0</v>
      </c>
      <c r="T1111" s="186">
        <f>S1111*H1111</f>
        <v>0</v>
      </c>
      <c r="U1111" s="37"/>
      <c r="V1111" s="37"/>
      <c r="W1111" s="37"/>
      <c r="X1111" s="37"/>
      <c r="Y1111" s="37"/>
      <c r="Z1111" s="37"/>
      <c r="AA1111" s="37"/>
      <c r="AB1111" s="37"/>
      <c r="AC1111" s="37"/>
      <c r="AD1111" s="37"/>
      <c r="AE1111" s="37"/>
      <c r="AR1111" s="187" t="s">
        <v>308</v>
      </c>
      <c r="AT1111" s="187" t="s">
        <v>163</v>
      </c>
      <c r="AU1111" s="187" t="s">
        <v>89</v>
      </c>
      <c r="AY1111" s="19" t="s">
        <v>160</v>
      </c>
      <c r="BE1111" s="188">
        <f>IF(N1111="základní",J1111,0)</f>
        <v>0</v>
      </c>
      <c r="BF1111" s="188">
        <f>IF(N1111="snížená",J1111,0)</f>
        <v>0</v>
      </c>
      <c r="BG1111" s="188">
        <f>IF(N1111="zákl. přenesená",J1111,0)</f>
        <v>0</v>
      </c>
      <c r="BH1111" s="188">
        <f>IF(N1111="sníž. přenesená",J1111,0)</f>
        <v>0</v>
      </c>
      <c r="BI1111" s="188">
        <f>IF(N1111="nulová",J1111,0)</f>
        <v>0</v>
      </c>
      <c r="BJ1111" s="19" t="s">
        <v>87</v>
      </c>
      <c r="BK1111" s="188">
        <f>ROUND(I1111*H1111,2)</f>
        <v>0</v>
      </c>
      <c r="BL1111" s="19" t="s">
        <v>308</v>
      </c>
      <c r="BM1111" s="187" t="s">
        <v>1620</v>
      </c>
    </row>
    <row r="1112" spans="1:47" s="2" customFormat="1" ht="11.25">
      <c r="A1112" s="37"/>
      <c r="B1112" s="38"/>
      <c r="C1112" s="39"/>
      <c r="D1112" s="189" t="s">
        <v>170</v>
      </c>
      <c r="E1112" s="39"/>
      <c r="F1112" s="190" t="s">
        <v>1621</v>
      </c>
      <c r="G1112" s="39"/>
      <c r="H1112" s="39"/>
      <c r="I1112" s="191"/>
      <c r="J1112" s="39"/>
      <c r="K1112" s="39"/>
      <c r="L1112" s="42"/>
      <c r="M1112" s="192"/>
      <c r="N1112" s="193"/>
      <c r="O1112" s="67"/>
      <c r="P1112" s="67"/>
      <c r="Q1112" s="67"/>
      <c r="R1112" s="67"/>
      <c r="S1112" s="67"/>
      <c r="T1112" s="68"/>
      <c r="U1112" s="37"/>
      <c r="V1112" s="37"/>
      <c r="W1112" s="37"/>
      <c r="X1112" s="37"/>
      <c r="Y1112" s="37"/>
      <c r="Z1112" s="37"/>
      <c r="AA1112" s="37"/>
      <c r="AB1112" s="37"/>
      <c r="AC1112" s="37"/>
      <c r="AD1112" s="37"/>
      <c r="AE1112" s="37"/>
      <c r="AT1112" s="19" t="s">
        <v>170</v>
      </c>
      <c r="AU1112" s="19" t="s">
        <v>89</v>
      </c>
    </row>
    <row r="1113" spans="2:51" s="14" customFormat="1" ht="11.25">
      <c r="B1113" s="205"/>
      <c r="C1113" s="206"/>
      <c r="D1113" s="196" t="s">
        <v>172</v>
      </c>
      <c r="E1113" s="207" t="s">
        <v>32</v>
      </c>
      <c r="F1113" s="208" t="s">
        <v>1596</v>
      </c>
      <c r="G1113" s="206"/>
      <c r="H1113" s="209">
        <v>2.8</v>
      </c>
      <c r="I1113" s="210"/>
      <c r="J1113" s="206"/>
      <c r="K1113" s="206"/>
      <c r="L1113" s="211"/>
      <c r="M1113" s="212"/>
      <c r="N1113" s="213"/>
      <c r="O1113" s="213"/>
      <c r="P1113" s="213"/>
      <c r="Q1113" s="213"/>
      <c r="R1113" s="213"/>
      <c r="S1113" s="213"/>
      <c r="T1113" s="214"/>
      <c r="AT1113" s="215" t="s">
        <v>172</v>
      </c>
      <c r="AU1113" s="215" t="s">
        <v>89</v>
      </c>
      <c r="AV1113" s="14" t="s">
        <v>89</v>
      </c>
      <c r="AW1113" s="14" t="s">
        <v>40</v>
      </c>
      <c r="AX1113" s="14" t="s">
        <v>79</v>
      </c>
      <c r="AY1113" s="215" t="s">
        <v>160</v>
      </c>
    </row>
    <row r="1114" spans="2:51" s="14" customFormat="1" ht="11.25">
      <c r="B1114" s="205"/>
      <c r="C1114" s="206"/>
      <c r="D1114" s="196" t="s">
        <v>172</v>
      </c>
      <c r="E1114" s="207" t="s">
        <v>32</v>
      </c>
      <c r="F1114" s="208" t="s">
        <v>1622</v>
      </c>
      <c r="G1114" s="206"/>
      <c r="H1114" s="209">
        <v>2.7</v>
      </c>
      <c r="I1114" s="210"/>
      <c r="J1114" s="206"/>
      <c r="K1114" s="206"/>
      <c r="L1114" s="211"/>
      <c r="M1114" s="212"/>
      <c r="N1114" s="213"/>
      <c r="O1114" s="213"/>
      <c r="P1114" s="213"/>
      <c r="Q1114" s="213"/>
      <c r="R1114" s="213"/>
      <c r="S1114" s="213"/>
      <c r="T1114" s="214"/>
      <c r="AT1114" s="215" t="s">
        <v>172</v>
      </c>
      <c r="AU1114" s="215" t="s">
        <v>89</v>
      </c>
      <c r="AV1114" s="14" t="s">
        <v>89</v>
      </c>
      <c r="AW1114" s="14" t="s">
        <v>40</v>
      </c>
      <c r="AX1114" s="14" t="s">
        <v>79</v>
      </c>
      <c r="AY1114" s="215" t="s">
        <v>160</v>
      </c>
    </row>
    <row r="1115" spans="2:51" s="14" customFormat="1" ht="11.25">
      <c r="B1115" s="205"/>
      <c r="C1115" s="206"/>
      <c r="D1115" s="196" t="s">
        <v>172</v>
      </c>
      <c r="E1115" s="207" t="s">
        <v>32</v>
      </c>
      <c r="F1115" s="208" t="s">
        <v>1326</v>
      </c>
      <c r="G1115" s="206"/>
      <c r="H1115" s="209">
        <v>10.5</v>
      </c>
      <c r="I1115" s="210"/>
      <c r="J1115" s="206"/>
      <c r="K1115" s="206"/>
      <c r="L1115" s="211"/>
      <c r="M1115" s="212"/>
      <c r="N1115" s="213"/>
      <c r="O1115" s="213"/>
      <c r="P1115" s="213"/>
      <c r="Q1115" s="213"/>
      <c r="R1115" s="213"/>
      <c r="S1115" s="213"/>
      <c r="T1115" s="214"/>
      <c r="AT1115" s="215" t="s">
        <v>172</v>
      </c>
      <c r="AU1115" s="215" t="s">
        <v>89</v>
      </c>
      <c r="AV1115" s="14" t="s">
        <v>89</v>
      </c>
      <c r="AW1115" s="14" t="s">
        <v>40</v>
      </c>
      <c r="AX1115" s="14" t="s">
        <v>79</v>
      </c>
      <c r="AY1115" s="215" t="s">
        <v>160</v>
      </c>
    </row>
    <row r="1116" spans="2:51" s="14" customFormat="1" ht="11.25">
      <c r="B1116" s="205"/>
      <c r="C1116" s="206"/>
      <c r="D1116" s="196" t="s">
        <v>172</v>
      </c>
      <c r="E1116" s="207" t="s">
        <v>32</v>
      </c>
      <c r="F1116" s="208" t="s">
        <v>1623</v>
      </c>
      <c r="G1116" s="206"/>
      <c r="H1116" s="209">
        <v>5.475</v>
      </c>
      <c r="I1116" s="210"/>
      <c r="J1116" s="206"/>
      <c r="K1116" s="206"/>
      <c r="L1116" s="211"/>
      <c r="M1116" s="212"/>
      <c r="N1116" s="213"/>
      <c r="O1116" s="213"/>
      <c r="P1116" s="213"/>
      <c r="Q1116" s="213"/>
      <c r="R1116" s="213"/>
      <c r="S1116" s="213"/>
      <c r="T1116" s="214"/>
      <c r="AT1116" s="215" t="s">
        <v>172</v>
      </c>
      <c r="AU1116" s="215" t="s">
        <v>89</v>
      </c>
      <c r="AV1116" s="14" t="s">
        <v>89</v>
      </c>
      <c r="AW1116" s="14" t="s">
        <v>40</v>
      </c>
      <c r="AX1116" s="14" t="s">
        <v>79</v>
      </c>
      <c r="AY1116" s="215" t="s">
        <v>160</v>
      </c>
    </row>
    <row r="1117" spans="2:51" s="14" customFormat="1" ht="11.25">
      <c r="B1117" s="205"/>
      <c r="C1117" s="206"/>
      <c r="D1117" s="196" t="s">
        <v>172</v>
      </c>
      <c r="E1117" s="207" t="s">
        <v>32</v>
      </c>
      <c r="F1117" s="208" t="s">
        <v>1327</v>
      </c>
      <c r="G1117" s="206"/>
      <c r="H1117" s="209">
        <v>10.09</v>
      </c>
      <c r="I1117" s="210"/>
      <c r="J1117" s="206"/>
      <c r="K1117" s="206"/>
      <c r="L1117" s="211"/>
      <c r="M1117" s="212"/>
      <c r="N1117" s="213"/>
      <c r="O1117" s="213"/>
      <c r="P1117" s="213"/>
      <c r="Q1117" s="213"/>
      <c r="R1117" s="213"/>
      <c r="S1117" s="213"/>
      <c r="T1117" s="214"/>
      <c r="AT1117" s="215" t="s">
        <v>172</v>
      </c>
      <c r="AU1117" s="215" t="s">
        <v>89</v>
      </c>
      <c r="AV1117" s="14" t="s">
        <v>89</v>
      </c>
      <c r="AW1117" s="14" t="s">
        <v>40</v>
      </c>
      <c r="AX1117" s="14" t="s">
        <v>79</v>
      </c>
      <c r="AY1117" s="215" t="s">
        <v>160</v>
      </c>
    </row>
    <row r="1118" spans="2:51" s="14" customFormat="1" ht="11.25">
      <c r="B1118" s="205"/>
      <c r="C1118" s="206"/>
      <c r="D1118" s="196" t="s">
        <v>172</v>
      </c>
      <c r="E1118" s="207" t="s">
        <v>32</v>
      </c>
      <c r="F1118" s="208" t="s">
        <v>1328</v>
      </c>
      <c r="G1118" s="206"/>
      <c r="H1118" s="209">
        <v>7.85</v>
      </c>
      <c r="I1118" s="210"/>
      <c r="J1118" s="206"/>
      <c r="K1118" s="206"/>
      <c r="L1118" s="211"/>
      <c r="M1118" s="212"/>
      <c r="N1118" s="213"/>
      <c r="O1118" s="213"/>
      <c r="P1118" s="213"/>
      <c r="Q1118" s="213"/>
      <c r="R1118" s="213"/>
      <c r="S1118" s="213"/>
      <c r="T1118" s="214"/>
      <c r="AT1118" s="215" t="s">
        <v>172</v>
      </c>
      <c r="AU1118" s="215" t="s">
        <v>89</v>
      </c>
      <c r="AV1118" s="14" t="s">
        <v>89</v>
      </c>
      <c r="AW1118" s="14" t="s">
        <v>40</v>
      </c>
      <c r="AX1118" s="14" t="s">
        <v>79</v>
      </c>
      <c r="AY1118" s="215" t="s">
        <v>160</v>
      </c>
    </row>
    <row r="1119" spans="2:51" s="14" customFormat="1" ht="11.25">
      <c r="B1119" s="205"/>
      <c r="C1119" s="206"/>
      <c r="D1119" s="196" t="s">
        <v>172</v>
      </c>
      <c r="E1119" s="207" t="s">
        <v>32</v>
      </c>
      <c r="F1119" s="208" t="s">
        <v>1329</v>
      </c>
      <c r="G1119" s="206"/>
      <c r="H1119" s="209">
        <v>10.25</v>
      </c>
      <c r="I1119" s="210"/>
      <c r="J1119" s="206"/>
      <c r="K1119" s="206"/>
      <c r="L1119" s="211"/>
      <c r="M1119" s="212"/>
      <c r="N1119" s="213"/>
      <c r="O1119" s="213"/>
      <c r="P1119" s="213"/>
      <c r="Q1119" s="213"/>
      <c r="R1119" s="213"/>
      <c r="S1119" s="213"/>
      <c r="T1119" s="214"/>
      <c r="AT1119" s="215" t="s">
        <v>172</v>
      </c>
      <c r="AU1119" s="215" t="s">
        <v>89</v>
      </c>
      <c r="AV1119" s="14" t="s">
        <v>89</v>
      </c>
      <c r="AW1119" s="14" t="s">
        <v>40</v>
      </c>
      <c r="AX1119" s="14" t="s">
        <v>79</v>
      </c>
      <c r="AY1119" s="215" t="s">
        <v>160</v>
      </c>
    </row>
    <row r="1120" spans="2:51" s="14" customFormat="1" ht="11.25">
      <c r="B1120" s="205"/>
      <c r="C1120" s="206"/>
      <c r="D1120" s="196" t="s">
        <v>172</v>
      </c>
      <c r="E1120" s="207" t="s">
        <v>32</v>
      </c>
      <c r="F1120" s="208" t="s">
        <v>1624</v>
      </c>
      <c r="G1120" s="206"/>
      <c r="H1120" s="209">
        <v>6.4</v>
      </c>
      <c r="I1120" s="210"/>
      <c r="J1120" s="206"/>
      <c r="K1120" s="206"/>
      <c r="L1120" s="211"/>
      <c r="M1120" s="212"/>
      <c r="N1120" s="213"/>
      <c r="O1120" s="213"/>
      <c r="P1120" s="213"/>
      <c r="Q1120" s="213"/>
      <c r="R1120" s="213"/>
      <c r="S1120" s="213"/>
      <c r="T1120" s="214"/>
      <c r="AT1120" s="215" t="s">
        <v>172</v>
      </c>
      <c r="AU1120" s="215" t="s">
        <v>89</v>
      </c>
      <c r="AV1120" s="14" t="s">
        <v>89</v>
      </c>
      <c r="AW1120" s="14" t="s">
        <v>40</v>
      </c>
      <c r="AX1120" s="14" t="s">
        <v>79</v>
      </c>
      <c r="AY1120" s="215" t="s">
        <v>160</v>
      </c>
    </row>
    <row r="1121" spans="2:51" s="14" customFormat="1" ht="11.25">
      <c r="B1121" s="205"/>
      <c r="C1121" s="206"/>
      <c r="D1121" s="196" t="s">
        <v>172</v>
      </c>
      <c r="E1121" s="207" t="s">
        <v>32</v>
      </c>
      <c r="F1121" s="208" t="s">
        <v>1625</v>
      </c>
      <c r="G1121" s="206"/>
      <c r="H1121" s="209">
        <v>13</v>
      </c>
      <c r="I1121" s="210"/>
      <c r="J1121" s="206"/>
      <c r="K1121" s="206"/>
      <c r="L1121" s="211"/>
      <c r="M1121" s="212"/>
      <c r="N1121" s="213"/>
      <c r="O1121" s="213"/>
      <c r="P1121" s="213"/>
      <c r="Q1121" s="213"/>
      <c r="R1121" s="213"/>
      <c r="S1121" s="213"/>
      <c r="T1121" s="214"/>
      <c r="AT1121" s="215" t="s">
        <v>172</v>
      </c>
      <c r="AU1121" s="215" t="s">
        <v>89</v>
      </c>
      <c r="AV1121" s="14" t="s">
        <v>89</v>
      </c>
      <c r="AW1121" s="14" t="s">
        <v>40</v>
      </c>
      <c r="AX1121" s="14" t="s">
        <v>79</v>
      </c>
      <c r="AY1121" s="215" t="s">
        <v>160</v>
      </c>
    </row>
    <row r="1122" spans="2:51" s="14" customFormat="1" ht="11.25">
      <c r="B1122" s="205"/>
      <c r="C1122" s="206"/>
      <c r="D1122" s="196" t="s">
        <v>172</v>
      </c>
      <c r="E1122" s="207" t="s">
        <v>32</v>
      </c>
      <c r="F1122" s="208" t="s">
        <v>1626</v>
      </c>
      <c r="G1122" s="206"/>
      <c r="H1122" s="209">
        <v>3.5</v>
      </c>
      <c r="I1122" s="210"/>
      <c r="J1122" s="206"/>
      <c r="K1122" s="206"/>
      <c r="L1122" s="211"/>
      <c r="M1122" s="212"/>
      <c r="N1122" s="213"/>
      <c r="O1122" s="213"/>
      <c r="P1122" s="213"/>
      <c r="Q1122" s="213"/>
      <c r="R1122" s="213"/>
      <c r="S1122" s="213"/>
      <c r="T1122" s="214"/>
      <c r="AT1122" s="215" t="s">
        <v>172</v>
      </c>
      <c r="AU1122" s="215" t="s">
        <v>89</v>
      </c>
      <c r="AV1122" s="14" t="s">
        <v>89</v>
      </c>
      <c r="AW1122" s="14" t="s">
        <v>40</v>
      </c>
      <c r="AX1122" s="14" t="s">
        <v>79</v>
      </c>
      <c r="AY1122" s="215" t="s">
        <v>160</v>
      </c>
    </row>
    <row r="1123" spans="2:51" s="14" customFormat="1" ht="11.25">
      <c r="B1123" s="205"/>
      <c r="C1123" s="206"/>
      <c r="D1123" s="196" t="s">
        <v>172</v>
      </c>
      <c r="E1123" s="207" t="s">
        <v>32</v>
      </c>
      <c r="F1123" s="208" t="s">
        <v>1330</v>
      </c>
      <c r="G1123" s="206"/>
      <c r="H1123" s="209">
        <v>7.41</v>
      </c>
      <c r="I1123" s="210"/>
      <c r="J1123" s="206"/>
      <c r="K1123" s="206"/>
      <c r="L1123" s="211"/>
      <c r="M1123" s="212"/>
      <c r="N1123" s="213"/>
      <c r="O1123" s="213"/>
      <c r="P1123" s="213"/>
      <c r="Q1123" s="213"/>
      <c r="R1123" s="213"/>
      <c r="S1123" s="213"/>
      <c r="T1123" s="214"/>
      <c r="AT1123" s="215" t="s">
        <v>172</v>
      </c>
      <c r="AU1123" s="215" t="s">
        <v>89</v>
      </c>
      <c r="AV1123" s="14" t="s">
        <v>89</v>
      </c>
      <c r="AW1123" s="14" t="s">
        <v>40</v>
      </c>
      <c r="AX1123" s="14" t="s">
        <v>79</v>
      </c>
      <c r="AY1123" s="215" t="s">
        <v>160</v>
      </c>
    </row>
    <row r="1124" spans="2:51" s="14" customFormat="1" ht="11.25">
      <c r="B1124" s="205"/>
      <c r="C1124" s="206"/>
      <c r="D1124" s="196" t="s">
        <v>172</v>
      </c>
      <c r="E1124" s="207" t="s">
        <v>32</v>
      </c>
      <c r="F1124" s="208" t="s">
        <v>1331</v>
      </c>
      <c r="G1124" s="206"/>
      <c r="H1124" s="209">
        <v>6.17</v>
      </c>
      <c r="I1124" s="210"/>
      <c r="J1124" s="206"/>
      <c r="K1124" s="206"/>
      <c r="L1124" s="211"/>
      <c r="M1124" s="212"/>
      <c r="N1124" s="213"/>
      <c r="O1124" s="213"/>
      <c r="P1124" s="213"/>
      <c r="Q1124" s="213"/>
      <c r="R1124" s="213"/>
      <c r="S1124" s="213"/>
      <c r="T1124" s="214"/>
      <c r="AT1124" s="215" t="s">
        <v>172</v>
      </c>
      <c r="AU1124" s="215" t="s">
        <v>89</v>
      </c>
      <c r="AV1124" s="14" t="s">
        <v>89</v>
      </c>
      <c r="AW1124" s="14" t="s">
        <v>40</v>
      </c>
      <c r="AX1124" s="14" t="s">
        <v>79</v>
      </c>
      <c r="AY1124" s="215" t="s">
        <v>160</v>
      </c>
    </row>
    <row r="1125" spans="2:51" s="14" customFormat="1" ht="11.25">
      <c r="B1125" s="205"/>
      <c r="C1125" s="206"/>
      <c r="D1125" s="196" t="s">
        <v>172</v>
      </c>
      <c r="E1125" s="207" t="s">
        <v>32</v>
      </c>
      <c r="F1125" s="208" t="s">
        <v>1332</v>
      </c>
      <c r="G1125" s="206"/>
      <c r="H1125" s="209">
        <v>10.53</v>
      </c>
      <c r="I1125" s="210"/>
      <c r="J1125" s="206"/>
      <c r="K1125" s="206"/>
      <c r="L1125" s="211"/>
      <c r="M1125" s="212"/>
      <c r="N1125" s="213"/>
      <c r="O1125" s="213"/>
      <c r="P1125" s="213"/>
      <c r="Q1125" s="213"/>
      <c r="R1125" s="213"/>
      <c r="S1125" s="213"/>
      <c r="T1125" s="214"/>
      <c r="AT1125" s="215" t="s">
        <v>172</v>
      </c>
      <c r="AU1125" s="215" t="s">
        <v>89</v>
      </c>
      <c r="AV1125" s="14" t="s">
        <v>89</v>
      </c>
      <c r="AW1125" s="14" t="s">
        <v>40</v>
      </c>
      <c r="AX1125" s="14" t="s">
        <v>79</v>
      </c>
      <c r="AY1125" s="215" t="s">
        <v>160</v>
      </c>
    </row>
    <row r="1126" spans="2:51" s="14" customFormat="1" ht="11.25">
      <c r="B1126" s="205"/>
      <c r="C1126" s="206"/>
      <c r="D1126" s="196" t="s">
        <v>172</v>
      </c>
      <c r="E1126" s="207" t="s">
        <v>32</v>
      </c>
      <c r="F1126" s="208" t="s">
        <v>1333</v>
      </c>
      <c r="G1126" s="206"/>
      <c r="H1126" s="209">
        <v>10.63</v>
      </c>
      <c r="I1126" s="210"/>
      <c r="J1126" s="206"/>
      <c r="K1126" s="206"/>
      <c r="L1126" s="211"/>
      <c r="M1126" s="212"/>
      <c r="N1126" s="213"/>
      <c r="O1126" s="213"/>
      <c r="P1126" s="213"/>
      <c r="Q1126" s="213"/>
      <c r="R1126" s="213"/>
      <c r="S1126" s="213"/>
      <c r="T1126" s="214"/>
      <c r="AT1126" s="215" t="s">
        <v>172</v>
      </c>
      <c r="AU1126" s="215" t="s">
        <v>89</v>
      </c>
      <c r="AV1126" s="14" t="s">
        <v>89</v>
      </c>
      <c r="AW1126" s="14" t="s">
        <v>40</v>
      </c>
      <c r="AX1126" s="14" t="s">
        <v>79</v>
      </c>
      <c r="AY1126" s="215" t="s">
        <v>160</v>
      </c>
    </row>
    <row r="1127" spans="2:51" s="14" customFormat="1" ht="11.25">
      <c r="B1127" s="205"/>
      <c r="C1127" s="206"/>
      <c r="D1127" s="196" t="s">
        <v>172</v>
      </c>
      <c r="E1127" s="207" t="s">
        <v>32</v>
      </c>
      <c r="F1127" s="208" t="s">
        <v>1627</v>
      </c>
      <c r="G1127" s="206"/>
      <c r="H1127" s="209">
        <v>6.7</v>
      </c>
      <c r="I1127" s="210"/>
      <c r="J1127" s="206"/>
      <c r="K1127" s="206"/>
      <c r="L1127" s="211"/>
      <c r="M1127" s="212"/>
      <c r="N1127" s="213"/>
      <c r="O1127" s="213"/>
      <c r="P1127" s="213"/>
      <c r="Q1127" s="213"/>
      <c r="R1127" s="213"/>
      <c r="S1127" s="213"/>
      <c r="T1127" s="214"/>
      <c r="AT1127" s="215" t="s">
        <v>172</v>
      </c>
      <c r="AU1127" s="215" t="s">
        <v>89</v>
      </c>
      <c r="AV1127" s="14" t="s">
        <v>89</v>
      </c>
      <c r="AW1127" s="14" t="s">
        <v>40</v>
      </c>
      <c r="AX1127" s="14" t="s">
        <v>79</v>
      </c>
      <c r="AY1127" s="215" t="s">
        <v>160</v>
      </c>
    </row>
    <row r="1128" spans="2:51" s="14" customFormat="1" ht="11.25">
      <c r="B1128" s="205"/>
      <c r="C1128" s="206"/>
      <c r="D1128" s="196" t="s">
        <v>172</v>
      </c>
      <c r="E1128" s="207" t="s">
        <v>32</v>
      </c>
      <c r="F1128" s="208" t="s">
        <v>1628</v>
      </c>
      <c r="G1128" s="206"/>
      <c r="H1128" s="209">
        <v>9.985</v>
      </c>
      <c r="I1128" s="210"/>
      <c r="J1128" s="206"/>
      <c r="K1128" s="206"/>
      <c r="L1128" s="211"/>
      <c r="M1128" s="212"/>
      <c r="N1128" s="213"/>
      <c r="O1128" s="213"/>
      <c r="P1128" s="213"/>
      <c r="Q1128" s="213"/>
      <c r="R1128" s="213"/>
      <c r="S1128" s="213"/>
      <c r="T1128" s="214"/>
      <c r="AT1128" s="215" t="s">
        <v>172</v>
      </c>
      <c r="AU1128" s="215" t="s">
        <v>89</v>
      </c>
      <c r="AV1128" s="14" t="s">
        <v>89</v>
      </c>
      <c r="AW1128" s="14" t="s">
        <v>40</v>
      </c>
      <c r="AX1128" s="14" t="s">
        <v>79</v>
      </c>
      <c r="AY1128" s="215" t="s">
        <v>160</v>
      </c>
    </row>
    <row r="1129" spans="2:51" s="14" customFormat="1" ht="11.25">
      <c r="B1129" s="205"/>
      <c r="C1129" s="206"/>
      <c r="D1129" s="196" t="s">
        <v>172</v>
      </c>
      <c r="E1129" s="207" t="s">
        <v>32</v>
      </c>
      <c r="F1129" s="208" t="s">
        <v>1629</v>
      </c>
      <c r="G1129" s="206"/>
      <c r="H1129" s="209">
        <v>4.15</v>
      </c>
      <c r="I1129" s="210"/>
      <c r="J1129" s="206"/>
      <c r="K1129" s="206"/>
      <c r="L1129" s="211"/>
      <c r="M1129" s="212"/>
      <c r="N1129" s="213"/>
      <c r="O1129" s="213"/>
      <c r="P1129" s="213"/>
      <c r="Q1129" s="213"/>
      <c r="R1129" s="213"/>
      <c r="S1129" s="213"/>
      <c r="T1129" s="214"/>
      <c r="AT1129" s="215" t="s">
        <v>172</v>
      </c>
      <c r="AU1129" s="215" t="s">
        <v>89</v>
      </c>
      <c r="AV1129" s="14" t="s">
        <v>89</v>
      </c>
      <c r="AW1129" s="14" t="s">
        <v>40</v>
      </c>
      <c r="AX1129" s="14" t="s">
        <v>79</v>
      </c>
      <c r="AY1129" s="215" t="s">
        <v>160</v>
      </c>
    </row>
    <row r="1130" spans="2:51" s="14" customFormat="1" ht="11.25">
      <c r="B1130" s="205"/>
      <c r="C1130" s="206"/>
      <c r="D1130" s="196" t="s">
        <v>172</v>
      </c>
      <c r="E1130" s="207" t="s">
        <v>32</v>
      </c>
      <c r="F1130" s="208" t="s">
        <v>1334</v>
      </c>
      <c r="G1130" s="206"/>
      <c r="H1130" s="209">
        <v>10.66</v>
      </c>
      <c r="I1130" s="210"/>
      <c r="J1130" s="206"/>
      <c r="K1130" s="206"/>
      <c r="L1130" s="211"/>
      <c r="M1130" s="212"/>
      <c r="N1130" s="213"/>
      <c r="O1130" s="213"/>
      <c r="P1130" s="213"/>
      <c r="Q1130" s="213"/>
      <c r="R1130" s="213"/>
      <c r="S1130" s="213"/>
      <c r="T1130" s="214"/>
      <c r="AT1130" s="215" t="s">
        <v>172</v>
      </c>
      <c r="AU1130" s="215" t="s">
        <v>89</v>
      </c>
      <c r="AV1130" s="14" t="s">
        <v>89</v>
      </c>
      <c r="AW1130" s="14" t="s">
        <v>40</v>
      </c>
      <c r="AX1130" s="14" t="s">
        <v>79</v>
      </c>
      <c r="AY1130" s="215" t="s">
        <v>160</v>
      </c>
    </row>
    <row r="1131" spans="2:51" s="14" customFormat="1" ht="11.25">
      <c r="B1131" s="205"/>
      <c r="C1131" s="206"/>
      <c r="D1131" s="196" t="s">
        <v>172</v>
      </c>
      <c r="E1131" s="207" t="s">
        <v>32</v>
      </c>
      <c r="F1131" s="208" t="s">
        <v>1335</v>
      </c>
      <c r="G1131" s="206"/>
      <c r="H1131" s="209">
        <v>6.81</v>
      </c>
      <c r="I1131" s="210"/>
      <c r="J1131" s="206"/>
      <c r="K1131" s="206"/>
      <c r="L1131" s="211"/>
      <c r="M1131" s="212"/>
      <c r="N1131" s="213"/>
      <c r="O1131" s="213"/>
      <c r="P1131" s="213"/>
      <c r="Q1131" s="213"/>
      <c r="R1131" s="213"/>
      <c r="S1131" s="213"/>
      <c r="T1131" s="214"/>
      <c r="AT1131" s="215" t="s">
        <v>172</v>
      </c>
      <c r="AU1131" s="215" t="s">
        <v>89</v>
      </c>
      <c r="AV1131" s="14" t="s">
        <v>89</v>
      </c>
      <c r="AW1131" s="14" t="s">
        <v>40</v>
      </c>
      <c r="AX1131" s="14" t="s">
        <v>79</v>
      </c>
      <c r="AY1131" s="215" t="s">
        <v>160</v>
      </c>
    </row>
    <row r="1132" spans="2:51" s="14" customFormat="1" ht="11.25">
      <c r="B1132" s="205"/>
      <c r="C1132" s="206"/>
      <c r="D1132" s="196" t="s">
        <v>172</v>
      </c>
      <c r="E1132" s="207" t="s">
        <v>32</v>
      </c>
      <c r="F1132" s="208" t="s">
        <v>1336</v>
      </c>
      <c r="G1132" s="206"/>
      <c r="H1132" s="209">
        <v>6.81</v>
      </c>
      <c r="I1132" s="210"/>
      <c r="J1132" s="206"/>
      <c r="K1132" s="206"/>
      <c r="L1132" s="211"/>
      <c r="M1132" s="212"/>
      <c r="N1132" s="213"/>
      <c r="O1132" s="213"/>
      <c r="P1132" s="213"/>
      <c r="Q1132" s="213"/>
      <c r="R1132" s="213"/>
      <c r="S1132" s="213"/>
      <c r="T1132" s="214"/>
      <c r="AT1132" s="215" t="s">
        <v>172</v>
      </c>
      <c r="AU1132" s="215" t="s">
        <v>89</v>
      </c>
      <c r="AV1132" s="14" t="s">
        <v>89</v>
      </c>
      <c r="AW1132" s="14" t="s">
        <v>40</v>
      </c>
      <c r="AX1132" s="14" t="s">
        <v>79</v>
      </c>
      <c r="AY1132" s="215" t="s">
        <v>160</v>
      </c>
    </row>
    <row r="1133" spans="2:51" s="14" customFormat="1" ht="11.25">
      <c r="B1133" s="205"/>
      <c r="C1133" s="206"/>
      <c r="D1133" s="196" t="s">
        <v>172</v>
      </c>
      <c r="E1133" s="207" t="s">
        <v>32</v>
      </c>
      <c r="F1133" s="208" t="s">
        <v>1337</v>
      </c>
      <c r="G1133" s="206"/>
      <c r="H1133" s="209">
        <v>10.5</v>
      </c>
      <c r="I1133" s="210"/>
      <c r="J1133" s="206"/>
      <c r="K1133" s="206"/>
      <c r="L1133" s="211"/>
      <c r="M1133" s="212"/>
      <c r="N1133" s="213"/>
      <c r="O1133" s="213"/>
      <c r="P1133" s="213"/>
      <c r="Q1133" s="213"/>
      <c r="R1133" s="213"/>
      <c r="S1133" s="213"/>
      <c r="T1133" s="214"/>
      <c r="AT1133" s="215" t="s">
        <v>172</v>
      </c>
      <c r="AU1133" s="215" t="s">
        <v>89</v>
      </c>
      <c r="AV1133" s="14" t="s">
        <v>89</v>
      </c>
      <c r="AW1133" s="14" t="s">
        <v>40</v>
      </c>
      <c r="AX1133" s="14" t="s">
        <v>79</v>
      </c>
      <c r="AY1133" s="215" t="s">
        <v>160</v>
      </c>
    </row>
    <row r="1134" spans="2:51" s="14" customFormat="1" ht="11.25">
      <c r="B1134" s="205"/>
      <c r="C1134" s="206"/>
      <c r="D1134" s="196" t="s">
        <v>172</v>
      </c>
      <c r="E1134" s="207" t="s">
        <v>32</v>
      </c>
      <c r="F1134" s="208" t="s">
        <v>1338</v>
      </c>
      <c r="G1134" s="206"/>
      <c r="H1134" s="209">
        <v>6.81</v>
      </c>
      <c r="I1134" s="210"/>
      <c r="J1134" s="206"/>
      <c r="K1134" s="206"/>
      <c r="L1134" s="211"/>
      <c r="M1134" s="212"/>
      <c r="N1134" s="213"/>
      <c r="O1134" s="213"/>
      <c r="P1134" s="213"/>
      <c r="Q1134" s="213"/>
      <c r="R1134" s="213"/>
      <c r="S1134" s="213"/>
      <c r="T1134" s="214"/>
      <c r="AT1134" s="215" t="s">
        <v>172</v>
      </c>
      <c r="AU1134" s="215" t="s">
        <v>89</v>
      </c>
      <c r="AV1134" s="14" t="s">
        <v>89</v>
      </c>
      <c r="AW1134" s="14" t="s">
        <v>40</v>
      </c>
      <c r="AX1134" s="14" t="s">
        <v>79</v>
      </c>
      <c r="AY1134" s="215" t="s">
        <v>160</v>
      </c>
    </row>
    <row r="1135" spans="2:51" s="14" customFormat="1" ht="11.25">
      <c r="B1135" s="205"/>
      <c r="C1135" s="206"/>
      <c r="D1135" s="196" t="s">
        <v>172</v>
      </c>
      <c r="E1135" s="207" t="s">
        <v>32</v>
      </c>
      <c r="F1135" s="208" t="s">
        <v>1339</v>
      </c>
      <c r="G1135" s="206"/>
      <c r="H1135" s="209">
        <v>6.81</v>
      </c>
      <c r="I1135" s="210"/>
      <c r="J1135" s="206"/>
      <c r="K1135" s="206"/>
      <c r="L1135" s="211"/>
      <c r="M1135" s="212"/>
      <c r="N1135" s="213"/>
      <c r="O1135" s="213"/>
      <c r="P1135" s="213"/>
      <c r="Q1135" s="213"/>
      <c r="R1135" s="213"/>
      <c r="S1135" s="213"/>
      <c r="T1135" s="214"/>
      <c r="AT1135" s="215" t="s">
        <v>172</v>
      </c>
      <c r="AU1135" s="215" t="s">
        <v>89</v>
      </c>
      <c r="AV1135" s="14" t="s">
        <v>89</v>
      </c>
      <c r="AW1135" s="14" t="s">
        <v>40</v>
      </c>
      <c r="AX1135" s="14" t="s">
        <v>79</v>
      </c>
      <c r="AY1135" s="215" t="s">
        <v>160</v>
      </c>
    </row>
    <row r="1136" spans="2:51" s="14" customFormat="1" ht="11.25">
      <c r="B1136" s="205"/>
      <c r="C1136" s="206"/>
      <c r="D1136" s="196" t="s">
        <v>172</v>
      </c>
      <c r="E1136" s="207" t="s">
        <v>32</v>
      </c>
      <c r="F1136" s="208" t="s">
        <v>1340</v>
      </c>
      <c r="G1136" s="206"/>
      <c r="H1136" s="209">
        <v>14.19</v>
      </c>
      <c r="I1136" s="210"/>
      <c r="J1136" s="206"/>
      <c r="K1136" s="206"/>
      <c r="L1136" s="211"/>
      <c r="M1136" s="212"/>
      <c r="N1136" s="213"/>
      <c r="O1136" s="213"/>
      <c r="P1136" s="213"/>
      <c r="Q1136" s="213"/>
      <c r="R1136" s="213"/>
      <c r="S1136" s="213"/>
      <c r="T1136" s="214"/>
      <c r="AT1136" s="215" t="s">
        <v>172</v>
      </c>
      <c r="AU1136" s="215" t="s">
        <v>89</v>
      </c>
      <c r="AV1136" s="14" t="s">
        <v>89</v>
      </c>
      <c r="AW1136" s="14" t="s">
        <v>40</v>
      </c>
      <c r="AX1136" s="14" t="s">
        <v>79</v>
      </c>
      <c r="AY1136" s="215" t="s">
        <v>160</v>
      </c>
    </row>
    <row r="1137" spans="2:51" s="14" customFormat="1" ht="11.25">
      <c r="B1137" s="205"/>
      <c r="C1137" s="206"/>
      <c r="D1137" s="196" t="s">
        <v>172</v>
      </c>
      <c r="E1137" s="207" t="s">
        <v>32</v>
      </c>
      <c r="F1137" s="208" t="s">
        <v>1341</v>
      </c>
      <c r="G1137" s="206"/>
      <c r="H1137" s="209">
        <v>14.3</v>
      </c>
      <c r="I1137" s="210"/>
      <c r="J1137" s="206"/>
      <c r="K1137" s="206"/>
      <c r="L1137" s="211"/>
      <c r="M1137" s="212"/>
      <c r="N1137" s="213"/>
      <c r="O1137" s="213"/>
      <c r="P1137" s="213"/>
      <c r="Q1137" s="213"/>
      <c r="R1137" s="213"/>
      <c r="S1137" s="213"/>
      <c r="T1137" s="214"/>
      <c r="AT1137" s="215" t="s">
        <v>172</v>
      </c>
      <c r="AU1137" s="215" t="s">
        <v>89</v>
      </c>
      <c r="AV1137" s="14" t="s">
        <v>89</v>
      </c>
      <c r="AW1137" s="14" t="s">
        <v>40</v>
      </c>
      <c r="AX1137" s="14" t="s">
        <v>79</v>
      </c>
      <c r="AY1137" s="215" t="s">
        <v>160</v>
      </c>
    </row>
    <row r="1138" spans="2:51" s="14" customFormat="1" ht="11.25">
      <c r="B1138" s="205"/>
      <c r="C1138" s="206"/>
      <c r="D1138" s="196" t="s">
        <v>172</v>
      </c>
      <c r="E1138" s="207" t="s">
        <v>32</v>
      </c>
      <c r="F1138" s="208" t="s">
        <v>1630</v>
      </c>
      <c r="G1138" s="206"/>
      <c r="H1138" s="209">
        <v>7.97</v>
      </c>
      <c r="I1138" s="210"/>
      <c r="J1138" s="206"/>
      <c r="K1138" s="206"/>
      <c r="L1138" s="211"/>
      <c r="M1138" s="212"/>
      <c r="N1138" s="213"/>
      <c r="O1138" s="213"/>
      <c r="P1138" s="213"/>
      <c r="Q1138" s="213"/>
      <c r="R1138" s="213"/>
      <c r="S1138" s="213"/>
      <c r="T1138" s="214"/>
      <c r="AT1138" s="215" t="s">
        <v>172</v>
      </c>
      <c r="AU1138" s="215" t="s">
        <v>89</v>
      </c>
      <c r="AV1138" s="14" t="s">
        <v>89</v>
      </c>
      <c r="AW1138" s="14" t="s">
        <v>40</v>
      </c>
      <c r="AX1138" s="14" t="s">
        <v>79</v>
      </c>
      <c r="AY1138" s="215" t="s">
        <v>160</v>
      </c>
    </row>
    <row r="1139" spans="2:51" s="15" customFormat="1" ht="11.25">
      <c r="B1139" s="216"/>
      <c r="C1139" s="217"/>
      <c r="D1139" s="196" t="s">
        <v>172</v>
      </c>
      <c r="E1139" s="218" t="s">
        <v>32</v>
      </c>
      <c r="F1139" s="219" t="s">
        <v>177</v>
      </c>
      <c r="G1139" s="217"/>
      <c r="H1139" s="220">
        <v>213</v>
      </c>
      <c r="I1139" s="221"/>
      <c r="J1139" s="217"/>
      <c r="K1139" s="217"/>
      <c r="L1139" s="222"/>
      <c r="M1139" s="223"/>
      <c r="N1139" s="224"/>
      <c r="O1139" s="224"/>
      <c r="P1139" s="224"/>
      <c r="Q1139" s="224"/>
      <c r="R1139" s="224"/>
      <c r="S1139" s="224"/>
      <c r="T1139" s="225"/>
      <c r="AT1139" s="226" t="s">
        <v>172</v>
      </c>
      <c r="AU1139" s="226" t="s">
        <v>89</v>
      </c>
      <c r="AV1139" s="15" t="s">
        <v>168</v>
      </c>
      <c r="AW1139" s="15" t="s">
        <v>40</v>
      </c>
      <c r="AX1139" s="15" t="s">
        <v>87</v>
      </c>
      <c r="AY1139" s="226" t="s">
        <v>160</v>
      </c>
    </row>
    <row r="1140" spans="1:65" s="2" customFormat="1" ht="16.5" customHeight="1">
      <c r="A1140" s="37"/>
      <c r="B1140" s="38"/>
      <c r="C1140" s="176" t="s">
        <v>1631</v>
      </c>
      <c r="D1140" s="249" t="s">
        <v>163</v>
      </c>
      <c r="E1140" s="177" t="s">
        <v>1632</v>
      </c>
      <c r="F1140" s="178" t="s">
        <v>1633</v>
      </c>
      <c r="G1140" s="179" t="s">
        <v>259</v>
      </c>
      <c r="H1140" s="180">
        <v>291.05</v>
      </c>
      <c r="I1140" s="181"/>
      <c r="J1140" s="182">
        <f>ROUND(I1140*H1140,2)</f>
        <v>0</v>
      </c>
      <c r="K1140" s="178" t="s">
        <v>167</v>
      </c>
      <c r="L1140" s="42"/>
      <c r="M1140" s="183" t="s">
        <v>32</v>
      </c>
      <c r="N1140" s="184" t="s">
        <v>50</v>
      </c>
      <c r="O1140" s="67"/>
      <c r="P1140" s="185">
        <f>O1140*H1140</f>
        <v>0</v>
      </c>
      <c r="Q1140" s="185">
        <v>3E-05</v>
      </c>
      <c r="R1140" s="185">
        <f>Q1140*H1140</f>
        <v>0.008731500000000001</v>
      </c>
      <c r="S1140" s="185">
        <v>0</v>
      </c>
      <c r="T1140" s="186">
        <f>S1140*H1140</f>
        <v>0</v>
      </c>
      <c r="U1140" s="37"/>
      <c r="V1140" s="37"/>
      <c r="W1140" s="37"/>
      <c r="X1140" s="37"/>
      <c r="Y1140" s="37"/>
      <c r="Z1140" s="37"/>
      <c r="AA1140" s="37"/>
      <c r="AB1140" s="37"/>
      <c r="AC1140" s="37"/>
      <c r="AD1140" s="37"/>
      <c r="AE1140" s="37"/>
      <c r="AR1140" s="187" t="s">
        <v>308</v>
      </c>
      <c r="AT1140" s="187" t="s">
        <v>163</v>
      </c>
      <c r="AU1140" s="187" t="s">
        <v>89</v>
      </c>
      <c r="AY1140" s="19" t="s">
        <v>160</v>
      </c>
      <c r="BE1140" s="188">
        <f>IF(N1140="základní",J1140,0)</f>
        <v>0</v>
      </c>
      <c r="BF1140" s="188">
        <f>IF(N1140="snížená",J1140,0)</f>
        <v>0</v>
      </c>
      <c r="BG1140" s="188">
        <f>IF(N1140="zákl. přenesená",J1140,0)</f>
        <v>0</v>
      </c>
      <c r="BH1140" s="188">
        <f>IF(N1140="sníž. přenesená",J1140,0)</f>
        <v>0</v>
      </c>
      <c r="BI1140" s="188">
        <f>IF(N1140="nulová",J1140,0)</f>
        <v>0</v>
      </c>
      <c r="BJ1140" s="19" t="s">
        <v>87</v>
      </c>
      <c r="BK1140" s="188">
        <f>ROUND(I1140*H1140,2)</f>
        <v>0</v>
      </c>
      <c r="BL1140" s="19" t="s">
        <v>308</v>
      </c>
      <c r="BM1140" s="187" t="s">
        <v>1634</v>
      </c>
    </row>
    <row r="1141" spans="1:47" s="2" customFormat="1" ht="11.25">
      <c r="A1141" s="37"/>
      <c r="B1141" s="38"/>
      <c r="C1141" s="39"/>
      <c r="D1141" s="189" t="s">
        <v>170</v>
      </c>
      <c r="E1141" s="39"/>
      <c r="F1141" s="190" t="s">
        <v>1635</v>
      </c>
      <c r="G1141" s="39"/>
      <c r="H1141" s="39"/>
      <c r="I1141" s="191"/>
      <c r="J1141" s="39"/>
      <c r="K1141" s="39"/>
      <c r="L1141" s="42"/>
      <c r="M1141" s="192"/>
      <c r="N1141" s="193"/>
      <c r="O1141" s="67"/>
      <c r="P1141" s="67"/>
      <c r="Q1141" s="67"/>
      <c r="R1141" s="67"/>
      <c r="S1141" s="67"/>
      <c r="T1141" s="68"/>
      <c r="U1141" s="37"/>
      <c r="V1141" s="37"/>
      <c r="W1141" s="37"/>
      <c r="X1141" s="37"/>
      <c r="Y1141" s="37"/>
      <c r="Z1141" s="37"/>
      <c r="AA1141" s="37"/>
      <c r="AB1141" s="37"/>
      <c r="AC1141" s="37"/>
      <c r="AD1141" s="37"/>
      <c r="AE1141" s="37"/>
      <c r="AT1141" s="19" t="s">
        <v>170</v>
      </c>
      <c r="AU1141" s="19" t="s">
        <v>89</v>
      </c>
    </row>
    <row r="1142" spans="2:51" s="14" customFormat="1" ht="11.25">
      <c r="B1142" s="205"/>
      <c r="C1142" s="206"/>
      <c r="D1142" s="196" t="s">
        <v>172</v>
      </c>
      <c r="E1142" s="207" t="s">
        <v>32</v>
      </c>
      <c r="F1142" s="208" t="s">
        <v>1596</v>
      </c>
      <c r="G1142" s="206"/>
      <c r="H1142" s="209">
        <v>2.8</v>
      </c>
      <c r="I1142" s="210"/>
      <c r="J1142" s="206"/>
      <c r="K1142" s="206"/>
      <c r="L1142" s="211"/>
      <c r="M1142" s="212"/>
      <c r="N1142" s="213"/>
      <c r="O1142" s="213"/>
      <c r="P1142" s="213"/>
      <c r="Q1142" s="213"/>
      <c r="R1142" s="213"/>
      <c r="S1142" s="213"/>
      <c r="T1142" s="214"/>
      <c r="AT1142" s="215" t="s">
        <v>172</v>
      </c>
      <c r="AU1142" s="215" t="s">
        <v>89</v>
      </c>
      <c r="AV1142" s="14" t="s">
        <v>89</v>
      </c>
      <c r="AW1142" s="14" t="s">
        <v>40</v>
      </c>
      <c r="AX1142" s="14" t="s">
        <v>79</v>
      </c>
      <c r="AY1142" s="215" t="s">
        <v>160</v>
      </c>
    </row>
    <row r="1143" spans="2:51" s="14" customFormat="1" ht="11.25">
      <c r="B1143" s="205"/>
      <c r="C1143" s="206"/>
      <c r="D1143" s="196" t="s">
        <v>172</v>
      </c>
      <c r="E1143" s="207" t="s">
        <v>32</v>
      </c>
      <c r="F1143" s="208" t="s">
        <v>1636</v>
      </c>
      <c r="G1143" s="206"/>
      <c r="H1143" s="209">
        <v>1.8</v>
      </c>
      <c r="I1143" s="210"/>
      <c r="J1143" s="206"/>
      <c r="K1143" s="206"/>
      <c r="L1143" s="211"/>
      <c r="M1143" s="212"/>
      <c r="N1143" s="213"/>
      <c r="O1143" s="213"/>
      <c r="P1143" s="213"/>
      <c r="Q1143" s="213"/>
      <c r="R1143" s="213"/>
      <c r="S1143" s="213"/>
      <c r="T1143" s="214"/>
      <c r="AT1143" s="215" t="s">
        <v>172</v>
      </c>
      <c r="AU1143" s="215" t="s">
        <v>89</v>
      </c>
      <c r="AV1143" s="14" t="s">
        <v>89</v>
      </c>
      <c r="AW1143" s="14" t="s">
        <v>40</v>
      </c>
      <c r="AX1143" s="14" t="s">
        <v>79</v>
      </c>
      <c r="AY1143" s="215" t="s">
        <v>160</v>
      </c>
    </row>
    <row r="1144" spans="2:51" s="14" customFormat="1" ht="11.25">
      <c r="B1144" s="205"/>
      <c r="C1144" s="206"/>
      <c r="D1144" s="196" t="s">
        <v>172</v>
      </c>
      <c r="E1144" s="207" t="s">
        <v>32</v>
      </c>
      <c r="F1144" s="208" t="s">
        <v>1637</v>
      </c>
      <c r="G1144" s="206"/>
      <c r="H1144" s="209">
        <v>13</v>
      </c>
      <c r="I1144" s="210"/>
      <c r="J1144" s="206"/>
      <c r="K1144" s="206"/>
      <c r="L1144" s="211"/>
      <c r="M1144" s="212"/>
      <c r="N1144" s="213"/>
      <c r="O1144" s="213"/>
      <c r="P1144" s="213"/>
      <c r="Q1144" s="213"/>
      <c r="R1144" s="213"/>
      <c r="S1144" s="213"/>
      <c r="T1144" s="214"/>
      <c r="AT1144" s="215" t="s">
        <v>172</v>
      </c>
      <c r="AU1144" s="215" t="s">
        <v>89</v>
      </c>
      <c r="AV1144" s="14" t="s">
        <v>89</v>
      </c>
      <c r="AW1144" s="14" t="s">
        <v>40</v>
      </c>
      <c r="AX1144" s="14" t="s">
        <v>79</v>
      </c>
      <c r="AY1144" s="215" t="s">
        <v>160</v>
      </c>
    </row>
    <row r="1145" spans="2:51" s="14" customFormat="1" ht="11.25">
      <c r="B1145" s="205"/>
      <c r="C1145" s="206"/>
      <c r="D1145" s="196" t="s">
        <v>172</v>
      </c>
      <c r="E1145" s="207" t="s">
        <v>32</v>
      </c>
      <c r="F1145" s="208" t="s">
        <v>1598</v>
      </c>
      <c r="G1145" s="206"/>
      <c r="H1145" s="209">
        <v>2.2</v>
      </c>
      <c r="I1145" s="210"/>
      <c r="J1145" s="206"/>
      <c r="K1145" s="206"/>
      <c r="L1145" s="211"/>
      <c r="M1145" s="212"/>
      <c r="N1145" s="213"/>
      <c r="O1145" s="213"/>
      <c r="P1145" s="213"/>
      <c r="Q1145" s="213"/>
      <c r="R1145" s="213"/>
      <c r="S1145" s="213"/>
      <c r="T1145" s="214"/>
      <c r="AT1145" s="215" t="s">
        <v>172</v>
      </c>
      <c r="AU1145" s="215" t="s">
        <v>89</v>
      </c>
      <c r="AV1145" s="14" t="s">
        <v>89</v>
      </c>
      <c r="AW1145" s="14" t="s">
        <v>40</v>
      </c>
      <c r="AX1145" s="14" t="s">
        <v>79</v>
      </c>
      <c r="AY1145" s="215" t="s">
        <v>160</v>
      </c>
    </row>
    <row r="1146" spans="2:51" s="14" customFormat="1" ht="11.25">
      <c r="B1146" s="205"/>
      <c r="C1146" s="206"/>
      <c r="D1146" s="196" t="s">
        <v>172</v>
      </c>
      <c r="E1146" s="207" t="s">
        <v>32</v>
      </c>
      <c r="F1146" s="208" t="s">
        <v>1638</v>
      </c>
      <c r="G1146" s="206"/>
      <c r="H1146" s="209">
        <v>13</v>
      </c>
      <c r="I1146" s="210"/>
      <c r="J1146" s="206"/>
      <c r="K1146" s="206"/>
      <c r="L1146" s="211"/>
      <c r="M1146" s="212"/>
      <c r="N1146" s="213"/>
      <c r="O1146" s="213"/>
      <c r="P1146" s="213"/>
      <c r="Q1146" s="213"/>
      <c r="R1146" s="213"/>
      <c r="S1146" s="213"/>
      <c r="T1146" s="214"/>
      <c r="AT1146" s="215" t="s">
        <v>172</v>
      </c>
      <c r="AU1146" s="215" t="s">
        <v>89</v>
      </c>
      <c r="AV1146" s="14" t="s">
        <v>89</v>
      </c>
      <c r="AW1146" s="14" t="s">
        <v>40</v>
      </c>
      <c r="AX1146" s="14" t="s">
        <v>79</v>
      </c>
      <c r="AY1146" s="215" t="s">
        <v>160</v>
      </c>
    </row>
    <row r="1147" spans="2:51" s="14" customFormat="1" ht="11.25">
      <c r="B1147" s="205"/>
      <c r="C1147" s="206"/>
      <c r="D1147" s="196" t="s">
        <v>172</v>
      </c>
      <c r="E1147" s="207" t="s">
        <v>32</v>
      </c>
      <c r="F1147" s="208" t="s">
        <v>1639</v>
      </c>
      <c r="G1147" s="206"/>
      <c r="H1147" s="209">
        <v>6.6</v>
      </c>
      <c r="I1147" s="210"/>
      <c r="J1147" s="206"/>
      <c r="K1147" s="206"/>
      <c r="L1147" s="211"/>
      <c r="M1147" s="212"/>
      <c r="N1147" s="213"/>
      <c r="O1147" s="213"/>
      <c r="P1147" s="213"/>
      <c r="Q1147" s="213"/>
      <c r="R1147" s="213"/>
      <c r="S1147" s="213"/>
      <c r="T1147" s="214"/>
      <c r="AT1147" s="215" t="s">
        <v>172</v>
      </c>
      <c r="AU1147" s="215" t="s">
        <v>89</v>
      </c>
      <c r="AV1147" s="14" t="s">
        <v>89</v>
      </c>
      <c r="AW1147" s="14" t="s">
        <v>40</v>
      </c>
      <c r="AX1147" s="14" t="s">
        <v>79</v>
      </c>
      <c r="AY1147" s="215" t="s">
        <v>160</v>
      </c>
    </row>
    <row r="1148" spans="2:51" s="14" customFormat="1" ht="11.25">
      <c r="B1148" s="205"/>
      <c r="C1148" s="206"/>
      <c r="D1148" s="196" t="s">
        <v>172</v>
      </c>
      <c r="E1148" s="207" t="s">
        <v>32</v>
      </c>
      <c r="F1148" s="208" t="s">
        <v>1640</v>
      </c>
      <c r="G1148" s="206"/>
      <c r="H1148" s="209">
        <v>15.6</v>
      </c>
      <c r="I1148" s="210"/>
      <c r="J1148" s="206"/>
      <c r="K1148" s="206"/>
      <c r="L1148" s="211"/>
      <c r="M1148" s="212"/>
      <c r="N1148" s="213"/>
      <c r="O1148" s="213"/>
      <c r="P1148" s="213"/>
      <c r="Q1148" s="213"/>
      <c r="R1148" s="213"/>
      <c r="S1148" s="213"/>
      <c r="T1148" s="214"/>
      <c r="AT1148" s="215" t="s">
        <v>172</v>
      </c>
      <c r="AU1148" s="215" t="s">
        <v>89</v>
      </c>
      <c r="AV1148" s="14" t="s">
        <v>89</v>
      </c>
      <c r="AW1148" s="14" t="s">
        <v>40</v>
      </c>
      <c r="AX1148" s="14" t="s">
        <v>79</v>
      </c>
      <c r="AY1148" s="215" t="s">
        <v>160</v>
      </c>
    </row>
    <row r="1149" spans="2:51" s="14" customFormat="1" ht="11.25">
      <c r="B1149" s="205"/>
      <c r="C1149" s="206"/>
      <c r="D1149" s="196" t="s">
        <v>172</v>
      </c>
      <c r="E1149" s="207" t="s">
        <v>32</v>
      </c>
      <c r="F1149" s="208" t="s">
        <v>1641</v>
      </c>
      <c r="G1149" s="206"/>
      <c r="H1149" s="209">
        <v>4.4</v>
      </c>
      <c r="I1149" s="210"/>
      <c r="J1149" s="206"/>
      <c r="K1149" s="206"/>
      <c r="L1149" s="211"/>
      <c r="M1149" s="212"/>
      <c r="N1149" s="213"/>
      <c r="O1149" s="213"/>
      <c r="P1149" s="213"/>
      <c r="Q1149" s="213"/>
      <c r="R1149" s="213"/>
      <c r="S1149" s="213"/>
      <c r="T1149" s="214"/>
      <c r="AT1149" s="215" t="s">
        <v>172</v>
      </c>
      <c r="AU1149" s="215" t="s">
        <v>89</v>
      </c>
      <c r="AV1149" s="14" t="s">
        <v>89</v>
      </c>
      <c r="AW1149" s="14" t="s">
        <v>40</v>
      </c>
      <c r="AX1149" s="14" t="s">
        <v>79</v>
      </c>
      <c r="AY1149" s="215" t="s">
        <v>160</v>
      </c>
    </row>
    <row r="1150" spans="2:51" s="14" customFormat="1" ht="11.25">
      <c r="B1150" s="205"/>
      <c r="C1150" s="206"/>
      <c r="D1150" s="196" t="s">
        <v>172</v>
      </c>
      <c r="E1150" s="207" t="s">
        <v>32</v>
      </c>
      <c r="F1150" s="208" t="s">
        <v>1603</v>
      </c>
      <c r="G1150" s="206"/>
      <c r="H1150" s="209">
        <v>14.4</v>
      </c>
      <c r="I1150" s="210"/>
      <c r="J1150" s="206"/>
      <c r="K1150" s="206"/>
      <c r="L1150" s="211"/>
      <c r="M1150" s="212"/>
      <c r="N1150" s="213"/>
      <c r="O1150" s="213"/>
      <c r="P1150" s="213"/>
      <c r="Q1150" s="213"/>
      <c r="R1150" s="213"/>
      <c r="S1150" s="213"/>
      <c r="T1150" s="214"/>
      <c r="AT1150" s="215" t="s">
        <v>172</v>
      </c>
      <c r="AU1150" s="215" t="s">
        <v>89</v>
      </c>
      <c r="AV1150" s="14" t="s">
        <v>89</v>
      </c>
      <c r="AW1150" s="14" t="s">
        <v>40</v>
      </c>
      <c r="AX1150" s="14" t="s">
        <v>79</v>
      </c>
      <c r="AY1150" s="215" t="s">
        <v>160</v>
      </c>
    </row>
    <row r="1151" spans="2:51" s="14" customFormat="1" ht="11.25">
      <c r="B1151" s="205"/>
      <c r="C1151" s="206"/>
      <c r="D1151" s="196" t="s">
        <v>172</v>
      </c>
      <c r="E1151" s="207" t="s">
        <v>32</v>
      </c>
      <c r="F1151" s="208" t="s">
        <v>1604</v>
      </c>
      <c r="G1151" s="206"/>
      <c r="H1151" s="209">
        <v>1.8</v>
      </c>
      <c r="I1151" s="210"/>
      <c r="J1151" s="206"/>
      <c r="K1151" s="206"/>
      <c r="L1151" s="211"/>
      <c r="M1151" s="212"/>
      <c r="N1151" s="213"/>
      <c r="O1151" s="213"/>
      <c r="P1151" s="213"/>
      <c r="Q1151" s="213"/>
      <c r="R1151" s="213"/>
      <c r="S1151" s="213"/>
      <c r="T1151" s="214"/>
      <c r="AT1151" s="215" t="s">
        <v>172</v>
      </c>
      <c r="AU1151" s="215" t="s">
        <v>89</v>
      </c>
      <c r="AV1151" s="14" t="s">
        <v>89</v>
      </c>
      <c r="AW1151" s="14" t="s">
        <v>40</v>
      </c>
      <c r="AX1151" s="14" t="s">
        <v>79</v>
      </c>
      <c r="AY1151" s="215" t="s">
        <v>160</v>
      </c>
    </row>
    <row r="1152" spans="2:51" s="14" customFormat="1" ht="11.25">
      <c r="B1152" s="205"/>
      <c r="C1152" s="206"/>
      <c r="D1152" s="196" t="s">
        <v>172</v>
      </c>
      <c r="E1152" s="207" t="s">
        <v>32</v>
      </c>
      <c r="F1152" s="208" t="s">
        <v>1642</v>
      </c>
      <c r="G1152" s="206"/>
      <c r="H1152" s="209">
        <v>13</v>
      </c>
      <c r="I1152" s="210"/>
      <c r="J1152" s="206"/>
      <c r="K1152" s="206"/>
      <c r="L1152" s="211"/>
      <c r="M1152" s="212"/>
      <c r="N1152" s="213"/>
      <c r="O1152" s="213"/>
      <c r="P1152" s="213"/>
      <c r="Q1152" s="213"/>
      <c r="R1152" s="213"/>
      <c r="S1152" s="213"/>
      <c r="T1152" s="214"/>
      <c r="AT1152" s="215" t="s">
        <v>172</v>
      </c>
      <c r="AU1152" s="215" t="s">
        <v>89</v>
      </c>
      <c r="AV1152" s="14" t="s">
        <v>89</v>
      </c>
      <c r="AW1152" s="14" t="s">
        <v>40</v>
      </c>
      <c r="AX1152" s="14" t="s">
        <v>79</v>
      </c>
      <c r="AY1152" s="215" t="s">
        <v>160</v>
      </c>
    </row>
    <row r="1153" spans="2:51" s="14" customFormat="1" ht="11.25">
      <c r="B1153" s="205"/>
      <c r="C1153" s="206"/>
      <c r="D1153" s="196" t="s">
        <v>172</v>
      </c>
      <c r="E1153" s="207" t="s">
        <v>32</v>
      </c>
      <c r="F1153" s="208" t="s">
        <v>1643</v>
      </c>
      <c r="G1153" s="206"/>
      <c r="H1153" s="209">
        <v>5.2</v>
      </c>
      <c r="I1153" s="210"/>
      <c r="J1153" s="206"/>
      <c r="K1153" s="206"/>
      <c r="L1153" s="211"/>
      <c r="M1153" s="212"/>
      <c r="N1153" s="213"/>
      <c r="O1153" s="213"/>
      <c r="P1153" s="213"/>
      <c r="Q1153" s="213"/>
      <c r="R1153" s="213"/>
      <c r="S1153" s="213"/>
      <c r="T1153" s="214"/>
      <c r="AT1153" s="215" t="s">
        <v>172</v>
      </c>
      <c r="AU1153" s="215" t="s">
        <v>89</v>
      </c>
      <c r="AV1153" s="14" t="s">
        <v>89</v>
      </c>
      <c r="AW1153" s="14" t="s">
        <v>40</v>
      </c>
      <c r="AX1153" s="14" t="s">
        <v>79</v>
      </c>
      <c r="AY1153" s="215" t="s">
        <v>160</v>
      </c>
    </row>
    <row r="1154" spans="2:51" s="14" customFormat="1" ht="11.25">
      <c r="B1154" s="205"/>
      <c r="C1154" s="206"/>
      <c r="D1154" s="196" t="s">
        <v>172</v>
      </c>
      <c r="E1154" s="207" t="s">
        <v>32</v>
      </c>
      <c r="F1154" s="208" t="s">
        <v>1644</v>
      </c>
      <c r="G1154" s="206"/>
      <c r="H1154" s="209">
        <v>13</v>
      </c>
      <c r="I1154" s="210"/>
      <c r="J1154" s="206"/>
      <c r="K1154" s="206"/>
      <c r="L1154" s="211"/>
      <c r="M1154" s="212"/>
      <c r="N1154" s="213"/>
      <c r="O1154" s="213"/>
      <c r="P1154" s="213"/>
      <c r="Q1154" s="213"/>
      <c r="R1154" s="213"/>
      <c r="S1154" s="213"/>
      <c r="T1154" s="214"/>
      <c r="AT1154" s="215" t="s">
        <v>172</v>
      </c>
      <c r="AU1154" s="215" t="s">
        <v>89</v>
      </c>
      <c r="AV1154" s="14" t="s">
        <v>89</v>
      </c>
      <c r="AW1154" s="14" t="s">
        <v>40</v>
      </c>
      <c r="AX1154" s="14" t="s">
        <v>79</v>
      </c>
      <c r="AY1154" s="215" t="s">
        <v>160</v>
      </c>
    </row>
    <row r="1155" spans="2:51" s="14" customFormat="1" ht="11.25">
      <c r="B1155" s="205"/>
      <c r="C1155" s="206"/>
      <c r="D1155" s="196" t="s">
        <v>172</v>
      </c>
      <c r="E1155" s="207" t="s">
        <v>32</v>
      </c>
      <c r="F1155" s="208" t="s">
        <v>1645</v>
      </c>
      <c r="G1155" s="206"/>
      <c r="H1155" s="209">
        <v>10.4</v>
      </c>
      <c r="I1155" s="210"/>
      <c r="J1155" s="206"/>
      <c r="K1155" s="206"/>
      <c r="L1155" s="211"/>
      <c r="M1155" s="212"/>
      <c r="N1155" s="213"/>
      <c r="O1155" s="213"/>
      <c r="P1155" s="213"/>
      <c r="Q1155" s="213"/>
      <c r="R1155" s="213"/>
      <c r="S1155" s="213"/>
      <c r="T1155" s="214"/>
      <c r="AT1155" s="215" t="s">
        <v>172</v>
      </c>
      <c r="AU1155" s="215" t="s">
        <v>89</v>
      </c>
      <c r="AV1155" s="14" t="s">
        <v>89</v>
      </c>
      <c r="AW1155" s="14" t="s">
        <v>40</v>
      </c>
      <c r="AX1155" s="14" t="s">
        <v>79</v>
      </c>
      <c r="AY1155" s="215" t="s">
        <v>160</v>
      </c>
    </row>
    <row r="1156" spans="2:51" s="14" customFormat="1" ht="11.25">
      <c r="B1156" s="205"/>
      <c r="C1156" s="206"/>
      <c r="D1156" s="196" t="s">
        <v>172</v>
      </c>
      <c r="E1156" s="207" t="s">
        <v>32</v>
      </c>
      <c r="F1156" s="208" t="s">
        <v>1646</v>
      </c>
      <c r="G1156" s="206"/>
      <c r="H1156" s="209">
        <v>2.2</v>
      </c>
      <c r="I1156" s="210"/>
      <c r="J1156" s="206"/>
      <c r="K1156" s="206"/>
      <c r="L1156" s="211"/>
      <c r="M1156" s="212"/>
      <c r="N1156" s="213"/>
      <c r="O1156" s="213"/>
      <c r="P1156" s="213"/>
      <c r="Q1156" s="213"/>
      <c r="R1156" s="213"/>
      <c r="S1156" s="213"/>
      <c r="T1156" s="214"/>
      <c r="AT1156" s="215" t="s">
        <v>172</v>
      </c>
      <c r="AU1156" s="215" t="s">
        <v>89</v>
      </c>
      <c r="AV1156" s="14" t="s">
        <v>89</v>
      </c>
      <c r="AW1156" s="14" t="s">
        <v>40</v>
      </c>
      <c r="AX1156" s="14" t="s">
        <v>79</v>
      </c>
      <c r="AY1156" s="215" t="s">
        <v>160</v>
      </c>
    </row>
    <row r="1157" spans="2:51" s="14" customFormat="1" ht="11.25">
      <c r="B1157" s="205"/>
      <c r="C1157" s="206"/>
      <c r="D1157" s="196" t="s">
        <v>172</v>
      </c>
      <c r="E1157" s="207" t="s">
        <v>32</v>
      </c>
      <c r="F1157" s="208" t="s">
        <v>1647</v>
      </c>
      <c r="G1157" s="206"/>
      <c r="H1157" s="209">
        <v>6.6</v>
      </c>
      <c r="I1157" s="210"/>
      <c r="J1157" s="206"/>
      <c r="K1157" s="206"/>
      <c r="L1157" s="211"/>
      <c r="M1157" s="212"/>
      <c r="N1157" s="213"/>
      <c r="O1157" s="213"/>
      <c r="P1157" s="213"/>
      <c r="Q1157" s="213"/>
      <c r="R1157" s="213"/>
      <c r="S1157" s="213"/>
      <c r="T1157" s="214"/>
      <c r="AT1157" s="215" t="s">
        <v>172</v>
      </c>
      <c r="AU1157" s="215" t="s">
        <v>89</v>
      </c>
      <c r="AV1157" s="14" t="s">
        <v>89</v>
      </c>
      <c r="AW1157" s="14" t="s">
        <v>40</v>
      </c>
      <c r="AX1157" s="14" t="s">
        <v>79</v>
      </c>
      <c r="AY1157" s="215" t="s">
        <v>160</v>
      </c>
    </row>
    <row r="1158" spans="2:51" s="14" customFormat="1" ht="11.25">
      <c r="B1158" s="205"/>
      <c r="C1158" s="206"/>
      <c r="D1158" s="196" t="s">
        <v>172</v>
      </c>
      <c r="E1158" s="207" t="s">
        <v>32</v>
      </c>
      <c r="F1158" s="208" t="s">
        <v>1648</v>
      </c>
      <c r="G1158" s="206"/>
      <c r="H1158" s="209">
        <v>2.2</v>
      </c>
      <c r="I1158" s="210"/>
      <c r="J1158" s="206"/>
      <c r="K1158" s="206"/>
      <c r="L1158" s="211"/>
      <c r="M1158" s="212"/>
      <c r="N1158" s="213"/>
      <c r="O1158" s="213"/>
      <c r="P1158" s="213"/>
      <c r="Q1158" s="213"/>
      <c r="R1158" s="213"/>
      <c r="S1158" s="213"/>
      <c r="T1158" s="214"/>
      <c r="AT1158" s="215" t="s">
        <v>172</v>
      </c>
      <c r="AU1158" s="215" t="s">
        <v>89</v>
      </c>
      <c r="AV1158" s="14" t="s">
        <v>89</v>
      </c>
      <c r="AW1158" s="14" t="s">
        <v>40</v>
      </c>
      <c r="AX1158" s="14" t="s">
        <v>79</v>
      </c>
      <c r="AY1158" s="215" t="s">
        <v>160</v>
      </c>
    </row>
    <row r="1159" spans="2:51" s="14" customFormat="1" ht="11.25">
      <c r="B1159" s="205"/>
      <c r="C1159" s="206"/>
      <c r="D1159" s="196" t="s">
        <v>172</v>
      </c>
      <c r="E1159" s="207" t="s">
        <v>32</v>
      </c>
      <c r="F1159" s="208" t="s">
        <v>1649</v>
      </c>
      <c r="G1159" s="206"/>
      <c r="H1159" s="209">
        <v>12.8</v>
      </c>
      <c r="I1159" s="210"/>
      <c r="J1159" s="206"/>
      <c r="K1159" s="206"/>
      <c r="L1159" s="211"/>
      <c r="M1159" s="212"/>
      <c r="N1159" s="213"/>
      <c r="O1159" s="213"/>
      <c r="P1159" s="213"/>
      <c r="Q1159" s="213"/>
      <c r="R1159" s="213"/>
      <c r="S1159" s="213"/>
      <c r="T1159" s="214"/>
      <c r="AT1159" s="215" t="s">
        <v>172</v>
      </c>
      <c r="AU1159" s="215" t="s">
        <v>89</v>
      </c>
      <c r="AV1159" s="14" t="s">
        <v>89</v>
      </c>
      <c r="AW1159" s="14" t="s">
        <v>40</v>
      </c>
      <c r="AX1159" s="14" t="s">
        <v>79</v>
      </c>
      <c r="AY1159" s="215" t="s">
        <v>160</v>
      </c>
    </row>
    <row r="1160" spans="2:51" s="14" customFormat="1" ht="11.25">
      <c r="B1160" s="205"/>
      <c r="C1160" s="206"/>
      <c r="D1160" s="196" t="s">
        <v>172</v>
      </c>
      <c r="E1160" s="207" t="s">
        <v>32</v>
      </c>
      <c r="F1160" s="208" t="s">
        <v>1650</v>
      </c>
      <c r="G1160" s="206"/>
      <c r="H1160" s="209">
        <v>10.4</v>
      </c>
      <c r="I1160" s="210"/>
      <c r="J1160" s="206"/>
      <c r="K1160" s="206"/>
      <c r="L1160" s="211"/>
      <c r="M1160" s="212"/>
      <c r="N1160" s="213"/>
      <c r="O1160" s="213"/>
      <c r="P1160" s="213"/>
      <c r="Q1160" s="213"/>
      <c r="R1160" s="213"/>
      <c r="S1160" s="213"/>
      <c r="T1160" s="214"/>
      <c r="AT1160" s="215" t="s">
        <v>172</v>
      </c>
      <c r="AU1160" s="215" t="s">
        <v>89</v>
      </c>
      <c r="AV1160" s="14" t="s">
        <v>89</v>
      </c>
      <c r="AW1160" s="14" t="s">
        <v>40</v>
      </c>
      <c r="AX1160" s="14" t="s">
        <v>79</v>
      </c>
      <c r="AY1160" s="215" t="s">
        <v>160</v>
      </c>
    </row>
    <row r="1161" spans="2:51" s="14" customFormat="1" ht="11.25">
      <c r="B1161" s="205"/>
      <c r="C1161" s="206"/>
      <c r="D1161" s="196" t="s">
        <v>172</v>
      </c>
      <c r="E1161" s="207" t="s">
        <v>32</v>
      </c>
      <c r="F1161" s="208" t="s">
        <v>1651</v>
      </c>
      <c r="G1161" s="206"/>
      <c r="H1161" s="209">
        <v>13</v>
      </c>
      <c r="I1161" s="210"/>
      <c r="J1161" s="206"/>
      <c r="K1161" s="206"/>
      <c r="L1161" s="211"/>
      <c r="M1161" s="212"/>
      <c r="N1161" s="213"/>
      <c r="O1161" s="213"/>
      <c r="P1161" s="213"/>
      <c r="Q1161" s="213"/>
      <c r="R1161" s="213"/>
      <c r="S1161" s="213"/>
      <c r="T1161" s="214"/>
      <c r="AT1161" s="215" t="s">
        <v>172</v>
      </c>
      <c r="AU1161" s="215" t="s">
        <v>89</v>
      </c>
      <c r="AV1161" s="14" t="s">
        <v>89</v>
      </c>
      <c r="AW1161" s="14" t="s">
        <v>40</v>
      </c>
      <c r="AX1161" s="14" t="s">
        <v>79</v>
      </c>
      <c r="AY1161" s="215" t="s">
        <v>160</v>
      </c>
    </row>
    <row r="1162" spans="2:51" s="14" customFormat="1" ht="11.25">
      <c r="B1162" s="205"/>
      <c r="C1162" s="206"/>
      <c r="D1162" s="196" t="s">
        <v>172</v>
      </c>
      <c r="E1162" s="207" t="s">
        <v>32</v>
      </c>
      <c r="F1162" s="208" t="s">
        <v>1652</v>
      </c>
      <c r="G1162" s="206"/>
      <c r="H1162" s="209">
        <v>11.6</v>
      </c>
      <c r="I1162" s="210"/>
      <c r="J1162" s="206"/>
      <c r="K1162" s="206"/>
      <c r="L1162" s="211"/>
      <c r="M1162" s="212"/>
      <c r="N1162" s="213"/>
      <c r="O1162" s="213"/>
      <c r="P1162" s="213"/>
      <c r="Q1162" s="213"/>
      <c r="R1162" s="213"/>
      <c r="S1162" s="213"/>
      <c r="T1162" s="214"/>
      <c r="AT1162" s="215" t="s">
        <v>172</v>
      </c>
      <c r="AU1162" s="215" t="s">
        <v>89</v>
      </c>
      <c r="AV1162" s="14" t="s">
        <v>89</v>
      </c>
      <c r="AW1162" s="14" t="s">
        <v>40</v>
      </c>
      <c r="AX1162" s="14" t="s">
        <v>79</v>
      </c>
      <c r="AY1162" s="215" t="s">
        <v>160</v>
      </c>
    </row>
    <row r="1163" spans="2:51" s="14" customFormat="1" ht="11.25">
      <c r="B1163" s="205"/>
      <c r="C1163" s="206"/>
      <c r="D1163" s="196" t="s">
        <v>172</v>
      </c>
      <c r="E1163" s="207" t="s">
        <v>32</v>
      </c>
      <c r="F1163" s="208" t="s">
        <v>1653</v>
      </c>
      <c r="G1163" s="206"/>
      <c r="H1163" s="209">
        <v>13</v>
      </c>
      <c r="I1163" s="210"/>
      <c r="J1163" s="206"/>
      <c r="K1163" s="206"/>
      <c r="L1163" s="211"/>
      <c r="M1163" s="212"/>
      <c r="N1163" s="213"/>
      <c r="O1163" s="213"/>
      <c r="P1163" s="213"/>
      <c r="Q1163" s="213"/>
      <c r="R1163" s="213"/>
      <c r="S1163" s="213"/>
      <c r="T1163" s="214"/>
      <c r="AT1163" s="215" t="s">
        <v>172</v>
      </c>
      <c r="AU1163" s="215" t="s">
        <v>89</v>
      </c>
      <c r="AV1163" s="14" t="s">
        <v>89</v>
      </c>
      <c r="AW1163" s="14" t="s">
        <v>40</v>
      </c>
      <c r="AX1163" s="14" t="s">
        <v>79</v>
      </c>
      <c r="AY1163" s="215" t="s">
        <v>160</v>
      </c>
    </row>
    <row r="1164" spans="2:51" s="14" customFormat="1" ht="11.25">
      <c r="B1164" s="205"/>
      <c r="C1164" s="206"/>
      <c r="D1164" s="196" t="s">
        <v>172</v>
      </c>
      <c r="E1164" s="207" t="s">
        <v>32</v>
      </c>
      <c r="F1164" s="208" t="s">
        <v>1654</v>
      </c>
      <c r="G1164" s="206"/>
      <c r="H1164" s="209">
        <v>11.6</v>
      </c>
      <c r="I1164" s="210"/>
      <c r="J1164" s="206"/>
      <c r="K1164" s="206"/>
      <c r="L1164" s="211"/>
      <c r="M1164" s="212"/>
      <c r="N1164" s="213"/>
      <c r="O1164" s="213"/>
      <c r="P1164" s="213"/>
      <c r="Q1164" s="213"/>
      <c r="R1164" s="213"/>
      <c r="S1164" s="213"/>
      <c r="T1164" s="214"/>
      <c r="AT1164" s="215" t="s">
        <v>172</v>
      </c>
      <c r="AU1164" s="215" t="s">
        <v>89</v>
      </c>
      <c r="AV1164" s="14" t="s">
        <v>89</v>
      </c>
      <c r="AW1164" s="14" t="s">
        <v>40</v>
      </c>
      <c r="AX1164" s="14" t="s">
        <v>79</v>
      </c>
      <c r="AY1164" s="215" t="s">
        <v>160</v>
      </c>
    </row>
    <row r="1165" spans="2:51" s="14" customFormat="1" ht="11.25">
      <c r="B1165" s="205"/>
      <c r="C1165" s="206"/>
      <c r="D1165" s="196" t="s">
        <v>172</v>
      </c>
      <c r="E1165" s="207" t="s">
        <v>32</v>
      </c>
      <c r="F1165" s="208" t="s">
        <v>1655</v>
      </c>
      <c r="G1165" s="206"/>
      <c r="H1165" s="209">
        <v>18.8</v>
      </c>
      <c r="I1165" s="210"/>
      <c r="J1165" s="206"/>
      <c r="K1165" s="206"/>
      <c r="L1165" s="211"/>
      <c r="M1165" s="212"/>
      <c r="N1165" s="213"/>
      <c r="O1165" s="213"/>
      <c r="P1165" s="213"/>
      <c r="Q1165" s="213"/>
      <c r="R1165" s="213"/>
      <c r="S1165" s="213"/>
      <c r="T1165" s="214"/>
      <c r="AT1165" s="215" t="s">
        <v>172</v>
      </c>
      <c r="AU1165" s="215" t="s">
        <v>89</v>
      </c>
      <c r="AV1165" s="14" t="s">
        <v>89</v>
      </c>
      <c r="AW1165" s="14" t="s">
        <v>40</v>
      </c>
      <c r="AX1165" s="14" t="s">
        <v>79</v>
      </c>
      <c r="AY1165" s="215" t="s">
        <v>160</v>
      </c>
    </row>
    <row r="1166" spans="2:51" s="14" customFormat="1" ht="11.25">
      <c r="B1166" s="205"/>
      <c r="C1166" s="206"/>
      <c r="D1166" s="196" t="s">
        <v>172</v>
      </c>
      <c r="E1166" s="207" t="s">
        <v>32</v>
      </c>
      <c r="F1166" s="208" t="s">
        <v>1656</v>
      </c>
      <c r="G1166" s="206"/>
      <c r="H1166" s="209">
        <v>13.2</v>
      </c>
      <c r="I1166" s="210"/>
      <c r="J1166" s="206"/>
      <c r="K1166" s="206"/>
      <c r="L1166" s="211"/>
      <c r="M1166" s="212"/>
      <c r="N1166" s="213"/>
      <c r="O1166" s="213"/>
      <c r="P1166" s="213"/>
      <c r="Q1166" s="213"/>
      <c r="R1166" s="213"/>
      <c r="S1166" s="213"/>
      <c r="T1166" s="214"/>
      <c r="AT1166" s="215" t="s">
        <v>172</v>
      </c>
      <c r="AU1166" s="215" t="s">
        <v>89</v>
      </c>
      <c r="AV1166" s="14" t="s">
        <v>89</v>
      </c>
      <c r="AW1166" s="14" t="s">
        <v>40</v>
      </c>
      <c r="AX1166" s="14" t="s">
        <v>79</v>
      </c>
      <c r="AY1166" s="215" t="s">
        <v>160</v>
      </c>
    </row>
    <row r="1167" spans="2:51" s="14" customFormat="1" ht="11.25">
      <c r="B1167" s="205"/>
      <c r="C1167" s="206"/>
      <c r="D1167" s="196" t="s">
        <v>172</v>
      </c>
      <c r="E1167" s="207" t="s">
        <v>32</v>
      </c>
      <c r="F1167" s="208" t="s">
        <v>1657</v>
      </c>
      <c r="G1167" s="206"/>
      <c r="H1167" s="209">
        <v>4.4</v>
      </c>
      <c r="I1167" s="210"/>
      <c r="J1167" s="206"/>
      <c r="K1167" s="206"/>
      <c r="L1167" s="211"/>
      <c r="M1167" s="212"/>
      <c r="N1167" s="213"/>
      <c r="O1167" s="213"/>
      <c r="P1167" s="213"/>
      <c r="Q1167" s="213"/>
      <c r="R1167" s="213"/>
      <c r="S1167" s="213"/>
      <c r="T1167" s="214"/>
      <c r="AT1167" s="215" t="s">
        <v>172</v>
      </c>
      <c r="AU1167" s="215" t="s">
        <v>89</v>
      </c>
      <c r="AV1167" s="14" t="s">
        <v>89</v>
      </c>
      <c r="AW1167" s="14" t="s">
        <v>40</v>
      </c>
      <c r="AX1167" s="14" t="s">
        <v>79</v>
      </c>
      <c r="AY1167" s="215" t="s">
        <v>160</v>
      </c>
    </row>
    <row r="1168" spans="2:51" s="13" customFormat="1" ht="11.25">
      <c r="B1168" s="194"/>
      <c r="C1168" s="195"/>
      <c r="D1168" s="196" t="s">
        <v>172</v>
      </c>
      <c r="E1168" s="197" t="s">
        <v>32</v>
      </c>
      <c r="F1168" s="198" t="s">
        <v>1658</v>
      </c>
      <c r="G1168" s="195"/>
      <c r="H1168" s="197" t="s">
        <v>32</v>
      </c>
      <c r="I1168" s="199"/>
      <c r="J1168" s="195"/>
      <c r="K1168" s="195"/>
      <c r="L1168" s="200"/>
      <c r="M1168" s="201"/>
      <c r="N1168" s="202"/>
      <c r="O1168" s="202"/>
      <c r="P1168" s="202"/>
      <c r="Q1168" s="202"/>
      <c r="R1168" s="202"/>
      <c r="S1168" s="202"/>
      <c r="T1168" s="203"/>
      <c r="AT1168" s="204" t="s">
        <v>172</v>
      </c>
      <c r="AU1168" s="204" t="s">
        <v>89</v>
      </c>
      <c r="AV1168" s="13" t="s">
        <v>87</v>
      </c>
      <c r="AW1168" s="13" t="s">
        <v>40</v>
      </c>
      <c r="AX1168" s="13" t="s">
        <v>79</v>
      </c>
      <c r="AY1168" s="204" t="s">
        <v>160</v>
      </c>
    </row>
    <row r="1169" spans="2:51" s="14" customFormat="1" ht="11.25">
      <c r="B1169" s="205"/>
      <c r="C1169" s="206"/>
      <c r="D1169" s="196" t="s">
        <v>172</v>
      </c>
      <c r="E1169" s="207" t="s">
        <v>32</v>
      </c>
      <c r="F1169" s="208" t="s">
        <v>1659</v>
      </c>
      <c r="G1169" s="206"/>
      <c r="H1169" s="209">
        <v>54.05</v>
      </c>
      <c r="I1169" s="210"/>
      <c r="J1169" s="206"/>
      <c r="K1169" s="206"/>
      <c r="L1169" s="211"/>
      <c r="M1169" s="212"/>
      <c r="N1169" s="213"/>
      <c r="O1169" s="213"/>
      <c r="P1169" s="213"/>
      <c r="Q1169" s="213"/>
      <c r="R1169" s="213"/>
      <c r="S1169" s="213"/>
      <c r="T1169" s="214"/>
      <c r="AT1169" s="215" t="s">
        <v>172</v>
      </c>
      <c r="AU1169" s="215" t="s">
        <v>89</v>
      </c>
      <c r="AV1169" s="14" t="s">
        <v>89</v>
      </c>
      <c r="AW1169" s="14" t="s">
        <v>40</v>
      </c>
      <c r="AX1169" s="14" t="s">
        <v>79</v>
      </c>
      <c r="AY1169" s="215" t="s">
        <v>160</v>
      </c>
    </row>
    <row r="1170" spans="2:51" s="15" customFormat="1" ht="11.25">
      <c r="B1170" s="216"/>
      <c r="C1170" s="217"/>
      <c r="D1170" s="196" t="s">
        <v>172</v>
      </c>
      <c r="E1170" s="218" t="s">
        <v>32</v>
      </c>
      <c r="F1170" s="219" t="s">
        <v>177</v>
      </c>
      <c r="G1170" s="217"/>
      <c r="H1170" s="220">
        <v>291.05</v>
      </c>
      <c r="I1170" s="221"/>
      <c r="J1170" s="217"/>
      <c r="K1170" s="217"/>
      <c r="L1170" s="222"/>
      <c r="M1170" s="223"/>
      <c r="N1170" s="224"/>
      <c r="O1170" s="224"/>
      <c r="P1170" s="224"/>
      <c r="Q1170" s="224"/>
      <c r="R1170" s="224"/>
      <c r="S1170" s="224"/>
      <c r="T1170" s="225"/>
      <c r="AT1170" s="226" t="s">
        <v>172</v>
      </c>
      <c r="AU1170" s="226" t="s">
        <v>89</v>
      </c>
      <c r="AV1170" s="15" t="s">
        <v>168</v>
      </c>
      <c r="AW1170" s="15" t="s">
        <v>40</v>
      </c>
      <c r="AX1170" s="15" t="s">
        <v>87</v>
      </c>
      <c r="AY1170" s="226" t="s">
        <v>160</v>
      </c>
    </row>
    <row r="1171" spans="1:65" s="2" customFormat="1" ht="24.2" customHeight="1">
      <c r="A1171" s="37"/>
      <c r="B1171" s="38"/>
      <c r="C1171" s="176" t="s">
        <v>1660</v>
      </c>
      <c r="D1171" s="176" t="s">
        <v>163</v>
      </c>
      <c r="E1171" s="177" t="s">
        <v>1661</v>
      </c>
      <c r="F1171" s="178" t="s">
        <v>1662</v>
      </c>
      <c r="G1171" s="179" t="s">
        <v>259</v>
      </c>
      <c r="H1171" s="180">
        <v>29.7</v>
      </c>
      <c r="I1171" s="181"/>
      <c r="J1171" s="182">
        <f>ROUND(I1171*H1171,2)</f>
        <v>0</v>
      </c>
      <c r="K1171" s="178" t="s">
        <v>167</v>
      </c>
      <c r="L1171" s="42"/>
      <c r="M1171" s="183" t="s">
        <v>32</v>
      </c>
      <c r="N1171" s="184" t="s">
        <v>50</v>
      </c>
      <c r="O1171" s="67"/>
      <c r="P1171" s="185">
        <f>O1171*H1171</f>
        <v>0</v>
      </c>
      <c r="Q1171" s="185">
        <v>0.00074</v>
      </c>
      <c r="R1171" s="185">
        <f>Q1171*H1171</f>
        <v>0.021977999999999998</v>
      </c>
      <c r="S1171" s="185">
        <v>0</v>
      </c>
      <c r="T1171" s="186">
        <f>S1171*H1171</f>
        <v>0</v>
      </c>
      <c r="U1171" s="37"/>
      <c r="V1171" s="37"/>
      <c r="W1171" s="37"/>
      <c r="X1171" s="37"/>
      <c r="Y1171" s="37"/>
      <c r="Z1171" s="37"/>
      <c r="AA1171" s="37"/>
      <c r="AB1171" s="37"/>
      <c r="AC1171" s="37"/>
      <c r="AD1171" s="37"/>
      <c r="AE1171" s="37"/>
      <c r="AR1171" s="187" t="s">
        <v>308</v>
      </c>
      <c r="AT1171" s="187" t="s">
        <v>163</v>
      </c>
      <c r="AU1171" s="187" t="s">
        <v>89</v>
      </c>
      <c r="AY1171" s="19" t="s">
        <v>160</v>
      </c>
      <c r="BE1171" s="188">
        <f>IF(N1171="základní",J1171,0)</f>
        <v>0</v>
      </c>
      <c r="BF1171" s="188">
        <f>IF(N1171="snížená",J1171,0)</f>
        <v>0</v>
      </c>
      <c r="BG1171" s="188">
        <f>IF(N1171="zákl. přenesená",J1171,0)</f>
        <v>0</v>
      </c>
      <c r="BH1171" s="188">
        <f>IF(N1171="sníž. přenesená",J1171,0)</f>
        <v>0</v>
      </c>
      <c r="BI1171" s="188">
        <f>IF(N1171="nulová",J1171,0)</f>
        <v>0</v>
      </c>
      <c r="BJ1171" s="19" t="s">
        <v>87</v>
      </c>
      <c r="BK1171" s="188">
        <f>ROUND(I1171*H1171,2)</f>
        <v>0</v>
      </c>
      <c r="BL1171" s="19" t="s">
        <v>308</v>
      </c>
      <c r="BM1171" s="187" t="s">
        <v>1663</v>
      </c>
    </row>
    <row r="1172" spans="1:47" s="2" customFormat="1" ht="11.25">
      <c r="A1172" s="37"/>
      <c r="B1172" s="38"/>
      <c r="C1172" s="39"/>
      <c r="D1172" s="189" t="s">
        <v>170</v>
      </c>
      <c r="E1172" s="39"/>
      <c r="F1172" s="190" t="s">
        <v>1664</v>
      </c>
      <c r="G1172" s="39"/>
      <c r="H1172" s="39"/>
      <c r="I1172" s="191"/>
      <c r="J1172" s="39"/>
      <c r="K1172" s="39"/>
      <c r="L1172" s="42"/>
      <c r="M1172" s="192"/>
      <c r="N1172" s="193"/>
      <c r="O1172" s="67"/>
      <c r="P1172" s="67"/>
      <c r="Q1172" s="67"/>
      <c r="R1172" s="67"/>
      <c r="S1172" s="67"/>
      <c r="T1172" s="68"/>
      <c r="U1172" s="37"/>
      <c r="V1172" s="37"/>
      <c r="W1172" s="37"/>
      <c r="X1172" s="37"/>
      <c r="Y1172" s="37"/>
      <c r="Z1172" s="37"/>
      <c r="AA1172" s="37"/>
      <c r="AB1172" s="37"/>
      <c r="AC1172" s="37"/>
      <c r="AD1172" s="37"/>
      <c r="AE1172" s="37"/>
      <c r="AT1172" s="19" t="s">
        <v>170</v>
      </c>
      <c r="AU1172" s="19" t="s">
        <v>89</v>
      </c>
    </row>
    <row r="1173" spans="2:51" s="13" customFormat="1" ht="11.25">
      <c r="B1173" s="194"/>
      <c r="C1173" s="195"/>
      <c r="D1173" s="196" t="s">
        <v>172</v>
      </c>
      <c r="E1173" s="197" t="s">
        <v>32</v>
      </c>
      <c r="F1173" s="198" t="s">
        <v>1665</v>
      </c>
      <c r="G1173" s="195"/>
      <c r="H1173" s="197" t="s">
        <v>32</v>
      </c>
      <c r="I1173" s="199"/>
      <c r="J1173" s="195"/>
      <c r="K1173" s="195"/>
      <c r="L1173" s="200"/>
      <c r="M1173" s="201"/>
      <c r="N1173" s="202"/>
      <c r="O1173" s="202"/>
      <c r="P1173" s="202"/>
      <c r="Q1173" s="202"/>
      <c r="R1173" s="202"/>
      <c r="S1173" s="202"/>
      <c r="T1173" s="203"/>
      <c r="AT1173" s="204" t="s">
        <v>172</v>
      </c>
      <c r="AU1173" s="204" t="s">
        <v>89</v>
      </c>
      <c r="AV1173" s="13" t="s">
        <v>87</v>
      </c>
      <c r="AW1173" s="13" t="s">
        <v>40</v>
      </c>
      <c r="AX1173" s="13" t="s">
        <v>79</v>
      </c>
      <c r="AY1173" s="204" t="s">
        <v>160</v>
      </c>
    </row>
    <row r="1174" spans="2:51" s="14" customFormat="1" ht="11.25">
      <c r="B1174" s="205"/>
      <c r="C1174" s="206"/>
      <c r="D1174" s="196" t="s">
        <v>172</v>
      </c>
      <c r="E1174" s="207" t="s">
        <v>32</v>
      </c>
      <c r="F1174" s="208" t="s">
        <v>1666</v>
      </c>
      <c r="G1174" s="206"/>
      <c r="H1174" s="209">
        <v>29.7</v>
      </c>
      <c r="I1174" s="210"/>
      <c r="J1174" s="206"/>
      <c r="K1174" s="206"/>
      <c r="L1174" s="211"/>
      <c r="M1174" s="212"/>
      <c r="N1174" s="213"/>
      <c r="O1174" s="213"/>
      <c r="P1174" s="213"/>
      <c r="Q1174" s="213"/>
      <c r="R1174" s="213"/>
      <c r="S1174" s="213"/>
      <c r="T1174" s="214"/>
      <c r="AT1174" s="215" t="s">
        <v>172</v>
      </c>
      <c r="AU1174" s="215" t="s">
        <v>89</v>
      </c>
      <c r="AV1174" s="14" t="s">
        <v>89</v>
      </c>
      <c r="AW1174" s="14" t="s">
        <v>40</v>
      </c>
      <c r="AX1174" s="14" t="s">
        <v>87</v>
      </c>
      <c r="AY1174" s="215" t="s">
        <v>160</v>
      </c>
    </row>
    <row r="1175" spans="1:65" s="2" customFormat="1" ht="24.2" customHeight="1">
      <c r="A1175" s="37"/>
      <c r="B1175" s="38"/>
      <c r="C1175" s="176" t="s">
        <v>1667</v>
      </c>
      <c r="D1175" s="176" t="s">
        <v>163</v>
      </c>
      <c r="E1175" s="177" t="s">
        <v>1668</v>
      </c>
      <c r="F1175" s="178" t="s">
        <v>1669</v>
      </c>
      <c r="G1175" s="179" t="s">
        <v>166</v>
      </c>
      <c r="H1175" s="180">
        <v>10.96</v>
      </c>
      <c r="I1175" s="181"/>
      <c r="J1175" s="182">
        <f>ROUND(I1175*H1175,2)</f>
        <v>0</v>
      </c>
      <c r="K1175" s="178" t="s">
        <v>167</v>
      </c>
      <c r="L1175" s="42"/>
      <c r="M1175" s="183" t="s">
        <v>32</v>
      </c>
      <c r="N1175" s="184" t="s">
        <v>50</v>
      </c>
      <c r="O1175" s="67"/>
      <c r="P1175" s="185">
        <f>O1175*H1175</f>
        <v>0</v>
      </c>
      <c r="Q1175" s="185">
        <v>0</v>
      </c>
      <c r="R1175" s="185">
        <f>Q1175*H1175</f>
        <v>0</v>
      </c>
      <c r="S1175" s="185">
        <v>0</v>
      </c>
      <c r="T1175" s="186">
        <f>S1175*H1175</f>
        <v>0</v>
      </c>
      <c r="U1175" s="37"/>
      <c r="V1175" s="37"/>
      <c r="W1175" s="37"/>
      <c r="X1175" s="37"/>
      <c r="Y1175" s="37"/>
      <c r="Z1175" s="37"/>
      <c r="AA1175" s="37"/>
      <c r="AB1175" s="37"/>
      <c r="AC1175" s="37"/>
      <c r="AD1175" s="37"/>
      <c r="AE1175" s="37"/>
      <c r="AR1175" s="187" t="s">
        <v>308</v>
      </c>
      <c r="AT1175" s="187" t="s">
        <v>163</v>
      </c>
      <c r="AU1175" s="187" t="s">
        <v>89</v>
      </c>
      <c r="AY1175" s="19" t="s">
        <v>160</v>
      </c>
      <c r="BE1175" s="188">
        <f>IF(N1175="základní",J1175,0)</f>
        <v>0</v>
      </c>
      <c r="BF1175" s="188">
        <f>IF(N1175="snížená",J1175,0)</f>
        <v>0</v>
      </c>
      <c r="BG1175" s="188">
        <f>IF(N1175="zákl. přenesená",J1175,0)</f>
        <v>0</v>
      </c>
      <c r="BH1175" s="188">
        <f>IF(N1175="sníž. přenesená",J1175,0)</f>
        <v>0</v>
      </c>
      <c r="BI1175" s="188">
        <f>IF(N1175="nulová",J1175,0)</f>
        <v>0</v>
      </c>
      <c r="BJ1175" s="19" t="s">
        <v>87</v>
      </c>
      <c r="BK1175" s="188">
        <f>ROUND(I1175*H1175,2)</f>
        <v>0</v>
      </c>
      <c r="BL1175" s="19" t="s">
        <v>308</v>
      </c>
      <c r="BM1175" s="187" t="s">
        <v>1670</v>
      </c>
    </row>
    <row r="1176" spans="1:47" s="2" customFormat="1" ht="11.25">
      <c r="A1176" s="37"/>
      <c r="B1176" s="38"/>
      <c r="C1176" s="39"/>
      <c r="D1176" s="189" t="s">
        <v>170</v>
      </c>
      <c r="E1176" s="39"/>
      <c r="F1176" s="190" t="s">
        <v>1671</v>
      </c>
      <c r="G1176" s="39"/>
      <c r="H1176" s="39"/>
      <c r="I1176" s="191"/>
      <c r="J1176" s="39"/>
      <c r="K1176" s="39"/>
      <c r="L1176" s="42"/>
      <c r="M1176" s="192"/>
      <c r="N1176" s="193"/>
      <c r="O1176" s="67"/>
      <c r="P1176" s="67"/>
      <c r="Q1176" s="67"/>
      <c r="R1176" s="67"/>
      <c r="S1176" s="67"/>
      <c r="T1176" s="68"/>
      <c r="U1176" s="37"/>
      <c r="V1176" s="37"/>
      <c r="W1176" s="37"/>
      <c r="X1176" s="37"/>
      <c r="Y1176" s="37"/>
      <c r="Z1176" s="37"/>
      <c r="AA1176" s="37"/>
      <c r="AB1176" s="37"/>
      <c r="AC1176" s="37"/>
      <c r="AD1176" s="37"/>
      <c r="AE1176" s="37"/>
      <c r="AT1176" s="19" t="s">
        <v>170</v>
      </c>
      <c r="AU1176" s="19" t="s">
        <v>89</v>
      </c>
    </row>
    <row r="1177" spans="1:65" s="2" customFormat="1" ht="24.2" customHeight="1">
      <c r="A1177" s="37"/>
      <c r="B1177" s="38"/>
      <c r="C1177" s="176" t="s">
        <v>1672</v>
      </c>
      <c r="D1177" s="176" t="s">
        <v>163</v>
      </c>
      <c r="E1177" s="177" t="s">
        <v>1673</v>
      </c>
      <c r="F1177" s="178" t="s">
        <v>1674</v>
      </c>
      <c r="G1177" s="179" t="s">
        <v>166</v>
      </c>
      <c r="H1177" s="180">
        <v>10.96</v>
      </c>
      <c r="I1177" s="181"/>
      <c r="J1177" s="182">
        <f>ROUND(I1177*H1177,2)</f>
        <v>0</v>
      </c>
      <c r="K1177" s="178" t="s">
        <v>167</v>
      </c>
      <c r="L1177" s="42"/>
      <c r="M1177" s="183" t="s">
        <v>32</v>
      </c>
      <c r="N1177" s="184" t="s">
        <v>50</v>
      </c>
      <c r="O1177" s="67"/>
      <c r="P1177" s="185">
        <f>O1177*H1177</f>
        <v>0</v>
      </c>
      <c r="Q1177" s="185">
        <v>0</v>
      </c>
      <c r="R1177" s="185">
        <f>Q1177*H1177</f>
        <v>0</v>
      </c>
      <c r="S1177" s="185">
        <v>0</v>
      </c>
      <c r="T1177" s="186">
        <f>S1177*H1177</f>
        <v>0</v>
      </c>
      <c r="U1177" s="37"/>
      <c r="V1177" s="37"/>
      <c r="W1177" s="37"/>
      <c r="X1177" s="37"/>
      <c r="Y1177" s="37"/>
      <c r="Z1177" s="37"/>
      <c r="AA1177" s="37"/>
      <c r="AB1177" s="37"/>
      <c r="AC1177" s="37"/>
      <c r="AD1177" s="37"/>
      <c r="AE1177" s="37"/>
      <c r="AR1177" s="187" t="s">
        <v>308</v>
      </c>
      <c r="AT1177" s="187" t="s">
        <v>163</v>
      </c>
      <c r="AU1177" s="187" t="s">
        <v>89</v>
      </c>
      <c r="AY1177" s="19" t="s">
        <v>160</v>
      </c>
      <c r="BE1177" s="188">
        <f>IF(N1177="základní",J1177,0)</f>
        <v>0</v>
      </c>
      <c r="BF1177" s="188">
        <f>IF(N1177="snížená",J1177,0)</f>
        <v>0</v>
      </c>
      <c r="BG1177" s="188">
        <f>IF(N1177="zákl. přenesená",J1177,0)</f>
        <v>0</v>
      </c>
      <c r="BH1177" s="188">
        <f>IF(N1177="sníž. přenesená",J1177,0)</f>
        <v>0</v>
      </c>
      <c r="BI1177" s="188">
        <f>IF(N1177="nulová",J1177,0)</f>
        <v>0</v>
      </c>
      <c r="BJ1177" s="19" t="s">
        <v>87</v>
      </c>
      <c r="BK1177" s="188">
        <f>ROUND(I1177*H1177,2)</f>
        <v>0</v>
      </c>
      <c r="BL1177" s="19" t="s">
        <v>308</v>
      </c>
      <c r="BM1177" s="187" t="s">
        <v>1675</v>
      </c>
    </row>
    <row r="1178" spans="1:47" s="2" customFormat="1" ht="11.25">
      <c r="A1178" s="37"/>
      <c r="B1178" s="38"/>
      <c r="C1178" s="39"/>
      <c r="D1178" s="189" t="s">
        <v>170</v>
      </c>
      <c r="E1178" s="39"/>
      <c r="F1178" s="190" t="s">
        <v>1676</v>
      </c>
      <c r="G1178" s="39"/>
      <c r="H1178" s="39"/>
      <c r="I1178" s="191"/>
      <c r="J1178" s="39"/>
      <c r="K1178" s="39"/>
      <c r="L1178" s="42"/>
      <c r="M1178" s="192"/>
      <c r="N1178" s="193"/>
      <c r="O1178" s="67"/>
      <c r="P1178" s="67"/>
      <c r="Q1178" s="67"/>
      <c r="R1178" s="67"/>
      <c r="S1178" s="67"/>
      <c r="T1178" s="68"/>
      <c r="U1178" s="37"/>
      <c r="V1178" s="37"/>
      <c r="W1178" s="37"/>
      <c r="X1178" s="37"/>
      <c r="Y1178" s="37"/>
      <c r="Z1178" s="37"/>
      <c r="AA1178" s="37"/>
      <c r="AB1178" s="37"/>
      <c r="AC1178" s="37"/>
      <c r="AD1178" s="37"/>
      <c r="AE1178" s="37"/>
      <c r="AT1178" s="19" t="s">
        <v>170</v>
      </c>
      <c r="AU1178" s="19" t="s">
        <v>89</v>
      </c>
    </row>
    <row r="1179" spans="2:63" s="12" customFormat="1" ht="22.9" customHeight="1">
      <c r="B1179" s="160"/>
      <c r="C1179" s="161"/>
      <c r="D1179" s="162" t="s">
        <v>78</v>
      </c>
      <c r="E1179" s="174" t="s">
        <v>1677</v>
      </c>
      <c r="F1179" s="174" t="s">
        <v>1678</v>
      </c>
      <c r="G1179" s="161"/>
      <c r="H1179" s="161"/>
      <c r="I1179" s="164"/>
      <c r="J1179" s="175">
        <f>BK1179</f>
        <v>0</v>
      </c>
      <c r="K1179" s="161"/>
      <c r="L1179" s="166"/>
      <c r="M1179" s="167"/>
      <c r="N1179" s="168"/>
      <c r="O1179" s="168"/>
      <c r="P1179" s="169">
        <f>SUM(P1180:P1209)</f>
        <v>0</v>
      </c>
      <c r="Q1179" s="168"/>
      <c r="R1179" s="169">
        <f>SUM(R1180:R1209)</f>
        <v>0.028643640000000005</v>
      </c>
      <c r="S1179" s="168"/>
      <c r="T1179" s="170">
        <f>SUM(T1180:T1209)</f>
        <v>0</v>
      </c>
      <c r="AR1179" s="171" t="s">
        <v>89</v>
      </c>
      <c r="AT1179" s="172" t="s">
        <v>78</v>
      </c>
      <c r="AU1179" s="172" t="s">
        <v>87</v>
      </c>
      <c r="AY1179" s="171" t="s">
        <v>160</v>
      </c>
      <c r="BK1179" s="173">
        <f>SUM(BK1180:BK1209)</f>
        <v>0</v>
      </c>
    </row>
    <row r="1180" spans="1:65" s="2" customFormat="1" ht="16.5" customHeight="1">
      <c r="A1180" s="37"/>
      <c r="B1180" s="38"/>
      <c r="C1180" s="176" t="s">
        <v>1679</v>
      </c>
      <c r="D1180" s="176" t="s">
        <v>163</v>
      </c>
      <c r="E1180" s="177" t="s">
        <v>1680</v>
      </c>
      <c r="F1180" s="178" t="s">
        <v>1681</v>
      </c>
      <c r="G1180" s="179" t="s">
        <v>199</v>
      </c>
      <c r="H1180" s="180">
        <v>99.18</v>
      </c>
      <c r="I1180" s="181"/>
      <c r="J1180" s="182">
        <f>ROUND(I1180*H1180,2)</f>
        <v>0</v>
      </c>
      <c r="K1180" s="178" t="s">
        <v>167</v>
      </c>
      <c r="L1180" s="42"/>
      <c r="M1180" s="183" t="s">
        <v>32</v>
      </c>
      <c r="N1180" s="184" t="s">
        <v>50</v>
      </c>
      <c r="O1180" s="67"/>
      <c r="P1180" s="185">
        <f>O1180*H1180</f>
        <v>0</v>
      </c>
      <c r="Q1180" s="185">
        <v>0.00017</v>
      </c>
      <c r="R1180" s="185">
        <f>Q1180*H1180</f>
        <v>0.016860600000000003</v>
      </c>
      <c r="S1180" s="185">
        <v>0</v>
      </c>
      <c r="T1180" s="186">
        <f>S1180*H1180</f>
        <v>0</v>
      </c>
      <c r="U1180" s="37"/>
      <c r="V1180" s="37"/>
      <c r="W1180" s="37"/>
      <c r="X1180" s="37"/>
      <c r="Y1180" s="37"/>
      <c r="Z1180" s="37"/>
      <c r="AA1180" s="37"/>
      <c r="AB1180" s="37"/>
      <c r="AC1180" s="37"/>
      <c r="AD1180" s="37"/>
      <c r="AE1180" s="37"/>
      <c r="AR1180" s="187" t="s">
        <v>308</v>
      </c>
      <c r="AT1180" s="187" t="s">
        <v>163</v>
      </c>
      <c r="AU1180" s="187" t="s">
        <v>89</v>
      </c>
      <c r="AY1180" s="19" t="s">
        <v>160</v>
      </c>
      <c r="BE1180" s="188">
        <f>IF(N1180="základní",J1180,0)</f>
        <v>0</v>
      </c>
      <c r="BF1180" s="188">
        <f>IF(N1180="snížená",J1180,0)</f>
        <v>0</v>
      </c>
      <c r="BG1180" s="188">
        <f>IF(N1180="zákl. přenesená",J1180,0)</f>
        <v>0</v>
      </c>
      <c r="BH1180" s="188">
        <f>IF(N1180="sníž. přenesená",J1180,0)</f>
        <v>0</v>
      </c>
      <c r="BI1180" s="188">
        <f>IF(N1180="nulová",J1180,0)</f>
        <v>0</v>
      </c>
      <c r="BJ1180" s="19" t="s">
        <v>87</v>
      </c>
      <c r="BK1180" s="188">
        <f>ROUND(I1180*H1180,2)</f>
        <v>0</v>
      </c>
      <c r="BL1180" s="19" t="s">
        <v>308</v>
      </c>
      <c r="BM1180" s="187" t="s">
        <v>1682</v>
      </c>
    </row>
    <row r="1181" spans="1:47" s="2" customFormat="1" ht="11.25">
      <c r="A1181" s="37"/>
      <c r="B1181" s="38"/>
      <c r="C1181" s="39"/>
      <c r="D1181" s="189" t="s">
        <v>170</v>
      </c>
      <c r="E1181" s="39"/>
      <c r="F1181" s="190" t="s">
        <v>1683</v>
      </c>
      <c r="G1181" s="39"/>
      <c r="H1181" s="39"/>
      <c r="I1181" s="191"/>
      <c r="J1181" s="39"/>
      <c r="K1181" s="39"/>
      <c r="L1181" s="42"/>
      <c r="M1181" s="192"/>
      <c r="N1181" s="193"/>
      <c r="O1181" s="67"/>
      <c r="P1181" s="67"/>
      <c r="Q1181" s="67"/>
      <c r="R1181" s="67"/>
      <c r="S1181" s="67"/>
      <c r="T1181" s="68"/>
      <c r="U1181" s="37"/>
      <c r="V1181" s="37"/>
      <c r="W1181" s="37"/>
      <c r="X1181" s="37"/>
      <c r="Y1181" s="37"/>
      <c r="Z1181" s="37"/>
      <c r="AA1181" s="37"/>
      <c r="AB1181" s="37"/>
      <c r="AC1181" s="37"/>
      <c r="AD1181" s="37"/>
      <c r="AE1181" s="37"/>
      <c r="AT1181" s="19" t="s">
        <v>170</v>
      </c>
      <c r="AU1181" s="19" t="s">
        <v>89</v>
      </c>
    </row>
    <row r="1182" spans="2:51" s="13" customFormat="1" ht="11.25">
      <c r="B1182" s="194"/>
      <c r="C1182" s="195"/>
      <c r="D1182" s="196" t="s">
        <v>172</v>
      </c>
      <c r="E1182" s="197" t="s">
        <v>32</v>
      </c>
      <c r="F1182" s="198" t="s">
        <v>1684</v>
      </c>
      <c r="G1182" s="195"/>
      <c r="H1182" s="197" t="s">
        <v>32</v>
      </c>
      <c r="I1182" s="199"/>
      <c r="J1182" s="195"/>
      <c r="K1182" s="195"/>
      <c r="L1182" s="200"/>
      <c r="M1182" s="201"/>
      <c r="N1182" s="202"/>
      <c r="O1182" s="202"/>
      <c r="P1182" s="202"/>
      <c r="Q1182" s="202"/>
      <c r="R1182" s="202"/>
      <c r="S1182" s="202"/>
      <c r="T1182" s="203"/>
      <c r="AT1182" s="204" t="s">
        <v>172</v>
      </c>
      <c r="AU1182" s="204" t="s">
        <v>89</v>
      </c>
      <c r="AV1182" s="13" t="s">
        <v>87</v>
      </c>
      <c r="AW1182" s="13" t="s">
        <v>40</v>
      </c>
      <c r="AX1182" s="13" t="s">
        <v>79</v>
      </c>
      <c r="AY1182" s="204" t="s">
        <v>160</v>
      </c>
    </row>
    <row r="1183" spans="2:51" s="14" customFormat="1" ht="11.25">
      <c r="B1183" s="205"/>
      <c r="C1183" s="206"/>
      <c r="D1183" s="196" t="s">
        <v>172</v>
      </c>
      <c r="E1183" s="207" t="s">
        <v>32</v>
      </c>
      <c r="F1183" s="208" t="s">
        <v>1685</v>
      </c>
      <c r="G1183" s="206"/>
      <c r="H1183" s="209">
        <v>23.302</v>
      </c>
      <c r="I1183" s="210"/>
      <c r="J1183" s="206"/>
      <c r="K1183" s="206"/>
      <c r="L1183" s="211"/>
      <c r="M1183" s="212"/>
      <c r="N1183" s="213"/>
      <c r="O1183" s="213"/>
      <c r="P1183" s="213"/>
      <c r="Q1183" s="213"/>
      <c r="R1183" s="213"/>
      <c r="S1183" s="213"/>
      <c r="T1183" s="214"/>
      <c r="AT1183" s="215" t="s">
        <v>172</v>
      </c>
      <c r="AU1183" s="215" t="s">
        <v>89</v>
      </c>
      <c r="AV1183" s="14" t="s">
        <v>89</v>
      </c>
      <c r="AW1183" s="14" t="s">
        <v>40</v>
      </c>
      <c r="AX1183" s="14" t="s">
        <v>79</v>
      </c>
      <c r="AY1183" s="215" t="s">
        <v>160</v>
      </c>
    </row>
    <row r="1184" spans="2:51" s="13" customFormat="1" ht="11.25">
      <c r="B1184" s="194"/>
      <c r="C1184" s="195"/>
      <c r="D1184" s="196" t="s">
        <v>172</v>
      </c>
      <c r="E1184" s="197" t="s">
        <v>32</v>
      </c>
      <c r="F1184" s="198" t="s">
        <v>1686</v>
      </c>
      <c r="G1184" s="195"/>
      <c r="H1184" s="197" t="s">
        <v>32</v>
      </c>
      <c r="I1184" s="199"/>
      <c r="J1184" s="195"/>
      <c r="K1184" s="195"/>
      <c r="L1184" s="200"/>
      <c r="M1184" s="201"/>
      <c r="N1184" s="202"/>
      <c r="O1184" s="202"/>
      <c r="P1184" s="202"/>
      <c r="Q1184" s="202"/>
      <c r="R1184" s="202"/>
      <c r="S1184" s="202"/>
      <c r="T1184" s="203"/>
      <c r="AT1184" s="204" t="s">
        <v>172</v>
      </c>
      <c r="AU1184" s="204" t="s">
        <v>89</v>
      </c>
      <c r="AV1184" s="13" t="s">
        <v>87</v>
      </c>
      <c r="AW1184" s="13" t="s">
        <v>40</v>
      </c>
      <c r="AX1184" s="13" t="s">
        <v>79</v>
      </c>
      <c r="AY1184" s="204" t="s">
        <v>160</v>
      </c>
    </row>
    <row r="1185" spans="2:51" s="14" customFormat="1" ht="11.25">
      <c r="B1185" s="205"/>
      <c r="C1185" s="206"/>
      <c r="D1185" s="196" t="s">
        <v>172</v>
      </c>
      <c r="E1185" s="207" t="s">
        <v>32</v>
      </c>
      <c r="F1185" s="208" t="s">
        <v>1687</v>
      </c>
      <c r="G1185" s="206"/>
      <c r="H1185" s="209">
        <v>1.591</v>
      </c>
      <c r="I1185" s="210"/>
      <c r="J1185" s="206"/>
      <c r="K1185" s="206"/>
      <c r="L1185" s="211"/>
      <c r="M1185" s="212"/>
      <c r="N1185" s="213"/>
      <c r="O1185" s="213"/>
      <c r="P1185" s="213"/>
      <c r="Q1185" s="213"/>
      <c r="R1185" s="213"/>
      <c r="S1185" s="213"/>
      <c r="T1185" s="214"/>
      <c r="AT1185" s="215" t="s">
        <v>172</v>
      </c>
      <c r="AU1185" s="215" t="s">
        <v>89</v>
      </c>
      <c r="AV1185" s="14" t="s">
        <v>89</v>
      </c>
      <c r="AW1185" s="14" t="s">
        <v>40</v>
      </c>
      <c r="AX1185" s="14" t="s">
        <v>79</v>
      </c>
      <c r="AY1185" s="215" t="s">
        <v>160</v>
      </c>
    </row>
    <row r="1186" spans="2:51" s="13" customFormat="1" ht="11.25">
      <c r="B1186" s="194"/>
      <c r="C1186" s="195"/>
      <c r="D1186" s="196" t="s">
        <v>172</v>
      </c>
      <c r="E1186" s="197" t="s">
        <v>32</v>
      </c>
      <c r="F1186" s="198" t="s">
        <v>1688</v>
      </c>
      <c r="G1186" s="195"/>
      <c r="H1186" s="197" t="s">
        <v>32</v>
      </c>
      <c r="I1186" s="199"/>
      <c r="J1186" s="195"/>
      <c r="K1186" s="195"/>
      <c r="L1186" s="200"/>
      <c r="M1186" s="201"/>
      <c r="N1186" s="202"/>
      <c r="O1186" s="202"/>
      <c r="P1186" s="202"/>
      <c r="Q1186" s="202"/>
      <c r="R1186" s="202"/>
      <c r="S1186" s="202"/>
      <c r="T1186" s="203"/>
      <c r="AT1186" s="204" t="s">
        <v>172</v>
      </c>
      <c r="AU1186" s="204" t="s">
        <v>89</v>
      </c>
      <c r="AV1186" s="13" t="s">
        <v>87</v>
      </c>
      <c r="AW1186" s="13" t="s">
        <v>40</v>
      </c>
      <c r="AX1186" s="13" t="s">
        <v>79</v>
      </c>
      <c r="AY1186" s="204" t="s">
        <v>160</v>
      </c>
    </row>
    <row r="1187" spans="2:51" s="14" customFormat="1" ht="11.25">
      <c r="B1187" s="205"/>
      <c r="C1187" s="206"/>
      <c r="D1187" s="196" t="s">
        <v>172</v>
      </c>
      <c r="E1187" s="207" t="s">
        <v>32</v>
      </c>
      <c r="F1187" s="208" t="s">
        <v>1689</v>
      </c>
      <c r="G1187" s="206"/>
      <c r="H1187" s="209">
        <v>25.191</v>
      </c>
      <c r="I1187" s="210"/>
      <c r="J1187" s="206"/>
      <c r="K1187" s="206"/>
      <c r="L1187" s="211"/>
      <c r="M1187" s="212"/>
      <c r="N1187" s="213"/>
      <c r="O1187" s="213"/>
      <c r="P1187" s="213"/>
      <c r="Q1187" s="213"/>
      <c r="R1187" s="213"/>
      <c r="S1187" s="213"/>
      <c r="T1187" s="214"/>
      <c r="AT1187" s="215" t="s">
        <v>172</v>
      </c>
      <c r="AU1187" s="215" t="s">
        <v>89</v>
      </c>
      <c r="AV1187" s="14" t="s">
        <v>89</v>
      </c>
      <c r="AW1187" s="14" t="s">
        <v>40</v>
      </c>
      <c r="AX1187" s="14" t="s">
        <v>79</v>
      </c>
      <c r="AY1187" s="215" t="s">
        <v>160</v>
      </c>
    </row>
    <row r="1188" spans="2:51" s="13" customFormat="1" ht="11.25">
      <c r="B1188" s="194"/>
      <c r="C1188" s="195"/>
      <c r="D1188" s="196" t="s">
        <v>172</v>
      </c>
      <c r="E1188" s="197" t="s">
        <v>32</v>
      </c>
      <c r="F1188" s="198" t="s">
        <v>1690</v>
      </c>
      <c r="G1188" s="195"/>
      <c r="H1188" s="197" t="s">
        <v>32</v>
      </c>
      <c r="I1188" s="199"/>
      <c r="J1188" s="195"/>
      <c r="K1188" s="195"/>
      <c r="L1188" s="200"/>
      <c r="M1188" s="201"/>
      <c r="N1188" s="202"/>
      <c r="O1188" s="202"/>
      <c r="P1188" s="202"/>
      <c r="Q1188" s="202"/>
      <c r="R1188" s="202"/>
      <c r="S1188" s="202"/>
      <c r="T1188" s="203"/>
      <c r="AT1188" s="204" t="s">
        <v>172</v>
      </c>
      <c r="AU1188" s="204" t="s">
        <v>89</v>
      </c>
      <c r="AV1188" s="13" t="s">
        <v>87</v>
      </c>
      <c r="AW1188" s="13" t="s">
        <v>40</v>
      </c>
      <c r="AX1188" s="13" t="s">
        <v>79</v>
      </c>
      <c r="AY1188" s="204" t="s">
        <v>160</v>
      </c>
    </row>
    <row r="1189" spans="2:51" s="14" customFormat="1" ht="11.25">
      <c r="B1189" s="205"/>
      <c r="C1189" s="206"/>
      <c r="D1189" s="196" t="s">
        <v>172</v>
      </c>
      <c r="E1189" s="207" t="s">
        <v>32</v>
      </c>
      <c r="F1189" s="208" t="s">
        <v>1691</v>
      </c>
      <c r="G1189" s="206"/>
      <c r="H1189" s="209">
        <v>6</v>
      </c>
      <c r="I1189" s="210"/>
      <c r="J1189" s="206"/>
      <c r="K1189" s="206"/>
      <c r="L1189" s="211"/>
      <c r="M1189" s="212"/>
      <c r="N1189" s="213"/>
      <c r="O1189" s="213"/>
      <c r="P1189" s="213"/>
      <c r="Q1189" s="213"/>
      <c r="R1189" s="213"/>
      <c r="S1189" s="213"/>
      <c r="T1189" s="214"/>
      <c r="AT1189" s="215" t="s">
        <v>172</v>
      </c>
      <c r="AU1189" s="215" t="s">
        <v>89</v>
      </c>
      <c r="AV1189" s="14" t="s">
        <v>89</v>
      </c>
      <c r="AW1189" s="14" t="s">
        <v>40</v>
      </c>
      <c r="AX1189" s="14" t="s">
        <v>79</v>
      </c>
      <c r="AY1189" s="215" t="s">
        <v>160</v>
      </c>
    </row>
    <row r="1190" spans="2:51" s="14" customFormat="1" ht="11.25">
      <c r="B1190" s="205"/>
      <c r="C1190" s="206"/>
      <c r="D1190" s="196" t="s">
        <v>172</v>
      </c>
      <c r="E1190" s="207" t="s">
        <v>32</v>
      </c>
      <c r="F1190" s="208" t="s">
        <v>1692</v>
      </c>
      <c r="G1190" s="206"/>
      <c r="H1190" s="209">
        <v>1.517</v>
      </c>
      <c r="I1190" s="210"/>
      <c r="J1190" s="206"/>
      <c r="K1190" s="206"/>
      <c r="L1190" s="211"/>
      <c r="M1190" s="212"/>
      <c r="N1190" s="213"/>
      <c r="O1190" s="213"/>
      <c r="P1190" s="213"/>
      <c r="Q1190" s="213"/>
      <c r="R1190" s="213"/>
      <c r="S1190" s="213"/>
      <c r="T1190" s="214"/>
      <c r="AT1190" s="215" t="s">
        <v>172</v>
      </c>
      <c r="AU1190" s="215" t="s">
        <v>89</v>
      </c>
      <c r="AV1190" s="14" t="s">
        <v>89</v>
      </c>
      <c r="AW1190" s="14" t="s">
        <v>40</v>
      </c>
      <c r="AX1190" s="14" t="s">
        <v>79</v>
      </c>
      <c r="AY1190" s="215" t="s">
        <v>160</v>
      </c>
    </row>
    <row r="1191" spans="2:51" s="14" customFormat="1" ht="11.25">
      <c r="B1191" s="205"/>
      <c r="C1191" s="206"/>
      <c r="D1191" s="196" t="s">
        <v>172</v>
      </c>
      <c r="E1191" s="207" t="s">
        <v>32</v>
      </c>
      <c r="F1191" s="208" t="s">
        <v>1693</v>
      </c>
      <c r="G1191" s="206"/>
      <c r="H1191" s="209">
        <v>19.086</v>
      </c>
      <c r="I1191" s="210"/>
      <c r="J1191" s="206"/>
      <c r="K1191" s="206"/>
      <c r="L1191" s="211"/>
      <c r="M1191" s="212"/>
      <c r="N1191" s="213"/>
      <c r="O1191" s="213"/>
      <c r="P1191" s="213"/>
      <c r="Q1191" s="213"/>
      <c r="R1191" s="213"/>
      <c r="S1191" s="213"/>
      <c r="T1191" s="214"/>
      <c r="AT1191" s="215" t="s">
        <v>172</v>
      </c>
      <c r="AU1191" s="215" t="s">
        <v>89</v>
      </c>
      <c r="AV1191" s="14" t="s">
        <v>89</v>
      </c>
      <c r="AW1191" s="14" t="s">
        <v>40</v>
      </c>
      <c r="AX1191" s="14" t="s">
        <v>79</v>
      </c>
      <c r="AY1191" s="215" t="s">
        <v>160</v>
      </c>
    </row>
    <row r="1192" spans="2:51" s="14" customFormat="1" ht="11.25">
      <c r="B1192" s="205"/>
      <c r="C1192" s="206"/>
      <c r="D1192" s="196" t="s">
        <v>172</v>
      </c>
      <c r="E1192" s="207" t="s">
        <v>32</v>
      </c>
      <c r="F1192" s="208" t="s">
        <v>1694</v>
      </c>
      <c r="G1192" s="206"/>
      <c r="H1192" s="209">
        <v>22.493</v>
      </c>
      <c r="I1192" s="210"/>
      <c r="J1192" s="206"/>
      <c r="K1192" s="206"/>
      <c r="L1192" s="211"/>
      <c r="M1192" s="212"/>
      <c r="N1192" s="213"/>
      <c r="O1192" s="213"/>
      <c r="P1192" s="213"/>
      <c r="Q1192" s="213"/>
      <c r="R1192" s="213"/>
      <c r="S1192" s="213"/>
      <c r="T1192" s="214"/>
      <c r="AT1192" s="215" t="s">
        <v>172</v>
      </c>
      <c r="AU1192" s="215" t="s">
        <v>89</v>
      </c>
      <c r="AV1192" s="14" t="s">
        <v>89</v>
      </c>
      <c r="AW1192" s="14" t="s">
        <v>40</v>
      </c>
      <c r="AX1192" s="14" t="s">
        <v>79</v>
      </c>
      <c r="AY1192" s="215" t="s">
        <v>160</v>
      </c>
    </row>
    <row r="1193" spans="2:51" s="15" customFormat="1" ht="11.25">
      <c r="B1193" s="216"/>
      <c r="C1193" s="217"/>
      <c r="D1193" s="196" t="s">
        <v>172</v>
      </c>
      <c r="E1193" s="218" t="s">
        <v>32</v>
      </c>
      <c r="F1193" s="219" t="s">
        <v>177</v>
      </c>
      <c r="G1193" s="217"/>
      <c r="H1193" s="220">
        <v>99.18</v>
      </c>
      <c r="I1193" s="221"/>
      <c r="J1193" s="217"/>
      <c r="K1193" s="217"/>
      <c r="L1193" s="222"/>
      <c r="M1193" s="223"/>
      <c r="N1193" s="224"/>
      <c r="O1193" s="224"/>
      <c r="P1193" s="224"/>
      <c r="Q1193" s="224"/>
      <c r="R1193" s="224"/>
      <c r="S1193" s="224"/>
      <c r="T1193" s="225"/>
      <c r="AT1193" s="226" t="s">
        <v>172</v>
      </c>
      <c r="AU1193" s="226" t="s">
        <v>89</v>
      </c>
      <c r="AV1193" s="15" t="s">
        <v>168</v>
      </c>
      <c r="AW1193" s="15" t="s">
        <v>40</v>
      </c>
      <c r="AX1193" s="15" t="s">
        <v>87</v>
      </c>
      <c r="AY1193" s="226" t="s">
        <v>160</v>
      </c>
    </row>
    <row r="1194" spans="1:65" s="2" customFormat="1" ht="16.5" customHeight="1">
      <c r="A1194" s="37"/>
      <c r="B1194" s="38"/>
      <c r="C1194" s="176" t="s">
        <v>1695</v>
      </c>
      <c r="D1194" s="176" t="s">
        <v>163</v>
      </c>
      <c r="E1194" s="177" t="s">
        <v>1696</v>
      </c>
      <c r="F1194" s="178" t="s">
        <v>1697</v>
      </c>
      <c r="G1194" s="179" t="s">
        <v>199</v>
      </c>
      <c r="H1194" s="180">
        <v>49.096</v>
      </c>
      <c r="I1194" s="181"/>
      <c r="J1194" s="182">
        <f>ROUND(I1194*H1194,2)</f>
        <v>0</v>
      </c>
      <c r="K1194" s="178" t="s">
        <v>167</v>
      </c>
      <c r="L1194" s="42"/>
      <c r="M1194" s="183" t="s">
        <v>32</v>
      </c>
      <c r="N1194" s="184" t="s">
        <v>50</v>
      </c>
      <c r="O1194" s="67"/>
      <c r="P1194" s="185">
        <f>O1194*H1194</f>
        <v>0</v>
      </c>
      <c r="Q1194" s="185">
        <v>0.00012</v>
      </c>
      <c r="R1194" s="185">
        <f>Q1194*H1194</f>
        <v>0.00589152</v>
      </c>
      <c r="S1194" s="185">
        <v>0</v>
      </c>
      <c r="T1194" s="186">
        <f>S1194*H1194</f>
        <v>0</v>
      </c>
      <c r="U1194" s="37"/>
      <c r="V1194" s="37"/>
      <c r="W1194" s="37"/>
      <c r="X1194" s="37"/>
      <c r="Y1194" s="37"/>
      <c r="Z1194" s="37"/>
      <c r="AA1194" s="37"/>
      <c r="AB1194" s="37"/>
      <c r="AC1194" s="37"/>
      <c r="AD1194" s="37"/>
      <c r="AE1194" s="37"/>
      <c r="AR1194" s="187" t="s">
        <v>308</v>
      </c>
      <c r="AT1194" s="187" t="s">
        <v>163</v>
      </c>
      <c r="AU1194" s="187" t="s">
        <v>89</v>
      </c>
      <c r="AY1194" s="19" t="s">
        <v>160</v>
      </c>
      <c r="BE1194" s="188">
        <f>IF(N1194="základní",J1194,0)</f>
        <v>0</v>
      </c>
      <c r="BF1194" s="188">
        <f>IF(N1194="snížená",J1194,0)</f>
        <v>0</v>
      </c>
      <c r="BG1194" s="188">
        <f>IF(N1194="zákl. přenesená",J1194,0)</f>
        <v>0</v>
      </c>
      <c r="BH1194" s="188">
        <f>IF(N1194="sníž. přenesená",J1194,0)</f>
        <v>0</v>
      </c>
      <c r="BI1194" s="188">
        <f>IF(N1194="nulová",J1194,0)</f>
        <v>0</v>
      </c>
      <c r="BJ1194" s="19" t="s">
        <v>87</v>
      </c>
      <c r="BK1194" s="188">
        <f>ROUND(I1194*H1194,2)</f>
        <v>0</v>
      </c>
      <c r="BL1194" s="19" t="s">
        <v>308</v>
      </c>
      <c r="BM1194" s="187" t="s">
        <v>1698</v>
      </c>
    </row>
    <row r="1195" spans="1:47" s="2" customFormat="1" ht="11.25">
      <c r="A1195" s="37"/>
      <c r="B1195" s="38"/>
      <c r="C1195" s="39"/>
      <c r="D1195" s="189" t="s">
        <v>170</v>
      </c>
      <c r="E1195" s="39"/>
      <c r="F1195" s="190" t="s">
        <v>1699</v>
      </c>
      <c r="G1195" s="39"/>
      <c r="H1195" s="39"/>
      <c r="I1195" s="191"/>
      <c r="J1195" s="39"/>
      <c r="K1195" s="39"/>
      <c r="L1195" s="42"/>
      <c r="M1195" s="192"/>
      <c r="N1195" s="193"/>
      <c r="O1195" s="67"/>
      <c r="P1195" s="67"/>
      <c r="Q1195" s="67"/>
      <c r="R1195" s="67"/>
      <c r="S1195" s="67"/>
      <c r="T1195" s="68"/>
      <c r="U1195" s="37"/>
      <c r="V1195" s="37"/>
      <c r="W1195" s="37"/>
      <c r="X1195" s="37"/>
      <c r="Y1195" s="37"/>
      <c r="Z1195" s="37"/>
      <c r="AA1195" s="37"/>
      <c r="AB1195" s="37"/>
      <c r="AC1195" s="37"/>
      <c r="AD1195" s="37"/>
      <c r="AE1195" s="37"/>
      <c r="AT1195" s="19" t="s">
        <v>170</v>
      </c>
      <c r="AU1195" s="19" t="s">
        <v>89</v>
      </c>
    </row>
    <row r="1196" spans="2:51" s="13" customFormat="1" ht="11.25">
      <c r="B1196" s="194"/>
      <c r="C1196" s="195"/>
      <c r="D1196" s="196" t="s">
        <v>172</v>
      </c>
      <c r="E1196" s="197" t="s">
        <v>32</v>
      </c>
      <c r="F1196" s="198" t="s">
        <v>1690</v>
      </c>
      <c r="G1196" s="195"/>
      <c r="H1196" s="197" t="s">
        <v>32</v>
      </c>
      <c r="I1196" s="199"/>
      <c r="J1196" s="195"/>
      <c r="K1196" s="195"/>
      <c r="L1196" s="200"/>
      <c r="M1196" s="201"/>
      <c r="N1196" s="202"/>
      <c r="O1196" s="202"/>
      <c r="P1196" s="202"/>
      <c r="Q1196" s="202"/>
      <c r="R1196" s="202"/>
      <c r="S1196" s="202"/>
      <c r="T1196" s="203"/>
      <c r="AT1196" s="204" t="s">
        <v>172</v>
      </c>
      <c r="AU1196" s="204" t="s">
        <v>89</v>
      </c>
      <c r="AV1196" s="13" t="s">
        <v>87</v>
      </c>
      <c r="AW1196" s="13" t="s">
        <v>40</v>
      </c>
      <c r="AX1196" s="13" t="s">
        <v>79</v>
      </c>
      <c r="AY1196" s="204" t="s">
        <v>160</v>
      </c>
    </row>
    <row r="1197" spans="2:51" s="14" customFormat="1" ht="11.25">
      <c r="B1197" s="205"/>
      <c r="C1197" s="206"/>
      <c r="D1197" s="196" t="s">
        <v>172</v>
      </c>
      <c r="E1197" s="207" t="s">
        <v>32</v>
      </c>
      <c r="F1197" s="208" t="s">
        <v>1691</v>
      </c>
      <c r="G1197" s="206"/>
      <c r="H1197" s="209">
        <v>6</v>
      </c>
      <c r="I1197" s="210"/>
      <c r="J1197" s="206"/>
      <c r="K1197" s="206"/>
      <c r="L1197" s="211"/>
      <c r="M1197" s="212"/>
      <c r="N1197" s="213"/>
      <c r="O1197" s="213"/>
      <c r="P1197" s="213"/>
      <c r="Q1197" s="213"/>
      <c r="R1197" s="213"/>
      <c r="S1197" s="213"/>
      <c r="T1197" s="214"/>
      <c r="AT1197" s="215" t="s">
        <v>172</v>
      </c>
      <c r="AU1197" s="215" t="s">
        <v>89</v>
      </c>
      <c r="AV1197" s="14" t="s">
        <v>89</v>
      </c>
      <c r="AW1197" s="14" t="s">
        <v>40</v>
      </c>
      <c r="AX1197" s="14" t="s">
        <v>79</v>
      </c>
      <c r="AY1197" s="215" t="s">
        <v>160</v>
      </c>
    </row>
    <row r="1198" spans="2:51" s="14" customFormat="1" ht="11.25">
      <c r="B1198" s="205"/>
      <c r="C1198" s="206"/>
      <c r="D1198" s="196" t="s">
        <v>172</v>
      </c>
      <c r="E1198" s="207" t="s">
        <v>32</v>
      </c>
      <c r="F1198" s="208" t="s">
        <v>1692</v>
      </c>
      <c r="G1198" s="206"/>
      <c r="H1198" s="209">
        <v>1.517</v>
      </c>
      <c r="I1198" s="210"/>
      <c r="J1198" s="206"/>
      <c r="K1198" s="206"/>
      <c r="L1198" s="211"/>
      <c r="M1198" s="212"/>
      <c r="N1198" s="213"/>
      <c r="O1198" s="213"/>
      <c r="P1198" s="213"/>
      <c r="Q1198" s="213"/>
      <c r="R1198" s="213"/>
      <c r="S1198" s="213"/>
      <c r="T1198" s="214"/>
      <c r="AT1198" s="215" t="s">
        <v>172</v>
      </c>
      <c r="AU1198" s="215" t="s">
        <v>89</v>
      </c>
      <c r="AV1198" s="14" t="s">
        <v>89</v>
      </c>
      <c r="AW1198" s="14" t="s">
        <v>40</v>
      </c>
      <c r="AX1198" s="14" t="s">
        <v>79</v>
      </c>
      <c r="AY1198" s="215" t="s">
        <v>160</v>
      </c>
    </row>
    <row r="1199" spans="2:51" s="14" customFormat="1" ht="11.25">
      <c r="B1199" s="205"/>
      <c r="C1199" s="206"/>
      <c r="D1199" s="196" t="s">
        <v>172</v>
      </c>
      <c r="E1199" s="207" t="s">
        <v>32</v>
      </c>
      <c r="F1199" s="208" t="s">
        <v>1693</v>
      </c>
      <c r="G1199" s="206"/>
      <c r="H1199" s="209">
        <v>19.086</v>
      </c>
      <c r="I1199" s="210"/>
      <c r="J1199" s="206"/>
      <c r="K1199" s="206"/>
      <c r="L1199" s="211"/>
      <c r="M1199" s="212"/>
      <c r="N1199" s="213"/>
      <c r="O1199" s="213"/>
      <c r="P1199" s="213"/>
      <c r="Q1199" s="213"/>
      <c r="R1199" s="213"/>
      <c r="S1199" s="213"/>
      <c r="T1199" s="214"/>
      <c r="AT1199" s="215" t="s">
        <v>172</v>
      </c>
      <c r="AU1199" s="215" t="s">
        <v>89</v>
      </c>
      <c r="AV1199" s="14" t="s">
        <v>89</v>
      </c>
      <c r="AW1199" s="14" t="s">
        <v>40</v>
      </c>
      <c r="AX1199" s="14" t="s">
        <v>79</v>
      </c>
      <c r="AY1199" s="215" t="s">
        <v>160</v>
      </c>
    </row>
    <row r="1200" spans="2:51" s="14" customFormat="1" ht="11.25">
      <c r="B1200" s="205"/>
      <c r="C1200" s="206"/>
      <c r="D1200" s="196" t="s">
        <v>172</v>
      </c>
      <c r="E1200" s="207" t="s">
        <v>32</v>
      </c>
      <c r="F1200" s="208" t="s">
        <v>1694</v>
      </c>
      <c r="G1200" s="206"/>
      <c r="H1200" s="209">
        <v>22.493</v>
      </c>
      <c r="I1200" s="210"/>
      <c r="J1200" s="206"/>
      <c r="K1200" s="206"/>
      <c r="L1200" s="211"/>
      <c r="M1200" s="212"/>
      <c r="N1200" s="213"/>
      <c r="O1200" s="213"/>
      <c r="P1200" s="213"/>
      <c r="Q1200" s="213"/>
      <c r="R1200" s="213"/>
      <c r="S1200" s="213"/>
      <c r="T1200" s="214"/>
      <c r="AT1200" s="215" t="s">
        <v>172</v>
      </c>
      <c r="AU1200" s="215" t="s">
        <v>89</v>
      </c>
      <c r="AV1200" s="14" t="s">
        <v>89</v>
      </c>
      <c r="AW1200" s="14" t="s">
        <v>40</v>
      </c>
      <c r="AX1200" s="14" t="s">
        <v>79</v>
      </c>
      <c r="AY1200" s="215" t="s">
        <v>160</v>
      </c>
    </row>
    <row r="1201" spans="2:51" s="15" customFormat="1" ht="11.25">
      <c r="B1201" s="216"/>
      <c r="C1201" s="217"/>
      <c r="D1201" s="196" t="s">
        <v>172</v>
      </c>
      <c r="E1201" s="218" t="s">
        <v>32</v>
      </c>
      <c r="F1201" s="219" t="s">
        <v>177</v>
      </c>
      <c r="G1201" s="217"/>
      <c r="H1201" s="220">
        <v>49.096</v>
      </c>
      <c r="I1201" s="221"/>
      <c r="J1201" s="217"/>
      <c r="K1201" s="217"/>
      <c r="L1201" s="222"/>
      <c r="M1201" s="223"/>
      <c r="N1201" s="224"/>
      <c r="O1201" s="224"/>
      <c r="P1201" s="224"/>
      <c r="Q1201" s="224"/>
      <c r="R1201" s="224"/>
      <c r="S1201" s="224"/>
      <c r="T1201" s="225"/>
      <c r="AT1201" s="226" t="s">
        <v>172</v>
      </c>
      <c r="AU1201" s="226" t="s">
        <v>89</v>
      </c>
      <c r="AV1201" s="15" t="s">
        <v>168</v>
      </c>
      <c r="AW1201" s="15" t="s">
        <v>40</v>
      </c>
      <c r="AX1201" s="15" t="s">
        <v>87</v>
      </c>
      <c r="AY1201" s="226" t="s">
        <v>160</v>
      </c>
    </row>
    <row r="1202" spans="1:65" s="2" customFormat="1" ht="16.5" customHeight="1">
      <c r="A1202" s="37"/>
      <c r="B1202" s="38"/>
      <c r="C1202" s="176" t="s">
        <v>1700</v>
      </c>
      <c r="D1202" s="176" t="s">
        <v>163</v>
      </c>
      <c r="E1202" s="177" t="s">
        <v>1701</v>
      </c>
      <c r="F1202" s="178" t="s">
        <v>1702</v>
      </c>
      <c r="G1202" s="179" t="s">
        <v>199</v>
      </c>
      <c r="H1202" s="180">
        <v>49.096</v>
      </c>
      <c r="I1202" s="181"/>
      <c r="J1202" s="182">
        <f>ROUND(I1202*H1202,2)</f>
        <v>0</v>
      </c>
      <c r="K1202" s="178" t="s">
        <v>167</v>
      </c>
      <c r="L1202" s="42"/>
      <c r="M1202" s="183" t="s">
        <v>32</v>
      </c>
      <c r="N1202" s="184" t="s">
        <v>50</v>
      </c>
      <c r="O1202" s="67"/>
      <c r="P1202" s="185">
        <f>O1202*H1202</f>
        <v>0</v>
      </c>
      <c r="Q1202" s="185">
        <v>0.00012</v>
      </c>
      <c r="R1202" s="185">
        <f>Q1202*H1202</f>
        <v>0.00589152</v>
      </c>
      <c r="S1202" s="185">
        <v>0</v>
      </c>
      <c r="T1202" s="186">
        <f>S1202*H1202</f>
        <v>0</v>
      </c>
      <c r="U1202" s="37"/>
      <c r="V1202" s="37"/>
      <c r="W1202" s="37"/>
      <c r="X1202" s="37"/>
      <c r="Y1202" s="37"/>
      <c r="Z1202" s="37"/>
      <c r="AA1202" s="37"/>
      <c r="AB1202" s="37"/>
      <c r="AC1202" s="37"/>
      <c r="AD1202" s="37"/>
      <c r="AE1202" s="37"/>
      <c r="AR1202" s="187" t="s">
        <v>308</v>
      </c>
      <c r="AT1202" s="187" t="s">
        <v>163</v>
      </c>
      <c r="AU1202" s="187" t="s">
        <v>89</v>
      </c>
      <c r="AY1202" s="19" t="s">
        <v>160</v>
      </c>
      <c r="BE1202" s="188">
        <f>IF(N1202="základní",J1202,0)</f>
        <v>0</v>
      </c>
      <c r="BF1202" s="188">
        <f>IF(N1202="snížená",J1202,0)</f>
        <v>0</v>
      </c>
      <c r="BG1202" s="188">
        <f>IF(N1202="zákl. přenesená",J1202,0)</f>
        <v>0</v>
      </c>
      <c r="BH1202" s="188">
        <f>IF(N1202="sníž. přenesená",J1202,0)</f>
        <v>0</v>
      </c>
      <c r="BI1202" s="188">
        <f>IF(N1202="nulová",J1202,0)</f>
        <v>0</v>
      </c>
      <c r="BJ1202" s="19" t="s">
        <v>87</v>
      </c>
      <c r="BK1202" s="188">
        <f>ROUND(I1202*H1202,2)</f>
        <v>0</v>
      </c>
      <c r="BL1202" s="19" t="s">
        <v>308</v>
      </c>
      <c r="BM1202" s="187" t="s">
        <v>1703</v>
      </c>
    </row>
    <row r="1203" spans="1:47" s="2" customFormat="1" ht="11.25">
      <c r="A1203" s="37"/>
      <c r="B1203" s="38"/>
      <c r="C1203" s="39"/>
      <c r="D1203" s="189" t="s">
        <v>170</v>
      </c>
      <c r="E1203" s="39"/>
      <c r="F1203" s="190" t="s">
        <v>1704</v>
      </c>
      <c r="G1203" s="39"/>
      <c r="H1203" s="39"/>
      <c r="I1203" s="191"/>
      <c r="J1203" s="39"/>
      <c r="K1203" s="39"/>
      <c r="L1203" s="42"/>
      <c r="M1203" s="192"/>
      <c r="N1203" s="193"/>
      <c r="O1203" s="67"/>
      <c r="P1203" s="67"/>
      <c r="Q1203" s="67"/>
      <c r="R1203" s="67"/>
      <c r="S1203" s="67"/>
      <c r="T1203" s="68"/>
      <c r="U1203" s="37"/>
      <c r="V1203" s="37"/>
      <c r="W1203" s="37"/>
      <c r="X1203" s="37"/>
      <c r="Y1203" s="37"/>
      <c r="Z1203" s="37"/>
      <c r="AA1203" s="37"/>
      <c r="AB1203" s="37"/>
      <c r="AC1203" s="37"/>
      <c r="AD1203" s="37"/>
      <c r="AE1203" s="37"/>
      <c r="AT1203" s="19" t="s">
        <v>170</v>
      </c>
      <c r="AU1203" s="19" t="s">
        <v>89</v>
      </c>
    </row>
    <row r="1204" spans="2:51" s="13" customFormat="1" ht="11.25">
      <c r="B1204" s="194"/>
      <c r="C1204" s="195"/>
      <c r="D1204" s="196" t="s">
        <v>172</v>
      </c>
      <c r="E1204" s="197" t="s">
        <v>32</v>
      </c>
      <c r="F1204" s="198" t="s">
        <v>1690</v>
      </c>
      <c r="G1204" s="195"/>
      <c r="H1204" s="197" t="s">
        <v>32</v>
      </c>
      <c r="I1204" s="199"/>
      <c r="J1204" s="195"/>
      <c r="K1204" s="195"/>
      <c r="L1204" s="200"/>
      <c r="M1204" s="201"/>
      <c r="N1204" s="202"/>
      <c r="O1204" s="202"/>
      <c r="P1204" s="202"/>
      <c r="Q1204" s="202"/>
      <c r="R1204" s="202"/>
      <c r="S1204" s="202"/>
      <c r="T1204" s="203"/>
      <c r="AT1204" s="204" t="s">
        <v>172</v>
      </c>
      <c r="AU1204" s="204" t="s">
        <v>89</v>
      </c>
      <c r="AV1204" s="13" t="s">
        <v>87</v>
      </c>
      <c r="AW1204" s="13" t="s">
        <v>40</v>
      </c>
      <c r="AX1204" s="13" t="s">
        <v>79</v>
      </c>
      <c r="AY1204" s="204" t="s">
        <v>160</v>
      </c>
    </row>
    <row r="1205" spans="2:51" s="14" customFormat="1" ht="11.25">
      <c r="B1205" s="205"/>
      <c r="C1205" s="206"/>
      <c r="D1205" s="196" t="s">
        <v>172</v>
      </c>
      <c r="E1205" s="207" t="s">
        <v>32</v>
      </c>
      <c r="F1205" s="208" t="s">
        <v>1691</v>
      </c>
      <c r="G1205" s="206"/>
      <c r="H1205" s="209">
        <v>6</v>
      </c>
      <c r="I1205" s="210"/>
      <c r="J1205" s="206"/>
      <c r="K1205" s="206"/>
      <c r="L1205" s="211"/>
      <c r="M1205" s="212"/>
      <c r="N1205" s="213"/>
      <c r="O1205" s="213"/>
      <c r="P1205" s="213"/>
      <c r="Q1205" s="213"/>
      <c r="R1205" s="213"/>
      <c r="S1205" s="213"/>
      <c r="T1205" s="214"/>
      <c r="AT1205" s="215" t="s">
        <v>172</v>
      </c>
      <c r="AU1205" s="215" t="s">
        <v>89</v>
      </c>
      <c r="AV1205" s="14" t="s">
        <v>89</v>
      </c>
      <c r="AW1205" s="14" t="s">
        <v>40</v>
      </c>
      <c r="AX1205" s="14" t="s">
        <v>79</v>
      </c>
      <c r="AY1205" s="215" t="s">
        <v>160</v>
      </c>
    </row>
    <row r="1206" spans="2:51" s="14" customFormat="1" ht="11.25">
      <c r="B1206" s="205"/>
      <c r="C1206" s="206"/>
      <c r="D1206" s="196" t="s">
        <v>172</v>
      </c>
      <c r="E1206" s="207" t="s">
        <v>32</v>
      </c>
      <c r="F1206" s="208" t="s">
        <v>1692</v>
      </c>
      <c r="G1206" s="206"/>
      <c r="H1206" s="209">
        <v>1.517</v>
      </c>
      <c r="I1206" s="210"/>
      <c r="J1206" s="206"/>
      <c r="K1206" s="206"/>
      <c r="L1206" s="211"/>
      <c r="M1206" s="212"/>
      <c r="N1206" s="213"/>
      <c r="O1206" s="213"/>
      <c r="P1206" s="213"/>
      <c r="Q1206" s="213"/>
      <c r="R1206" s="213"/>
      <c r="S1206" s="213"/>
      <c r="T1206" s="214"/>
      <c r="AT1206" s="215" t="s">
        <v>172</v>
      </c>
      <c r="AU1206" s="215" t="s">
        <v>89</v>
      </c>
      <c r="AV1206" s="14" t="s">
        <v>89</v>
      </c>
      <c r="AW1206" s="14" t="s">
        <v>40</v>
      </c>
      <c r="AX1206" s="14" t="s">
        <v>79</v>
      </c>
      <c r="AY1206" s="215" t="s">
        <v>160</v>
      </c>
    </row>
    <row r="1207" spans="2:51" s="14" customFormat="1" ht="11.25">
      <c r="B1207" s="205"/>
      <c r="C1207" s="206"/>
      <c r="D1207" s="196" t="s">
        <v>172</v>
      </c>
      <c r="E1207" s="207" t="s">
        <v>32</v>
      </c>
      <c r="F1207" s="208" t="s">
        <v>1693</v>
      </c>
      <c r="G1207" s="206"/>
      <c r="H1207" s="209">
        <v>19.086</v>
      </c>
      <c r="I1207" s="210"/>
      <c r="J1207" s="206"/>
      <c r="K1207" s="206"/>
      <c r="L1207" s="211"/>
      <c r="M1207" s="212"/>
      <c r="N1207" s="213"/>
      <c r="O1207" s="213"/>
      <c r="P1207" s="213"/>
      <c r="Q1207" s="213"/>
      <c r="R1207" s="213"/>
      <c r="S1207" s="213"/>
      <c r="T1207" s="214"/>
      <c r="AT1207" s="215" t="s">
        <v>172</v>
      </c>
      <c r="AU1207" s="215" t="s">
        <v>89</v>
      </c>
      <c r="AV1207" s="14" t="s">
        <v>89</v>
      </c>
      <c r="AW1207" s="14" t="s">
        <v>40</v>
      </c>
      <c r="AX1207" s="14" t="s">
        <v>79</v>
      </c>
      <c r="AY1207" s="215" t="s">
        <v>160</v>
      </c>
    </row>
    <row r="1208" spans="2:51" s="14" customFormat="1" ht="11.25">
      <c r="B1208" s="205"/>
      <c r="C1208" s="206"/>
      <c r="D1208" s="196" t="s">
        <v>172</v>
      </c>
      <c r="E1208" s="207" t="s">
        <v>32</v>
      </c>
      <c r="F1208" s="208" t="s">
        <v>1694</v>
      </c>
      <c r="G1208" s="206"/>
      <c r="H1208" s="209">
        <v>22.493</v>
      </c>
      <c r="I1208" s="210"/>
      <c r="J1208" s="206"/>
      <c r="K1208" s="206"/>
      <c r="L1208" s="211"/>
      <c r="M1208" s="212"/>
      <c r="N1208" s="213"/>
      <c r="O1208" s="213"/>
      <c r="P1208" s="213"/>
      <c r="Q1208" s="213"/>
      <c r="R1208" s="213"/>
      <c r="S1208" s="213"/>
      <c r="T1208" s="214"/>
      <c r="AT1208" s="215" t="s">
        <v>172</v>
      </c>
      <c r="AU1208" s="215" t="s">
        <v>89</v>
      </c>
      <c r="AV1208" s="14" t="s">
        <v>89</v>
      </c>
      <c r="AW1208" s="14" t="s">
        <v>40</v>
      </c>
      <c r="AX1208" s="14" t="s">
        <v>79</v>
      </c>
      <c r="AY1208" s="215" t="s">
        <v>160</v>
      </c>
    </row>
    <row r="1209" spans="2:51" s="15" customFormat="1" ht="11.25">
      <c r="B1209" s="216"/>
      <c r="C1209" s="217"/>
      <c r="D1209" s="196" t="s">
        <v>172</v>
      </c>
      <c r="E1209" s="218" t="s">
        <v>32</v>
      </c>
      <c r="F1209" s="219" t="s">
        <v>177</v>
      </c>
      <c r="G1209" s="217"/>
      <c r="H1209" s="220">
        <v>49.096</v>
      </c>
      <c r="I1209" s="221"/>
      <c r="J1209" s="217"/>
      <c r="K1209" s="217"/>
      <c r="L1209" s="222"/>
      <c r="M1209" s="223"/>
      <c r="N1209" s="224"/>
      <c r="O1209" s="224"/>
      <c r="P1209" s="224"/>
      <c r="Q1209" s="224"/>
      <c r="R1209" s="224"/>
      <c r="S1209" s="224"/>
      <c r="T1209" s="225"/>
      <c r="AT1209" s="226" t="s">
        <v>172</v>
      </c>
      <c r="AU1209" s="226" t="s">
        <v>89</v>
      </c>
      <c r="AV1209" s="15" t="s">
        <v>168</v>
      </c>
      <c r="AW1209" s="15" t="s">
        <v>40</v>
      </c>
      <c r="AX1209" s="15" t="s">
        <v>87</v>
      </c>
      <c r="AY1209" s="226" t="s">
        <v>160</v>
      </c>
    </row>
    <row r="1210" spans="2:63" s="12" customFormat="1" ht="22.9" customHeight="1">
      <c r="B1210" s="160"/>
      <c r="C1210" s="161"/>
      <c r="D1210" s="162" t="s">
        <v>78</v>
      </c>
      <c r="E1210" s="174" t="s">
        <v>1705</v>
      </c>
      <c r="F1210" s="174" t="s">
        <v>1706</v>
      </c>
      <c r="G1210" s="161"/>
      <c r="H1210" s="161"/>
      <c r="I1210" s="164"/>
      <c r="J1210" s="175">
        <f>BK1210</f>
        <v>0</v>
      </c>
      <c r="K1210" s="161"/>
      <c r="L1210" s="166"/>
      <c r="M1210" s="167"/>
      <c r="N1210" s="168"/>
      <c r="O1210" s="168"/>
      <c r="P1210" s="169">
        <f>SUM(P1211:P1245)</f>
        <v>0</v>
      </c>
      <c r="Q1210" s="168"/>
      <c r="R1210" s="169">
        <f>SUM(R1211:R1245)</f>
        <v>0.8302959000000001</v>
      </c>
      <c r="S1210" s="168"/>
      <c r="T1210" s="170">
        <f>SUM(T1211:T1245)</f>
        <v>0.07169556</v>
      </c>
      <c r="AR1210" s="171" t="s">
        <v>89</v>
      </c>
      <c r="AT1210" s="172" t="s">
        <v>78</v>
      </c>
      <c r="AU1210" s="172" t="s">
        <v>87</v>
      </c>
      <c r="AY1210" s="171" t="s">
        <v>160</v>
      </c>
      <c r="BK1210" s="173">
        <f>SUM(BK1211:BK1245)</f>
        <v>0</v>
      </c>
    </row>
    <row r="1211" spans="1:65" s="2" customFormat="1" ht="16.5" customHeight="1">
      <c r="A1211" s="37"/>
      <c r="B1211" s="38"/>
      <c r="C1211" s="176" t="s">
        <v>1707</v>
      </c>
      <c r="D1211" s="176" t="s">
        <v>163</v>
      </c>
      <c r="E1211" s="177" t="s">
        <v>1708</v>
      </c>
      <c r="F1211" s="178" t="s">
        <v>1709</v>
      </c>
      <c r="G1211" s="179" t="s">
        <v>199</v>
      </c>
      <c r="H1211" s="180">
        <v>231.276</v>
      </c>
      <c r="I1211" s="181"/>
      <c r="J1211" s="182">
        <f>ROUND(I1211*H1211,2)</f>
        <v>0</v>
      </c>
      <c r="K1211" s="178" t="s">
        <v>167</v>
      </c>
      <c r="L1211" s="42"/>
      <c r="M1211" s="183" t="s">
        <v>32</v>
      </c>
      <c r="N1211" s="184" t="s">
        <v>50</v>
      </c>
      <c r="O1211" s="67"/>
      <c r="P1211" s="185">
        <f>O1211*H1211</f>
        <v>0</v>
      </c>
      <c r="Q1211" s="185">
        <v>0.001</v>
      </c>
      <c r="R1211" s="185">
        <f>Q1211*H1211</f>
        <v>0.231276</v>
      </c>
      <c r="S1211" s="185">
        <v>0.00031</v>
      </c>
      <c r="T1211" s="186">
        <f>S1211*H1211</f>
        <v>0.07169556</v>
      </c>
      <c r="U1211" s="37"/>
      <c r="V1211" s="37"/>
      <c r="W1211" s="37"/>
      <c r="X1211" s="37"/>
      <c r="Y1211" s="37"/>
      <c r="Z1211" s="37"/>
      <c r="AA1211" s="37"/>
      <c r="AB1211" s="37"/>
      <c r="AC1211" s="37"/>
      <c r="AD1211" s="37"/>
      <c r="AE1211" s="37"/>
      <c r="AR1211" s="187" t="s">
        <v>308</v>
      </c>
      <c r="AT1211" s="187" t="s">
        <v>163</v>
      </c>
      <c r="AU1211" s="187" t="s">
        <v>89</v>
      </c>
      <c r="AY1211" s="19" t="s">
        <v>160</v>
      </c>
      <c r="BE1211" s="188">
        <f>IF(N1211="základní",J1211,0)</f>
        <v>0</v>
      </c>
      <c r="BF1211" s="188">
        <f>IF(N1211="snížená",J1211,0)</f>
        <v>0</v>
      </c>
      <c r="BG1211" s="188">
        <f>IF(N1211="zákl. přenesená",J1211,0)</f>
        <v>0</v>
      </c>
      <c r="BH1211" s="188">
        <f>IF(N1211="sníž. přenesená",J1211,0)</f>
        <v>0</v>
      </c>
      <c r="BI1211" s="188">
        <f>IF(N1211="nulová",J1211,0)</f>
        <v>0</v>
      </c>
      <c r="BJ1211" s="19" t="s">
        <v>87</v>
      </c>
      <c r="BK1211" s="188">
        <f>ROUND(I1211*H1211,2)</f>
        <v>0</v>
      </c>
      <c r="BL1211" s="19" t="s">
        <v>308</v>
      </c>
      <c r="BM1211" s="187" t="s">
        <v>1710</v>
      </c>
    </row>
    <row r="1212" spans="1:47" s="2" customFormat="1" ht="11.25">
      <c r="A1212" s="37"/>
      <c r="B1212" s="38"/>
      <c r="C1212" s="39"/>
      <c r="D1212" s="189" t="s">
        <v>170</v>
      </c>
      <c r="E1212" s="39"/>
      <c r="F1212" s="190" t="s">
        <v>1711</v>
      </c>
      <c r="G1212" s="39"/>
      <c r="H1212" s="39"/>
      <c r="I1212" s="191"/>
      <c r="J1212" s="39"/>
      <c r="K1212" s="39"/>
      <c r="L1212" s="42"/>
      <c r="M1212" s="192"/>
      <c r="N1212" s="193"/>
      <c r="O1212" s="67"/>
      <c r="P1212" s="67"/>
      <c r="Q1212" s="67"/>
      <c r="R1212" s="67"/>
      <c r="S1212" s="67"/>
      <c r="T1212" s="68"/>
      <c r="U1212" s="37"/>
      <c r="V1212" s="37"/>
      <c r="W1212" s="37"/>
      <c r="X1212" s="37"/>
      <c r="Y1212" s="37"/>
      <c r="Z1212" s="37"/>
      <c r="AA1212" s="37"/>
      <c r="AB1212" s="37"/>
      <c r="AC1212" s="37"/>
      <c r="AD1212" s="37"/>
      <c r="AE1212" s="37"/>
      <c r="AT1212" s="19" t="s">
        <v>170</v>
      </c>
      <c r="AU1212" s="19" t="s">
        <v>89</v>
      </c>
    </row>
    <row r="1213" spans="2:51" s="13" customFormat="1" ht="11.25">
      <c r="B1213" s="194"/>
      <c r="C1213" s="195"/>
      <c r="D1213" s="196" t="s">
        <v>172</v>
      </c>
      <c r="E1213" s="197" t="s">
        <v>32</v>
      </c>
      <c r="F1213" s="198" t="s">
        <v>1712</v>
      </c>
      <c r="G1213" s="195"/>
      <c r="H1213" s="197" t="s">
        <v>32</v>
      </c>
      <c r="I1213" s="199"/>
      <c r="J1213" s="195"/>
      <c r="K1213" s="195"/>
      <c r="L1213" s="200"/>
      <c r="M1213" s="201"/>
      <c r="N1213" s="202"/>
      <c r="O1213" s="202"/>
      <c r="P1213" s="202"/>
      <c r="Q1213" s="202"/>
      <c r="R1213" s="202"/>
      <c r="S1213" s="202"/>
      <c r="T1213" s="203"/>
      <c r="AT1213" s="204" t="s">
        <v>172</v>
      </c>
      <c r="AU1213" s="204" t="s">
        <v>89</v>
      </c>
      <c r="AV1213" s="13" t="s">
        <v>87</v>
      </c>
      <c r="AW1213" s="13" t="s">
        <v>40</v>
      </c>
      <c r="AX1213" s="13" t="s">
        <v>79</v>
      </c>
      <c r="AY1213" s="204" t="s">
        <v>160</v>
      </c>
    </row>
    <row r="1214" spans="2:51" s="14" customFormat="1" ht="11.25">
      <c r="B1214" s="205"/>
      <c r="C1214" s="206"/>
      <c r="D1214" s="196" t="s">
        <v>172</v>
      </c>
      <c r="E1214" s="207" t="s">
        <v>32</v>
      </c>
      <c r="F1214" s="208" t="s">
        <v>1713</v>
      </c>
      <c r="G1214" s="206"/>
      <c r="H1214" s="209">
        <v>365.976</v>
      </c>
      <c r="I1214" s="210"/>
      <c r="J1214" s="206"/>
      <c r="K1214" s="206"/>
      <c r="L1214" s="211"/>
      <c r="M1214" s="212"/>
      <c r="N1214" s="213"/>
      <c r="O1214" s="213"/>
      <c r="P1214" s="213"/>
      <c r="Q1214" s="213"/>
      <c r="R1214" s="213"/>
      <c r="S1214" s="213"/>
      <c r="T1214" s="214"/>
      <c r="AT1214" s="215" t="s">
        <v>172</v>
      </c>
      <c r="AU1214" s="215" t="s">
        <v>89</v>
      </c>
      <c r="AV1214" s="14" t="s">
        <v>89</v>
      </c>
      <c r="AW1214" s="14" t="s">
        <v>40</v>
      </c>
      <c r="AX1214" s="14" t="s">
        <v>79</v>
      </c>
      <c r="AY1214" s="215" t="s">
        <v>160</v>
      </c>
    </row>
    <row r="1215" spans="2:51" s="14" customFormat="1" ht="11.25">
      <c r="B1215" s="205"/>
      <c r="C1215" s="206"/>
      <c r="D1215" s="196" t="s">
        <v>172</v>
      </c>
      <c r="E1215" s="207" t="s">
        <v>32</v>
      </c>
      <c r="F1215" s="208" t="s">
        <v>1714</v>
      </c>
      <c r="G1215" s="206"/>
      <c r="H1215" s="209">
        <v>-134.7</v>
      </c>
      <c r="I1215" s="210"/>
      <c r="J1215" s="206"/>
      <c r="K1215" s="206"/>
      <c r="L1215" s="211"/>
      <c r="M1215" s="212"/>
      <c r="N1215" s="213"/>
      <c r="O1215" s="213"/>
      <c r="P1215" s="213"/>
      <c r="Q1215" s="213"/>
      <c r="R1215" s="213"/>
      <c r="S1215" s="213"/>
      <c r="T1215" s="214"/>
      <c r="AT1215" s="215" t="s">
        <v>172</v>
      </c>
      <c r="AU1215" s="215" t="s">
        <v>89</v>
      </c>
      <c r="AV1215" s="14" t="s">
        <v>89</v>
      </c>
      <c r="AW1215" s="14" t="s">
        <v>40</v>
      </c>
      <c r="AX1215" s="14" t="s">
        <v>79</v>
      </c>
      <c r="AY1215" s="215" t="s">
        <v>160</v>
      </c>
    </row>
    <row r="1216" spans="2:51" s="15" customFormat="1" ht="11.25">
      <c r="B1216" s="216"/>
      <c r="C1216" s="217"/>
      <c r="D1216" s="196" t="s">
        <v>172</v>
      </c>
      <c r="E1216" s="218" t="s">
        <v>32</v>
      </c>
      <c r="F1216" s="219" t="s">
        <v>177</v>
      </c>
      <c r="G1216" s="217"/>
      <c r="H1216" s="220">
        <v>231.276</v>
      </c>
      <c r="I1216" s="221"/>
      <c r="J1216" s="217"/>
      <c r="K1216" s="217"/>
      <c r="L1216" s="222"/>
      <c r="M1216" s="223"/>
      <c r="N1216" s="224"/>
      <c r="O1216" s="224"/>
      <c r="P1216" s="224"/>
      <c r="Q1216" s="224"/>
      <c r="R1216" s="224"/>
      <c r="S1216" s="224"/>
      <c r="T1216" s="225"/>
      <c r="AT1216" s="226" t="s">
        <v>172</v>
      </c>
      <c r="AU1216" s="226" t="s">
        <v>89</v>
      </c>
      <c r="AV1216" s="15" t="s">
        <v>168</v>
      </c>
      <c r="AW1216" s="15" t="s">
        <v>40</v>
      </c>
      <c r="AX1216" s="15" t="s">
        <v>87</v>
      </c>
      <c r="AY1216" s="226" t="s">
        <v>160</v>
      </c>
    </row>
    <row r="1217" spans="1:65" s="2" customFormat="1" ht="16.5" customHeight="1">
      <c r="A1217" s="37"/>
      <c r="B1217" s="38"/>
      <c r="C1217" s="176" t="s">
        <v>1715</v>
      </c>
      <c r="D1217" s="176" t="s">
        <v>163</v>
      </c>
      <c r="E1217" s="177" t="s">
        <v>1716</v>
      </c>
      <c r="F1217" s="178" t="s">
        <v>1717</v>
      </c>
      <c r="G1217" s="179" t="s">
        <v>199</v>
      </c>
      <c r="H1217" s="180">
        <v>1227.552</v>
      </c>
      <c r="I1217" s="181"/>
      <c r="J1217" s="182">
        <f>ROUND(I1217*H1217,2)</f>
        <v>0</v>
      </c>
      <c r="K1217" s="178" t="s">
        <v>484</v>
      </c>
      <c r="L1217" s="42"/>
      <c r="M1217" s="183" t="s">
        <v>32</v>
      </c>
      <c r="N1217" s="184" t="s">
        <v>50</v>
      </c>
      <c r="O1217" s="67"/>
      <c r="P1217" s="185">
        <f>O1217*H1217</f>
        <v>0</v>
      </c>
      <c r="Q1217" s="185">
        <v>0.00017</v>
      </c>
      <c r="R1217" s="185">
        <f>Q1217*H1217</f>
        <v>0.20868384</v>
      </c>
      <c r="S1217" s="185">
        <v>0</v>
      </c>
      <c r="T1217" s="186">
        <f>S1217*H1217</f>
        <v>0</v>
      </c>
      <c r="U1217" s="37"/>
      <c r="V1217" s="37"/>
      <c r="W1217" s="37"/>
      <c r="X1217" s="37"/>
      <c r="Y1217" s="37"/>
      <c r="Z1217" s="37"/>
      <c r="AA1217" s="37"/>
      <c r="AB1217" s="37"/>
      <c r="AC1217" s="37"/>
      <c r="AD1217" s="37"/>
      <c r="AE1217" s="37"/>
      <c r="AR1217" s="187" t="s">
        <v>308</v>
      </c>
      <c r="AT1217" s="187" t="s">
        <v>163</v>
      </c>
      <c r="AU1217" s="187" t="s">
        <v>89</v>
      </c>
      <c r="AY1217" s="19" t="s">
        <v>160</v>
      </c>
      <c r="BE1217" s="188">
        <f>IF(N1217="základní",J1217,0)</f>
        <v>0</v>
      </c>
      <c r="BF1217" s="188">
        <f>IF(N1217="snížená",J1217,0)</f>
        <v>0</v>
      </c>
      <c r="BG1217" s="188">
        <f>IF(N1217="zákl. přenesená",J1217,0)</f>
        <v>0</v>
      </c>
      <c r="BH1217" s="188">
        <f>IF(N1217="sníž. přenesená",J1217,0)</f>
        <v>0</v>
      </c>
      <c r="BI1217" s="188">
        <f>IF(N1217="nulová",J1217,0)</f>
        <v>0</v>
      </c>
      <c r="BJ1217" s="19" t="s">
        <v>87</v>
      </c>
      <c r="BK1217" s="188">
        <f>ROUND(I1217*H1217,2)</f>
        <v>0</v>
      </c>
      <c r="BL1217" s="19" t="s">
        <v>308</v>
      </c>
      <c r="BM1217" s="187" t="s">
        <v>1718</v>
      </c>
    </row>
    <row r="1218" spans="2:51" s="13" customFormat="1" ht="11.25">
      <c r="B1218" s="194"/>
      <c r="C1218" s="195"/>
      <c r="D1218" s="196" t="s">
        <v>172</v>
      </c>
      <c r="E1218" s="197" t="s">
        <v>32</v>
      </c>
      <c r="F1218" s="198" t="s">
        <v>1719</v>
      </c>
      <c r="G1218" s="195"/>
      <c r="H1218" s="197" t="s">
        <v>32</v>
      </c>
      <c r="I1218" s="199"/>
      <c r="J1218" s="195"/>
      <c r="K1218" s="195"/>
      <c r="L1218" s="200"/>
      <c r="M1218" s="201"/>
      <c r="N1218" s="202"/>
      <c r="O1218" s="202"/>
      <c r="P1218" s="202"/>
      <c r="Q1218" s="202"/>
      <c r="R1218" s="202"/>
      <c r="S1218" s="202"/>
      <c r="T1218" s="203"/>
      <c r="AT1218" s="204" t="s">
        <v>172</v>
      </c>
      <c r="AU1218" s="204" t="s">
        <v>89</v>
      </c>
      <c r="AV1218" s="13" t="s">
        <v>87</v>
      </c>
      <c r="AW1218" s="13" t="s">
        <v>40</v>
      </c>
      <c r="AX1218" s="13" t="s">
        <v>79</v>
      </c>
      <c r="AY1218" s="204" t="s">
        <v>160</v>
      </c>
    </row>
    <row r="1219" spans="2:51" s="14" customFormat="1" ht="11.25">
      <c r="B1219" s="205"/>
      <c r="C1219" s="206"/>
      <c r="D1219" s="196" t="s">
        <v>172</v>
      </c>
      <c r="E1219" s="207" t="s">
        <v>32</v>
      </c>
      <c r="F1219" s="208" t="s">
        <v>1720</v>
      </c>
      <c r="G1219" s="206"/>
      <c r="H1219" s="209">
        <v>1227.552</v>
      </c>
      <c r="I1219" s="210"/>
      <c r="J1219" s="206"/>
      <c r="K1219" s="206"/>
      <c r="L1219" s="211"/>
      <c r="M1219" s="212"/>
      <c r="N1219" s="213"/>
      <c r="O1219" s="213"/>
      <c r="P1219" s="213"/>
      <c r="Q1219" s="213"/>
      <c r="R1219" s="213"/>
      <c r="S1219" s="213"/>
      <c r="T1219" s="214"/>
      <c r="AT1219" s="215" t="s">
        <v>172</v>
      </c>
      <c r="AU1219" s="215" t="s">
        <v>89</v>
      </c>
      <c r="AV1219" s="14" t="s">
        <v>89</v>
      </c>
      <c r="AW1219" s="14" t="s">
        <v>40</v>
      </c>
      <c r="AX1219" s="14" t="s">
        <v>87</v>
      </c>
      <c r="AY1219" s="215" t="s">
        <v>160</v>
      </c>
    </row>
    <row r="1220" spans="1:65" s="2" customFormat="1" ht="24.2" customHeight="1">
      <c r="A1220" s="37"/>
      <c r="B1220" s="38"/>
      <c r="C1220" s="176" t="s">
        <v>1721</v>
      </c>
      <c r="D1220" s="176" t="s">
        <v>163</v>
      </c>
      <c r="E1220" s="177" t="s">
        <v>1722</v>
      </c>
      <c r="F1220" s="178" t="s">
        <v>1723</v>
      </c>
      <c r="G1220" s="179" t="s">
        <v>199</v>
      </c>
      <c r="H1220" s="180">
        <v>665.542</v>
      </c>
      <c r="I1220" s="181"/>
      <c r="J1220" s="182">
        <f>ROUND(I1220*H1220,2)</f>
        <v>0</v>
      </c>
      <c r="K1220" s="178" t="s">
        <v>167</v>
      </c>
      <c r="L1220" s="42"/>
      <c r="M1220" s="183" t="s">
        <v>32</v>
      </c>
      <c r="N1220" s="184" t="s">
        <v>50</v>
      </c>
      <c r="O1220" s="67"/>
      <c r="P1220" s="185">
        <f>O1220*H1220</f>
        <v>0</v>
      </c>
      <c r="Q1220" s="185">
        <v>0.00026</v>
      </c>
      <c r="R1220" s="185">
        <f>Q1220*H1220</f>
        <v>0.17304092</v>
      </c>
      <c r="S1220" s="185">
        <v>0</v>
      </c>
      <c r="T1220" s="186">
        <f>S1220*H1220</f>
        <v>0</v>
      </c>
      <c r="U1220" s="37"/>
      <c r="V1220" s="37"/>
      <c r="W1220" s="37"/>
      <c r="X1220" s="37"/>
      <c r="Y1220" s="37"/>
      <c r="Z1220" s="37"/>
      <c r="AA1220" s="37"/>
      <c r="AB1220" s="37"/>
      <c r="AC1220" s="37"/>
      <c r="AD1220" s="37"/>
      <c r="AE1220" s="37"/>
      <c r="AR1220" s="187" t="s">
        <v>308</v>
      </c>
      <c r="AT1220" s="187" t="s">
        <v>163</v>
      </c>
      <c r="AU1220" s="187" t="s">
        <v>89</v>
      </c>
      <c r="AY1220" s="19" t="s">
        <v>160</v>
      </c>
      <c r="BE1220" s="188">
        <f>IF(N1220="základní",J1220,0)</f>
        <v>0</v>
      </c>
      <c r="BF1220" s="188">
        <f>IF(N1220="snížená",J1220,0)</f>
        <v>0</v>
      </c>
      <c r="BG1220" s="188">
        <f>IF(N1220="zákl. přenesená",J1220,0)</f>
        <v>0</v>
      </c>
      <c r="BH1220" s="188">
        <f>IF(N1220="sníž. přenesená",J1220,0)</f>
        <v>0</v>
      </c>
      <c r="BI1220" s="188">
        <f>IF(N1220="nulová",J1220,0)</f>
        <v>0</v>
      </c>
      <c r="BJ1220" s="19" t="s">
        <v>87</v>
      </c>
      <c r="BK1220" s="188">
        <f>ROUND(I1220*H1220,2)</f>
        <v>0</v>
      </c>
      <c r="BL1220" s="19" t="s">
        <v>308</v>
      </c>
      <c r="BM1220" s="187" t="s">
        <v>1724</v>
      </c>
    </row>
    <row r="1221" spans="1:47" s="2" customFormat="1" ht="11.25">
      <c r="A1221" s="37"/>
      <c r="B1221" s="38"/>
      <c r="C1221" s="39"/>
      <c r="D1221" s="189" t="s">
        <v>170</v>
      </c>
      <c r="E1221" s="39"/>
      <c r="F1221" s="190" t="s">
        <v>1725</v>
      </c>
      <c r="G1221" s="39"/>
      <c r="H1221" s="39"/>
      <c r="I1221" s="191"/>
      <c r="J1221" s="39"/>
      <c r="K1221" s="39"/>
      <c r="L1221" s="42"/>
      <c r="M1221" s="192"/>
      <c r="N1221" s="193"/>
      <c r="O1221" s="67"/>
      <c r="P1221" s="67"/>
      <c r="Q1221" s="67"/>
      <c r="R1221" s="67"/>
      <c r="S1221" s="67"/>
      <c r="T1221" s="68"/>
      <c r="U1221" s="37"/>
      <c r="V1221" s="37"/>
      <c r="W1221" s="37"/>
      <c r="X1221" s="37"/>
      <c r="Y1221" s="37"/>
      <c r="Z1221" s="37"/>
      <c r="AA1221" s="37"/>
      <c r="AB1221" s="37"/>
      <c r="AC1221" s="37"/>
      <c r="AD1221" s="37"/>
      <c r="AE1221" s="37"/>
      <c r="AT1221" s="19" t="s">
        <v>170</v>
      </c>
      <c r="AU1221" s="19" t="s">
        <v>89</v>
      </c>
    </row>
    <row r="1222" spans="2:51" s="13" customFormat="1" ht="11.25">
      <c r="B1222" s="194"/>
      <c r="C1222" s="195"/>
      <c r="D1222" s="196" t="s">
        <v>172</v>
      </c>
      <c r="E1222" s="197" t="s">
        <v>32</v>
      </c>
      <c r="F1222" s="198" t="s">
        <v>1726</v>
      </c>
      <c r="G1222" s="195"/>
      <c r="H1222" s="197" t="s">
        <v>32</v>
      </c>
      <c r="I1222" s="199"/>
      <c r="J1222" s="195"/>
      <c r="K1222" s="195"/>
      <c r="L1222" s="200"/>
      <c r="M1222" s="201"/>
      <c r="N1222" s="202"/>
      <c r="O1222" s="202"/>
      <c r="P1222" s="202"/>
      <c r="Q1222" s="202"/>
      <c r="R1222" s="202"/>
      <c r="S1222" s="202"/>
      <c r="T1222" s="203"/>
      <c r="AT1222" s="204" t="s">
        <v>172</v>
      </c>
      <c r="AU1222" s="204" t="s">
        <v>89</v>
      </c>
      <c r="AV1222" s="13" t="s">
        <v>87</v>
      </c>
      <c r="AW1222" s="13" t="s">
        <v>40</v>
      </c>
      <c r="AX1222" s="13" t="s">
        <v>79</v>
      </c>
      <c r="AY1222" s="204" t="s">
        <v>160</v>
      </c>
    </row>
    <row r="1223" spans="2:51" s="14" customFormat="1" ht="11.25">
      <c r="B1223" s="205"/>
      <c r="C1223" s="206"/>
      <c r="D1223" s="196" t="s">
        <v>172</v>
      </c>
      <c r="E1223" s="207" t="s">
        <v>32</v>
      </c>
      <c r="F1223" s="208" t="s">
        <v>1727</v>
      </c>
      <c r="G1223" s="206"/>
      <c r="H1223" s="209">
        <v>103.532</v>
      </c>
      <c r="I1223" s="210"/>
      <c r="J1223" s="206"/>
      <c r="K1223" s="206"/>
      <c r="L1223" s="211"/>
      <c r="M1223" s="212"/>
      <c r="N1223" s="213"/>
      <c r="O1223" s="213"/>
      <c r="P1223" s="213"/>
      <c r="Q1223" s="213"/>
      <c r="R1223" s="213"/>
      <c r="S1223" s="213"/>
      <c r="T1223" s="214"/>
      <c r="AT1223" s="215" t="s">
        <v>172</v>
      </c>
      <c r="AU1223" s="215" t="s">
        <v>89</v>
      </c>
      <c r="AV1223" s="14" t="s">
        <v>89</v>
      </c>
      <c r="AW1223" s="14" t="s">
        <v>40</v>
      </c>
      <c r="AX1223" s="14" t="s">
        <v>79</v>
      </c>
      <c r="AY1223" s="215" t="s">
        <v>160</v>
      </c>
    </row>
    <row r="1224" spans="2:51" s="13" customFormat="1" ht="11.25">
      <c r="B1224" s="194"/>
      <c r="C1224" s="195"/>
      <c r="D1224" s="196" t="s">
        <v>172</v>
      </c>
      <c r="E1224" s="197" t="s">
        <v>32</v>
      </c>
      <c r="F1224" s="198" t="s">
        <v>1728</v>
      </c>
      <c r="G1224" s="195"/>
      <c r="H1224" s="197" t="s">
        <v>32</v>
      </c>
      <c r="I1224" s="199"/>
      <c r="J1224" s="195"/>
      <c r="K1224" s="195"/>
      <c r="L1224" s="200"/>
      <c r="M1224" s="201"/>
      <c r="N1224" s="202"/>
      <c r="O1224" s="202"/>
      <c r="P1224" s="202"/>
      <c r="Q1224" s="202"/>
      <c r="R1224" s="202"/>
      <c r="S1224" s="202"/>
      <c r="T1224" s="203"/>
      <c r="AT1224" s="204" t="s">
        <v>172</v>
      </c>
      <c r="AU1224" s="204" t="s">
        <v>89</v>
      </c>
      <c r="AV1224" s="13" t="s">
        <v>87</v>
      </c>
      <c r="AW1224" s="13" t="s">
        <v>40</v>
      </c>
      <c r="AX1224" s="13" t="s">
        <v>79</v>
      </c>
      <c r="AY1224" s="204" t="s">
        <v>160</v>
      </c>
    </row>
    <row r="1225" spans="2:51" s="14" customFormat="1" ht="11.25">
      <c r="B1225" s="205"/>
      <c r="C1225" s="206"/>
      <c r="D1225" s="196" t="s">
        <v>172</v>
      </c>
      <c r="E1225" s="207" t="s">
        <v>32</v>
      </c>
      <c r="F1225" s="208" t="s">
        <v>1729</v>
      </c>
      <c r="G1225" s="206"/>
      <c r="H1225" s="209">
        <v>562.01</v>
      </c>
      <c r="I1225" s="210"/>
      <c r="J1225" s="206"/>
      <c r="K1225" s="206"/>
      <c r="L1225" s="211"/>
      <c r="M1225" s="212"/>
      <c r="N1225" s="213"/>
      <c r="O1225" s="213"/>
      <c r="P1225" s="213"/>
      <c r="Q1225" s="213"/>
      <c r="R1225" s="213"/>
      <c r="S1225" s="213"/>
      <c r="T1225" s="214"/>
      <c r="AT1225" s="215" t="s">
        <v>172</v>
      </c>
      <c r="AU1225" s="215" t="s">
        <v>89</v>
      </c>
      <c r="AV1225" s="14" t="s">
        <v>89</v>
      </c>
      <c r="AW1225" s="14" t="s">
        <v>40</v>
      </c>
      <c r="AX1225" s="14" t="s">
        <v>79</v>
      </c>
      <c r="AY1225" s="215" t="s">
        <v>160</v>
      </c>
    </row>
    <row r="1226" spans="2:51" s="15" customFormat="1" ht="11.25">
      <c r="B1226" s="216"/>
      <c r="C1226" s="217"/>
      <c r="D1226" s="196" t="s">
        <v>172</v>
      </c>
      <c r="E1226" s="218" t="s">
        <v>32</v>
      </c>
      <c r="F1226" s="219" t="s">
        <v>177</v>
      </c>
      <c r="G1226" s="217"/>
      <c r="H1226" s="220">
        <v>665.542</v>
      </c>
      <c r="I1226" s="221"/>
      <c r="J1226" s="217"/>
      <c r="K1226" s="217"/>
      <c r="L1226" s="222"/>
      <c r="M1226" s="223"/>
      <c r="N1226" s="224"/>
      <c r="O1226" s="224"/>
      <c r="P1226" s="224"/>
      <c r="Q1226" s="224"/>
      <c r="R1226" s="224"/>
      <c r="S1226" s="224"/>
      <c r="T1226" s="225"/>
      <c r="AT1226" s="226" t="s">
        <v>172</v>
      </c>
      <c r="AU1226" s="226" t="s">
        <v>89</v>
      </c>
      <c r="AV1226" s="15" t="s">
        <v>168</v>
      </c>
      <c r="AW1226" s="15" t="s">
        <v>40</v>
      </c>
      <c r="AX1226" s="15" t="s">
        <v>87</v>
      </c>
      <c r="AY1226" s="226" t="s">
        <v>160</v>
      </c>
    </row>
    <row r="1227" spans="1:65" s="2" customFormat="1" ht="24.2" customHeight="1">
      <c r="A1227" s="37"/>
      <c r="B1227" s="38"/>
      <c r="C1227" s="176" t="s">
        <v>1730</v>
      </c>
      <c r="D1227" s="176" t="s">
        <v>163</v>
      </c>
      <c r="E1227" s="177" t="s">
        <v>1731</v>
      </c>
      <c r="F1227" s="178" t="s">
        <v>1732</v>
      </c>
      <c r="G1227" s="179" t="s">
        <v>259</v>
      </c>
      <c r="H1227" s="180">
        <v>393</v>
      </c>
      <c r="I1227" s="181"/>
      <c r="J1227" s="182">
        <f>ROUND(I1227*H1227,2)</f>
        <v>0</v>
      </c>
      <c r="K1227" s="178" t="s">
        <v>167</v>
      </c>
      <c r="L1227" s="42"/>
      <c r="M1227" s="183" t="s">
        <v>32</v>
      </c>
      <c r="N1227" s="184" t="s">
        <v>50</v>
      </c>
      <c r="O1227" s="67"/>
      <c r="P1227" s="185">
        <f>O1227*H1227</f>
        <v>0</v>
      </c>
      <c r="Q1227" s="185">
        <v>0</v>
      </c>
      <c r="R1227" s="185">
        <f>Q1227*H1227</f>
        <v>0</v>
      </c>
      <c r="S1227" s="185">
        <v>0</v>
      </c>
      <c r="T1227" s="186">
        <f>S1227*H1227</f>
        <v>0</v>
      </c>
      <c r="U1227" s="37"/>
      <c r="V1227" s="37"/>
      <c r="W1227" s="37"/>
      <c r="X1227" s="37"/>
      <c r="Y1227" s="37"/>
      <c r="Z1227" s="37"/>
      <c r="AA1227" s="37"/>
      <c r="AB1227" s="37"/>
      <c r="AC1227" s="37"/>
      <c r="AD1227" s="37"/>
      <c r="AE1227" s="37"/>
      <c r="AR1227" s="187" t="s">
        <v>308</v>
      </c>
      <c r="AT1227" s="187" t="s">
        <v>163</v>
      </c>
      <c r="AU1227" s="187" t="s">
        <v>89</v>
      </c>
      <c r="AY1227" s="19" t="s">
        <v>160</v>
      </c>
      <c r="BE1227" s="188">
        <f>IF(N1227="základní",J1227,0)</f>
        <v>0</v>
      </c>
      <c r="BF1227" s="188">
        <f>IF(N1227="snížená",J1227,0)</f>
        <v>0</v>
      </c>
      <c r="BG1227" s="188">
        <f>IF(N1227="zákl. přenesená",J1227,0)</f>
        <v>0</v>
      </c>
      <c r="BH1227" s="188">
        <f>IF(N1227="sníž. přenesená",J1227,0)</f>
        <v>0</v>
      </c>
      <c r="BI1227" s="188">
        <f>IF(N1227="nulová",J1227,0)</f>
        <v>0</v>
      </c>
      <c r="BJ1227" s="19" t="s">
        <v>87</v>
      </c>
      <c r="BK1227" s="188">
        <f>ROUND(I1227*H1227,2)</f>
        <v>0</v>
      </c>
      <c r="BL1227" s="19" t="s">
        <v>308</v>
      </c>
      <c r="BM1227" s="187" t="s">
        <v>1733</v>
      </c>
    </row>
    <row r="1228" spans="1:47" s="2" customFormat="1" ht="11.25">
      <c r="A1228" s="37"/>
      <c r="B1228" s="38"/>
      <c r="C1228" s="39"/>
      <c r="D1228" s="189" t="s">
        <v>170</v>
      </c>
      <c r="E1228" s="39"/>
      <c r="F1228" s="190" t="s">
        <v>1734</v>
      </c>
      <c r="G1228" s="39"/>
      <c r="H1228" s="39"/>
      <c r="I1228" s="191"/>
      <c r="J1228" s="39"/>
      <c r="K1228" s="39"/>
      <c r="L1228" s="42"/>
      <c r="M1228" s="192"/>
      <c r="N1228" s="193"/>
      <c r="O1228" s="67"/>
      <c r="P1228" s="67"/>
      <c r="Q1228" s="67"/>
      <c r="R1228" s="67"/>
      <c r="S1228" s="67"/>
      <c r="T1228" s="68"/>
      <c r="U1228" s="37"/>
      <c r="V1228" s="37"/>
      <c r="W1228" s="37"/>
      <c r="X1228" s="37"/>
      <c r="Y1228" s="37"/>
      <c r="Z1228" s="37"/>
      <c r="AA1228" s="37"/>
      <c r="AB1228" s="37"/>
      <c r="AC1228" s="37"/>
      <c r="AD1228" s="37"/>
      <c r="AE1228" s="37"/>
      <c r="AT1228" s="19" t="s">
        <v>170</v>
      </c>
      <c r="AU1228" s="19" t="s">
        <v>89</v>
      </c>
    </row>
    <row r="1229" spans="2:51" s="13" customFormat="1" ht="11.25">
      <c r="B1229" s="194"/>
      <c r="C1229" s="195"/>
      <c r="D1229" s="196" t="s">
        <v>172</v>
      </c>
      <c r="E1229" s="197" t="s">
        <v>32</v>
      </c>
      <c r="F1229" s="198" t="s">
        <v>1735</v>
      </c>
      <c r="G1229" s="195"/>
      <c r="H1229" s="197" t="s">
        <v>32</v>
      </c>
      <c r="I1229" s="199"/>
      <c r="J1229" s="195"/>
      <c r="K1229" s="195"/>
      <c r="L1229" s="200"/>
      <c r="M1229" s="201"/>
      <c r="N1229" s="202"/>
      <c r="O1229" s="202"/>
      <c r="P1229" s="202"/>
      <c r="Q1229" s="202"/>
      <c r="R1229" s="202"/>
      <c r="S1229" s="202"/>
      <c r="T1229" s="203"/>
      <c r="AT1229" s="204" t="s">
        <v>172</v>
      </c>
      <c r="AU1229" s="204" t="s">
        <v>89</v>
      </c>
      <c r="AV1229" s="13" t="s">
        <v>87</v>
      </c>
      <c r="AW1229" s="13" t="s">
        <v>40</v>
      </c>
      <c r="AX1229" s="13" t="s">
        <v>79</v>
      </c>
      <c r="AY1229" s="204" t="s">
        <v>160</v>
      </c>
    </row>
    <row r="1230" spans="2:51" s="14" customFormat="1" ht="11.25">
      <c r="B1230" s="205"/>
      <c r="C1230" s="206"/>
      <c r="D1230" s="196" t="s">
        <v>172</v>
      </c>
      <c r="E1230" s="207" t="s">
        <v>32</v>
      </c>
      <c r="F1230" s="208" t="s">
        <v>1453</v>
      </c>
      <c r="G1230" s="206"/>
      <c r="H1230" s="209">
        <v>393</v>
      </c>
      <c r="I1230" s="210"/>
      <c r="J1230" s="206"/>
      <c r="K1230" s="206"/>
      <c r="L1230" s="211"/>
      <c r="M1230" s="212"/>
      <c r="N1230" s="213"/>
      <c r="O1230" s="213"/>
      <c r="P1230" s="213"/>
      <c r="Q1230" s="213"/>
      <c r="R1230" s="213"/>
      <c r="S1230" s="213"/>
      <c r="T1230" s="214"/>
      <c r="AT1230" s="215" t="s">
        <v>172</v>
      </c>
      <c r="AU1230" s="215" t="s">
        <v>89</v>
      </c>
      <c r="AV1230" s="14" t="s">
        <v>89</v>
      </c>
      <c r="AW1230" s="14" t="s">
        <v>40</v>
      </c>
      <c r="AX1230" s="14" t="s">
        <v>87</v>
      </c>
      <c r="AY1230" s="215" t="s">
        <v>160</v>
      </c>
    </row>
    <row r="1231" spans="1:65" s="2" customFormat="1" ht="24.2" customHeight="1">
      <c r="A1231" s="37"/>
      <c r="B1231" s="38"/>
      <c r="C1231" s="176" t="s">
        <v>1736</v>
      </c>
      <c r="D1231" s="176" t="s">
        <v>163</v>
      </c>
      <c r="E1231" s="177" t="s">
        <v>1737</v>
      </c>
      <c r="F1231" s="178" t="s">
        <v>1738</v>
      </c>
      <c r="G1231" s="179" t="s">
        <v>199</v>
      </c>
      <c r="H1231" s="180">
        <v>721.074</v>
      </c>
      <c r="I1231" s="181"/>
      <c r="J1231" s="182">
        <f>ROUND(I1231*H1231,2)</f>
        <v>0</v>
      </c>
      <c r="K1231" s="178" t="s">
        <v>167</v>
      </c>
      <c r="L1231" s="42"/>
      <c r="M1231" s="183" t="s">
        <v>32</v>
      </c>
      <c r="N1231" s="184" t="s">
        <v>50</v>
      </c>
      <c r="O1231" s="67"/>
      <c r="P1231" s="185">
        <f>O1231*H1231</f>
        <v>0</v>
      </c>
      <c r="Q1231" s="185">
        <v>0.00029</v>
      </c>
      <c r="R1231" s="185">
        <f>Q1231*H1231</f>
        <v>0.20911146</v>
      </c>
      <c r="S1231" s="185">
        <v>0</v>
      </c>
      <c r="T1231" s="186">
        <f>S1231*H1231</f>
        <v>0</v>
      </c>
      <c r="U1231" s="37"/>
      <c r="V1231" s="37"/>
      <c r="W1231" s="37"/>
      <c r="X1231" s="37"/>
      <c r="Y1231" s="37"/>
      <c r="Z1231" s="37"/>
      <c r="AA1231" s="37"/>
      <c r="AB1231" s="37"/>
      <c r="AC1231" s="37"/>
      <c r="AD1231" s="37"/>
      <c r="AE1231" s="37"/>
      <c r="AR1231" s="187" t="s">
        <v>308</v>
      </c>
      <c r="AT1231" s="187" t="s">
        <v>163</v>
      </c>
      <c r="AU1231" s="187" t="s">
        <v>89</v>
      </c>
      <c r="AY1231" s="19" t="s">
        <v>160</v>
      </c>
      <c r="BE1231" s="188">
        <f>IF(N1231="základní",J1231,0)</f>
        <v>0</v>
      </c>
      <c r="BF1231" s="188">
        <f>IF(N1231="snížená",J1231,0)</f>
        <v>0</v>
      </c>
      <c r="BG1231" s="188">
        <f>IF(N1231="zákl. přenesená",J1231,0)</f>
        <v>0</v>
      </c>
      <c r="BH1231" s="188">
        <f>IF(N1231="sníž. přenesená",J1231,0)</f>
        <v>0</v>
      </c>
      <c r="BI1231" s="188">
        <f>IF(N1231="nulová",J1231,0)</f>
        <v>0</v>
      </c>
      <c r="BJ1231" s="19" t="s">
        <v>87</v>
      </c>
      <c r="BK1231" s="188">
        <f>ROUND(I1231*H1231,2)</f>
        <v>0</v>
      </c>
      <c r="BL1231" s="19" t="s">
        <v>308</v>
      </c>
      <c r="BM1231" s="187" t="s">
        <v>1739</v>
      </c>
    </row>
    <row r="1232" spans="1:47" s="2" customFormat="1" ht="11.25">
      <c r="A1232" s="37"/>
      <c r="B1232" s="38"/>
      <c r="C1232" s="39"/>
      <c r="D1232" s="189" t="s">
        <v>170</v>
      </c>
      <c r="E1232" s="39"/>
      <c r="F1232" s="190" t="s">
        <v>1740</v>
      </c>
      <c r="G1232" s="39"/>
      <c r="H1232" s="39"/>
      <c r="I1232" s="191"/>
      <c r="J1232" s="39"/>
      <c r="K1232" s="39"/>
      <c r="L1232" s="42"/>
      <c r="M1232" s="192"/>
      <c r="N1232" s="193"/>
      <c r="O1232" s="67"/>
      <c r="P1232" s="67"/>
      <c r="Q1232" s="67"/>
      <c r="R1232" s="67"/>
      <c r="S1232" s="67"/>
      <c r="T1232" s="68"/>
      <c r="U1232" s="37"/>
      <c r="V1232" s="37"/>
      <c r="W1232" s="37"/>
      <c r="X1232" s="37"/>
      <c r="Y1232" s="37"/>
      <c r="Z1232" s="37"/>
      <c r="AA1232" s="37"/>
      <c r="AB1232" s="37"/>
      <c r="AC1232" s="37"/>
      <c r="AD1232" s="37"/>
      <c r="AE1232" s="37"/>
      <c r="AT1232" s="19" t="s">
        <v>170</v>
      </c>
      <c r="AU1232" s="19" t="s">
        <v>89</v>
      </c>
    </row>
    <row r="1233" spans="2:51" s="13" customFormat="1" ht="11.25">
      <c r="B1233" s="194"/>
      <c r="C1233" s="195"/>
      <c r="D1233" s="196" t="s">
        <v>172</v>
      </c>
      <c r="E1233" s="197" t="s">
        <v>32</v>
      </c>
      <c r="F1233" s="198" t="s">
        <v>1741</v>
      </c>
      <c r="G1233" s="195"/>
      <c r="H1233" s="197" t="s">
        <v>32</v>
      </c>
      <c r="I1233" s="199"/>
      <c r="J1233" s="195"/>
      <c r="K1233" s="195"/>
      <c r="L1233" s="200"/>
      <c r="M1233" s="201"/>
      <c r="N1233" s="202"/>
      <c r="O1233" s="202"/>
      <c r="P1233" s="202"/>
      <c r="Q1233" s="202"/>
      <c r="R1233" s="202"/>
      <c r="S1233" s="202"/>
      <c r="T1233" s="203"/>
      <c r="AT1233" s="204" t="s">
        <v>172</v>
      </c>
      <c r="AU1233" s="204" t="s">
        <v>89</v>
      </c>
      <c r="AV1233" s="13" t="s">
        <v>87</v>
      </c>
      <c r="AW1233" s="13" t="s">
        <v>40</v>
      </c>
      <c r="AX1233" s="13" t="s">
        <v>79</v>
      </c>
      <c r="AY1233" s="204" t="s">
        <v>160</v>
      </c>
    </row>
    <row r="1234" spans="2:51" s="14" customFormat="1" ht="11.25">
      <c r="B1234" s="205"/>
      <c r="C1234" s="206"/>
      <c r="D1234" s="196" t="s">
        <v>172</v>
      </c>
      <c r="E1234" s="207" t="s">
        <v>32</v>
      </c>
      <c r="F1234" s="208" t="s">
        <v>881</v>
      </c>
      <c r="G1234" s="206"/>
      <c r="H1234" s="209">
        <v>159.064</v>
      </c>
      <c r="I1234" s="210"/>
      <c r="J1234" s="206"/>
      <c r="K1234" s="206"/>
      <c r="L1234" s="211"/>
      <c r="M1234" s="212"/>
      <c r="N1234" s="213"/>
      <c r="O1234" s="213"/>
      <c r="P1234" s="213"/>
      <c r="Q1234" s="213"/>
      <c r="R1234" s="213"/>
      <c r="S1234" s="213"/>
      <c r="T1234" s="214"/>
      <c r="AT1234" s="215" t="s">
        <v>172</v>
      </c>
      <c r="AU1234" s="215" t="s">
        <v>89</v>
      </c>
      <c r="AV1234" s="14" t="s">
        <v>89</v>
      </c>
      <c r="AW1234" s="14" t="s">
        <v>40</v>
      </c>
      <c r="AX1234" s="14" t="s">
        <v>79</v>
      </c>
      <c r="AY1234" s="215" t="s">
        <v>160</v>
      </c>
    </row>
    <row r="1235" spans="2:51" s="13" customFormat="1" ht="11.25">
      <c r="B1235" s="194"/>
      <c r="C1235" s="195"/>
      <c r="D1235" s="196" t="s">
        <v>172</v>
      </c>
      <c r="E1235" s="197" t="s">
        <v>32</v>
      </c>
      <c r="F1235" s="198" t="s">
        <v>1719</v>
      </c>
      <c r="G1235" s="195"/>
      <c r="H1235" s="197" t="s">
        <v>32</v>
      </c>
      <c r="I1235" s="199"/>
      <c r="J1235" s="195"/>
      <c r="K1235" s="195"/>
      <c r="L1235" s="200"/>
      <c r="M1235" s="201"/>
      <c r="N1235" s="202"/>
      <c r="O1235" s="202"/>
      <c r="P1235" s="202"/>
      <c r="Q1235" s="202"/>
      <c r="R1235" s="202"/>
      <c r="S1235" s="202"/>
      <c r="T1235" s="203"/>
      <c r="AT1235" s="204" t="s">
        <v>172</v>
      </c>
      <c r="AU1235" s="204" t="s">
        <v>89</v>
      </c>
      <c r="AV1235" s="13" t="s">
        <v>87</v>
      </c>
      <c r="AW1235" s="13" t="s">
        <v>40</v>
      </c>
      <c r="AX1235" s="13" t="s">
        <v>79</v>
      </c>
      <c r="AY1235" s="204" t="s">
        <v>160</v>
      </c>
    </row>
    <row r="1236" spans="2:51" s="14" customFormat="1" ht="11.25">
      <c r="B1236" s="205"/>
      <c r="C1236" s="206"/>
      <c r="D1236" s="196" t="s">
        <v>172</v>
      </c>
      <c r="E1236" s="207" t="s">
        <v>32</v>
      </c>
      <c r="F1236" s="208" t="s">
        <v>1742</v>
      </c>
      <c r="G1236" s="206"/>
      <c r="H1236" s="209">
        <v>562.01</v>
      </c>
      <c r="I1236" s="210"/>
      <c r="J1236" s="206"/>
      <c r="K1236" s="206"/>
      <c r="L1236" s="211"/>
      <c r="M1236" s="212"/>
      <c r="N1236" s="213"/>
      <c r="O1236" s="213"/>
      <c r="P1236" s="213"/>
      <c r="Q1236" s="213"/>
      <c r="R1236" s="213"/>
      <c r="S1236" s="213"/>
      <c r="T1236" s="214"/>
      <c r="AT1236" s="215" t="s">
        <v>172</v>
      </c>
      <c r="AU1236" s="215" t="s">
        <v>89</v>
      </c>
      <c r="AV1236" s="14" t="s">
        <v>89</v>
      </c>
      <c r="AW1236" s="14" t="s">
        <v>40</v>
      </c>
      <c r="AX1236" s="14" t="s">
        <v>79</v>
      </c>
      <c r="AY1236" s="215" t="s">
        <v>160</v>
      </c>
    </row>
    <row r="1237" spans="2:51" s="15" customFormat="1" ht="11.25">
      <c r="B1237" s="216"/>
      <c r="C1237" s="217"/>
      <c r="D1237" s="196" t="s">
        <v>172</v>
      </c>
      <c r="E1237" s="218" t="s">
        <v>32</v>
      </c>
      <c r="F1237" s="219" t="s">
        <v>177</v>
      </c>
      <c r="G1237" s="217"/>
      <c r="H1237" s="220">
        <v>721.074</v>
      </c>
      <c r="I1237" s="221"/>
      <c r="J1237" s="217"/>
      <c r="K1237" s="217"/>
      <c r="L1237" s="222"/>
      <c r="M1237" s="223"/>
      <c r="N1237" s="224"/>
      <c r="O1237" s="224"/>
      <c r="P1237" s="224"/>
      <c r="Q1237" s="224"/>
      <c r="R1237" s="224"/>
      <c r="S1237" s="224"/>
      <c r="T1237" s="225"/>
      <c r="AT1237" s="226" t="s">
        <v>172</v>
      </c>
      <c r="AU1237" s="226" t="s">
        <v>89</v>
      </c>
      <c r="AV1237" s="15" t="s">
        <v>168</v>
      </c>
      <c r="AW1237" s="15" t="s">
        <v>40</v>
      </c>
      <c r="AX1237" s="15" t="s">
        <v>87</v>
      </c>
      <c r="AY1237" s="226" t="s">
        <v>160</v>
      </c>
    </row>
    <row r="1238" spans="1:65" s="2" customFormat="1" ht="24.2" customHeight="1">
      <c r="A1238" s="37"/>
      <c r="B1238" s="38"/>
      <c r="C1238" s="176" t="s">
        <v>1743</v>
      </c>
      <c r="D1238" s="176" t="s">
        <v>163</v>
      </c>
      <c r="E1238" s="177" t="s">
        <v>1744</v>
      </c>
      <c r="F1238" s="178" t="s">
        <v>1745</v>
      </c>
      <c r="G1238" s="179" t="s">
        <v>199</v>
      </c>
      <c r="H1238" s="180">
        <v>346.654</v>
      </c>
      <c r="I1238" s="181"/>
      <c r="J1238" s="182">
        <f>ROUND(I1238*H1238,2)</f>
        <v>0</v>
      </c>
      <c r="K1238" s="178" t="s">
        <v>167</v>
      </c>
      <c r="L1238" s="42"/>
      <c r="M1238" s="183" t="s">
        <v>32</v>
      </c>
      <c r="N1238" s="184" t="s">
        <v>50</v>
      </c>
      <c r="O1238" s="67"/>
      <c r="P1238" s="185">
        <f>O1238*H1238</f>
        <v>0</v>
      </c>
      <c r="Q1238" s="185">
        <v>0</v>
      </c>
      <c r="R1238" s="185">
        <f>Q1238*H1238</f>
        <v>0</v>
      </c>
      <c r="S1238" s="185">
        <v>0</v>
      </c>
      <c r="T1238" s="186">
        <f>S1238*H1238</f>
        <v>0</v>
      </c>
      <c r="U1238" s="37"/>
      <c r="V1238" s="37"/>
      <c r="W1238" s="37"/>
      <c r="X1238" s="37"/>
      <c r="Y1238" s="37"/>
      <c r="Z1238" s="37"/>
      <c r="AA1238" s="37"/>
      <c r="AB1238" s="37"/>
      <c r="AC1238" s="37"/>
      <c r="AD1238" s="37"/>
      <c r="AE1238" s="37"/>
      <c r="AR1238" s="187" t="s">
        <v>308</v>
      </c>
      <c r="AT1238" s="187" t="s">
        <v>163</v>
      </c>
      <c r="AU1238" s="187" t="s">
        <v>89</v>
      </c>
      <c r="AY1238" s="19" t="s">
        <v>160</v>
      </c>
      <c r="BE1238" s="188">
        <f>IF(N1238="základní",J1238,0)</f>
        <v>0</v>
      </c>
      <c r="BF1238" s="188">
        <f>IF(N1238="snížená",J1238,0)</f>
        <v>0</v>
      </c>
      <c r="BG1238" s="188">
        <f>IF(N1238="zákl. přenesená",J1238,0)</f>
        <v>0</v>
      </c>
      <c r="BH1238" s="188">
        <f>IF(N1238="sníž. přenesená",J1238,0)</f>
        <v>0</v>
      </c>
      <c r="BI1238" s="188">
        <f>IF(N1238="nulová",J1238,0)</f>
        <v>0</v>
      </c>
      <c r="BJ1238" s="19" t="s">
        <v>87</v>
      </c>
      <c r="BK1238" s="188">
        <f>ROUND(I1238*H1238,2)</f>
        <v>0</v>
      </c>
      <c r="BL1238" s="19" t="s">
        <v>308</v>
      </c>
      <c r="BM1238" s="187" t="s">
        <v>1746</v>
      </c>
    </row>
    <row r="1239" spans="1:47" s="2" customFormat="1" ht="11.25">
      <c r="A1239" s="37"/>
      <c r="B1239" s="38"/>
      <c r="C1239" s="39"/>
      <c r="D1239" s="189" t="s">
        <v>170</v>
      </c>
      <c r="E1239" s="39"/>
      <c r="F1239" s="190" t="s">
        <v>1747</v>
      </c>
      <c r="G1239" s="39"/>
      <c r="H1239" s="39"/>
      <c r="I1239" s="191"/>
      <c r="J1239" s="39"/>
      <c r="K1239" s="39"/>
      <c r="L1239" s="42"/>
      <c r="M1239" s="192"/>
      <c r="N1239" s="193"/>
      <c r="O1239" s="67"/>
      <c r="P1239" s="67"/>
      <c r="Q1239" s="67"/>
      <c r="R1239" s="67"/>
      <c r="S1239" s="67"/>
      <c r="T1239" s="68"/>
      <c r="U1239" s="37"/>
      <c r="V1239" s="37"/>
      <c r="W1239" s="37"/>
      <c r="X1239" s="37"/>
      <c r="Y1239" s="37"/>
      <c r="Z1239" s="37"/>
      <c r="AA1239" s="37"/>
      <c r="AB1239" s="37"/>
      <c r="AC1239" s="37"/>
      <c r="AD1239" s="37"/>
      <c r="AE1239" s="37"/>
      <c r="AT1239" s="19" t="s">
        <v>170</v>
      </c>
      <c r="AU1239" s="19" t="s">
        <v>89</v>
      </c>
    </row>
    <row r="1240" spans="2:51" s="13" customFormat="1" ht="11.25">
      <c r="B1240" s="194"/>
      <c r="C1240" s="195"/>
      <c r="D1240" s="196" t="s">
        <v>172</v>
      </c>
      <c r="E1240" s="197" t="s">
        <v>32</v>
      </c>
      <c r="F1240" s="198" t="s">
        <v>1748</v>
      </c>
      <c r="G1240" s="195"/>
      <c r="H1240" s="197" t="s">
        <v>32</v>
      </c>
      <c r="I1240" s="199"/>
      <c r="J1240" s="195"/>
      <c r="K1240" s="195"/>
      <c r="L1240" s="200"/>
      <c r="M1240" s="201"/>
      <c r="N1240" s="202"/>
      <c r="O1240" s="202"/>
      <c r="P1240" s="202"/>
      <c r="Q1240" s="202"/>
      <c r="R1240" s="202"/>
      <c r="S1240" s="202"/>
      <c r="T1240" s="203"/>
      <c r="AT1240" s="204" t="s">
        <v>172</v>
      </c>
      <c r="AU1240" s="204" t="s">
        <v>89</v>
      </c>
      <c r="AV1240" s="13" t="s">
        <v>87</v>
      </c>
      <c r="AW1240" s="13" t="s">
        <v>40</v>
      </c>
      <c r="AX1240" s="13" t="s">
        <v>79</v>
      </c>
      <c r="AY1240" s="204" t="s">
        <v>160</v>
      </c>
    </row>
    <row r="1241" spans="2:51" s="14" customFormat="1" ht="11.25">
      <c r="B1241" s="205"/>
      <c r="C1241" s="206"/>
      <c r="D1241" s="196" t="s">
        <v>172</v>
      </c>
      <c r="E1241" s="207" t="s">
        <v>32</v>
      </c>
      <c r="F1241" s="208" t="s">
        <v>1749</v>
      </c>
      <c r="G1241" s="206"/>
      <c r="H1241" s="209">
        <v>346.654</v>
      </c>
      <c r="I1241" s="210"/>
      <c r="J1241" s="206"/>
      <c r="K1241" s="206"/>
      <c r="L1241" s="211"/>
      <c r="M1241" s="212"/>
      <c r="N1241" s="213"/>
      <c r="O1241" s="213"/>
      <c r="P1241" s="213"/>
      <c r="Q1241" s="213"/>
      <c r="R1241" s="213"/>
      <c r="S1241" s="213"/>
      <c r="T1241" s="214"/>
      <c r="AT1241" s="215" t="s">
        <v>172</v>
      </c>
      <c r="AU1241" s="215" t="s">
        <v>89</v>
      </c>
      <c r="AV1241" s="14" t="s">
        <v>89</v>
      </c>
      <c r="AW1241" s="14" t="s">
        <v>40</v>
      </c>
      <c r="AX1241" s="14" t="s">
        <v>87</v>
      </c>
      <c r="AY1241" s="215" t="s">
        <v>160</v>
      </c>
    </row>
    <row r="1242" spans="1:65" s="2" customFormat="1" ht="24.2" customHeight="1">
      <c r="A1242" s="37"/>
      <c r="B1242" s="38"/>
      <c r="C1242" s="176" t="s">
        <v>1750</v>
      </c>
      <c r="D1242" s="176" t="s">
        <v>163</v>
      </c>
      <c r="E1242" s="177" t="s">
        <v>1751</v>
      </c>
      <c r="F1242" s="178" t="s">
        <v>1752</v>
      </c>
      <c r="G1242" s="179" t="s">
        <v>199</v>
      </c>
      <c r="H1242" s="180">
        <v>818.368</v>
      </c>
      <c r="I1242" s="181"/>
      <c r="J1242" s="182">
        <f>ROUND(I1242*H1242,2)</f>
        <v>0</v>
      </c>
      <c r="K1242" s="178" t="s">
        <v>167</v>
      </c>
      <c r="L1242" s="42"/>
      <c r="M1242" s="183" t="s">
        <v>32</v>
      </c>
      <c r="N1242" s="184" t="s">
        <v>50</v>
      </c>
      <c r="O1242" s="67"/>
      <c r="P1242" s="185">
        <f>O1242*H1242</f>
        <v>0</v>
      </c>
      <c r="Q1242" s="185">
        <v>1E-05</v>
      </c>
      <c r="R1242" s="185">
        <f>Q1242*H1242</f>
        <v>0.00818368</v>
      </c>
      <c r="S1242" s="185">
        <v>0</v>
      </c>
      <c r="T1242" s="186">
        <f>S1242*H1242</f>
        <v>0</v>
      </c>
      <c r="U1242" s="37"/>
      <c r="V1242" s="37"/>
      <c r="W1242" s="37"/>
      <c r="X1242" s="37"/>
      <c r="Y1242" s="37"/>
      <c r="Z1242" s="37"/>
      <c r="AA1242" s="37"/>
      <c r="AB1242" s="37"/>
      <c r="AC1242" s="37"/>
      <c r="AD1242" s="37"/>
      <c r="AE1242" s="37"/>
      <c r="AR1242" s="187" t="s">
        <v>308</v>
      </c>
      <c r="AT1242" s="187" t="s">
        <v>163</v>
      </c>
      <c r="AU1242" s="187" t="s">
        <v>89</v>
      </c>
      <c r="AY1242" s="19" t="s">
        <v>160</v>
      </c>
      <c r="BE1242" s="188">
        <f>IF(N1242="základní",J1242,0)</f>
        <v>0</v>
      </c>
      <c r="BF1242" s="188">
        <f>IF(N1242="snížená",J1242,0)</f>
        <v>0</v>
      </c>
      <c r="BG1242" s="188">
        <f>IF(N1242="zákl. přenesená",J1242,0)</f>
        <v>0</v>
      </c>
      <c r="BH1242" s="188">
        <f>IF(N1242="sníž. přenesená",J1242,0)</f>
        <v>0</v>
      </c>
      <c r="BI1242" s="188">
        <f>IF(N1242="nulová",J1242,0)</f>
        <v>0</v>
      </c>
      <c r="BJ1242" s="19" t="s">
        <v>87</v>
      </c>
      <c r="BK1242" s="188">
        <f>ROUND(I1242*H1242,2)</f>
        <v>0</v>
      </c>
      <c r="BL1242" s="19" t="s">
        <v>308</v>
      </c>
      <c r="BM1242" s="187" t="s">
        <v>1753</v>
      </c>
    </row>
    <row r="1243" spans="1:47" s="2" customFormat="1" ht="11.25">
      <c r="A1243" s="37"/>
      <c r="B1243" s="38"/>
      <c r="C1243" s="39"/>
      <c r="D1243" s="189" t="s">
        <v>170</v>
      </c>
      <c r="E1243" s="39"/>
      <c r="F1243" s="190" t="s">
        <v>1754</v>
      </c>
      <c r="G1243" s="39"/>
      <c r="H1243" s="39"/>
      <c r="I1243" s="191"/>
      <c r="J1243" s="39"/>
      <c r="K1243" s="39"/>
      <c r="L1243" s="42"/>
      <c r="M1243" s="192"/>
      <c r="N1243" s="193"/>
      <c r="O1243" s="67"/>
      <c r="P1243" s="67"/>
      <c r="Q1243" s="67"/>
      <c r="R1243" s="67"/>
      <c r="S1243" s="67"/>
      <c r="T1243" s="68"/>
      <c r="U1243" s="37"/>
      <c r="V1243" s="37"/>
      <c r="W1243" s="37"/>
      <c r="X1243" s="37"/>
      <c r="Y1243" s="37"/>
      <c r="Z1243" s="37"/>
      <c r="AA1243" s="37"/>
      <c r="AB1243" s="37"/>
      <c r="AC1243" s="37"/>
      <c r="AD1243" s="37"/>
      <c r="AE1243" s="37"/>
      <c r="AT1243" s="19" t="s">
        <v>170</v>
      </c>
      <c r="AU1243" s="19" t="s">
        <v>89</v>
      </c>
    </row>
    <row r="1244" spans="2:51" s="13" customFormat="1" ht="11.25">
      <c r="B1244" s="194"/>
      <c r="C1244" s="195"/>
      <c r="D1244" s="196" t="s">
        <v>172</v>
      </c>
      <c r="E1244" s="197" t="s">
        <v>32</v>
      </c>
      <c r="F1244" s="198" t="s">
        <v>1755</v>
      </c>
      <c r="G1244" s="195"/>
      <c r="H1244" s="197" t="s">
        <v>32</v>
      </c>
      <c r="I1244" s="199"/>
      <c r="J1244" s="195"/>
      <c r="K1244" s="195"/>
      <c r="L1244" s="200"/>
      <c r="M1244" s="201"/>
      <c r="N1244" s="202"/>
      <c r="O1244" s="202"/>
      <c r="P1244" s="202"/>
      <c r="Q1244" s="202"/>
      <c r="R1244" s="202"/>
      <c r="S1244" s="202"/>
      <c r="T1244" s="203"/>
      <c r="AT1244" s="204" t="s">
        <v>172</v>
      </c>
      <c r="AU1244" s="204" t="s">
        <v>89</v>
      </c>
      <c r="AV1244" s="13" t="s">
        <v>87</v>
      </c>
      <c r="AW1244" s="13" t="s">
        <v>40</v>
      </c>
      <c r="AX1244" s="13" t="s">
        <v>79</v>
      </c>
      <c r="AY1244" s="204" t="s">
        <v>160</v>
      </c>
    </row>
    <row r="1245" spans="2:51" s="14" customFormat="1" ht="11.25">
      <c r="B1245" s="205"/>
      <c r="C1245" s="206"/>
      <c r="D1245" s="196" t="s">
        <v>172</v>
      </c>
      <c r="E1245" s="207" t="s">
        <v>32</v>
      </c>
      <c r="F1245" s="208" t="s">
        <v>1756</v>
      </c>
      <c r="G1245" s="206"/>
      <c r="H1245" s="209">
        <v>818.368</v>
      </c>
      <c r="I1245" s="210"/>
      <c r="J1245" s="206"/>
      <c r="K1245" s="206"/>
      <c r="L1245" s="211"/>
      <c r="M1245" s="212"/>
      <c r="N1245" s="213"/>
      <c r="O1245" s="213"/>
      <c r="P1245" s="213"/>
      <c r="Q1245" s="213"/>
      <c r="R1245" s="213"/>
      <c r="S1245" s="213"/>
      <c r="T1245" s="214"/>
      <c r="AT1245" s="215" t="s">
        <v>172</v>
      </c>
      <c r="AU1245" s="215" t="s">
        <v>89</v>
      </c>
      <c r="AV1245" s="14" t="s">
        <v>89</v>
      </c>
      <c r="AW1245" s="14" t="s">
        <v>40</v>
      </c>
      <c r="AX1245" s="14" t="s">
        <v>87</v>
      </c>
      <c r="AY1245" s="215" t="s">
        <v>160</v>
      </c>
    </row>
    <row r="1246" spans="2:63" s="12" customFormat="1" ht="22.9" customHeight="1">
      <c r="B1246" s="160"/>
      <c r="C1246" s="161"/>
      <c r="D1246" s="162" t="s">
        <v>78</v>
      </c>
      <c r="E1246" s="174" t="s">
        <v>1757</v>
      </c>
      <c r="F1246" s="174" t="s">
        <v>1758</v>
      </c>
      <c r="G1246" s="161"/>
      <c r="H1246" s="161"/>
      <c r="I1246" s="164"/>
      <c r="J1246" s="175">
        <f>BK1246</f>
        <v>0</v>
      </c>
      <c r="K1246" s="161"/>
      <c r="L1246" s="166"/>
      <c r="M1246" s="167"/>
      <c r="N1246" s="168"/>
      <c r="O1246" s="168"/>
      <c r="P1246" s="169">
        <f>SUM(P1247:P1266)</f>
        <v>0</v>
      </c>
      <c r="Q1246" s="168"/>
      <c r="R1246" s="169">
        <f>SUM(R1247:R1266)</f>
        <v>1.67511</v>
      </c>
      <c r="S1246" s="168"/>
      <c r="T1246" s="170">
        <f>SUM(T1247:T1266)</f>
        <v>0</v>
      </c>
      <c r="AR1246" s="171" t="s">
        <v>89</v>
      </c>
      <c r="AT1246" s="172" t="s">
        <v>78</v>
      </c>
      <c r="AU1246" s="172" t="s">
        <v>87</v>
      </c>
      <c r="AY1246" s="171" t="s">
        <v>160</v>
      </c>
      <c r="BK1246" s="173">
        <f>SUM(BK1247:BK1266)</f>
        <v>0</v>
      </c>
    </row>
    <row r="1247" spans="1:65" s="2" customFormat="1" ht="21.75" customHeight="1">
      <c r="A1247" s="37"/>
      <c r="B1247" s="38"/>
      <c r="C1247" s="176" t="s">
        <v>1759</v>
      </c>
      <c r="D1247" s="176" t="s">
        <v>163</v>
      </c>
      <c r="E1247" s="177" t="s">
        <v>1760</v>
      </c>
      <c r="F1247" s="178" t="s">
        <v>1761</v>
      </c>
      <c r="G1247" s="179" t="s">
        <v>199</v>
      </c>
      <c r="H1247" s="180">
        <v>134.7</v>
      </c>
      <c r="I1247" s="181"/>
      <c r="J1247" s="182">
        <f>ROUND(I1247*H1247,2)</f>
        <v>0</v>
      </c>
      <c r="K1247" s="178" t="s">
        <v>167</v>
      </c>
      <c r="L1247" s="42"/>
      <c r="M1247" s="183" t="s">
        <v>32</v>
      </c>
      <c r="N1247" s="184" t="s">
        <v>50</v>
      </c>
      <c r="O1247" s="67"/>
      <c r="P1247" s="185">
        <f>O1247*H1247</f>
        <v>0</v>
      </c>
      <c r="Q1247" s="185">
        <v>0</v>
      </c>
      <c r="R1247" s="185">
        <f>Q1247*H1247</f>
        <v>0</v>
      </c>
      <c r="S1247" s="185">
        <v>0</v>
      </c>
      <c r="T1247" s="186">
        <f>S1247*H1247</f>
        <v>0</v>
      </c>
      <c r="U1247" s="37"/>
      <c r="V1247" s="37"/>
      <c r="W1247" s="37"/>
      <c r="X1247" s="37"/>
      <c r="Y1247" s="37"/>
      <c r="Z1247" s="37"/>
      <c r="AA1247" s="37"/>
      <c r="AB1247" s="37"/>
      <c r="AC1247" s="37"/>
      <c r="AD1247" s="37"/>
      <c r="AE1247" s="37"/>
      <c r="AR1247" s="187" t="s">
        <v>308</v>
      </c>
      <c r="AT1247" s="187" t="s">
        <v>163</v>
      </c>
      <c r="AU1247" s="187" t="s">
        <v>89</v>
      </c>
      <c r="AY1247" s="19" t="s">
        <v>160</v>
      </c>
      <c r="BE1247" s="188">
        <f>IF(N1247="základní",J1247,0)</f>
        <v>0</v>
      </c>
      <c r="BF1247" s="188">
        <f>IF(N1247="snížená",J1247,0)</f>
        <v>0</v>
      </c>
      <c r="BG1247" s="188">
        <f>IF(N1247="zákl. přenesená",J1247,0)</f>
        <v>0</v>
      </c>
      <c r="BH1247" s="188">
        <f>IF(N1247="sníž. přenesená",J1247,0)</f>
        <v>0</v>
      </c>
      <c r="BI1247" s="188">
        <f>IF(N1247="nulová",J1247,0)</f>
        <v>0</v>
      </c>
      <c r="BJ1247" s="19" t="s">
        <v>87</v>
      </c>
      <c r="BK1247" s="188">
        <f>ROUND(I1247*H1247,2)</f>
        <v>0</v>
      </c>
      <c r="BL1247" s="19" t="s">
        <v>308</v>
      </c>
      <c r="BM1247" s="187" t="s">
        <v>1762</v>
      </c>
    </row>
    <row r="1248" spans="1:47" s="2" customFormat="1" ht="11.25">
      <c r="A1248" s="37"/>
      <c r="B1248" s="38"/>
      <c r="C1248" s="39"/>
      <c r="D1248" s="189" t="s">
        <v>170</v>
      </c>
      <c r="E1248" s="39"/>
      <c r="F1248" s="190" t="s">
        <v>1763</v>
      </c>
      <c r="G1248" s="39"/>
      <c r="H1248" s="39"/>
      <c r="I1248" s="191"/>
      <c r="J1248" s="39"/>
      <c r="K1248" s="39"/>
      <c r="L1248" s="42"/>
      <c r="M1248" s="192"/>
      <c r="N1248" s="193"/>
      <c r="O1248" s="67"/>
      <c r="P1248" s="67"/>
      <c r="Q1248" s="67"/>
      <c r="R1248" s="67"/>
      <c r="S1248" s="67"/>
      <c r="T1248" s="68"/>
      <c r="U1248" s="37"/>
      <c r="V1248" s="37"/>
      <c r="W1248" s="37"/>
      <c r="X1248" s="37"/>
      <c r="Y1248" s="37"/>
      <c r="Z1248" s="37"/>
      <c r="AA1248" s="37"/>
      <c r="AB1248" s="37"/>
      <c r="AC1248" s="37"/>
      <c r="AD1248" s="37"/>
      <c r="AE1248" s="37"/>
      <c r="AT1248" s="19" t="s">
        <v>170</v>
      </c>
      <c r="AU1248" s="19" t="s">
        <v>89</v>
      </c>
    </row>
    <row r="1249" spans="2:51" s="13" customFormat="1" ht="11.25">
      <c r="B1249" s="194"/>
      <c r="C1249" s="195"/>
      <c r="D1249" s="196" t="s">
        <v>172</v>
      </c>
      <c r="E1249" s="197" t="s">
        <v>32</v>
      </c>
      <c r="F1249" s="198" t="s">
        <v>1764</v>
      </c>
      <c r="G1249" s="195"/>
      <c r="H1249" s="197" t="s">
        <v>32</v>
      </c>
      <c r="I1249" s="199"/>
      <c r="J1249" s="195"/>
      <c r="K1249" s="195"/>
      <c r="L1249" s="200"/>
      <c r="M1249" s="201"/>
      <c r="N1249" s="202"/>
      <c r="O1249" s="202"/>
      <c r="P1249" s="202"/>
      <c r="Q1249" s="202"/>
      <c r="R1249" s="202"/>
      <c r="S1249" s="202"/>
      <c r="T1249" s="203"/>
      <c r="AT1249" s="204" t="s">
        <v>172</v>
      </c>
      <c r="AU1249" s="204" t="s">
        <v>89</v>
      </c>
      <c r="AV1249" s="13" t="s">
        <v>87</v>
      </c>
      <c r="AW1249" s="13" t="s">
        <v>40</v>
      </c>
      <c r="AX1249" s="13" t="s">
        <v>79</v>
      </c>
      <c r="AY1249" s="204" t="s">
        <v>160</v>
      </c>
    </row>
    <row r="1250" spans="2:51" s="14" customFormat="1" ht="11.25">
      <c r="B1250" s="205"/>
      <c r="C1250" s="206"/>
      <c r="D1250" s="196" t="s">
        <v>172</v>
      </c>
      <c r="E1250" s="207" t="s">
        <v>32</v>
      </c>
      <c r="F1250" s="208" t="s">
        <v>1765</v>
      </c>
      <c r="G1250" s="206"/>
      <c r="H1250" s="209">
        <v>64.8</v>
      </c>
      <c r="I1250" s="210"/>
      <c r="J1250" s="206"/>
      <c r="K1250" s="206"/>
      <c r="L1250" s="211"/>
      <c r="M1250" s="212"/>
      <c r="N1250" s="213"/>
      <c r="O1250" s="213"/>
      <c r="P1250" s="213"/>
      <c r="Q1250" s="213"/>
      <c r="R1250" s="213"/>
      <c r="S1250" s="213"/>
      <c r="T1250" s="214"/>
      <c r="AT1250" s="215" t="s">
        <v>172</v>
      </c>
      <c r="AU1250" s="215" t="s">
        <v>89</v>
      </c>
      <c r="AV1250" s="14" t="s">
        <v>89</v>
      </c>
      <c r="AW1250" s="14" t="s">
        <v>40</v>
      </c>
      <c r="AX1250" s="14" t="s">
        <v>79</v>
      </c>
      <c r="AY1250" s="215" t="s">
        <v>160</v>
      </c>
    </row>
    <row r="1251" spans="2:51" s="13" customFormat="1" ht="11.25">
      <c r="B1251" s="194"/>
      <c r="C1251" s="195"/>
      <c r="D1251" s="196" t="s">
        <v>172</v>
      </c>
      <c r="E1251" s="197" t="s">
        <v>32</v>
      </c>
      <c r="F1251" s="198" t="s">
        <v>1766</v>
      </c>
      <c r="G1251" s="195"/>
      <c r="H1251" s="197" t="s">
        <v>32</v>
      </c>
      <c r="I1251" s="199"/>
      <c r="J1251" s="195"/>
      <c r="K1251" s="195"/>
      <c r="L1251" s="200"/>
      <c r="M1251" s="201"/>
      <c r="N1251" s="202"/>
      <c r="O1251" s="202"/>
      <c r="P1251" s="202"/>
      <c r="Q1251" s="202"/>
      <c r="R1251" s="202"/>
      <c r="S1251" s="202"/>
      <c r="T1251" s="203"/>
      <c r="AT1251" s="204" t="s">
        <v>172</v>
      </c>
      <c r="AU1251" s="204" t="s">
        <v>89</v>
      </c>
      <c r="AV1251" s="13" t="s">
        <v>87</v>
      </c>
      <c r="AW1251" s="13" t="s">
        <v>40</v>
      </c>
      <c r="AX1251" s="13" t="s">
        <v>79</v>
      </c>
      <c r="AY1251" s="204" t="s">
        <v>160</v>
      </c>
    </row>
    <row r="1252" spans="2:51" s="14" customFormat="1" ht="11.25">
      <c r="B1252" s="205"/>
      <c r="C1252" s="206"/>
      <c r="D1252" s="196" t="s">
        <v>172</v>
      </c>
      <c r="E1252" s="207" t="s">
        <v>32</v>
      </c>
      <c r="F1252" s="208" t="s">
        <v>1767</v>
      </c>
      <c r="G1252" s="206"/>
      <c r="H1252" s="209">
        <v>62.4</v>
      </c>
      <c r="I1252" s="210"/>
      <c r="J1252" s="206"/>
      <c r="K1252" s="206"/>
      <c r="L1252" s="211"/>
      <c r="M1252" s="212"/>
      <c r="N1252" s="213"/>
      <c r="O1252" s="213"/>
      <c r="P1252" s="213"/>
      <c r="Q1252" s="213"/>
      <c r="R1252" s="213"/>
      <c r="S1252" s="213"/>
      <c r="T1252" s="214"/>
      <c r="AT1252" s="215" t="s">
        <v>172</v>
      </c>
      <c r="AU1252" s="215" t="s">
        <v>89</v>
      </c>
      <c r="AV1252" s="14" t="s">
        <v>89</v>
      </c>
      <c r="AW1252" s="14" t="s">
        <v>40</v>
      </c>
      <c r="AX1252" s="14" t="s">
        <v>79</v>
      </c>
      <c r="AY1252" s="215" t="s">
        <v>160</v>
      </c>
    </row>
    <row r="1253" spans="2:51" s="13" customFormat="1" ht="11.25">
      <c r="B1253" s="194"/>
      <c r="C1253" s="195"/>
      <c r="D1253" s="196" t="s">
        <v>172</v>
      </c>
      <c r="E1253" s="197" t="s">
        <v>32</v>
      </c>
      <c r="F1253" s="198" t="s">
        <v>1768</v>
      </c>
      <c r="G1253" s="195"/>
      <c r="H1253" s="197" t="s">
        <v>32</v>
      </c>
      <c r="I1253" s="199"/>
      <c r="J1253" s="195"/>
      <c r="K1253" s="195"/>
      <c r="L1253" s="200"/>
      <c r="M1253" s="201"/>
      <c r="N1253" s="202"/>
      <c r="O1253" s="202"/>
      <c r="P1253" s="202"/>
      <c r="Q1253" s="202"/>
      <c r="R1253" s="202"/>
      <c r="S1253" s="202"/>
      <c r="T1253" s="203"/>
      <c r="AT1253" s="204" t="s">
        <v>172</v>
      </c>
      <c r="AU1253" s="204" t="s">
        <v>89</v>
      </c>
      <c r="AV1253" s="13" t="s">
        <v>87</v>
      </c>
      <c r="AW1253" s="13" t="s">
        <v>40</v>
      </c>
      <c r="AX1253" s="13" t="s">
        <v>79</v>
      </c>
      <c r="AY1253" s="204" t="s">
        <v>160</v>
      </c>
    </row>
    <row r="1254" spans="2:51" s="14" customFormat="1" ht="11.25">
      <c r="B1254" s="205"/>
      <c r="C1254" s="206"/>
      <c r="D1254" s="196" t="s">
        <v>172</v>
      </c>
      <c r="E1254" s="207" t="s">
        <v>32</v>
      </c>
      <c r="F1254" s="208" t="s">
        <v>1769</v>
      </c>
      <c r="G1254" s="206"/>
      <c r="H1254" s="209">
        <v>2.7</v>
      </c>
      <c r="I1254" s="210"/>
      <c r="J1254" s="206"/>
      <c r="K1254" s="206"/>
      <c r="L1254" s="211"/>
      <c r="M1254" s="212"/>
      <c r="N1254" s="213"/>
      <c r="O1254" s="213"/>
      <c r="P1254" s="213"/>
      <c r="Q1254" s="213"/>
      <c r="R1254" s="213"/>
      <c r="S1254" s="213"/>
      <c r="T1254" s="214"/>
      <c r="AT1254" s="215" t="s">
        <v>172</v>
      </c>
      <c r="AU1254" s="215" t="s">
        <v>89</v>
      </c>
      <c r="AV1254" s="14" t="s">
        <v>89</v>
      </c>
      <c r="AW1254" s="14" t="s">
        <v>40</v>
      </c>
      <c r="AX1254" s="14" t="s">
        <v>79</v>
      </c>
      <c r="AY1254" s="215" t="s">
        <v>160</v>
      </c>
    </row>
    <row r="1255" spans="2:51" s="13" customFormat="1" ht="11.25">
      <c r="B1255" s="194"/>
      <c r="C1255" s="195"/>
      <c r="D1255" s="196" t="s">
        <v>172</v>
      </c>
      <c r="E1255" s="197" t="s">
        <v>32</v>
      </c>
      <c r="F1255" s="198" t="s">
        <v>1770</v>
      </c>
      <c r="G1255" s="195"/>
      <c r="H1255" s="197" t="s">
        <v>32</v>
      </c>
      <c r="I1255" s="199"/>
      <c r="J1255" s="195"/>
      <c r="K1255" s="195"/>
      <c r="L1255" s="200"/>
      <c r="M1255" s="201"/>
      <c r="N1255" s="202"/>
      <c r="O1255" s="202"/>
      <c r="P1255" s="202"/>
      <c r="Q1255" s="202"/>
      <c r="R1255" s="202"/>
      <c r="S1255" s="202"/>
      <c r="T1255" s="203"/>
      <c r="AT1255" s="204" t="s">
        <v>172</v>
      </c>
      <c r="AU1255" s="204" t="s">
        <v>89</v>
      </c>
      <c r="AV1255" s="13" t="s">
        <v>87</v>
      </c>
      <c r="AW1255" s="13" t="s">
        <v>40</v>
      </c>
      <c r="AX1255" s="13" t="s">
        <v>79</v>
      </c>
      <c r="AY1255" s="204" t="s">
        <v>160</v>
      </c>
    </row>
    <row r="1256" spans="2:51" s="14" customFormat="1" ht="11.25">
      <c r="B1256" s="205"/>
      <c r="C1256" s="206"/>
      <c r="D1256" s="196" t="s">
        <v>172</v>
      </c>
      <c r="E1256" s="207" t="s">
        <v>32</v>
      </c>
      <c r="F1256" s="208" t="s">
        <v>1771</v>
      </c>
      <c r="G1256" s="206"/>
      <c r="H1256" s="209">
        <v>4.8</v>
      </c>
      <c r="I1256" s="210"/>
      <c r="J1256" s="206"/>
      <c r="K1256" s="206"/>
      <c r="L1256" s="211"/>
      <c r="M1256" s="212"/>
      <c r="N1256" s="213"/>
      <c r="O1256" s="213"/>
      <c r="P1256" s="213"/>
      <c r="Q1256" s="213"/>
      <c r="R1256" s="213"/>
      <c r="S1256" s="213"/>
      <c r="T1256" s="214"/>
      <c r="AT1256" s="215" t="s">
        <v>172</v>
      </c>
      <c r="AU1256" s="215" t="s">
        <v>89</v>
      </c>
      <c r="AV1256" s="14" t="s">
        <v>89</v>
      </c>
      <c r="AW1256" s="14" t="s">
        <v>40</v>
      </c>
      <c r="AX1256" s="14" t="s">
        <v>79</v>
      </c>
      <c r="AY1256" s="215" t="s">
        <v>160</v>
      </c>
    </row>
    <row r="1257" spans="2:51" s="15" customFormat="1" ht="11.25">
      <c r="B1257" s="216"/>
      <c r="C1257" s="217"/>
      <c r="D1257" s="196" t="s">
        <v>172</v>
      </c>
      <c r="E1257" s="218" t="s">
        <v>32</v>
      </c>
      <c r="F1257" s="219" t="s">
        <v>177</v>
      </c>
      <c r="G1257" s="217"/>
      <c r="H1257" s="220">
        <v>134.7</v>
      </c>
      <c r="I1257" s="221"/>
      <c r="J1257" s="217"/>
      <c r="K1257" s="217"/>
      <c r="L1257" s="222"/>
      <c r="M1257" s="223"/>
      <c r="N1257" s="224"/>
      <c r="O1257" s="224"/>
      <c r="P1257" s="224"/>
      <c r="Q1257" s="224"/>
      <c r="R1257" s="224"/>
      <c r="S1257" s="224"/>
      <c r="T1257" s="225"/>
      <c r="AT1257" s="226" t="s">
        <v>172</v>
      </c>
      <c r="AU1257" s="226" t="s">
        <v>89</v>
      </c>
      <c r="AV1257" s="15" t="s">
        <v>168</v>
      </c>
      <c r="AW1257" s="15" t="s">
        <v>40</v>
      </c>
      <c r="AX1257" s="15" t="s">
        <v>87</v>
      </c>
      <c r="AY1257" s="226" t="s">
        <v>160</v>
      </c>
    </row>
    <row r="1258" spans="1:65" s="2" customFormat="1" ht="16.5" customHeight="1">
      <c r="A1258" s="37"/>
      <c r="B1258" s="38"/>
      <c r="C1258" s="227" t="s">
        <v>1772</v>
      </c>
      <c r="D1258" s="227" t="s">
        <v>178</v>
      </c>
      <c r="E1258" s="228" t="s">
        <v>1773</v>
      </c>
      <c r="F1258" s="229" t="s">
        <v>1774</v>
      </c>
      <c r="G1258" s="230" t="s">
        <v>199</v>
      </c>
      <c r="H1258" s="231">
        <v>134.7</v>
      </c>
      <c r="I1258" s="232"/>
      <c r="J1258" s="233">
        <f>ROUND(I1258*H1258,2)</f>
        <v>0</v>
      </c>
      <c r="K1258" s="229" t="s">
        <v>167</v>
      </c>
      <c r="L1258" s="234"/>
      <c r="M1258" s="235" t="s">
        <v>32</v>
      </c>
      <c r="N1258" s="236" t="s">
        <v>50</v>
      </c>
      <c r="O1258" s="67"/>
      <c r="P1258" s="185">
        <f>O1258*H1258</f>
        <v>0</v>
      </c>
      <c r="Q1258" s="185">
        <v>0.0013</v>
      </c>
      <c r="R1258" s="185">
        <f>Q1258*H1258</f>
        <v>0.17511</v>
      </c>
      <c r="S1258" s="185">
        <v>0</v>
      </c>
      <c r="T1258" s="186">
        <f>S1258*H1258</f>
        <v>0</v>
      </c>
      <c r="U1258" s="37"/>
      <c r="V1258" s="37"/>
      <c r="W1258" s="37"/>
      <c r="X1258" s="37"/>
      <c r="Y1258" s="37"/>
      <c r="Z1258" s="37"/>
      <c r="AA1258" s="37"/>
      <c r="AB1258" s="37"/>
      <c r="AC1258" s="37"/>
      <c r="AD1258" s="37"/>
      <c r="AE1258" s="37"/>
      <c r="AR1258" s="187" t="s">
        <v>467</v>
      </c>
      <c r="AT1258" s="187" t="s">
        <v>178</v>
      </c>
      <c r="AU1258" s="187" t="s">
        <v>89</v>
      </c>
      <c r="AY1258" s="19" t="s">
        <v>160</v>
      </c>
      <c r="BE1258" s="188">
        <f>IF(N1258="základní",J1258,0)</f>
        <v>0</v>
      </c>
      <c r="BF1258" s="188">
        <f>IF(N1258="snížená",J1258,0)</f>
        <v>0</v>
      </c>
      <c r="BG1258" s="188">
        <f>IF(N1258="zákl. přenesená",J1258,0)</f>
        <v>0</v>
      </c>
      <c r="BH1258" s="188">
        <f>IF(N1258="sníž. přenesená",J1258,0)</f>
        <v>0</v>
      </c>
      <c r="BI1258" s="188">
        <f>IF(N1258="nulová",J1258,0)</f>
        <v>0</v>
      </c>
      <c r="BJ1258" s="19" t="s">
        <v>87</v>
      </c>
      <c r="BK1258" s="188">
        <f>ROUND(I1258*H1258,2)</f>
        <v>0</v>
      </c>
      <c r="BL1258" s="19" t="s">
        <v>308</v>
      </c>
      <c r="BM1258" s="187" t="s">
        <v>1775</v>
      </c>
    </row>
    <row r="1259" spans="1:65" s="2" customFormat="1" ht="16.5" customHeight="1">
      <c r="A1259" s="37"/>
      <c r="B1259" s="38"/>
      <c r="C1259" s="176" t="s">
        <v>1776</v>
      </c>
      <c r="D1259" s="176" t="s">
        <v>163</v>
      </c>
      <c r="E1259" s="177" t="s">
        <v>1777</v>
      </c>
      <c r="F1259" s="178" t="s">
        <v>1778</v>
      </c>
      <c r="G1259" s="179" t="s">
        <v>477</v>
      </c>
      <c r="H1259" s="180">
        <v>36</v>
      </c>
      <c r="I1259" s="181"/>
      <c r="J1259" s="182">
        <f>ROUND(I1259*H1259,2)</f>
        <v>0</v>
      </c>
      <c r="K1259" s="178" t="s">
        <v>484</v>
      </c>
      <c r="L1259" s="42"/>
      <c r="M1259" s="183" t="s">
        <v>32</v>
      </c>
      <c r="N1259" s="184" t="s">
        <v>50</v>
      </c>
      <c r="O1259" s="67"/>
      <c r="P1259" s="185">
        <f>O1259*H1259</f>
        <v>0</v>
      </c>
      <c r="Q1259" s="185">
        <v>0</v>
      </c>
      <c r="R1259" s="185">
        <f>Q1259*H1259</f>
        <v>0</v>
      </c>
      <c r="S1259" s="185">
        <v>0</v>
      </c>
      <c r="T1259" s="186">
        <f>S1259*H1259</f>
        <v>0</v>
      </c>
      <c r="U1259" s="37"/>
      <c r="V1259" s="37"/>
      <c r="W1259" s="37"/>
      <c r="X1259" s="37"/>
      <c r="Y1259" s="37"/>
      <c r="Z1259" s="37"/>
      <c r="AA1259" s="37"/>
      <c r="AB1259" s="37"/>
      <c r="AC1259" s="37"/>
      <c r="AD1259" s="37"/>
      <c r="AE1259" s="37"/>
      <c r="AR1259" s="187" t="s">
        <v>308</v>
      </c>
      <c r="AT1259" s="187" t="s">
        <v>163</v>
      </c>
      <c r="AU1259" s="187" t="s">
        <v>89</v>
      </c>
      <c r="AY1259" s="19" t="s">
        <v>160</v>
      </c>
      <c r="BE1259" s="188">
        <f>IF(N1259="základní",J1259,0)</f>
        <v>0</v>
      </c>
      <c r="BF1259" s="188">
        <f>IF(N1259="snížená",J1259,0)</f>
        <v>0</v>
      </c>
      <c r="BG1259" s="188">
        <f>IF(N1259="zákl. přenesená",J1259,0)</f>
        <v>0</v>
      </c>
      <c r="BH1259" s="188">
        <f>IF(N1259="sníž. přenesená",J1259,0)</f>
        <v>0</v>
      </c>
      <c r="BI1259" s="188">
        <f>IF(N1259="nulová",J1259,0)</f>
        <v>0</v>
      </c>
      <c r="BJ1259" s="19" t="s">
        <v>87</v>
      </c>
      <c r="BK1259" s="188">
        <f>ROUND(I1259*H1259,2)</f>
        <v>0</v>
      </c>
      <c r="BL1259" s="19" t="s">
        <v>308</v>
      </c>
      <c r="BM1259" s="187" t="s">
        <v>1779</v>
      </c>
    </row>
    <row r="1260" spans="2:51" s="14" customFormat="1" ht="11.25">
      <c r="B1260" s="205"/>
      <c r="C1260" s="206"/>
      <c r="D1260" s="196" t="s">
        <v>172</v>
      </c>
      <c r="E1260" s="207" t="s">
        <v>32</v>
      </c>
      <c r="F1260" s="208" t="s">
        <v>1780</v>
      </c>
      <c r="G1260" s="206"/>
      <c r="H1260" s="209">
        <v>36</v>
      </c>
      <c r="I1260" s="210"/>
      <c r="J1260" s="206"/>
      <c r="K1260" s="206"/>
      <c r="L1260" s="211"/>
      <c r="M1260" s="212"/>
      <c r="N1260" s="213"/>
      <c r="O1260" s="213"/>
      <c r="P1260" s="213"/>
      <c r="Q1260" s="213"/>
      <c r="R1260" s="213"/>
      <c r="S1260" s="213"/>
      <c r="T1260" s="214"/>
      <c r="AT1260" s="215" t="s">
        <v>172</v>
      </c>
      <c r="AU1260" s="215" t="s">
        <v>89</v>
      </c>
      <c r="AV1260" s="14" t="s">
        <v>89</v>
      </c>
      <c r="AW1260" s="14" t="s">
        <v>40</v>
      </c>
      <c r="AX1260" s="14" t="s">
        <v>87</v>
      </c>
      <c r="AY1260" s="215" t="s">
        <v>160</v>
      </c>
    </row>
    <row r="1261" spans="1:65" s="2" customFormat="1" ht="16.5" customHeight="1">
      <c r="A1261" s="37"/>
      <c r="B1261" s="38"/>
      <c r="C1261" s="227" t="s">
        <v>1781</v>
      </c>
      <c r="D1261" s="227" t="s">
        <v>178</v>
      </c>
      <c r="E1261" s="228" t="s">
        <v>1782</v>
      </c>
      <c r="F1261" s="229" t="s">
        <v>1783</v>
      </c>
      <c r="G1261" s="230" t="s">
        <v>477</v>
      </c>
      <c r="H1261" s="231">
        <v>24</v>
      </c>
      <c r="I1261" s="232"/>
      <c r="J1261" s="233">
        <f>ROUND(I1261*H1261,2)</f>
        <v>0</v>
      </c>
      <c r="K1261" s="229" t="s">
        <v>484</v>
      </c>
      <c r="L1261" s="234"/>
      <c r="M1261" s="235" t="s">
        <v>32</v>
      </c>
      <c r="N1261" s="236" t="s">
        <v>50</v>
      </c>
      <c r="O1261" s="67"/>
      <c r="P1261" s="185">
        <f>O1261*H1261</f>
        <v>0</v>
      </c>
      <c r="Q1261" s="185">
        <v>0.03</v>
      </c>
      <c r="R1261" s="185">
        <f>Q1261*H1261</f>
        <v>0.72</v>
      </c>
      <c r="S1261" s="185">
        <v>0</v>
      </c>
      <c r="T1261" s="186">
        <f>S1261*H1261</f>
        <v>0</v>
      </c>
      <c r="U1261" s="37"/>
      <c r="V1261" s="37"/>
      <c r="W1261" s="37"/>
      <c r="X1261" s="37"/>
      <c r="Y1261" s="37"/>
      <c r="Z1261" s="37"/>
      <c r="AA1261" s="37"/>
      <c r="AB1261" s="37"/>
      <c r="AC1261" s="37"/>
      <c r="AD1261" s="37"/>
      <c r="AE1261" s="37"/>
      <c r="AR1261" s="187" t="s">
        <v>467</v>
      </c>
      <c r="AT1261" s="187" t="s">
        <v>178</v>
      </c>
      <c r="AU1261" s="187" t="s">
        <v>89</v>
      </c>
      <c r="AY1261" s="19" t="s">
        <v>160</v>
      </c>
      <c r="BE1261" s="188">
        <f>IF(N1261="základní",J1261,0)</f>
        <v>0</v>
      </c>
      <c r="BF1261" s="188">
        <f>IF(N1261="snížená",J1261,0)</f>
        <v>0</v>
      </c>
      <c r="BG1261" s="188">
        <f>IF(N1261="zákl. přenesená",J1261,0)</f>
        <v>0</v>
      </c>
      <c r="BH1261" s="188">
        <f>IF(N1261="sníž. přenesená",J1261,0)</f>
        <v>0</v>
      </c>
      <c r="BI1261" s="188">
        <f>IF(N1261="nulová",J1261,0)</f>
        <v>0</v>
      </c>
      <c r="BJ1261" s="19" t="s">
        <v>87</v>
      </c>
      <c r="BK1261" s="188">
        <f>ROUND(I1261*H1261,2)</f>
        <v>0</v>
      </c>
      <c r="BL1261" s="19" t="s">
        <v>308</v>
      </c>
      <c r="BM1261" s="187" t="s">
        <v>1784</v>
      </c>
    </row>
    <row r="1262" spans="1:65" s="2" customFormat="1" ht="16.5" customHeight="1">
      <c r="A1262" s="37"/>
      <c r="B1262" s="38"/>
      <c r="C1262" s="227" t="s">
        <v>1785</v>
      </c>
      <c r="D1262" s="227" t="s">
        <v>178</v>
      </c>
      <c r="E1262" s="228" t="s">
        <v>1786</v>
      </c>
      <c r="F1262" s="229" t="s">
        <v>1787</v>
      </c>
      <c r="G1262" s="230" t="s">
        <v>477</v>
      </c>
      <c r="H1262" s="231">
        <v>13</v>
      </c>
      <c r="I1262" s="232"/>
      <c r="J1262" s="233">
        <f>ROUND(I1262*H1262,2)</f>
        <v>0</v>
      </c>
      <c r="K1262" s="229" t="s">
        <v>484</v>
      </c>
      <c r="L1262" s="234"/>
      <c r="M1262" s="235" t="s">
        <v>32</v>
      </c>
      <c r="N1262" s="236" t="s">
        <v>50</v>
      </c>
      <c r="O1262" s="67"/>
      <c r="P1262" s="185">
        <f>O1262*H1262</f>
        <v>0</v>
      </c>
      <c r="Q1262" s="185">
        <v>0.06</v>
      </c>
      <c r="R1262" s="185">
        <f>Q1262*H1262</f>
        <v>0.78</v>
      </c>
      <c r="S1262" s="185">
        <v>0</v>
      </c>
      <c r="T1262" s="186">
        <f>S1262*H1262</f>
        <v>0</v>
      </c>
      <c r="U1262" s="37"/>
      <c r="V1262" s="37"/>
      <c r="W1262" s="37"/>
      <c r="X1262" s="37"/>
      <c r="Y1262" s="37"/>
      <c r="Z1262" s="37"/>
      <c r="AA1262" s="37"/>
      <c r="AB1262" s="37"/>
      <c r="AC1262" s="37"/>
      <c r="AD1262" s="37"/>
      <c r="AE1262" s="37"/>
      <c r="AR1262" s="187" t="s">
        <v>467</v>
      </c>
      <c r="AT1262" s="187" t="s">
        <v>178</v>
      </c>
      <c r="AU1262" s="187" t="s">
        <v>89</v>
      </c>
      <c r="AY1262" s="19" t="s">
        <v>160</v>
      </c>
      <c r="BE1262" s="188">
        <f>IF(N1262="základní",J1262,0)</f>
        <v>0</v>
      </c>
      <c r="BF1262" s="188">
        <f>IF(N1262="snížená",J1262,0)</f>
        <v>0</v>
      </c>
      <c r="BG1262" s="188">
        <f>IF(N1262="zákl. přenesená",J1262,0)</f>
        <v>0</v>
      </c>
      <c r="BH1262" s="188">
        <f>IF(N1262="sníž. přenesená",J1262,0)</f>
        <v>0</v>
      </c>
      <c r="BI1262" s="188">
        <f>IF(N1262="nulová",J1262,0)</f>
        <v>0</v>
      </c>
      <c r="BJ1262" s="19" t="s">
        <v>87</v>
      </c>
      <c r="BK1262" s="188">
        <f>ROUND(I1262*H1262,2)</f>
        <v>0</v>
      </c>
      <c r="BL1262" s="19" t="s">
        <v>308</v>
      </c>
      <c r="BM1262" s="187" t="s">
        <v>1788</v>
      </c>
    </row>
    <row r="1263" spans="1:65" s="2" customFormat="1" ht="24.2" customHeight="1">
      <c r="A1263" s="37"/>
      <c r="B1263" s="38"/>
      <c r="C1263" s="176" t="s">
        <v>1789</v>
      </c>
      <c r="D1263" s="176" t="s">
        <v>163</v>
      </c>
      <c r="E1263" s="177" t="s">
        <v>1790</v>
      </c>
      <c r="F1263" s="178" t="s">
        <v>1791</v>
      </c>
      <c r="G1263" s="179" t="s">
        <v>166</v>
      </c>
      <c r="H1263" s="180">
        <v>1.675</v>
      </c>
      <c r="I1263" s="181"/>
      <c r="J1263" s="182">
        <f>ROUND(I1263*H1263,2)</f>
        <v>0</v>
      </c>
      <c r="K1263" s="178" t="s">
        <v>167</v>
      </c>
      <c r="L1263" s="42"/>
      <c r="M1263" s="183" t="s">
        <v>32</v>
      </c>
      <c r="N1263" s="184" t="s">
        <v>50</v>
      </c>
      <c r="O1263" s="67"/>
      <c r="P1263" s="185">
        <f>O1263*H1263</f>
        <v>0</v>
      </c>
      <c r="Q1263" s="185">
        <v>0</v>
      </c>
      <c r="R1263" s="185">
        <f>Q1263*H1263</f>
        <v>0</v>
      </c>
      <c r="S1263" s="185">
        <v>0</v>
      </c>
      <c r="T1263" s="186">
        <f>S1263*H1263</f>
        <v>0</v>
      </c>
      <c r="U1263" s="37"/>
      <c r="V1263" s="37"/>
      <c r="W1263" s="37"/>
      <c r="X1263" s="37"/>
      <c r="Y1263" s="37"/>
      <c r="Z1263" s="37"/>
      <c r="AA1263" s="37"/>
      <c r="AB1263" s="37"/>
      <c r="AC1263" s="37"/>
      <c r="AD1263" s="37"/>
      <c r="AE1263" s="37"/>
      <c r="AR1263" s="187" t="s">
        <v>308</v>
      </c>
      <c r="AT1263" s="187" t="s">
        <v>163</v>
      </c>
      <c r="AU1263" s="187" t="s">
        <v>89</v>
      </c>
      <c r="AY1263" s="19" t="s">
        <v>160</v>
      </c>
      <c r="BE1263" s="188">
        <f>IF(N1263="základní",J1263,0)</f>
        <v>0</v>
      </c>
      <c r="BF1263" s="188">
        <f>IF(N1263="snížená",J1263,0)</f>
        <v>0</v>
      </c>
      <c r="BG1263" s="188">
        <f>IF(N1263="zákl. přenesená",J1263,0)</f>
        <v>0</v>
      </c>
      <c r="BH1263" s="188">
        <f>IF(N1263="sníž. přenesená",J1263,0)</f>
        <v>0</v>
      </c>
      <c r="BI1263" s="188">
        <f>IF(N1263="nulová",J1263,0)</f>
        <v>0</v>
      </c>
      <c r="BJ1263" s="19" t="s">
        <v>87</v>
      </c>
      <c r="BK1263" s="188">
        <f>ROUND(I1263*H1263,2)</f>
        <v>0</v>
      </c>
      <c r="BL1263" s="19" t="s">
        <v>308</v>
      </c>
      <c r="BM1263" s="187" t="s">
        <v>1792</v>
      </c>
    </row>
    <row r="1264" spans="1:47" s="2" customFormat="1" ht="11.25">
      <c r="A1264" s="37"/>
      <c r="B1264" s="38"/>
      <c r="C1264" s="39"/>
      <c r="D1264" s="189" t="s">
        <v>170</v>
      </c>
      <c r="E1264" s="39"/>
      <c r="F1264" s="190" t="s">
        <v>1793</v>
      </c>
      <c r="G1264" s="39"/>
      <c r="H1264" s="39"/>
      <c r="I1264" s="191"/>
      <c r="J1264" s="39"/>
      <c r="K1264" s="39"/>
      <c r="L1264" s="42"/>
      <c r="M1264" s="192"/>
      <c r="N1264" s="193"/>
      <c r="O1264" s="67"/>
      <c r="P1264" s="67"/>
      <c r="Q1264" s="67"/>
      <c r="R1264" s="67"/>
      <c r="S1264" s="67"/>
      <c r="T1264" s="68"/>
      <c r="U1264" s="37"/>
      <c r="V1264" s="37"/>
      <c r="W1264" s="37"/>
      <c r="X1264" s="37"/>
      <c r="Y1264" s="37"/>
      <c r="Z1264" s="37"/>
      <c r="AA1264" s="37"/>
      <c r="AB1264" s="37"/>
      <c r="AC1264" s="37"/>
      <c r="AD1264" s="37"/>
      <c r="AE1264" s="37"/>
      <c r="AT1264" s="19" t="s">
        <v>170</v>
      </c>
      <c r="AU1264" s="19" t="s">
        <v>89</v>
      </c>
    </row>
    <row r="1265" spans="1:65" s="2" customFormat="1" ht="24.2" customHeight="1">
      <c r="A1265" s="37"/>
      <c r="B1265" s="38"/>
      <c r="C1265" s="176" t="s">
        <v>1794</v>
      </c>
      <c r="D1265" s="176" t="s">
        <v>163</v>
      </c>
      <c r="E1265" s="177" t="s">
        <v>1795</v>
      </c>
      <c r="F1265" s="178" t="s">
        <v>1796</v>
      </c>
      <c r="G1265" s="179" t="s">
        <v>166</v>
      </c>
      <c r="H1265" s="180">
        <v>1.675</v>
      </c>
      <c r="I1265" s="181"/>
      <c r="J1265" s="182">
        <f>ROUND(I1265*H1265,2)</f>
        <v>0</v>
      </c>
      <c r="K1265" s="178" t="s">
        <v>167</v>
      </c>
      <c r="L1265" s="42"/>
      <c r="M1265" s="183" t="s">
        <v>32</v>
      </c>
      <c r="N1265" s="184" t="s">
        <v>50</v>
      </c>
      <c r="O1265" s="67"/>
      <c r="P1265" s="185">
        <f>O1265*H1265</f>
        <v>0</v>
      </c>
      <c r="Q1265" s="185">
        <v>0</v>
      </c>
      <c r="R1265" s="185">
        <f>Q1265*H1265</f>
        <v>0</v>
      </c>
      <c r="S1265" s="185">
        <v>0</v>
      </c>
      <c r="T1265" s="186">
        <f>S1265*H1265</f>
        <v>0</v>
      </c>
      <c r="U1265" s="37"/>
      <c r="V1265" s="37"/>
      <c r="W1265" s="37"/>
      <c r="X1265" s="37"/>
      <c r="Y1265" s="37"/>
      <c r="Z1265" s="37"/>
      <c r="AA1265" s="37"/>
      <c r="AB1265" s="37"/>
      <c r="AC1265" s="37"/>
      <c r="AD1265" s="37"/>
      <c r="AE1265" s="37"/>
      <c r="AR1265" s="187" t="s">
        <v>308</v>
      </c>
      <c r="AT1265" s="187" t="s">
        <v>163</v>
      </c>
      <c r="AU1265" s="187" t="s">
        <v>89</v>
      </c>
      <c r="AY1265" s="19" t="s">
        <v>160</v>
      </c>
      <c r="BE1265" s="188">
        <f>IF(N1265="základní",J1265,0)</f>
        <v>0</v>
      </c>
      <c r="BF1265" s="188">
        <f>IF(N1265="snížená",J1265,0)</f>
        <v>0</v>
      </c>
      <c r="BG1265" s="188">
        <f>IF(N1265="zákl. přenesená",J1265,0)</f>
        <v>0</v>
      </c>
      <c r="BH1265" s="188">
        <f>IF(N1265="sníž. přenesená",J1265,0)</f>
        <v>0</v>
      </c>
      <c r="BI1265" s="188">
        <f>IF(N1265="nulová",J1265,0)</f>
        <v>0</v>
      </c>
      <c r="BJ1265" s="19" t="s">
        <v>87</v>
      </c>
      <c r="BK1265" s="188">
        <f>ROUND(I1265*H1265,2)</f>
        <v>0</v>
      </c>
      <c r="BL1265" s="19" t="s">
        <v>308</v>
      </c>
      <c r="BM1265" s="187" t="s">
        <v>1797</v>
      </c>
    </row>
    <row r="1266" spans="1:47" s="2" customFormat="1" ht="11.25">
      <c r="A1266" s="37"/>
      <c r="B1266" s="38"/>
      <c r="C1266" s="39"/>
      <c r="D1266" s="189" t="s">
        <v>170</v>
      </c>
      <c r="E1266" s="39"/>
      <c r="F1266" s="190" t="s">
        <v>1798</v>
      </c>
      <c r="G1266" s="39"/>
      <c r="H1266" s="39"/>
      <c r="I1266" s="191"/>
      <c r="J1266" s="39"/>
      <c r="K1266" s="39"/>
      <c r="L1266" s="42"/>
      <c r="M1266" s="250"/>
      <c r="N1266" s="251"/>
      <c r="O1266" s="252"/>
      <c r="P1266" s="252"/>
      <c r="Q1266" s="252"/>
      <c r="R1266" s="252"/>
      <c r="S1266" s="252"/>
      <c r="T1266" s="253"/>
      <c r="U1266" s="37"/>
      <c r="V1266" s="37"/>
      <c r="W1266" s="37"/>
      <c r="X1266" s="37"/>
      <c r="Y1266" s="37"/>
      <c r="Z1266" s="37"/>
      <c r="AA1266" s="37"/>
      <c r="AB1266" s="37"/>
      <c r="AC1266" s="37"/>
      <c r="AD1266" s="37"/>
      <c r="AE1266" s="37"/>
      <c r="AT1266" s="19" t="s">
        <v>170</v>
      </c>
      <c r="AU1266" s="19" t="s">
        <v>89</v>
      </c>
    </row>
    <row r="1267" spans="1:31" s="2" customFormat="1" ht="6.95" customHeight="1">
      <c r="A1267" s="37"/>
      <c r="B1267" s="50"/>
      <c r="C1267" s="51"/>
      <c r="D1267" s="51"/>
      <c r="E1267" s="51"/>
      <c r="F1267" s="51"/>
      <c r="G1267" s="51"/>
      <c r="H1267" s="51"/>
      <c r="I1267" s="51"/>
      <c r="J1267" s="51"/>
      <c r="K1267" s="51"/>
      <c r="L1267" s="42"/>
      <c r="M1267" s="37"/>
      <c r="O1267" s="37"/>
      <c r="P1267" s="37"/>
      <c r="Q1267" s="37"/>
      <c r="R1267" s="37"/>
      <c r="S1267" s="37"/>
      <c r="T1267" s="37"/>
      <c r="U1267" s="37"/>
      <c r="V1267" s="37"/>
      <c r="W1267" s="37"/>
      <c r="X1267" s="37"/>
      <c r="Y1267" s="37"/>
      <c r="Z1267" s="37"/>
      <c r="AA1267" s="37"/>
      <c r="AB1267" s="37"/>
      <c r="AC1267" s="37"/>
      <c r="AD1267" s="37"/>
      <c r="AE1267" s="37"/>
    </row>
  </sheetData>
  <sheetProtection algorithmName="SHA-512" hashValue="j6sk9LmVkKZ8P/g98DVT7cPtkTCZIoU6spRzwKpGiAewU9807R+x6LDFGh36QaIB4yu4YSGhqgHKWifVnwSRwg==" saltValue="anIkQ0QqXirOIeKcyRGEs26jzlSPKsbNK8UXMSn1kno2qejeGvNI/luawRGbJ6l50nhHmsKKpKbKm1EDsgaupg==" spinCount="100000" sheet="1" objects="1" scenarios="1" formatColumns="0" formatRows="0" autoFilter="0"/>
  <autoFilter ref="C96:K1266"/>
  <mergeCells count="9">
    <mergeCell ref="E50:H50"/>
    <mergeCell ref="E87:H87"/>
    <mergeCell ref="E89:H89"/>
    <mergeCell ref="L2:V2"/>
    <mergeCell ref="E7:H7"/>
    <mergeCell ref="E9:H9"/>
    <mergeCell ref="E18:H18"/>
    <mergeCell ref="E27:H27"/>
    <mergeCell ref="E48:H48"/>
  </mergeCells>
  <hyperlinks>
    <hyperlink ref="F101" r:id="rId1" display="https://podminky.urs.cz/item/CS_URS_2022_02/317941121"/>
    <hyperlink ref="F110" r:id="rId2" display="https://podminky.urs.cz/item/CS_URS_2022_02/317944321"/>
    <hyperlink ref="F125" r:id="rId3" display="https://podminky.urs.cz/item/CS_URS_2022_02/340238212"/>
    <hyperlink ref="F142" r:id="rId4" display="https://podminky.urs.cz/item/CS_URS_2022_02/340239212"/>
    <hyperlink ref="F149" r:id="rId5" display="https://podminky.urs.cz/item/CS_URS_2022_02/340271041"/>
    <hyperlink ref="F152" r:id="rId6" display="https://podminky.urs.cz/item/CS_URS_2022_02/342272225"/>
    <hyperlink ref="F159" r:id="rId7" display="https://podminky.urs.cz/item/CS_URS_2022_02/342272235"/>
    <hyperlink ref="F167" r:id="rId8" display="https://podminky.urs.cz/item/CS_URS_2022_02/342272245"/>
    <hyperlink ref="F172" r:id="rId9" display="https://podminky.urs.cz/item/CS_URS_2022_02/342291111"/>
    <hyperlink ref="F180" r:id="rId10" display="https://podminky.urs.cz/item/CS_URS_2022_02/342291112"/>
    <hyperlink ref="F192" r:id="rId11" display="https://podminky.urs.cz/item/CS_URS_2022_02/342291121"/>
    <hyperlink ref="F197" r:id="rId12" display="https://podminky.urs.cz/item/CS_URS_2022_02/411321414"/>
    <hyperlink ref="F201" r:id="rId13" display="https://podminky.urs.cz/item/CS_URS_2022_02/413941123"/>
    <hyperlink ref="F207" r:id="rId14" display="https://podminky.urs.cz/item/CS_URS_2022_02/612131121"/>
    <hyperlink ref="F214" r:id="rId15" display="https://podminky.urs.cz/item/CS_URS_2022_02/612131301"/>
    <hyperlink ref="F218" r:id="rId16" display="https://podminky.urs.cz/item/CS_URS_2022_02/612142001"/>
    <hyperlink ref="F225" r:id="rId17" display="https://podminky.urs.cz/item/CS_URS_2022_02/612321131"/>
    <hyperlink ref="F273" r:id="rId18" display="https://podminky.urs.cz/item/CS_URS_2022_02/612321321"/>
    <hyperlink ref="F280" r:id="rId19" display="https://podminky.urs.cz/item/CS_URS_2022_02/612321391"/>
    <hyperlink ref="F282" r:id="rId20" display="https://podminky.urs.cz/item/CS_URS_2022_02/619991011"/>
    <hyperlink ref="F290" r:id="rId21" display="https://podminky.urs.cz/item/CS_URS_2022_02/622143003"/>
    <hyperlink ref="F299" r:id="rId22" display="https://podminky.urs.cz/item/CS_URS_2022_02/622143004"/>
    <hyperlink ref="F308" r:id="rId23" display="https://podminky.urs.cz/item/CS_URS_2022_02/631311116"/>
    <hyperlink ref="F312" r:id="rId24" display="https://podminky.urs.cz/item/CS_URS_2022_02/631312141"/>
    <hyperlink ref="F320" r:id="rId25" display="https://podminky.urs.cz/item/CS_URS_2022_02/632450131"/>
    <hyperlink ref="F328" r:id="rId26" display="https://podminky.urs.cz/item/CS_URS_2022_02/632451033"/>
    <hyperlink ref="F332" r:id="rId27" display="https://podminky.urs.cz/item/CS_URS_2022_02/632451252"/>
    <hyperlink ref="F339" r:id="rId28" display="https://podminky.urs.cz/item/CS_URS_2022_02/632683112"/>
    <hyperlink ref="F343" r:id="rId29" display="https://podminky.urs.cz/item/CS_URS_2022_02/642942111"/>
    <hyperlink ref="F353" r:id="rId30" display="https://podminky.urs.cz/item/CS_URS_2022_02/642942221"/>
    <hyperlink ref="F357" r:id="rId31" display="https://podminky.urs.cz/item/CS_URS_2022_02/949101111"/>
    <hyperlink ref="F360" r:id="rId32" display="https://podminky.urs.cz/item/CS_URS_2022_02/952901111"/>
    <hyperlink ref="F363" r:id="rId33" display="https://podminky.urs.cz/item/CS_URS_2022_02/952902611"/>
    <hyperlink ref="F366" r:id="rId34" display="https://podminky.urs.cz/item/CS_URS_2022_02/953943211"/>
    <hyperlink ref="F369" r:id="rId35" display="https://podminky.urs.cz/item/CS_URS_2022_02/962031133"/>
    <hyperlink ref="F378" r:id="rId36" display="https://podminky.urs.cz/item/CS_URS_2022_02/963051113"/>
    <hyperlink ref="F383" r:id="rId37" display="https://podminky.urs.cz/item/CS_URS_2022_02/965043321"/>
    <hyperlink ref="F390" r:id="rId38" display="https://podminky.urs.cz/item/CS_URS_2022_02/965043341"/>
    <hyperlink ref="F394" r:id="rId39" display="https://podminky.urs.cz/item/CS_URS_2022_02/965046111"/>
    <hyperlink ref="F398" r:id="rId40" display="https://podminky.urs.cz/item/CS_URS_2022_02/965046119"/>
    <hyperlink ref="F402" r:id="rId41" display="https://podminky.urs.cz/item/CS_URS_2022_02/968072455"/>
    <hyperlink ref="F404" r:id="rId42" display="https://podminky.urs.cz/item/CS_URS_2022_02/968072456"/>
    <hyperlink ref="F406" r:id="rId43" display="https://podminky.urs.cz/item/CS_URS_2022_02/971033331"/>
    <hyperlink ref="F410" r:id="rId44" display="https://podminky.urs.cz/item/CS_URS_2022_02/971033431"/>
    <hyperlink ref="F420" r:id="rId45" display="https://podminky.urs.cz/item/CS_URS_2022_02/971033531"/>
    <hyperlink ref="F424" r:id="rId46" display="https://podminky.urs.cz/item/CS_URS_2022_02/971033631"/>
    <hyperlink ref="F443" r:id="rId47" display="https://podminky.urs.cz/item/CS_URS_2022_02/973031325"/>
    <hyperlink ref="F447" r:id="rId48" display="https://podminky.urs.cz/item/CS_URS_2022_02/976081111"/>
    <hyperlink ref="F451" r:id="rId49" display="https://podminky.urs.cz/item/CS_URS_2022_02/977211111"/>
    <hyperlink ref="F455" r:id="rId50" display="https://podminky.urs.cz/item/CS_URS_2022_02/977312112"/>
    <hyperlink ref="F462" r:id="rId51" display="https://podminky.urs.cz/item/CS_URS_2022_02/978013191"/>
    <hyperlink ref="F505" r:id="rId52" display="https://podminky.urs.cz/item/CS_URS_2022_02/997013151"/>
    <hyperlink ref="F507" r:id="rId53" display="https://podminky.urs.cz/item/CS_URS_2022_02/997013311"/>
    <hyperlink ref="F509" r:id="rId54" display="https://podminky.urs.cz/item/CS_URS_2022_02/997013321"/>
    <hyperlink ref="F512" r:id="rId55" display="https://podminky.urs.cz/item/CS_URS_2022_02/997013501"/>
    <hyperlink ref="F514" r:id="rId56" display="https://podminky.urs.cz/item/CS_URS_2022_02/997013509"/>
    <hyperlink ref="F520" r:id="rId57" display="https://podminky.urs.cz/item/CS_URS_2022_02/997013821"/>
    <hyperlink ref="F522" r:id="rId58" display="https://podminky.urs.cz/item/CS_URS_2022_02/997013871"/>
    <hyperlink ref="F525" r:id="rId59" display="https://podminky.urs.cz/item/CS_URS_2022_02/998011001"/>
    <hyperlink ref="F529" r:id="rId60" display="https://podminky.urs.cz/item/CS_URS_2022_02/762526811"/>
    <hyperlink ref="F534" r:id="rId61" display="https://podminky.urs.cz/item/CS_URS_2022_02/763121422"/>
    <hyperlink ref="F545" r:id="rId62" display="https://podminky.urs.cz/item/CS_URS_2022_02/763121466"/>
    <hyperlink ref="F552" r:id="rId63" display="https://podminky.urs.cz/item/CS_URS_2022_02/763121457"/>
    <hyperlink ref="F559" r:id="rId64" display="https://podminky.urs.cz/item/CS_URS_2022_02/763121481"/>
    <hyperlink ref="F574" r:id="rId65" display="https://podminky.urs.cz/item/CS_URS_2022_02/763121714"/>
    <hyperlink ref="F577" r:id="rId66" display="https://podminky.urs.cz/item/CS_URS_2022_02/763121715"/>
    <hyperlink ref="F600" r:id="rId67" display="https://podminky.urs.cz/item/CS_URS_2022_02/763121761"/>
    <hyperlink ref="F604" r:id="rId68" display="https://podminky.urs.cz/item/CS_URS_2022_02/763131511"/>
    <hyperlink ref="F622" r:id="rId69" display="https://podminky.urs.cz/item/CS_URS_2022_02/763131714"/>
    <hyperlink ref="F625" r:id="rId70" display="https://podminky.urs.cz/item/CS_URS_2022_02/763131722"/>
    <hyperlink ref="F643" r:id="rId71" display="https://podminky.urs.cz/item/CS_URS_2022_02/763131761"/>
    <hyperlink ref="F654" r:id="rId72" display="https://podminky.urs.cz/item/CS_URS_2022_02/763131771"/>
    <hyperlink ref="F656" r:id="rId73" display="https://podminky.urs.cz/item/CS_URS_2022_02/763411116"/>
    <hyperlink ref="F663" r:id="rId74" display="https://podminky.urs.cz/item/CS_URS_2022_02/763411126"/>
    <hyperlink ref="F665" r:id="rId75" display="https://podminky.urs.cz/item/CS_URS_2022_02/763431001"/>
    <hyperlink ref="F700" r:id="rId76" display="https://podminky.urs.cz/item/CS_URS_2022_02/763431041"/>
    <hyperlink ref="F702" r:id="rId77" display="https://podminky.urs.cz/item/CS_URS_2022_02/763431201"/>
    <hyperlink ref="F738" r:id="rId78" display="https://podminky.urs.cz/item/CS_URS_2022_02/998763301"/>
    <hyperlink ref="F740" r:id="rId79" display="https://podminky.urs.cz/item/CS_URS_2022_02/998763381"/>
    <hyperlink ref="F743" r:id="rId80" display="https://podminky.urs.cz/item/CS_URS_2022_02/766441821"/>
    <hyperlink ref="F746" r:id="rId81" display="https://podminky.urs.cz/item/CS_URS_2022_02/766441823"/>
    <hyperlink ref="F753" r:id="rId82" display="https://podminky.urs.cz/item/CS_URS_2022_02/766660001"/>
    <hyperlink ref="F762" r:id="rId83" display="https://podminky.urs.cz/item/CS_URS_2022_02/766660002"/>
    <hyperlink ref="F772" r:id="rId84" display="https://podminky.urs.cz/item/CS_URS_2022_02/766660012"/>
    <hyperlink ref="F775" r:id="rId85" display="https://podminky.urs.cz/item/CS_URS_2022_02/766660713"/>
    <hyperlink ref="F788" r:id="rId86" display="https://podminky.urs.cz/item/CS_URS_2022_02/766663916"/>
    <hyperlink ref="F790" r:id="rId87" display="https://podminky.urs.cz/item/CS_URS_2022_02/766682111"/>
    <hyperlink ref="F796" r:id="rId88" display="https://podminky.urs.cz/item/CS_URS_2022_02/766682112"/>
    <hyperlink ref="F799" r:id="rId89" display="https://podminky.urs.cz/item/CS_URS_2022_02/766691914"/>
    <hyperlink ref="F803" r:id="rId90" display="https://podminky.urs.cz/item/CS_URS_2022_02/766691915"/>
    <hyperlink ref="F807" r:id="rId91" display="https://podminky.urs.cz/item/CS_URS_2022_02/766694112"/>
    <hyperlink ref="F810" r:id="rId92" display="https://podminky.urs.cz/item/CS_URS_2022_02/766694113"/>
    <hyperlink ref="F823" r:id="rId93" display="https://podminky.urs.cz/item/CS_URS_2022_02/998766101"/>
    <hyperlink ref="F825" r:id="rId94" display="https://podminky.urs.cz/item/CS_URS_2022_02/998766181"/>
    <hyperlink ref="F828" r:id="rId95" display="https://podminky.urs.cz/item/CS_URS_2022_02/767161211"/>
    <hyperlink ref="F835" r:id="rId96" display="https://podminky.urs.cz/item/CS_URS_2022_02/767641111"/>
    <hyperlink ref="F839" r:id="rId97" display="https://podminky.urs.cz/item/CS_URS_2022_02/767646401"/>
    <hyperlink ref="F844" r:id="rId98" display="https://podminky.urs.cz/item/CS_URS_2022_02/998767101"/>
    <hyperlink ref="F846" r:id="rId99" display="https://podminky.urs.cz/item/CS_URS_2022_02/998767181"/>
    <hyperlink ref="F849" r:id="rId100" display="https://podminky.urs.cz/item/CS_URS_2022_02/771111011"/>
    <hyperlink ref="F856" r:id="rId101" display="https://podminky.urs.cz/item/CS_URS_2022_02/771121011"/>
    <hyperlink ref="F858" r:id="rId102" display="https://podminky.urs.cz/item/CS_URS_2022_02/771151011"/>
    <hyperlink ref="F862" r:id="rId103" display="https://podminky.urs.cz/item/CS_URS_2022_02/771571810"/>
    <hyperlink ref="F866" r:id="rId104" display="https://podminky.urs.cz/item/CS_URS_2022_02/771574312"/>
    <hyperlink ref="F875" r:id="rId105" display="https://podminky.urs.cz/item/CS_URS_2022_02/771577111"/>
    <hyperlink ref="F879" r:id="rId106" display="https://podminky.urs.cz/item/CS_URS_2022_02/771577114"/>
    <hyperlink ref="F881" r:id="rId107" display="https://podminky.urs.cz/item/CS_URS_2022_02/771577115"/>
    <hyperlink ref="F885" r:id="rId108" display="https://podminky.urs.cz/item/CS_URS_2022_02/771591112"/>
    <hyperlink ref="F889" r:id="rId109" display="https://podminky.urs.cz/item/CS_URS_2022_02/771591115"/>
    <hyperlink ref="F909" r:id="rId110" display="https://podminky.urs.cz/item/CS_URS_2022_02/771591122"/>
    <hyperlink ref="F913" r:id="rId111" display="https://podminky.urs.cz/item/CS_URS_2022_02/771591241"/>
    <hyperlink ref="F917" r:id="rId112" display="https://podminky.urs.cz/item/CS_URS_2022_02/771591242"/>
    <hyperlink ref="F921" r:id="rId113" display="https://podminky.urs.cz/item/CS_URS_2022_02/771591264"/>
    <hyperlink ref="F925" r:id="rId114" display="https://podminky.urs.cz/item/CS_URS_2022_02/998771101"/>
    <hyperlink ref="F927" r:id="rId115" display="https://podminky.urs.cz/item/CS_URS_2022_02/998771181"/>
    <hyperlink ref="F930" r:id="rId116" display="https://podminky.urs.cz/item/CS_URS_2022_02/776111112"/>
    <hyperlink ref="F933" r:id="rId117" display="https://podminky.urs.cz/item/CS_URS_2022_02/776111116"/>
    <hyperlink ref="F935" r:id="rId118" display="https://podminky.urs.cz/item/CS_URS_2022_02/776111311"/>
    <hyperlink ref="F937" r:id="rId119" display="https://podminky.urs.cz/item/CS_URS_2022_02/776121112"/>
    <hyperlink ref="F939" r:id="rId120" display="https://podminky.urs.cz/item/CS_URS_2022_02/776141121"/>
    <hyperlink ref="F941" r:id="rId121" display="https://podminky.urs.cz/item/CS_URS_2022_02/776231111"/>
    <hyperlink ref="F951" r:id="rId122" display="https://podminky.urs.cz/item/CS_URS_2022_02/776251411"/>
    <hyperlink ref="F954" r:id="rId123" display="https://podminky.urs.cz/item/CS_URS_2022_02/776411112"/>
    <hyperlink ref="F979" r:id="rId124" display="https://podminky.urs.cz/item/CS_URS_2022_02/776421111"/>
    <hyperlink ref="F990" r:id="rId125" display="https://podminky.urs.cz/item/CS_URS_2022_02/776201812"/>
    <hyperlink ref="F996" r:id="rId126" display="https://podminky.urs.cz/item/CS_URS_2022_02/776561111"/>
    <hyperlink ref="F1009" r:id="rId127" display="https://podminky.urs.cz/item/CS_URS_2022_02/998776101"/>
    <hyperlink ref="F1011" r:id="rId128" display="https://podminky.urs.cz/item/CS_URS_2022_02/998776181"/>
    <hyperlink ref="F1014" r:id="rId129" display="https://podminky.urs.cz/item/CS_URS_2022_02/781121011"/>
    <hyperlink ref="F1043" r:id="rId130" display="https://podminky.urs.cz/item/CS_URS_2022_02/781151031"/>
    <hyperlink ref="F1045" r:id="rId131" display="https://podminky.urs.cz/item/CS_URS_2022_02/781471810"/>
    <hyperlink ref="F1059" r:id="rId132" display="https://podminky.urs.cz/item/CS_URS_2022_02/781474115"/>
    <hyperlink ref="F1068" r:id="rId133" display="https://podminky.urs.cz/item/CS_URS_2022_02/781477111"/>
    <hyperlink ref="F1079" r:id="rId134" display="https://podminky.urs.cz/item/CS_URS_2022_02/781477112"/>
    <hyperlink ref="F1086" r:id="rId135" display="https://podminky.urs.cz/item/CS_URS_2022_02/781477114"/>
    <hyperlink ref="F1088" r:id="rId136" display="https://podminky.urs.cz/item/CS_URS_2022_02/781494111"/>
    <hyperlink ref="F1112" r:id="rId137" display="https://podminky.urs.cz/item/CS_URS_2022_02/781494511"/>
    <hyperlink ref="F1141" r:id="rId138" display="https://podminky.urs.cz/item/CS_URS_2022_02/781495115"/>
    <hyperlink ref="F1172" r:id="rId139" display="https://podminky.urs.cz/item/CS_URS_2022_02/781674112"/>
    <hyperlink ref="F1176" r:id="rId140" display="https://podminky.urs.cz/item/CS_URS_2022_02/998781101"/>
    <hyperlink ref="F1178" r:id="rId141" display="https://podminky.urs.cz/item/CS_URS_2022_02/998781181"/>
    <hyperlink ref="F1181" r:id="rId142" display="https://podminky.urs.cz/item/CS_URS_2022_02/783314201"/>
    <hyperlink ref="F1195" r:id="rId143" display="https://podminky.urs.cz/item/CS_URS_2022_02/783315101"/>
    <hyperlink ref="F1203" r:id="rId144" display="https://podminky.urs.cz/item/CS_URS_2022_02/783317101"/>
    <hyperlink ref="F1212" r:id="rId145" display="https://podminky.urs.cz/item/CS_URS_2022_02/784121001"/>
    <hyperlink ref="F1221" r:id="rId146" display="https://podminky.urs.cz/item/CS_URS_2022_02/784211101"/>
    <hyperlink ref="F1228" r:id="rId147" display="https://podminky.urs.cz/item/CS_URS_2022_02/784211143"/>
    <hyperlink ref="F1232" r:id="rId148" display="https://podminky.urs.cz/item/CS_URS_2022_02/784221101"/>
    <hyperlink ref="F1239" r:id="rId149" display="https://podminky.urs.cz/item/CS_URS_2022_02/784221131"/>
    <hyperlink ref="F1243" r:id="rId150" display="https://podminky.urs.cz/item/CS_URS_2022_02/784221153"/>
    <hyperlink ref="F1248" r:id="rId151" display="https://podminky.urs.cz/item/CS_URS_2022_02/786624121"/>
    <hyperlink ref="F1264" r:id="rId152" display="https://podminky.urs.cz/item/CS_URS_2022_02/998786101"/>
    <hyperlink ref="F1266" r:id="rId153" display="https://podminky.urs.cz/item/CS_URS_2022_02/998786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92</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1799</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ROUND(J82,2)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ROUND((SUM(BE82:BE135)),2)</f>
        <v>0</v>
      </c>
      <c r="G33" s="37"/>
      <c r="H33" s="37"/>
      <c r="I33" s="121">
        <v>0.21</v>
      </c>
      <c r="J33" s="120">
        <f>ROUND(((SUM(BE82:BE135))*I33),2)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ROUND((SUM(BF82:BF135)),2)</f>
        <v>0</v>
      </c>
      <c r="G34" s="37"/>
      <c r="H34" s="37"/>
      <c r="I34" s="121">
        <v>0.15</v>
      </c>
      <c r="J34" s="120">
        <f>ROUND(((SUM(BF82:BF135))*I34),2)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ROUND((SUM(BG82:BG135)),2)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ROUND((SUM(BH82:BH135)),2)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ROUND((SUM(BI82:BI135)),2)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D.1.1./MOB - Mobiliář</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J82</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134</v>
      </c>
      <c r="E60" s="140"/>
      <c r="F60" s="140"/>
      <c r="G60" s="140"/>
      <c r="H60" s="140"/>
      <c r="I60" s="140"/>
      <c r="J60" s="141">
        <f>J83</f>
        <v>0</v>
      </c>
      <c r="K60" s="138"/>
      <c r="L60" s="142"/>
    </row>
    <row r="61" spans="2:12" s="10" customFormat="1" ht="19.9" customHeight="1">
      <c r="B61" s="143"/>
      <c r="C61" s="144"/>
      <c r="D61" s="145" t="s">
        <v>1800</v>
      </c>
      <c r="E61" s="146"/>
      <c r="F61" s="146"/>
      <c r="G61" s="146"/>
      <c r="H61" s="146"/>
      <c r="I61" s="146"/>
      <c r="J61" s="147">
        <f>J84</f>
        <v>0</v>
      </c>
      <c r="K61" s="144"/>
      <c r="L61" s="148"/>
    </row>
    <row r="62" spans="2:12" s="9" customFormat="1" ht="24.95" customHeight="1">
      <c r="B62" s="137"/>
      <c r="C62" s="138"/>
      <c r="D62" s="139" t="s">
        <v>1801</v>
      </c>
      <c r="E62" s="140"/>
      <c r="F62" s="140"/>
      <c r="G62" s="140"/>
      <c r="H62" s="140"/>
      <c r="I62" s="140"/>
      <c r="J62" s="141">
        <f>J94</f>
        <v>0</v>
      </c>
      <c r="K62" s="138"/>
      <c r="L62" s="142"/>
    </row>
    <row r="63" spans="1:31" s="2" customFormat="1" ht="21.75" customHeight="1">
      <c r="A63" s="37"/>
      <c r="B63" s="38"/>
      <c r="C63" s="39"/>
      <c r="D63" s="39"/>
      <c r="E63" s="39"/>
      <c r="F63" s="39"/>
      <c r="G63" s="39"/>
      <c r="H63" s="39"/>
      <c r="I63" s="39"/>
      <c r="J63" s="39"/>
      <c r="K63" s="39"/>
      <c r="L63" s="109"/>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09"/>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09"/>
      <c r="S68" s="37"/>
      <c r="T68" s="37"/>
      <c r="U68" s="37"/>
      <c r="V68" s="37"/>
      <c r="W68" s="37"/>
      <c r="X68" s="37"/>
      <c r="Y68" s="37"/>
      <c r="Z68" s="37"/>
      <c r="AA68" s="37"/>
      <c r="AB68" s="37"/>
      <c r="AC68" s="37"/>
      <c r="AD68" s="37"/>
      <c r="AE68" s="37"/>
    </row>
    <row r="69" spans="1:31" s="2" customFormat="1" ht="24.95" customHeight="1">
      <c r="A69" s="37"/>
      <c r="B69" s="38"/>
      <c r="C69" s="25" t="s">
        <v>145</v>
      </c>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6.5" customHeight="1">
      <c r="A72" s="37"/>
      <c r="B72" s="38"/>
      <c r="C72" s="39"/>
      <c r="D72" s="39"/>
      <c r="E72" s="395" t="str">
        <f>E7</f>
        <v>Nemocnice Sokolov, Slovenská 545 Pavilon D / 2.NP - ONP A</v>
      </c>
      <c r="F72" s="396"/>
      <c r="G72" s="396"/>
      <c r="H72" s="396"/>
      <c r="I72" s="39"/>
      <c r="J72" s="39"/>
      <c r="K72" s="39"/>
      <c r="L72" s="109"/>
      <c r="S72" s="37"/>
      <c r="T72" s="37"/>
      <c r="U72" s="37"/>
      <c r="V72" s="37"/>
      <c r="W72" s="37"/>
      <c r="X72" s="37"/>
      <c r="Y72" s="37"/>
      <c r="Z72" s="37"/>
      <c r="AA72" s="37"/>
      <c r="AB72" s="37"/>
      <c r="AC72" s="37"/>
      <c r="AD72" s="37"/>
      <c r="AE72" s="37"/>
    </row>
    <row r="73" spans="1:31" s="2" customFormat="1" ht="12" customHeight="1">
      <c r="A73" s="37"/>
      <c r="B73" s="38"/>
      <c r="C73" s="31" t="s">
        <v>121</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6.5" customHeight="1">
      <c r="A74" s="37"/>
      <c r="B74" s="38"/>
      <c r="C74" s="39"/>
      <c r="D74" s="39"/>
      <c r="E74" s="352" t="str">
        <f>E9</f>
        <v>D.1.1./MOB - Mobiliář</v>
      </c>
      <c r="F74" s="397"/>
      <c r="G74" s="397"/>
      <c r="H74" s="397"/>
      <c r="I74" s="39"/>
      <c r="J74" s="39"/>
      <c r="K74" s="39"/>
      <c r="L74" s="109"/>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Sokolov</v>
      </c>
      <c r="G76" s="39"/>
      <c r="H76" s="39"/>
      <c r="I76" s="31" t="s">
        <v>24</v>
      </c>
      <c r="J76" s="62" t="str">
        <f>IF(J12="","",J12)</f>
        <v>29. 9. 2022</v>
      </c>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25.7" customHeight="1">
      <c r="A78" s="37"/>
      <c r="B78" s="38"/>
      <c r="C78" s="31" t="s">
        <v>30</v>
      </c>
      <c r="D78" s="39"/>
      <c r="E78" s="39"/>
      <c r="F78" s="29" t="str">
        <f>E15</f>
        <v>Karlovarský kraj</v>
      </c>
      <c r="G78" s="39"/>
      <c r="H78" s="39"/>
      <c r="I78" s="31" t="s">
        <v>37</v>
      </c>
      <c r="J78" s="35" t="str">
        <f>E21</f>
        <v>JURICA a.s. - Ateliér Sokolov</v>
      </c>
      <c r="K78" s="39"/>
      <c r="L78" s="109"/>
      <c r="S78" s="37"/>
      <c r="T78" s="37"/>
      <c r="U78" s="37"/>
      <c r="V78" s="37"/>
      <c r="W78" s="37"/>
      <c r="X78" s="37"/>
      <c r="Y78" s="37"/>
      <c r="Z78" s="37"/>
      <c r="AA78" s="37"/>
      <c r="AB78" s="37"/>
      <c r="AC78" s="37"/>
      <c r="AD78" s="37"/>
      <c r="AE78" s="37"/>
    </row>
    <row r="79" spans="1:31" s="2" customFormat="1" ht="15.2" customHeight="1">
      <c r="A79" s="37"/>
      <c r="B79" s="38"/>
      <c r="C79" s="31" t="s">
        <v>35</v>
      </c>
      <c r="D79" s="39"/>
      <c r="E79" s="39"/>
      <c r="F79" s="29" t="str">
        <f>IF(E18="","",E18)</f>
        <v>Vyplň údaj</v>
      </c>
      <c r="G79" s="39"/>
      <c r="H79" s="39"/>
      <c r="I79" s="31" t="s">
        <v>41</v>
      </c>
      <c r="J79" s="35" t="str">
        <f>E24</f>
        <v>Eva Marková</v>
      </c>
      <c r="K79" s="39"/>
      <c r="L79" s="10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11" customFormat="1" ht="29.25" customHeight="1">
      <c r="A81" s="149"/>
      <c r="B81" s="150"/>
      <c r="C81" s="151" t="s">
        <v>146</v>
      </c>
      <c r="D81" s="152" t="s">
        <v>64</v>
      </c>
      <c r="E81" s="152" t="s">
        <v>60</v>
      </c>
      <c r="F81" s="152" t="s">
        <v>61</v>
      </c>
      <c r="G81" s="152" t="s">
        <v>147</v>
      </c>
      <c r="H81" s="152" t="s">
        <v>148</v>
      </c>
      <c r="I81" s="152" t="s">
        <v>149</v>
      </c>
      <c r="J81" s="152" t="s">
        <v>125</v>
      </c>
      <c r="K81" s="153" t="s">
        <v>150</v>
      </c>
      <c r="L81" s="154"/>
      <c r="M81" s="71" t="s">
        <v>32</v>
      </c>
      <c r="N81" s="72" t="s">
        <v>49</v>
      </c>
      <c r="O81" s="72" t="s">
        <v>151</v>
      </c>
      <c r="P81" s="72" t="s">
        <v>152</v>
      </c>
      <c r="Q81" s="72" t="s">
        <v>153</v>
      </c>
      <c r="R81" s="72" t="s">
        <v>154</v>
      </c>
      <c r="S81" s="72" t="s">
        <v>155</v>
      </c>
      <c r="T81" s="73" t="s">
        <v>156</v>
      </c>
      <c r="U81" s="149"/>
      <c r="V81" s="149"/>
      <c r="W81" s="149"/>
      <c r="X81" s="149"/>
      <c r="Y81" s="149"/>
      <c r="Z81" s="149"/>
      <c r="AA81" s="149"/>
      <c r="AB81" s="149"/>
      <c r="AC81" s="149"/>
      <c r="AD81" s="149"/>
      <c r="AE81" s="149"/>
    </row>
    <row r="82" spans="1:63" s="2" customFormat="1" ht="22.9" customHeight="1">
      <c r="A82" s="37"/>
      <c r="B82" s="38"/>
      <c r="C82" s="78" t="s">
        <v>157</v>
      </c>
      <c r="D82" s="39"/>
      <c r="E82" s="39"/>
      <c r="F82" s="39"/>
      <c r="G82" s="39"/>
      <c r="H82" s="39"/>
      <c r="I82" s="39"/>
      <c r="J82" s="155">
        <f>BK82</f>
        <v>0</v>
      </c>
      <c r="K82" s="39"/>
      <c r="L82" s="42"/>
      <c r="M82" s="74"/>
      <c r="N82" s="156"/>
      <c r="O82" s="75"/>
      <c r="P82" s="157">
        <f>P83+P94</f>
        <v>0</v>
      </c>
      <c r="Q82" s="75"/>
      <c r="R82" s="157">
        <f>R83+R94</f>
        <v>0.5789099999999999</v>
      </c>
      <c r="S82" s="75"/>
      <c r="T82" s="158">
        <f>T83+T94</f>
        <v>0</v>
      </c>
      <c r="U82" s="37"/>
      <c r="V82" s="37"/>
      <c r="W82" s="37"/>
      <c r="X82" s="37"/>
      <c r="Y82" s="37"/>
      <c r="Z82" s="37"/>
      <c r="AA82" s="37"/>
      <c r="AB82" s="37"/>
      <c r="AC82" s="37"/>
      <c r="AD82" s="37"/>
      <c r="AE82" s="37"/>
      <c r="AT82" s="19" t="s">
        <v>78</v>
      </c>
      <c r="AU82" s="19" t="s">
        <v>126</v>
      </c>
      <c r="BK82" s="159">
        <f>BK83+BK94</f>
        <v>0</v>
      </c>
    </row>
    <row r="83" spans="2:63" s="12" customFormat="1" ht="25.9" customHeight="1">
      <c r="B83" s="160"/>
      <c r="C83" s="161"/>
      <c r="D83" s="162" t="s">
        <v>78</v>
      </c>
      <c r="E83" s="163" t="s">
        <v>761</v>
      </c>
      <c r="F83" s="163" t="s">
        <v>762</v>
      </c>
      <c r="G83" s="161"/>
      <c r="H83" s="161"/>
      <c r="I83" s="164"/>
      <c r="J83" s="165">
        <f>BK83</f>
        <v>0</v>
      </c>
      <c r="K83" s="161"/>
      <c r="L83" s="166"/>
      <c r="M83" s="167"/>
      <c r="N83" s="168"/>
      <c r="O83" s="168"/>
      <c r="P83" s="169">
        <f>P84</f>
        <v>0</v>
      </c>
      <c r="Q83" s="168"/>
      <c r="R83" s="169">
        <f>R84</f>
        <v>0.55241</v>
      </c>
      <c r="S83" s="168"/>
      <c r="T83" s="170">
        <f>T84</f>
        <v>0</v>
      </c>
      <c r="AR83" s="171" t="s">
        <v>89</v>
      </c>
      <c r="AT83" s="172" t="s">
        <v>78</v>
      </c>
      <c r="AU83" s="172" t="s">
        <v>79</v>
      </c>
      <c r="AY83" s="171" t="s">
        <v>160</v>
      </c>
      <c r="BK83" s="173">
        <f>BK84</f>
        <v>0</v>
      </c>
    </row>
    <row r="84" spans="2:63" s="12" customFormat="1" ht="22.9" customHeight="1">
      <c r="B84" s="160"/>
      <c r="C84" s="161"/>
      <c r="D84" s="162" t="s">
        <v>78</v>
      </c>
      <c r="E84" s="174" t="s">
        <v>1802</v>
      </c>
      <c r="F84" s="174" t="s">
        <v>1803</v>
      </c>
      <c r="G84" s="161"/>
      <c r="H84" s="161"/>
      <c r="I84" s="164"/>
      <c r="J84" s="175">
        <f>BK84</f>
        <v>0</v>
      </c>
      <c r="K84" s="161"/>
      <c r="L84" s="166"/>
      <c r="M84" s="167"/>
      <c r="N84" s="168"/>
      <c r="O84" s="168"/>
      <c r="P84" s="169">
        <f>SUM(P85:P93)</f>
        <v>0</v>
      </c>
      <c r="Q84" s="168"/>
      <c r="R84" s="169">
        <f>SUM(R85:R93)</f>
        <v>0.55241</v>
      </c>
      <c r="S84" s="168"/>
      <c r="T84" s="170">
        <f>SUM(T85:T93)</f>
        <v>0</v>
      </c>
      <c r="AR84" s="171" t="s">
        <v>89</v>
      </c>
      <c r="AT84" s="172" t="s">
        <v>78</v>
      </c>
      <c r="AU84" s="172" t="s">
        <v>87</v>
      </c>
      <c r="AY84" s="171" t="s">
        <v>160</v>
      </c>
      <c r="BK84" s="173">
        <f>SUM(BK85:BK93)</f>
        <v>0</v>
      </c>
    </row>
    <row r="85" spans="1:65" s="2" customFormat="1" ht="24.2" customHeight="1">
      <c r="A85" s="37"/>
      <c r="B85" s="38"/>
      <c r="C85" s="176" t="s">
        <v>87</v>
      </c>
      <c r="D85" s="176" t="s">
        <v>163</v>
      </c>
      <c r="E85" s="177" t="s">
        <v>1804</v>
      </c>
      <c r="F85" s="178" t="s">
        <v>1805</v>
      </c>
      <c r="G85" s="179" t="s">
        <v>1806</v>
      </c>
      <c r="H85" s="180">
        <v>13</v>
      </c>
      <c r="I85" s="181"/>
      <c r="J85" s="182">
        <f>ROUND(I85*H85,2)</f>
        <v>0</v>
      </c>
      <c r="K85" s="178" t="s">
        <v>167</v>
      </c>
      <c r="L85" s="42"/>
      <c r="M85" s="183" t="s">
        <v>32</v>
      </c>
      <c r="N85" s="184" t="s">
        <v>50</v>
      </c>
      <c r="O85" s="67"/>
      <c r="P85" s="185">
        <f>O85*H85</f>
        <v>0</v>
      </c>
      <c r="Q85" s="185">
        <v>0.04246</v>
      </c>
      <c r="R85" s="185">
        <f>Q85*H85</f>
        <v>0.5519799999999999</v>
      </c>
      <c r="S85" s="185">
        <v>0</v>
      </c>
      <c r="T85" s="186">
        <f>S85*H85</f>
        <v>0</v>
      </c>
      <c r="U85" s="37"/>
      <c r="V85" s="37"/>
      <c r="W85" s="37"/>
      <c r="X85" s="37"/>
      <c r="Y85" s="37"/>
      <c r="Z85" s="37"/>
      <c r="AA85" s="37"/>
      <c r="AB85" s="37"/>
      <c r="AC85" s="37"/>
      <c r="AD85" s="37"/>
      <c r="AE85" s="37"/>
      <c r="AR85" s="187" t="s">
        <v>308</v>
      </c>
      <c r="AT85" s="187" t="s">
        <v>163</v>
      </c>
      <c r="AU85" s="187" t="s">
        <v>89</v>
      </c>
      <c r="AY85" s="19" t="s">
        <v>160</v>
      </c>
      <c r="BE85" s="188">
        <f>IF(N85="základní",J85,0)</f>
        <v>0</v>
      </c>
      <c r="BF85" s="188">
        <f>IF(N85="snížená",J85,0)</f>
        <v>0</v>
      </c>
      <c r="BG85" s="188">
        <f>IF(N85="zákl. přenesená",J85,0)</f>
        <v>0</v>
      </c>
      <c r="BH85" s="188">
        <f>IF(N85="sníž. přenesená",J85,0)</f>
        <v>0</v>
      </c>
      <c r="BI85" s="188">
        <f>IF(N85="nulová",J85,0)</f>
        <v>0</v>
      </c>
      <c r="BJ85" s="19" t="s">
        <v>87</v>
      </c>
      <c r="BK85" s="188">
        <f>ROUND(I85*H85,2)</f>
        <v>0</v>
      </c>
      <c r="BL85" s="19" t="s">
        <v>308</v>
      </c>
      <c r="BM85" s="187" t="s">
        <v>1807</v>
      </c>
    </row>
    <row r="86" spans="1:47" s="2" customFormat="1" ht="11.25">
      <c r="A86" s="37"/>
      <c r="B86" s="38"/>
      <c r="C86" s="39"/>
      <c r="D86" s="189" t="s">
        <v>170</v>
      </c>
      <c r="E86" s="39"/>
      <c r="F86" s="190" t="s">
        <v>1808</v>
      </c>
      <c r="G86" s="39"/>
      <c r="H86" s="39"/>
      <c r="I86" s="191"/>
      <c r="J86" s="39"/>
      <c r="K86" s="39"/>
      <c r="L86" s="42"/>
      <c r="M86" s="192"/>
      <c r="N86" s="193"/>
      <c r="O86" s="67"/>
      <c r="P86" s="67"/>
      <c r="Q86" s="67"/>
      <c r="R86" s="67"/>
      <c r="S86" s="67"/>
      <c r="T86" s="68"/>
      <c r="U86" s="37"/>
      <c r="V86" s="37"/>
      <c r="W86" s="37"/>
      <c r="X86" s="37"/>
      <c r="Y86" s="37"/>
      <c r="Z86" s="37"/>
      <c r="AA86" s="37"/>
      <c r="AB86" s="37"/>
      <c r="AC86" s="37"/>
      <c r="AD86" s="37"/>
      <c r="AE86" s="37"/>
      <c r="AT86" s="19" t="s">
        <v>170</v>
      </c>
      <c r="AU86" s="19" t="s">
        <v>89</v>
      </c>
    </row>
    <row r="87" spans="1:65" s="2" customFormat="1" ht="16.5" customHeight="1">
      <c r="A87" s="37"/>
      <c r="B87" s="38"/>
      <c r="C87" s="176" t="s">
        <v>89</v>
      </c>
      <c r="D87" s="176" t="s">
        <v>163</v>
      </c>
      <c r="E87" s="177" t="s">
        <v>1809</v>
      </c>
      <c r="F87" s="178" t="s">
        <v>1810</v>
      </c>
      <c r="G87" s="179" t="s">
        <v>1806</v>
      </c>
      <c r="H87" s="180">
        <v>1</v>
      </c>
      <c r="I87" s="181"/>
      <c r="J87" s="182">
        <f>ROUND(I87*H87,2)</f>
        <v>0</v>
      </c>
      <c r="K87" s="178" t="s">
        <v>167</v>
      </c>
      <c r="L87" s="42"/>
      <c r="M87" s="183" t="s">
        <v>32</v>
      </c>
      <c r="N87" s="184" t="s">
        <v>50</v>
      </c>
      <c r="O87" s="67"/>
      <c r="P87" s="185">
        <f>O87*H87</f>
        <v>0</v>
      </c>
      <c r="Q87" s="185">
        <v>0.00043</v>
      </c>
      <c r="R87" s="185">
        <f>Q87*H87</f>
        <v>0.00043</v>
      </c>
      <c r="S87" s="185">
        <v>0</v>
      </c>
      <c r="T87" s="186">
        <f>S87*H87</f>
        <v>0</v>
      </c>
      <c r="U87" s="37"/>
      <c r="V87" s="37"/>
      <c r="W87" s="37"/>
      <c r="X87" s="37"/>
      <c r="Y87" s="37"/>
      <c r="Z87" s="37"/>
      <c r="AA87" s="37"/>
      <c r="AB87" s="37"/>
      <c r="AC87" s="37"/>
      <c r="AD87" s="37"/>
      <c r="AE87" s="37"/>
      <c r="AR87" s="187" t="s">
        <v>308</v>
      </c>
      <c r="AT87" s="187" t="s">
        <v>163</v>
      </c>
      <c r="AU87" s="187" t="s">
        <v>89</v>
      </c>
      <c r="AY87" s="19" t="s">
        <v>160</v>
      </c>
      <c r="BE87" s="188">
        <f>IF(N87="základní",J87,0)</f>
        <v>0</v>
      </c>
      <c r="BF87" s="188">
        <f>IF(N87="snížená",J87,0)</f>
        <v>0</v>
      </c>
      <c r="BG87" s="188">
        <f>IF(N87="zákl. přenesená",J87,0)</f>
        <v>0</v>
      </c>
      <c r="BH87" s="188">
        <f>IF(N87="sníž. přenesená",J87,0)</f>
        <v>0</v>
      </c>
      <c r="BI87" s="188">
        <f>IF(N87="nulová",J87,0)</f>
        <v>0</v>
      </c>
      <c r="BJ87" s="19" t="s">
        <v>87</v>
      </c>
      <c r="BK87" s="188">
        <f>ROUND(I87*H87,2)</f>
        <v>0</v>
      </c>
      <c r="BL87" s="19" t="s">
        <v>308</v>
      </c>
      <c r="BM87" s="187" t="s">
        <v>1811</v>
      </c>
    </row>
    <row r="88" spans="1:47" s="2" customFormat="1" ht="11.25">
      <c r="A88" s="37"/>
      <c r="B88" s="38"/>
      <c r="C88" s="39"/>
      <c r="D88" s="189" t="s">
        <v>170</v>
      </c>
      <c r="E88" s="39"/>
      <c r="F88" s="190" t="s">
        <v>1812</v>
      </c>
      <c r="G88" s="39"/>
      <c r="H88" s="39"/>
      <c r="I88" s="191"/>
      <c r="J88" s="39"/>
      <c r="K88" s="39"/>
      <c r="L88" s="42"/>
      <c r="M88" s="192"/>
      <c r="N88" s="193"/>
      <c r="O88" s="67"/>
      <c r="P88" s="67"/>
      <c r="Q88" s="67"/>
      <c r="R88" s="67"/>
      <c r="S88" s="67"/>
      <c r="T88" s="68"/>
      <c r="U88" s="37"/>
      <c r="V88" s="37"/>
      <c r="W88" s="37"/>
      <c r="X88" s="37"/>
      <c r="Y88" s="37"/>
      <c r="Z88" s="37"/>
      <c r="AA88" s="37"/>
      <c r="AB88" s="37"/>
      <c r="AC88" s="37"/>
      <c r="AD88" s="37"/>
      <c r="AE88" s="37"/>
      <c r="AT88" s="19" t="s">
        <v>170</v>
      </c>
      <c r="AU88" s="19" t="s">
        <v>89</v>
      </c>
    </row>
    <row r="89" spans="1:65" s="2" customFormat="1" ht="33" customHeight="1">
      <c r="A89" s="37"/>
      <c r="B89" s="38"/>
      <c r="C89" s="227" t="s">
        <v>161</v>
      </c>
      <c r="D89" s="227" t="s">
        <v>178</v>
      </c>
      <c r="E89" s="228" t="s">
        <v>1813</v>
      </c>
      <c r="F89" s="229" t="s">
        <v>1814</v>
      </c>
      <c r="G89" s="230" t="s">
        <v>477</v>
      </c>
      <c r="H89" s="231">
        <v>1</v>
      </c>
      <c r="I89" s="232"/>
      <c r="J89" s="233">
        <f>ROUND(I89*H89,2)</f>
        <v>0</v>
      </c>
      <c r="K89" s="229" t="s">
        <v>484</v>
      </c>
      <c r="L89" s="234"/>
      <c r="M89" s="235" t="s">
        <v>32</v>
      </c>
      <c r="N89" s="236" t="s">
        <v>50</v>
      </c>
      <c r="O89" s="67"/>
      <c r="P89" s="185">
        <f>O89*H89</f>
        <v>0</v>
      </c>
      <c r="Q89" s="185">
        <v>0</v>
      </c>
      <c r="R89" s="185">
        <f>Q89*H89</f>
        <v>0</v>
      </c>
      <c r="S89" s="185">
        <v>0</v>
      </c>
      <c r="T89" s="186">
        <f>S89*H89</f>
        <v>0</v>
      </c>
      <c r="U89" s="37"/>
      <c r="V89" s="37"/>
      <c r="W89" s="37"/>
      <c r="X89" s="37"/>
      <c r="Y89" s="37"/>
      <c r="Z89" s="37"/>
      <c r="AA89" s="37"/>
      <c r="AB89" s="37"/>
      <c r="AC89" s="37"/>
      <c r="AD89" s="37"/>
      <c r="AE89" s="37"/>
      <c r="AR89" s="187" t="s">
        <v>1815</v>
      </c>
      <c r="AT89" s="187" t="s">
        <v>178</v>
      </c>
      <c r="AU89" s="187" t="s">
        <v>89</v>
      </c>
      <c r="AY89" s="19" t="s">
        <v>160</v>
      </c>
      <c r="BE89" s="188">
        <f>IF(N89="základní",J89,0)</f>
        <v>0</v>
      </c>
      <c r="BF89" s="188">
        <f>IF(N89="snížená",J89,0)</f>
        <v>0</v>
      </c>
      <c r="BG89" s="188">
        <f>IF(N89="zákl. přenesená",J89,0)</f>
        <v>0</v>
      </c>
      <c r="BH89" s="188">
        <f>IF(N89="sníž. přenesená",J89,0)</f>
        <v>0</v>
      </c>
      <c r="BI89" s="188">
        <f>IF(N89="nulová",J89,0)</f>
        <v>0</v>
      </c>
      <c r="BJ89" s="19" t="s">
        <v>87</v>
      </c>
      <c r="BK89" s="188">
        <f>ROUND(I89*H89,2)</f>
        <v>0</v>
      </c>
      <c r="BL89" s="19" t="s">
        <v>1815</v>
      </c>
      <c r="BM89" s="187" t="s">
        <v>1816</v>
      </c>
    </row>
    <row r="90" spans="1:65" s="2" customFormat="1" ht="24.2" customHeight="1">
      <c r="A90" s="37"/>
      <c r="B90" s="38"/>
      <c r="C90" s="176" t="s">
        <v>168</v>
      </c>
      <c r="D90" s="176" t="s">
        <v>163</v>
      </c>
      <c r="E90" s="177" t="s">
        <v>1817</v>
      </c>
      <c r="F90" s="178" t="s">
        <v>1818</v>
      </c>
      <c r="G90" s="179" t="s">
        <v>166</v>
      </c>
      <c r="H90" s="180">
        <v>0.552</v>
      </c>
      <c r="I90" s="181"/>
      <c r="J90" s="182">
        <f>ROUND(I90*H90,2)</f>
        <v>0</v>
      </c>
      <c r="K90" s="178" t="s">
        <v>167</v>
      </c>
      <c r="L90" s="42"/>
      <c r="M90" s="183" t="s">
        <v>32</v>
      </c>
      <c r="N90" s="184" t="s">
        <v>50</v>
      </c>
      <c r="O90" s="67"/>
      <c r="P90" s="185">
        <f>O90*H90</f>
        <v>0</v>
      </c>
      <c r="Q90" s="185">
        <v>0</v>
      </c>
      <c r="R90" s="185">
        <f>Q90*H90</f>
        <v>0</v>
      </c>
      <c r="S90" s="185">
        <v>0</v>
      </c>
      <c r="T90" s="186">
        <f>S90*H90</f>
        <v>0</v>
      </c>
      <c r="U90" s="37"/>
      <c r="V90" s="37"/>
      <c r="W90" s="37"/>
      <c r="X90" s="37"/>
      <c r="Y90" s="37"/>
      <c r="Z90" s="37"/>
      <c r="AA90" s="37"/>
      <c r="AB90" s="37"/>
      <c r="AC90" s="37"/>
      <c r="AD90" s="37"/>
      <c r="AE90" s="37"/>
      <c r="AR90" s="187" t="s">
        <v>308</v>
      </c>
      <c r="AT90" s="187" t="s">
        <v>163</v>
      </c>
      <c r="AU90" s="187" t="s">
        <v>89</v>
      </c>
      <c r="AY90" s="19" t="s">
        <v>160</v>
      </c>
      <c r="BE90" s="188">
        <f>IF(N90="základní",J90,0)</f>
        <v>0</v>
      </c>
      <c r="BF90" s="188">
        <f>IF(N90="snížená",J90,0)</f>
        <v>0</v>
      </c>
      <c r="BG90" s="188">
        <f>IF(N90="zákl. přenesená",J90,0)</f>
        <v>0</v>
      </c>
      <c r="BH90" s="188">
        <f>IF(N90="sníž. přenesená",J90,0)</f>
        <v>0</v>
      </c>
      <c r="BI90" s="188">
        <f>IF(N90="nulová",J90,0)</f>
        <v>0</v>
      </c>
      <c r="BJ90" s="19" t="s">
        <v>87</v>
      </c>
      <c r="BK90" s="188">
        <f>ROUND(I90*H90,2)</f>
        <v>0</v>
      </c>
      <c r="BL90" s="19" t="s">
        <v>308</v>
      </c>
      <c r="BM90" s="187" t="s">
        <v>1819</v>
      </c>
    </row>
    <row r="91" spans="1:47" s="2" customFormat="1" ht="11.25">
      <c r="A91" s="37"/>
      <c r="B91" s="38"/>
      <c r="C91" s="39"/>
      <c r="D91" s="189" t="s">
        <v>170</v>
      </c>
      <c r="E91" s="39"/>
      <c r="F91" s="190" t="s">
        <v>1820</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170</v>
      </c>
      <c r="AU91" s="19" t="s">
        <v>89</v>
      </c>
    </row>
    <row r="92" spans="1:65" s="2" customFormat="1" ht="24.2" customHeight="1">
      <c r="A92" s="37"/>
      <c r="B92" s="38"/>
      <c r="C92" s="176" t="s">
        <v>216</v>
      </c>
      <c r="D92" s="176" t="s">
        <v>163</v>
      </c>
      <c r="E92" s="177" t="s">
        <v>1821</v>
      </c>
      <c r="F92" s="178" t="s">
        <v>1822</v>
      </c>
      <c r="G92" s="179" t="s">
        <v>166</v>
      </c>
      <c r="H92" s="180">
        <v>0.552</v>
      </c>
      <c r="I92" s="181"/>
      <c r="J92" s="182">
        <f>ROUND(I92*H92,2)</f>
        <v>0</v>
      </c>
      <c r="K92" s="178" t="s">
        <v>167</v>
      </c>
      <c r="L92" s="42"/>
      <c r="M92" s="183" t="s">
        <v>32</v>
      </c>
      <c r="N92" s="184" t="s">
        <v>50</v>
      </c>
      <c r="O92" s="67"/>
      <c r="P92" s="185">
        <f>O92*H92</f>
        <v>0</v>
      </c>
      <c r="Q92" s="185">
        <v>0</v>
      </c>
      <c r="R92" s="185">
        <f>Q92*H92</f>
        <v>0</v>
      </c>
      <c r="S92" s="185">
        <v>0</v>
      </c>
      <c r="T92" s="186">
        <f>S92*H92</f>
        <v>0</v>
      </c>
      <c r="U92" s="37"/>
      <c r="V92" s="37"/>
      <c r="W92" s="37"/>
      <c r="X92" s="37"/>
      <c r="Y92" s="37"/>
      <c r="Z92" s="37"/>
      <c r="AA92" s="37"/>
      <c r="AB92" s="37"/>
      <c r="AC92" s="37"/>
      <c r="AD92" s="37"/>
      <c r="AE92" s="37"/>
      <c r="AR92" s="187" t="s">
        <v>308</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308</v>
      </c>
      <c r="BM92" s="187" t="s">
        <v>1823</v>
      </c>
    </row>
    <row r="93" spans="1:47" s="2" customFormat="1" ht="11.25">
      <c r="A93" s="37"/>
      <c r="B93" s="38"/>
      <c r="C93" s="39"/>
      <c r="D93" s="189" t="s">
        <v>170</v>
      </c>
      <c r="E93" s="39"/>
      <c r="F93" s="190" t="s">
        <v>1824</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63" s="12" customFormat="1" ht="25.9" customHeight="1">
      <c r="B94" s="160"/>
      <c r="C94" s="161"/>
      <c r="D94" s="162" t="s">
        <v>78</v>
      </c>
      <c r="E94" s="163" t="s">
        <v>1825</v>
      </c>
      <c r="F94" s="163" t="s">
        <v>91</v>
      </c>
      <c r="G94" s="161"/>
      <c r="H94" s="161"/>
      <c r="I94" s="164"/>
      <c r="J94" s="165">
        <f>BK94</f>
        <v>0</v>
      </c>
      <c r="K94" s="161"/>
      <c r="L94" s="166"/>
      <c r="M94" s="167"/>
      <c r="N94" s="168"/>
      <c r="O94" s="168"/>
      <c r="P94" s="169">
        <f>SUM(P95:P135)</f>
        <v>0</v>
      </c>
      <c r="Q94" s="168"/>
      <c r="R94" s="169">
        <f>SUM(R95:R135)</f>
        <v>0.026500000000000003</v>
      </c>
      <c r="S94" s="168"/>
      <c r="T94" s="170">
        <f>SUM(T95:T135)</f>
        <v>0</v>
      </c>
      <c r="AR94" s="171" t="s">
        <v>168</v>
      </c>
      <c r="AT94" s="172" t="s">
        <v>78</v>
      </c>
      <c r="AU94" s="172" t="s">
        <v>79</v>
      </c>
      <c r="AY94" s="171" t="s">
        <v>160</v>
      </c>
      <c r="BK94" s="173">
        <f>SUM(BK95:BK135)</f>
        <v>0</v>
      </c>
    </row>
    <row r="95" spans="1:65" s="2" customFormat="1" ht="16.5" customHeight="1">
      <c r="A95" s="37"/>
      <c r="B95" s="38"/>
      <c r="C95" s="227" t="s">
        <v>225</v>
      </c>
      <c r="D95" s="227" t="s">
        <v>178</v>
      </c>
      <c r="E95" s="228" t="s">
        <v>1826</v>
      </c>
      <c r="F95" s="229" t="s">
        <v>1827</v>
      </c>
      <c r="G95" s="230" t="s">
        <v>477</v>
      </c>
      <c r="H95" s="231">
        <v>2</v>
      </c>
      <c r="I95" s="232"/>
      <c r="J95" s="233">
        <f>ROUND(I95*H95,2)</f>
        <v>0</v>
      </c>
      <c r="K95" s="229" t="s">
        <v>484</v>
      </c>
      <c r="L95" s="234"/>
      <c r="M95" s="235" t="s">
        <v>32</v>
      </c>
      <c r="N95" s="236" t="s">
        <v>50</v>
      </c>
      <c r="O95" s="67"/>
      <c r="P95" s="185">
        <f>O95*H95</f>
        <v>0</v>
      </c>
      <c r="Q95" s="185">
        <v>0</v>
      </c>
      <c r="R95" s="185">
        <f>Q95*H95</f>
        <v>0</v>
      </c>
      <c r="S95" s="185">
        <v>0</v>
      </c>
      <c r="T95" s="186">
        <f>S95*H95</f>
        <v>0</v>
      </c>
      <c r="U95" s="37"/>
      <c r="V95" s="37"/>
      <c r="W95" s="37"/>
      <c r="X95" s="37"/>
      <c r="Y95" s="37"/>
      <c r="Z95" s="37"/>
      <c r="AA95" s="37"/>
      <c r="AB95" s="37"/>
      <c r="AC95" s="37"/>
      <c r="AD95" s="37"/>
      <c r="AE95" s="37"/>
      <c r="AR95" s="187" t="s">
        <v>1815</v>
      </c>
      <c r="AT95" s="187" t="s">
        <v>178</v>
      </c>
      <c r="AU95" s="187" t="s">
        <v>87</v>
      </c>
      <c r="AY95" s="19" t="s">
        <v>160</v>
      </c>
      <c r="BE95" s="188">
        <f>IF(N95="základní",J95,0)</f>
        <v>0</v>
      </c>
      <c r="BF95" s="188">
        <f>IF(N95="snížená",J95,0)</f>
        <v>0</v>
      </c>
      <c r="BG95" s="188">
        <f>IF(N95="zákl. přenesená",J95,0)</f>
        <v>0</v>
      </c>
      <c r="BH95" s="188">
        <f>IF(N95="sníž. přenesená",J95,0)</f>
        <v>0</v>
      </c>
      <c r="BI95" s="188">
        <f>IF(N95="nulová",J95,0)</f>
        <v>0</v>
      </c>
      <c r="BJ95" s="19" t="s">
        <v>87</v>
      </c>
      <c r="BK95" s="188">
        <f>ROUND(I95*H95,2)</f>
        <v>0</v>
      </c>
      <c r="BL95" s="19" t="s">
        <v>1815</v>
      </c>
      <c r="BM95" s="187" t="s">
        <v>1828</v>
      </c>
    </row>
    <row r="96" spans="1:47" s="2" customFormat="1" ht="58.5">
      <c r="A96" s="37"/>
      <c r="B96" s="38"/>
      <c r="C96" s="39"/>
      <c r="D96" s="196" t="s">
        <v>1829</v>
      </c>
      <c r="E96" s="39"/>
      <c r="F96" s="254" t="s">
        <v>1830</v>
      </c>
      <c r="G96" s="39"/>
      <c r="H96" s="39"/>
      <c r="I96" s="191"/>
      <c r="J96" s="39"/>
      <c r="K96" s="39"/>
      <c r="L96" s="42"/>
      <c r="M96" s="192"/>
      <c r="N96" s="193"/>
      <c r="O96" s="67"/>
      <c r="P96" s="67"/>
      <c r="Q96" s="67"/>
      <c r="R96" s="67"/>
      <c r="S96" s="67"/>
      <c r="T96" s="68"/>
      <c r="U96" s="37"/>
      <c r="V96" s="37"/>
      <c r="W96" s="37"/>
      <c r="X96" s="37"/>
      <c r="Y96" s="37"/>
      <c r="Z96" s="37"/>
      <c r="AA96" s="37"/>
      <c r="AB96" s="37"/>
      <c r="AC96" s="37"/>
      <c r="AD96" s="37"/>
      <c r="AE96" s="37"/>
      <c r="AT96" s="19" t="s">
        <v>1829</v>
      </c>
      <c r="AU96" s="19" t="s">
        <v>87</v>
      </c>
    </row>
    <row r="97" spans="1:65" s="2" customFormat="1" ht="16.5" customHeight="1">
      <c r="A97" s="37"/>
      <c r="B97" s="38"/>
      <c r="C97" s="227" t="s">
        <v>231</v>
      </c>
      <c r="D97" s="227" t="s">
        <v>178</v>
      </c>
      <c r="E97" s="228" t="s">
        <v>1831</v>
      </c>
      <c r="F97" s="229" t="s">
        <v>1832</v>
      </c>
      <c r="G97" s="230" t="s">
        <v>477</v>
      </c>
      <c r="H97" s="231">
        <v>4</v>
      </c>
      <c r="I97" s="232"/>
      <c r="J97" s="233">
        <f>ROUND(I97*H97,2)</f>
        <v>0</v>
      </c>
      <c r="K97" s="229" t="s">
        <v>484</v>
      </c>
      <c r="L97" s="234"/>
      <c r="M97" s="235" t="s">
        <v>32</v>
      </c>
      <c r="N97" s="236" t="s">
        <v>50</v>
      </c>
      <c r="O97" s="67"/>
      <c r="P97" s="185">
        <f>O97*H97</f>
        <v>0</v>
      </c>
      <c r="Q97" s="185">
        <v>0</v>
      </c>
      <c r="R97" s="185">
        <f>Q97*H97</f>
        <v>0</v>
      </c>
      <c r="S97" s="185">
        <v>0</v>
      </c>
      <c r="T97" s="186">
        <f>S97*H97</f>
        <v>0</v>
      </c>
      <c r="U97" s="37"/>
      <c r="V97" s="37"/>
      <c r="W97" s="37"/>
      <c r="X97" s="37"/>
      <c r="Y97" s="37"/>
      <c r="Z97" s="37"/>
      <c r="AA97" s="37"/>
      <c r="AB97" s="37"/>
      <c r="AC97" s="37"/>
      <c r="AD97" s="37"/>
      <c r="AE97" s="37"/>
      <c r="AR97" s="187" t="s">
        <v>1815</v>
      </c>
      <c r="AT97" s="187" t="s">
        <v>178</v>
      </c>
      <c r="AU97" s="187" t="s">
        <v>87</v>
      </c>
      <c r="AY97" s="19" t="s">
        <v>160</v>
      </c>
      <c r="BE97" s="188">
        <f>IF(N97="základní",J97,0)</f>
        <v>0</v>
      </c>
      <c r="BF97" s="188">
        <f>IF(N97="snížená",J97,0)</f>
        <v>0</v>
      </c>
      <c r="BG97" s="188">
        <f>IF(N97="zákl. přenesená",J97,0)</f>
        <v>0</v>
      </c>
      <c r="BH97" s="188">
        <f>IF(N97="sníž. přenesená",J97,0)</f>
        <v>0</v>
      </c>
      <c r="BI97" s="188">
        <f>IF(N97="nulová",J97,0)</f>
        <v>0</v>
      </c>
      <c r="BJ97" s="19" t="s">
        <v>87</v>
      </c>
      <c r="BK97" s="188">
        <f>ROUND(I97*H97,2)</f>
        <v>0</v>
      </c>
      <c r="BL97" s="19" t="s">
        <v>1815</v>
      </c>
      <c r="BM97" s="187" t="s">
        <v>1833</v>
      </c>
    </row>
    <row r="98" spans="1:47" s="2" customFormat="1" ht="58.5">
      <c r="A98" s="37"/>
      <c r="B98" s="38"/>
      <c r="C98" s="39"/>
      <c r="D98" s="196" t="s">
        <v>1829</v>
      </c>
      <c r="E98" s="39"/>
      <c r="F98" s="254" t="s">
        <v>1834</v>
      </c>
      <c r="G98" s="39"/>
      <c r="H98" s="39"/>
      <c r="I98" s="191"/>
      <c r="J98" s="39"/>
      <c r="K98" s="39"/>
      <c r="L98" s="42"/>
      <c r="M98" s="192"/>
      <c r="N98" s="193"/>
      <c r="O98" s="67"/>
      <c r="P98" s="67"/>
      <c r="Q98" s="67"/>
      <c r="R98" s="67"/>
      <c r="S98" s="67"/>
      <c r="T98" s="68"/>
      <c r="U98" s="37"/>
      <c r="V98" s="37"/>
      <c r="W98" s="37"/>
      <c r="X98" s="37"/>
      <c r="Y98" s="37"/>
      <c r="Z98" s="37"/>
      <c r="AA98" s="37"/>
      <c r="AB98" s="37"/>
      <c r="AC98" s="37"/>
      <c r="AD98" s="37"/>
      <c r="AE98" s="37"/>
      <c r="AT98" s="19" t="s">
        <v>1829</v>
      </c>
      <c r="AU98" s="19" t="s">
        <v>87</v>
      </c>
    </row>
    <row r="99" spans="1:65" s="2" customFormat="1" ht="16.5" customHeight="1">
      <c r="A99" s="37"/>
      <c r="B99" s="38"/>
      <c r="C99" s="227" t="s">
        <v>181</v>
      </c>
      <c r="D99" s="227" t="s">
        <v>178</v>
      </c>
      <c r="E99" s="228" t="s">
        <v>1835</v>
      </c>
      <c r="F99" s="229" t="s">
        <v>1832</v>
      </c>
      <c r="G99" s="230" t="s">
        <v>477</v>
      </c>
      <c r="H99" s="231">
        <v>4</v>
      </c>
      <c r="I99" s="232"/>
      <c r="J99" s="233">
        <f>ROUND(I99*H99,2)</f>
        <v>0</v>
      </c>
      <c r="K99" s="229" t="s">
        <v>484</v>
      </c>
      <c r="L99" s="234"/>
      <c r="M99" s="235" t="s">
        <v>32</v>
      </c>
      <c r="N99" s="236" t="s">
        <v>50</v>
      </c>
      <c r="O99" s="67"/>
      <c r="P99" s="185">
        <f>O99*H99</f>
        <v>0</v>
      </c>
      <c r="Q99" s="185">
        <v>0</v>
      </c>
      <c r="R99" s="185">
        <f>Q99*H99</f>
        <v>0</v>
      </c>
      <c r="S99" s="185">
        <v>0</v>
      </c>
      <c r="T99" s="186">
        <f>S99*H99</f>
        <v>0</v>
      </c>
      <c r="U99" s="37"/>
      <c r="V99" s="37"/>
      <c r="W99" s="37"/>
      <c r="X99" s="37"/>
      <c r="Y99" s="37"/>
      <c r="Z99" s="37"/>
      <c r="AA99" s="37"/>
      <c r="AB99" s="37"/>
      <c r="AC99" s="37"/>
      <c r="AD99" s="37"/>
      <c r="AE99" s="37"/>
      <c r="AR99" s="187" t="s">
        <v>1815</v>
      </c>
      <c r="AT99" s="187" t="s">
        <v>178</v>
      </c>
      <c r="AU99" s="187" t="s">
        <v>87</v>
      </c>
      <c r="AY99" s="19" t="s">
        <v>160</v>
      </c>
      <c r="BE99" s="188">
        <f>IF(N99="základní",J99,0)</f>
        <v>0</v>
      </c>
      <c r="BF99" s="188">
        <f>IF(N99="snížená",J99,0)</f>
        <v>0</v>
      </c>
      <c r="BG99" s="188">
        <f>IF(N99="zákl. přenesená",J99,0)</f>
        <v>0</v>
      </c>
      <c r="BH99" s="188">
        <f>IF(N99="sníž. přenesená",J99,0)</f>
        <v>0</v>
      </c>
      <c r="BI99" s="188">
        <f>IF(N99="nulová",J99,0)</f>
        <v>0</v>
      </c>
      <c r="BJ99" s="19" t="s">
        <v>87</v>
      </c>
      <c r="BK99" s="188">
        <f>ROUND(I99*H99,2)</f>
        <v>0</v>
      </c>
      <c r="BL99" s="19" t="s">
        <v>1815</v>
      </c>
      <c r="BM99" s="187" t="s">
        <v>1836</v>
      </c>
    </row>
    <row r="100" spans="1:47" s="2" customFormat="1" ht="58.5">
      <c r="A100" s="37"/>
      <c r="B100" s="38"/>
      <c r="C100" s="39"/>
      <c r="D100" s="196" t="s">
        <v>1829</v>
      </c>
      <c r="E100" s="39"/>
      <c r="F100" s="254" t="s">
        <v>1834</v>
      </c>
      <c r="G100" s="39"/>
      <c r="H100" s="39"/>
      <c r="I100" s="191"/>
      <c r="J100" s="39"/>
      <c r="K100" s="39"/>
      <c r="L100" s="42"/>
      <c r="M100" s="192"/>
      <c r="N100" s="193"/>
      <c r="O100" s="67"/>
      <c r="P100" s="67"/>
      <c r="Q100" s="67"/>
      <c r="R100" s="67"/>
      <c r="S100" s="67"/>
      <c r="T100" s="68"/>
      <c r="U100" s="37"/>
      <c r="V100" s="37"/>
      <c r="W100" s="37"/>
      <c r="X100" s="37"/>
      <c r="Y100" s="37"/>
      <c r="Z100" s="37"/>
      <c r="AA100" s="37"/>
      <c r="AB100" s="37"/>
      <c r="AC100" s="37"/>
      <c r="AD100" s="37"/>
      <c r="AE100" s="37"/>
      <c r="AT100" s="19" t="s">
        <v>1829</v>
      </c>
      <c r="AU100" s="19" t="s">
        <v>87</v>
      </c>
    </row>
    <row r="101" spans="1:65" s="2" customFormat="1" ht="16.5" customHeight="1">
      <c r="A101" s="37"/>
      <c r="B101" s="38"/>
      <c r="C101" s="227" t="s">
        <v>249</v>
      </c>
      <c r="D101" s="227" t="s">
        <v>178</v>
      </c>
      <c r="E101" s="228" t="s">
        <v>1837</v>
      </c>
      <c r="F101" s="229" t="s">
        <v>1838</v>
      </c>
      <c r="G101" s="230" t="s">
        <v>477</v>
      </c>
      <c r="H101" s="231">
        <v>2</v>
      </c>
      <c r="I101" s="232"/>
      <c r="J101" s="233">
        <f>ROUND(I101*H101,2)</f>
        <v>0</v>
      </c>
      <c r="K101" s="229" t="s">
        <v>484</v>
      </c>
      <c r="L101" s="234"/>
      <c r="M101" s="235" t="s">
        <v>32</v>
      </c>
      <c r="N101" s="236" t="s">
        <v>50</v>
      </c>
      <c r="O101" s="67"/>
      <c r="P101" s="185">
        <f>O101*H101</f>
        <v>0</v>
      </c>
      <c r="Q101" s="185">
        <v>0</v>
      </c>
      <c r="R101" s="185">
        <f>Q101*H101</f>
        <v>0</v>
      </c>
      <c r="S101" s="185">
        <v>0</v>
      </c>
      <c r="T101" s="186">
        <f>S101*H101</f>
        <v>0</v>
      </c>
      <c r="U101" s="37"/>
      <c r="V101" s="37"/>
      <c r="W101" s="37"/>
      <c r="X101" s="37"/>
      <c r="Y101" s="37"/>
      <c r="Z101" s="37"/>
      <c r="AA101" s="37"/>
      <c r="AB101" s="37"/>
      <c r="AC101" s="37"/>
      <c r="AD101" s="37"/>
      <c r="AE101" s="37"/>
      <c r="AR101" s="187" t="s">
        <v>1815</v>
      </c>
      <c r="AT101" s="187" t="s">
        <v>178</v>
      </c>
      <c r="AU101" s="187" t="s">
        <v>87</v>
      </c>
      <c r="AY101" s="19" t="s">
        <v>160</v>
      </c>
      <c r="BE101" s="188">
        <f>IF(N101="základní",J101,0)</f>
        <v>0</v>
      </c>
      <c r="BF101" s="188">
        <f>IF(N101="snížená",J101,0)</f>
        <v>0</v>
      </c>
      <c r="BG101" s="188">
        <f>IF(N101="zákl. přenesená",J101,0)</f>
        <v>0</v>
      </c>
      <c r="BH101" s="188">
        <f>IF(N101="sníž. přenesená",J101,0)</f>
        <v>0</v>
      </c>
      <c r="BI101" s="188">
        <f>IF(N101="nulová",J101,0)</f>
        <v>0</v>
      </c>
      <c r="BJ101" s="19" t="s">
        <v>87</v>
      </c>
      <c r="BK101" s="188">
        <f>ROUND(I101*H101,2)</f>
        <v>0</v>
      </c>
      <c r="BL101" s="19" t="s">
        <v>1815</v>
      </c>
      <c r="BM101" s="187" t="s">
        <v>1839</v>
      </c>
    </row>
    <row r="102" spans="1:47" s="2" customFormat="1" ht="58.5">
      <c r="A102" s="37"/>
      <c r="B102" s="38"/>
      <c r="C102" s="39"/>
      <c r="D102" s="196" t="s">
        <v>1829</v>
      </c>
      <c r="E102" s="39"/>
      <c r="F102" s="254" t="s">
        <v>1834</v>
      </c>
      <c r="G102" s="39"/>
      <c r="H102" s="39"/>
      <c r="I102" s="191"/>
      <c r="J102" s="39"/>
      <c r="K102" s="39"/>
      <c r="L102" s="42"/>
      <c r="M102" s="192"/>
      <c r="N102" s="193"/>
      <c r="O102" s="67"/>
      <c r="P102" s="67"/>
      <c r="Q102" s="67"/>
      <c r="R102" s="67"/>
      <c r="S102" s="67"/>
      <c r="T102" s="68"/>
      <c r="U102" s="37"/>
      <c r="V102" s="37"/>
      <c r="W102" s="37"/>
      <c r="X102" s="37"/>
      <c r="Y102" s="37"/>
      <c r="Z102" s="37"/>
      <c r="AA102" s="37"/>
      <c r="AB102" s="37"/>
      <c r="AC102" s="37"/>
      <c r="AD102" s="37"/>
      <c r="AE102" s="37"/>
      <c r="AT102" s="19" t="s">
        <v>1829</v>
      </c>
      <c r="AU102" s="19" t="s">
        <v>87</v>
      </c>
    </row>
    <row r="103" spans="1:65" s="2" customFormat="1" ht="16.5" customHeight="1">
      <c r="A103" s="37"/>
      <c r="B103" s="38"/>
      <c r="C103" s="227" t="s">
        <v>256</v>
      </c>
      <c r="D103" s="227" t="s">
        <v>178</v>
      </c>
      <c r="E103" s="228" t="s">
        <v>1840</v>
      </c>
      <c r="F103" s="229" t="s">
        <v>1841</v>
      </c>
      <c r="G103" s="230" t="s">
        <v>477</v>
      </c>
      <c r="H103" s="231">
        <v>1</v>
      </c>
      <c r="I103" s="232"/>
      <c r="J103" s="233">
        <f>ROUND(I103*H103,2)</f>
        <v>0</v>
      </c>
      <c r="K103" s="229" t="s">
        <v>484</v>
      </c>
      <c r="L103" s="234"/>
      <c r="M103" s="235" t="s">
        <v>32</v>
      </c>
      <c r="N103" s="236"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1815</v>
      </c>
      <c r="AT103" s="187" t="s">
        <v>178</v>
      </c>
      <c r="AU103" s="187" t="s">
        <v>87</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1815</v>
      </c>
      <c r="BM103" s="187" t="s">
        <v>1842</v>
      </c>
    </row>
    <row r="104" spans="1:47" s="2" customFormat="1" ht="58.5">
      <c r="A104" s="37"/>
      <c r="B104" s="38"/>
      <c r="C104" s="39"/>
      <c r="D104" s="196" t="s">
        <v>1829</v>
      </c>
      <c r="E104" s="39"/>
      <c r="F104" s="254" t="s">
        <v>1843</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1829</v>
      </c>
      <c r="AU104" s="19" t="s">
        <v>87</v>
      </c>
    </row>
    <row r="105" spans="1:65" s="2" customFormat="1" ht="16.5" customHeight="1">
      <c r="A105" s="37"/>
      <c r="B105" s="38"/>
      <c r="C105" s="227" t="s">
        <v>267</v>
      </c>
      <c r="D105" s="227" t="s">
        <v>178</v>
      </c>
      <c r="E105" s="228" t="s">
        <v>1844</v>
      </c>
      <c r="F105" s="229" t="s">
        <v>1845</v>
      </c>
      <c r="G105" s="230" t="s">
        <v>477</v>
      </c>
      <c r="H105" s="231">
        <v>2</v>
      </c>
      <c r="I105" s="232"/>
      <c r="J105" s="233">
        <f>ROUND(I105*H105,2)</f>
        <v>0</v>
      </c>
      <c r="K105" s="229" t="s">
        <v>484</v>
      </c>
      <c r="L105" s="234"/>
      <c r="M105" s="235" t="s">
        <v>32</v>
      </c>
      <c r="N105" s="236" t="s">
        <v>50</v>
      </c>
      <c r="O105" s="67"/>
      <c r="P105" s="185">
        <f>O105*H105</f>
        <v>0</v>
      </c>
      <c r="Q105" s="185">
        <v>0</v>
      </c>
      <c r="R105" s="185">
        <f>Q105*H105</f>
        <v>0</v>
      </c>
      <c r="S105" s="185">
        <v>0</v>
      </c>
      <c r="T105" s="186">
        <f>S105*H105</f>
        <v>0</v>
      </c>
      <c r="U105" s="37"/>
      <c r="V105" s="37"/>
      <c r="W105" s="37"/>
      <c r="X105" s="37"/>
      <c r="Y105" s="37"/>
      <c r="Z105" s="37"/>
      <c r="AA105" s="37"/>
      <c r="AB105" s="37"/>
      <c r="AC105" s="37"/>
      <c r="AD105" s="37"/>
      <c r="AE105" s="37"/>
      <c r="AR105" s="187" t="s">
        <v>1815</v>
      </c>
      <c r="AT105" s="187" t="s">
        <v>178</v>
      </c>
      <c r="AU105" s="187" t="s">
        <v>87</v>
      </c>
      <c r="AY105" s="19" t="s">
        <v>160</v>
      </c>
      <c r="BE105" s="188">
        <f>IF(N105="základní",J105,0)</f>
        <v>0</v>
      </c>
      <c r="BF105" s="188">
        <f>IF(N105="snížená",J105,0)</f>
        <v>0</v>
      </c>
      <c r="BG105" s="188">
        <f>IF(N105="zákl. přenesená",J105,0)</f>
        <v>0</v>
      </c>
      <c r="BH105" s="188">
        <f>IF(N105="sníž. přenesená",J105,0)</f>
        <v>0</v>
      </c>
      <c r="BI105" s="188">
        <f>IF(N105="nulová",J105,0)</f>
        <v>0</v>
      </c>
      <c r="BJ105" s="19" t="s">
        <v>87</v>
      </c>
      <c r="BK105" s="188">
        <f>ROUND(I105*H105,2)</f>
        <v>0</v>
      </c>
      <c r="BL105" s="19" t="s">
        <v>1815</v>
      </c>
      <c r="BM105" s="187" t="s">
        <v>1846</v>
      </c>
    </row>
    <row r="106" spans="1:47" s="2" customFormat="1" ht="58.5">
      <c r="A106" s="37"/>
      <c r="B106" s="38"/>
      <c r="C106" s="39"/>
      <c r="D106" s="196" t="s">
        <v>1829</v>
      </c>
      <c r="E106" s="39"/>
      <c r="F106" s="254" t="s">
        <v>1847</v>
      </c>
      <c r="G106" s="39"/>
      <c r="H106" s="39"/>
      <c r="I106" s="191"/>
      <c r="J106" s="39"/>
      <c r="K106" s="39"/>
      <c r="L106" s="42"/>
      <c r="M106" s="192"/>
      <c r="N106" s="193"/>
      <c r="O106" s="67"/>
      <c r="P106" s="67"/>
      <c r="Q106" s="67"/>
      <c r="R106" s="67"/>
      <c r="S106" s="67"/>
      <c r="T106" s="68"/>
      <c r="U106" s="37"/>
      <c r="V106" s="37"/>
      <c r="W106" s="37"/>
      <c r="X106" s="37"/>
      <c r="Y106" s="37"/>
      <c r="Z106" s="37"/>
      <c r="AA106" s="37"/>
      <c r="AB106" s="37"/>
      <c r="AC106" s="37"/>
      <c r="AD106" s="37"/>
      <c r="AE106" s="37"/>
      <c r="AT106" s="19" t="s">
        <v>1829</v>
      </c>
      <c r="AU106" s="19" t="s">
        <v>87</v>
      </c>
    </row>
    <row r="107" spans="1:65" s="2" customFormat="1" ht="52.15" customHeight="1">
      <c r="A107" s="37"/>
      <c r="B107" s="38"/>
      <c r="C107" s="227" t="s">
        <v>281</v>
      </c>
      <c r="D107" s="227" t="s">
        <v>178</v>
      </c>
      <c r="E107" s="228" t="s">
        <v>1848</v>
      </c>
      <c r="F107" s="229" t="s">
        <v>1849</v>
      </c>
      <c r="G107" s="230" t="s">
        <v>477</v>
      </c>
      <c r="H107" s="231">
        <v>3</v>
      </c>
      <c r="I107" s="232"/>
      <c r="J107" s="233">
        <f>ROUND(I107*H107,2)</f>
        <v>0</v>
      </c>
      <c r="K107" s="229" t="s">
        <v>484</v>
      </c>
      <c r="L107" s="234"/>
      <c r="M107" s="235" t="s">
        <v>32</v>
      </c>
      <c r="N107" s="236" t="s">
        <v>50</v>
      </c>
      <c r="O107" s="67"/>
      <c r="P107" s="185">
        <f>O107*H107</f>
        <v>0</v>
      </c>
      <c r="Q107" s="185">
        <v>0</v>
      </c>
      <c r="R107" s="185">
        <f>Q107*H107</f>
        <v>0</v>
      </c>
      <c r="S107" s="185">
        <v>0</v>
      </c>
      <c r="T107" s="186">
        <f>S107*H107</f>
        <v>0</v>
      </c>
      <c r="U107" s="37"/>
      <c r="V107" s="37"/>
      <c r="W107" s="37"/>
      <c r="X107" s="37"/>
      <c r="Y107" s="37"/>
      <c r="Z107" s="37"/>
      <c r="AA107" s="37"/>
      <c r="AB107" s="37"/>
      <c r="AC107" s="37"/>
      <c r="AD107" s="37"/>
      <c r="AE107" s="37"/>
      <c r="AR107" s="187" t="s">
        <v>1815</v>
      </c>
      <c r="AT107" s="187" t="s">
        <v>178</v>
      </c>
      <c r="AU107" s="187" t="s">
        <v>87</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1815</v>
      </c>
      <c r="BM107" s="187" t="s">
        <v>1850</v>
      </c>
    </row>
    <row r="108" spans="1:47" s="2" customFormat="1" ht="29.25">
      <c r="A108" s="37"/>
      <c r="B108" s="38"/>
      <c r="C108" s="39"/>
      <c r="D108" s="196" t="s">
        <v>1829</v>
      </c>
      <c r="E108" s="39"/>
      <c r="F108" s="254" t="s">
        <v>1851</v>
      </c>
      <c r="G108" s="39"/>
      <c r="H108" s="39"/>
      <c r="I108" s="191"/>
      <c r="J108" s="39"/>
      <c r="K108" s="39"/>
      <c r="L108" s="42"/>
      <c r="M108" s="192"/>
      <c r="N108" s="193"/>
      <c r="O108" s="67"/>
      <c r="P108" s="67"/>
      <c r="Q108" s="67"/>
      <c r="R108" s="67"/>
      <c r="S108" s="67"/>
      <c r="T108" s="68"/>
      <c r="U108" s="37"/>
      <c r="V108" s="37"/>
      <c r="W108" s="37"/>
      <c r="X108" s="37"/>
      <c r="Y108" s="37"/>
      <c r="Z108" s="37"/>
      <c r="AA108" s="37"/>
      <c r="AB108" s="37"/>
      <c r="AC108" s="37"/>
      <c r="AD108" s="37"/>
      <c r="AE108" s="37"/>
      <c r="AT108" s="19" t="s">
        <v>1829</v>
      </c>
      <c r="AU108" s="19" t="s">
        <v>87</v>
      </c>
    </row>
    <row r="109" spans="1:65" s="2" customFormat="1" ht="38.65" customHeight="1">
      <c r="A109" s="37"/>
      <c r="B109" s="38"/>
      <c r="C109" s="227" t="s">
        <v>289</v>
      </c>
      <c r="D109" s="227" t="s">
        <v>178</v>
      </c>
      <c r="E109" s="228" t="s">
        <v>1852</v>
      </c>
      <c r="F109" s="229" t="s">
        <v>1853</v>
      </c>
      <c r="G109" s="230" t="s">
        <v>477</v>
      </c>
      <c r="H109" s="231">
        <v>1</v>
      </c>
      <c r="I109" s="232"/>
      <c r="J109" s="233">
        <f>ROUND(I109*H109,2)</f>
        <v>0</v>
      </c>
      <c r="K109" s="229" t="s">
        <v>484</v>
      </c>
      <c r="L109" s="234"/>
      <c r="M109" s="235" t="s">
        <v>32</v>
      </c>
      <c r="N109" s="236" t="s">
        <v>50</v>
      </c>
      <c r="O109" s="67"/>
      <c r="P109" s="185">
        <f>O109*H109</f>
        <v>0</v>
      </c>
      <c r="Q109" s="185">
        <v>0</v>
      </c>
      <c r="R109" s="185">
        <f>Q109*H109</f>
        <v>0</v>
      </c>
      <c r="S109" s="185">
        <v>0</v>
      </c>
      <c r="T109" s="186">
        <f>S109*H109</f>
        <v>0</v>
      </c>
      <c r="U109" s="37"/>
      <c r="V109" s="37"/>
      <c r="W109" s="37"/>
      <c r="X109" s="37"/>
      <c r="Y109" s="37"/>
      <c r="Z109" s="37"/>
      <c r="AA109" s="37"/>
      <c r="AB109" s="37"/>
      <c r="AC109" s="37"/>
      <c r="AD109" s="37"/>
      <c r="AE109" s="37"/>
      <c r="AR109" s="187" t="s">
        <v>1815</v>
      </c>
      <c r="AT109" s="187" t="s">
        <v>178</v>
      </c>
      <c r="AU109" s="187" t="s">
        <v>87</v>
      </c>
      <c r="AY109" s="19" t="s">
        <v>160</v>
      </c>
      <c r="BE109" s="188">
        <f>IF(N109="základní",J109,0)</f>
        <v>0</v>
      </c>
      <c r="BF109" s="188">
        <f>IF(N109="snížená",J109,0)</f>
        <v>0</v>
      </c>
      <c r="BG109" s="188">
        <f>IF(N109="zákl. přenesená",J109,0)</f>
        <v>0</v>
      </c>
      <c r="BH109" s="188">
        <f>IF(N109="sníž. přenesená",J109,0)</f>
        <v>0</v>
      </c>
      <c r="BI109" s="188">
        <f>IF(N109="nulová",J109,0)</f>
        <v>0</v>
      </c>
      <c r="BJ109" s="19" t="s">
        <v>87</v>
      </c>
      <c r="BK109" s="188">
        <f>ROUND(I109*H109,2)</f>
        <v>0</v>
      </c>
      <c r="BL109" s="19" t="s">
        <v>1815</v>
      </c>
      <c r="BM109" s="187" t="s">
        <v>1854</v>
      </c>
    </row>
    <row r="110" spans="1:47" s="2" customFormat="1" ht="29.25">
      <c r="A110" s="37"/>
      <c r="B110" s="38"/>
      <c r="C110" s="39"/>
      <c r="D110" s="196" t="s">
        <v>1829</v>
      </c>
      <c r="E110" s="39"/>
      <c r="F110" s="254" t="s">
        <v>1855</v>
      </c>
      <c r="G110" s="39"/>
      <c r="H110" s="39"/>
      <c r="I110" s="191"/>
      <c r="J110" s="39"/>
      <c r="K110" s="39"/>
      <c r="L110" s="42"/>
      <c r="M110" s="192"/>
      <c r="N110" s="193"/>
      <c r="O110" s="67"/>
      <c r="P110" s="67"/>
      <c r="Q110" s="67"/>
      <c r="R110" s="67"/>
      <c r="S110" s="67"/>
      <c r="T110" s="68"/>
      <c r="U110" s="37"/>
      <c r="V110" s="37"/>
      <c r="W110" s="37"/>
      <c r="X110" s="37"/>
      <c r="Y110" s="37"/>
      <c r="Z110" s="37"/>
      <c r="AA110" s="37"/>
      <c r="AB110" s="37"/>
      <c r="AC110" s="37"/>
      <c r="AD110" s="37"/>
      <c r="AE110" s="37"/>
      <c r="AT110" s="19" t="s">
        <v>1829</v>
      </c>
      <c r="AU110" s="19" t="s">
        <v>87</v>
      </c>
    </row>
    <row r="111" spans="1:65" s="2" customFormat="1" ht="24.95" customHeight="1">
      <c r="A111" s="37"/>
      <c r="B111" s="38"/>
      <c r="C111" s="227" t="s">
        <v>297</v>
      </c>
      <c r="D111" s="227" t="s">
        <v>178</v>
      </c>
      <c r="E111" s="228" t="s">
        <v>1856</v>
      </c>
      <c r="F111" s="229" t="s">
        <v>1857</v>
      </c>
      <c r="G111" s="230" t="s">
        <v>477</v>
      </c>
      <c r="H111" s="231">
        <v>1</v>
      </c>
      <c r="I111" s="232"/>
      <c r="J111" s="233">
        <f>ROUND(I111*H111,2)</f>
        <v>0</v>
      </c>
      <c r="K111" s="229" t="s">
        <v>484</v>
      </c>
      <c r="L111" s="234"/>
      <c r="M111" s="235" t="s">
        <v>32</v>
      </c>
      <c r="N111" s="236" t="s">
        <v>50</v>
      </c>
      <c r="O111" s="67"/>
      <c r="P111" s="185">
        <f>O111*H111</f>
        <v>0</v>
      </c>
      <c r="Q111" s="185">
        <v>0</v>
      </c>
      <c r="R111" s="185">
        <f>Q111*H111</f>
        <v>0</v>
      </c>
      <c r="S111" s="185">
        <v>0</v>
      </c>
      <c r="T111" s="186">
        <f>S111*H111</f>
        <v>0</v>
      </c>
      <c r="U111" s="37"/>
      <c r="V111" s="37"/>
      <c r="W111" s="37"/>
      <c r="X111" s="37"/>
      <c r="Y111" s="37"/>
      <c r="Z111" s="37"/>
      <c r="AA111" s="37"/>
      <c r="AB111" s="37"/>
      <c r="AC111" s="37"/>
      <c r="AD111" s="37"/>
      <c r="AE111" s="37"/>
      <c r="AR111" s="187" t="s">
        <v>1815</v>
      </c>
      <c r="AT111" s="187" t="s">
        <v>178</v>
      </c>
      <c r="AU111" s="187" t="s">
        <v>87</v>
      </c>
      <c r="AY111" s="19" t="s">
        <v>160</v>
      </c>
      <c r="BE111" s="188">
        <f>IF(N111="základní",J111,0)</f>
        <v>0</v>
      </c>
      <c r="BF111" s="188">
        <f>IF(N111="snížená",J111,0)</f>
        <v>0</v>
      </c>
      <c r="BG111" s="188">
        <f>IF(N111="zákl. přenesená",J111,0)</f>
        <v>0</v>
      </c>
      <c r="BH111" s="188">
        <f>IF(N111="sníž. přenesená",J111,0)</f>
        <v>0</v>
      </c>
      <c r="BI111" s="188">
        <f>IF(N111="nulová",J111,0)</f>
        <v>0</v>
      </c>
      <c r="BJ111" s="19" t="s">
        <v>87</v>
      </c>
      <c r="BK111" s="188">
        <f>ROUND(I111*H111,2)</f>
        <v>0</v>
      </c>
      <c r="BL111" s="19" t="s">
        <v>1815</v>
      </c>
      <c r="BM111" s="187" t="s">
        <v>1858</v>
      </c>
    </row>
    <row r="112" spans="1:47" s="2" customFormat="1" ht="117">
      <c r="A112" s="37"/>
      <c r="B112" s="38"/>
      <c r="C112" s="39"/>
      <c r="D112" s="196" t="s">
        <v>1829</v>
      </c>
      <c r="E112" s="39"/>
      <c r="F112" s="254" t="s">
        <v>1859</v>
      </c>
      <c r="G112" s="39"/>
      <c r="H112" s="39"/>
      <c r="I112" s="191"/>
      <c r="J112" s="39"/>
      <c r="K112" s="39"/>
      <c r="L112" s="42"/>
      <c r="M112" s="192"/>
      <c r="N112" s="193"/>
      <c r="O112" s="67"/>
      <c r="P112" s="67"/>
      <c r="Q112" s="67"/>
      <c r="R112" s="67"/>
      <c r="S112" s="67"/>
      <c r="T112" s="68"/>
      <c r="U112" s="37"/>
      <c r="V112" s="37"/>
      <c r="W112" s="37"/>
      <c r="X112" s="37"/>
      <c r="Y112" s="37"/>
      <c r="Z112" s="37"/>
      <c r="AA112" s="37"/>
      <c r="AB112" s="37"/>
      <c r="AC112" s="37"/>
      <c r="AD112" s="37"/>
      <c r="AE112" s="37"/>
      <c r="AT112" s="19" t="s">
        <v>1829</v>
      </c>
      <c r="AU112" s="19" t="s">
        <v>87</v>
      </c>
    </row>
    <row r="113" spans="1:65" s="2" customFormat="1" ht="24.95" customHeight="1">
      <c r="A113" s="37"/>
      <c r="B113" s="38"/>
      <c r="C113" s="227" t="s">
        <v>8</v>
      </c>
      <c r="D113" s="227" t="s">
        <v>178</v>
      </c>
      <c r="E113" s="228" t="s">
        <v>1860</v>
      </c>
      <c r="F113" s="229" t="s">
        <v>1857</v>
      </c>
      <c r="G113" s="230" t="s">
        <v>477</v>
      </c>
      <c r="H113" s="231">
        <v>2</v>
      </c>
      <c r="I113" s="232"/>
      <c r="J113" s="233">
        <f>ROUND(I113*H113,2)</f>
        <v>0</v>
      </c>
      <c r="K113" s="229" t="s">
        <v>484</v>
      </c>
      <c r="L113" s="234"/>
      <c r="M113" s="235" t="s">
        <v>32</v>
      </c>
      <c r="N113" s="236" t="s">
        <v>50</v>
      </c>
      <c r="O113" s="67"/>
      <c r="P113" s="185">
        <f>O113*H113</f>
        <v>0</v>
      </c>
      <c r="Q113" s="185">
        <v>0</v>
      </c>
      <c r="R113" s="185">
        <f>Q113*H113</f>
        <v>0</v>
      </c>
      <c r="S113" s="185">
        <v>0</v>
      </c>
      <c r="T113" s="186">
        <f>S113*H113</f>
        <v>0</v>
      </c>
      <c r="U113" s="37"/>
      <c r="V113" s="37"/>
      <c r="W113" s="37"/>
      <c r="X113" s="37"/>
      <c r="Y113" s="37"/>
      <c r="Z113" s="37"/>
      <c r="AA113" s="37"/>
      <c r="AB113" s="37"/>
      <c r="AC113" s="37"/>
      <c r="AD113" s="37"/>
      <c r="AE113" s="37"/>
      <c r="AR113" s="187" t="s">
        <v>1815</v>
      </c>
      <c r="AT113" s="187" t="s">
        <v>178</v>
      </c>
      <c r="AU113" s="187" t="s">
        <v>87</v>
      </c>
      <c r="AY113" s="19" t="s">
        <v>160</v>
      </c>
      <c r="BE113" s="188">
        <f>IF(N113="základní",J113,0)</f>
        <v>0</v>
      </c>
      <c r="BF113" s="188">
        <f>IF(N113="snížená",J113,0)</f>
        <v>0</v>
      </c>
      <c r="BG113" s="188">
        <f>IF(N113="zákl. přenesená",J113,0)</f>
        <v>0</v>
      </c>
      <c r="BH113" s="188">
        <f>IF(N113="sníž. přenesená",J113,0)</f>
        <v>0</v>
      </c>
      <c r="BI113" s="188">
        <f>IF(N113="nulová",J113,0)</f>
        <v>0</v>
      </c>
      <c r="BJ113" s="19" t="s">
        <v>87</v>
      </c>
      <c r="BK113" s="188">
        <f>ROUND(I113*H113,2)</f>
        <v>0</v>
      </c>
      <c r="BL113" s="19" t="s">
        <v>1815</v>
      </c>
      <c r="BM113" s="187" t="s">
        <v>1861</v>
      </c>
    </row>
    <row r="114" spans="1:47" s="2" customFormat="1" ht="126.75">
      <c r="A114" s="37"/>
      <c r="B114" s="38"/>
      <c r="C114" s="39"/>
      <c r="D114" s="196" t="s">
        <v>1829</v>
      </c>
      <c r="E114" s="39"/>
      <c r="F114" s="254" t="s">
        <v>1862</v>
      </c>
      <c r="G114" s="39"/>
      <c r="H114" s="39"/>
      <c r="I114" s="191"/>
      <c r="J114" s="39"/>
      <c r="K114" s="39"/>
      <c r="L114" s="42"/>
      <c r="M114" s="192"/>
      <c r="N114" s="193"/>
      <c r="O114" s="67"/>
      <c r="P114" s="67"/>
      <c r="Q114" s="67"/>
      <c r="R114" s="67"/>
      <c r="S114" s="67"/>
      <c r="T114" s="68"/>
      <c r="U114" s="37"/>
      <c r="V114" s="37"/>
      <c r="W114" s="37"/>
      <c r="X114" s="37"/>
      <c r="Y114" s="37"/>
      <c r="Z114" s="37"/>
      <c r="AA114" s="37"/>
      <c r="AB114" s="37"/>
      <c r="AC114" s="37"/>
      <c r="AD114" s="37"/>
      <c r="AE114" s="37"/>
      <c r="AT114" s="19" t="s">
        <v>1829</v>
      </c>
      <c r="AU114" s="19" t="s">
        <v>87</v>
      </c>
    </row>
    <row r="115" spans="1:65" s="2" customFormat="1" ht="24.95" customHeight="1">
      <c r="A115" s="37"/>
      <c r="B115" s="38"/>
      <c r="C115" s="227" t="s">
        <v>308</v>
      </c>
      <c r="D115" s="227" t="s">
        <v>178</v>
      </c>
      <c r="E115" s="228" t="s">
        <v>1863</v>
      </c>
      <c r="F115" s="229" t="s">
        <v>1864</v>
      </c>
      <c r="G115" s="230" t="s">
        <v>477</v>
      </c>
      <c r="H115" s="231">
        <v>1</v>
      </c>
      <c r="I115" s="232"/>
      <c r="J115" s="233">
        <f>ROUND(I115*H115,2)</f>
        <v>0</v>
      </c>
      <c r="K115" s="229" t="s">
        <v>484</v>
      </c>
      <c r="L115" s="234"/>
      <c r="M115" s="235" t="s">
        <v>32</v>
      </c>
      <c r="N115" s="236" t="s">
        <v>50</v>
      </c>
      <c r="O115" s="67"/>
      <c r="P115" s="185">
        <f>O115*H115</f>
        <v>0</v>
      </c>
      <c r="Q115" s="185">
        <v>0</v>
      </c>
      <c r="R115" s="185">
        <f>Q115*H115</f>
        <v>0</v>
      </c>
      <c r="S115" s="185">
        <v>0</v>
      </c>
      <c r="T115" s="186">
        <f>S115*H115</f>
        <v>0</v>
      </c>
      <c r="U115" s="37"/>
      <c r="V115" s="37"/>
      <c r="W115" s="37"/>
      <c r="X115" s="37"/>
      <c r="Y115" s="37"/>
      <c r="Z115" s="37"/>
      <c r="AA115" s="37"/>
      <c r="AB115" s="37"/>
      <c r="AC115" s="37"/>
      <c r="AD115" s="37"/>
      <c r="AE115" s="37"/>
      <c r="AR115" s="187" t="s">
        <v>1815</v>
      </c>
      <c r="AT115" s="187" t="s">
        <v>178</v>
      </c>
      <c r="AU115" s="187" t="s">
        <v>87</v>
      </c>
      <c r="AY115" s="19" t="s">
        <v>160</v>
      </c>
      <c r="BE115" s="188">
        <f>IF(N115="základní",J115,0)</f>
        <v>0</v>
      </c>
      <c r="BF115" s="188">
        <f>IF(N115="snížená",J115,0)</f>
        <v>0</v>
      </c>
      <c r="BG115" s="188">
        <f>IF(N115="zákl. přenesená",J115,0)</f>
        <v>0</v>
      </c>
      <c r="BH115" s="188">
        <f>IF(N115="sníž. přenesená",J115,0)</f>
        <v>0</v>
      </c>
      <c r="BI115" s="188">
        <f>IF(N115="nulová",J115,0)</f>
        <v>0</v>
      </c>
      <c r="BJ115" s="19" t="s">
        <v>87</v>
      </c>
      <c r="BK115" s="188">
        <f>ROUND(I115*H115,2)</f>
        <v>0</v>
      </c>
      <c r="BL115" s="19" t="s">
        <v>1815</v>
      </c>
      <c r="BM115" s="187" t="s">
        <v>1865</v>
      </c>
    </row>
    <row r="116" spans="1:47" s="2" customFormat="1" ht="126.75">
      <c r="A116" s="37"/>
      <c r="B116" s="38"/>
      <c r="C116" s="39"/>
      <c r="D116" s="196" t="s">
        <v>1829</v>
      </c>
      <c r="E116" s="39"/>
      <c r="F116" s="254" t="s">
        <v>1866</v>
      </c>
      <c r="G116" s="39"/>
      <c r="H116" s="39"/>
      <c r="I116" s="191"/>
      <c r="J116" s="39"/>
      <c r="K116" s="39"/>
      <c r="L116" s="42"/>
      <c r="M116" s="192"/>
      <c r="N116" s="193"/>
      <c r="O116" s="67"/>
      <c r="P116" s="67"/>
      <c r="Q116" s="67"/>
      <c r="R116" s="67"/>
      <c r="S116" s="67"/>
      <c r="T116" s="68"/>
      <c r="U116" s="37"/>
      <c r="V116" s="37"/>
      <c r="W116" s="37"/>
      <c r="X116" s="37"/>
      <c r="Y116" s="37"/>
      <c r="Z116" s="37"/>
      <c r="AA116" s="37"/>
      <c r="AB116" s="37"/>
      <c r="AC116" s="37"/>
      <c r="AD116" s="37"/>
      <c r="AE116" s="37"/>
      <c r="AT116" s="19" t="s">
        <v>1829</v>
      </c>
      <c r="AU116" s="19" t="s">
        <v>87</v>
      </c>
    </row>
    <row r="117" spans="1:65" s="2" customFormat="1" ht="24.95" customHeight="1">
      <c r="A117" s="37"/>
      <c r="B117" s="38"/>
      <c r="C117" s="227" t="s">
        <v>317</v>
      </c>
      <c r="D117" s="227" t="s">
        <v>178</v>
      </c>
      <c r="E117" s="228" t="s">
        <v>1867</v>
      </c>
      <c r="F117" s="229" t="s">
        <v>1864</v>
      </c>
      <c r="G117" s="230" t="s">
        <v>477</v>
      </c>
      <c r="H117" s="231">
        <v>1</v>
      </c>
      <c r="I117" s="232"/>
      <c r="J117" s="233">
        <f>ROUND(I117*H117,2)</f>
        <v>0</v>
      </c>
      <c r="K117" s="229" t="s">
        <v>484</v>
      </c>
      <c r="L117" s="234"/>
      <c r="M117" s="235" t="s">
        <v>32</v>
      </c>
      <c r="N117" s="236" t="s">
        <v>50</v>
      </c>
      <c r="O117" s="67"/>
      <c r="P117" s="185">
        <f>O117*H117</f>
        <v>0</v>
      </c>
      <c r="Q117" s="185">
        <v>0</v>
      </c>
      <c r="R117" s="185">
        <f>Q117*H117</f>
        <v>0</v>
      </c>
      <c r="S117" s="185">
        <v>0</v>
      </c>
      <c r="T117" s="186">
        <f>S117*H117</f>
        <v>0</v>
      </c>
      <c r="U117" s="37"/>
      <c r="V117" s="37"/>
      <c r="W117" s="37"/>
      <c r="X117" s="37"/>
      <c r="Y117" s="37"/>
      <c r="Z117" s="37"/>
      <c r="AA117" s="37"/>
      <c r="AB117" s="37"/>
      <c r="AC117" s="37"/>
      <c r="AD117" s="37"/>
      <c r="AE117" s="37"/>
      <c r="AR117" s="187" t="s">
        <v>1815</v>
      </c>
      <c r="AT117" s="187" t="s">
        <v>178</v>
      </c>
      <c r="AU117" s="187" t="s">
        <v>87</v>
      </c>
      <c r="AY117" s="19" t="s">
        <v>160</v>
      </c>
      <c r="BE117" s="188">
        <f>IF(N117="základní",J117,0)</f>
        <v>0</v>
      </c>
      <c r="BF117" s="188">
        <f>IF(N117="snížená",J117,0)</f>
        <v>0</v>
      </c>
      <c r="BG117" s="188">
        <f>IF(N117="zákl. přenesená",J117,0)</f>
        <v>0</v>
      </c>
      <c r="BH117" s="188">
        <f>IF(N117="sníž. přenesená",J117,0)</f>
        <v>0</v>
      </c>
      <c r="BI117" s="188">
        <f>IF(N117="nulová",J117,0)</f>
        <v>0</v>
      </c>
      <c r="BJ117" s="19" t="s">
        <v>87</v>
      </c>
      <c r="BK117" s="188">
        <f>ROUND(I117*H117,2)</f>
        <v>0</v>
      </c>
      <c r="BL117" s="19" t="s">
        <v>1815</v>
      </c>
      <c r="BM117" s="187" t="s">
        <v>1868</v>
      </c>
    </row>
    <row r="118" spans="1:47" s="2" customFormat="1" ht="136.5">
      <c r="A118" s="37"/>
      <c r="B118" s="38"/>
      <c r="C118" s="39"/>
      <c r="D118" s="196" t="s">
        <v>1829</v>
      </c>
      <c r="E118" s="39"/>
      <c r="F118" s="254" t="s">
        <v>1869</v>
      </c>
      <c r="G118" s="39"/>
      <c r="H118" s="39"/>
      <c r="I118" s="191"/>
      <c r="J118" s="39"/>
      <c r="K118" s="39"/>
      <c r="L118" s="42"/>
      <c r="M118" s="192"/>
      <c r="N118" s="193"/>
      <c r="O118" s="67"/>
      <c r="P118" s="67"/>
      <c r="Q118" s="67"/>
      <c r="R118" s="67"/>
      <c r="S118" s="67"/>
      <c r="T118" s="68"/>
      <c r="U118" s="37"/>
      <c r="V118" s="37"/>
      <c r="W118" s="37"/>
      <c r="X118" s="37"/>
      <c r="Y118" s="37"/>
      <c r="Z118" s="37"/>
      <c r="AA118" s="37"/>
      <c r="AB118" s="37"/>
      <c r="AC118" s="37"/>
      <c r="AD118" s="37"/>
      <c r="AE118" s="37"/>
      <c r="AT118" s="19" t="s">
        <v>1829</v>
      </c>
      <c r="AU118" s="19" t="s">
        <v>87</v>
      </c>
    </row>
    <row r="119" spans="1:65" s="2" customFormat="1" ht="24.95" customHeight="1">
      <c r="A119" s="37"/>
      <c r="B119" s="38"/>
      <c r="C119" s="227" t="s">
        <v>323</v>
      </c>
      <c r="D119" s="227" t="s">
        <v>178</v>
      </c>
      <c r="E119" s="228" t="s">
        <v>1870</v>
      </c>
      <c r="F119" s="229" t="s">
        <v>1871</v>
      </c>
      <c r="G119" s="230" t="s">
        <v>477</v>
      </c>
      <c r="H119" s="231">
        <v>1</v>
      </c>
      <c r="I119" s="232"/>
      <c r="J119" s="233">
        <f>ROUND(I119*H119,2)</f>
        <v>0</v>
      </c>
      <c r="K119" s="229" t="s">
        <v>484</v>
      </c>
      <c r="L119" s="234"/>
      <c r="M119" s="235" t="s">
        <v>32</v>
      </c>
      <c r="N119" s="236" t="s">
        <v>50</v>
      </c>
      <c r="O119" s="67"/>
      <c r="P119" s="185">
        <f>O119*H119</f>
        <v>0</v>
      </c>
      <c r="Q119" s="185">
        <v>0</v>
      </c>
      <c r="R119" s="185">
        <f>Q119*H119</f>
        <v>0</v>
      </c>
      <c r="S119" s="185">
        <v>0</v>
      </c>
      <c r="T119" s="186">
        <f>S119*H119</f>
        <v>0</v>
      </c>
      <c r="U119" s="37"/>
      <c r="V119" s="37"/>
      <c r="W119" s="37"/>
      <c r="X119" s="37"/>
      <c r="Y119" s="37"/>
      <c r="Z119" s="37"/>
      <c r="AA119" s="37"/>
      <c r="AB119" s="37"/>
      <c r="AC119" s="37"/>
      <c r="AD119" s="37"/>
      <c r="AE119" s="37"/>
      <c r="AR119" s="187" t="s">
        <v>1815</v>
      </c>
      <c r="AT119" s="187" t="s">
        <v>178</v>
      </c>
      <c r="AU119" s="187" t="s">
        <v>87</v>
      </c>
      <c r="AY119" s="19" t="s">
        <v>160</v>
      </c>
      <c r="BE119" s="188">
        <f>IF(N119="základní",J119,0)</f>
        <v>0</v>
      </c>
      <c r="BF119" s="188">
        <f>IF(N119="snížená",J119,0)</f>
        <v>0</v>
      </c>
      <c r="BG119" s="188">
        <f>IF(N119="zákl. přenesená",J119,0)</f>
        <v>0</v>
      </c>
      <c r="BH119" s="188">
        <f>IF(N119="sníž. přenesená",J119,0)</f>
        <v>0</v>
      </c>
      <c r="BI119" s="188">
        <f>IF(N119="nulová",J119,0)</f>
        <v>0</v>
      </c>
      <c r="BJ119" s="19" t="s">
        <v>87</v>
      </c>
      <c r="BK119" s="188">
        <f>ROUND(I119*H119,2)</f>
        <v>0</v>
      </c>
      <c r="BL119" s="19" t="s">
        <v>1815</v>
      </c>
      <c r="BM119" s="187" t="s">
        <v>1872</v>
      </c>
    </row>
    <row r="120" spans="1:47" s="2" customFormat="1" ht="107.25">
      <c r="A120" s="37"/>
      <c r="B120" s="38"/>
      <c r="C120" s="39"/>
      <c r="D120" s="196" t="s">
        <v>1829</v>
      </c>
      <c r="E120" s="39"/>
      <c r="F120" s="254" t="s">
        <v>1873</v>
      </c>
      <c r="G120" s="39"/>
      <c r="H120" s="39"/>
      <c r="I120" s="191"/>
      <c r="J120" s="39"/>
      <c r="K120" s="39"/>
      <c r="L120" s="42"/>
      <c r="M120" s="192"/>
      <c r="N120" s="193"/>
      <c r="O120" s="67"/>
      <c r="P120" s="67"/>
      <c r="Q120" s="67"/>
      <c r="R120" s="67"/>
      <c r="S120" s="67"/>
      <c r="T120" s="68"/>
      <c r="U120" s="37"/>
      <c r="V120" s="37"/>
      <c r="W120" s="37"/>
      <c r="X120" s="37"/>
      <c r="Y120" s="37"/>
      <c r="Z120" s="37"/>
      <c r="AA120" s="37"/>
      <c r="AB120" s="37"/>
      <c r="AC120" s="37"/>
      <c r="AD120" s="37"/>
      <c r="AE120" s="37"/>
      <c r="AT120" s="19" t="s">
        <v>1829</v>
      </c>
      <c r="AU120" s="19" t="s">
        <v>87</v>
      </c>
    </row>
    <row r="121" spans="1:65" s="2" customFormat="1" ht="24.95" customHeight="1">
      <c r="A121" s="37"/>
      <c r="B121" s="38"/>
      <c r="C121" s="227" t="s">
        <v>332</v>
      </c>
      <c r="D121" s="227" t="s">
        <v>178</v>
      </c>
      <c r="E121" s="228" t="s">
        <v>1874</v>
      </c>
      <c r="F121" s="229" t="s">
        <v>1875</v>
      </c>
      <c r="G121" s="230" t="s">
        <v>477</v>
      </c>
      <c r="H121" s="231">
        <v>1</v>
      </c>
      <c r="I121" s="232"/>
      <c r="J121" s="233">
        <f>ROUND(I121*H121,2)</f>
        <v>0</v>
      </c>
      <c r="K121" s="229" t="s">
        <v>484</v>
      </c>
      <c r="L121" s="234"/>
      <c r="M121" s="235" t="s">
        <v>32</v>
      </c>
      <c r="N121" s="236" t="s">
        <v>50</v>
      </c>
      <c r="O121" s="67"/>
      <c r="P121" s="185">
        <f>O121*H121</f>
        <v>0</v>
      </c>
      <c r="Q121" s="185">
        <v>0</v>
      </c>
      <c r="R121" s="185">
        <f>Q121*H121</f>
        <v>0</v>
      </c>
      <c r="S121" s="185">
        <v>0</v>
      </c>
      <c r="T121" s="186">
        <f>S121*H121</f>
        <v>0</v>
      </c>
      <c r="U121" s="37"/>
      <c r="V121" s="37"/>
      <c r="W121" s="37"/>
      <c r="X121" s="37"/>
      <c r="Y121" s="37"/>
      <c r="Z121" s="37"/>
      <c r="AA121" s="37"/>
      <c r="AB121" s="37"/>
      <c r="AC121" s="37"/>
      <c r="AD121" s="37"/>
      <c r="AE121" s="37"/>
      <c r="AR121" s="187" t="s">
        <v>1815</v>
      </c>
      <c r="AT121" s="187" t="s">
        <v>178</v>
      </c>
      <c r="AU121" s="187" t="s">
        <v>87</v>
      </c>
      <c r="AY121" s="19" t="s">
        <v>160</v>
      </c>
      <c r="BE121" s="188">
        <f>IF(N121="základní",J121,0)</f>
        <v>0</v>
      </c>
      <c r="BF121" s="188">
        <f>IF(N121="snížená",J121,0)</f>
        <v>0</v>
      </c>
      <c r="BG121" s="188">
        <f>IF(N121="zákl. přenesená",J121,0)</f>
        <v>0</v>
      </c>
      <c r="BH121" s="188">
        <f>IF(N121="sníž. přenesená",J121,0)</f>
        <v>0</v>
      </c>
      <c r="BI121" s="188">
        <f>IF(N121="nulová",J121,0)</f>
        <v>0</v>
      </c>
      <c r="BJ121" s="19" t="s">
        <v>87</v>
      </c>
      <c r="BK121" s="188">
        <f>ROUND(I121*H121,2)</f>
        <v>0</v>
      </c>
      <c r="BL121" s="19" t="s">
        <v>1815</v>
      </c>
      <c r="BM121" s="187" t="s">
        <v>1876</v>
      </c>
    </row>
    <row r="122" spans="1:47" s="2" customFormat="1" ht="58.5">
      <c r="A122" s="37"/>
      <c r="B122" s="38"/>
      <c r="C122" s="39"/>
      <c r="D122" s="196" t="s">
        <v>1829</v>
      </c>
      <c r="E122" s="39"/>
      <c r="F122" s="254" t="s">
        <v>1877</v>
      </c>
      <c r="G122" s="39"/>
      <c r="H122" s="39"/>
      <c r="I122" s="191"/>
      <c r="J122" s="39"/>
      <c r="K122" s="39"/>
      <c r="L122" s="42"/>
      <c r="M122" s="192"/>
      <c r="N122" s="193"/>
      <c r="O122" s="67"/>
      <c r="P122" s="67"/>
      <c r="Q122" s="67"/>
      <c r="R122" s="67"/>
      <c r="S122" s="67"/>
      <c r="T122" s="68"/>
      <c r="U122" s="37"/>
      <c r="V122" s="37"/>
      <c r="W122" s="37"/>
      <c r="X122" s="37"/>
      <c r="Y122" s="37"/>
      <c r="Z122" s="37"/>
      <c r="AA122" s="37"/>
      <c r="AB122" s="37"/>
      <c r="AC122" s="37"/>
      <c r="AD122" s="37"/>
      <c r="AE122" s="37"/>
      <c r="AT122" s="19" t="s">
        <v>1829</v>
      </c>
      <c r="AU122" s="19" t="s">
        <v>87</v>
      </c>
    </row>
    <row r="123" spans="1:65" s="2" customFormat="1" ht="52.15" customHeight="1">
      <c r="A123" s="37"/>
      <c r="B123" s="38"/>
      <c r="C123" s="227" t="s">
        <v>382</v>
      </c>
      <c r="D123" s="227" t="s">
        <v>178</v>
      </c>
      <c r="E123" s="228" t="s">
        <v>1878</v>
      </c>
      <c r="F123" s="229" t="s">
        <v>1879</v>
      </c>
      <c r="G123" s="230" t="s">
        <v>477</v>
      </c>
      <c r="H123" s="231">
        <v>1</v>
      </c>
      <c r="I123" s="232"/>
      <c r="J123" s="233">
        <f>ROUND(I123*H123,2)</f>
        <v>0</v>
      </c>
      <c r="K123" s="229" t="s">
        <v>484</v>
      </c>
      <c r="L123" s="234"/>
      <c r="M123" s="235" t="s">
        <v>32</v>
      </c>
      <c r="N123" s="236" t="s">
        <v>50</v>
      </c>
      <c r="O123" s="67"/>
      <c r="P123" s="185">
        <f>O123*H123</f>
        <v>0</v>
      </c>
      <c r="Q123" s="185">
        <v>0</v>
      </c>
      <c r="R123" s="185">
        <f>Q123*H123</f>
        <v>0</v>
      </c>
      <c r="S123" s="185">
        <v>0</v>
      </c>
      <c r="T123" s="186">
        <f>S123*H123</f>
        <v>0</v>
      </c>
      <c r="U123" s="37"/>
      <c r="V123" s="37"/>
      <c r="W123" s="37"/>
      <c r="X123" s="37"/>
      <c r="Y123" s="37"/>
      <c r="Z123" s="37"/>
      <c r="AA123" s="37"/>
      <c r="AB123" s="37"/>
      <c r="AC123" s="37"/>
      <c r="AD123" s="37"/>
      <c r="AE123" s="37"/>
      <c r="AR123" s="187" t="s">
        <v>1815</v>
      </c>
      <c r="AT123" s="187" t="s">
        <v>178</v>
      </c>
      <c r="AU123" s="187" t="s">
        <v>87</v>
      </c>
      <c r="AY123" s="19" t="s">
        <v>160</v>
      </c>
      <c r="BE123" s="188">
        <f>IF(N123="základní",J123,0)</f>
        <v>0</v>
      </c>
      <c r="BF123" s="188">
        <f>IF(N123="snížená",J123,0)</f>
        <v>0</v>
      </c>
      <c r="BG123" s="188">
        <f>IF(N123="zákl. přenesená",J123,0)</f>
        <v>0</v>
      </c>
      <c r="BH123" s="188">
        <f>IF(N123="sníž. přenesená",J123,0)</f>
        <v>0</v>
      </c>
      <c r="BI123" s="188">
        <f>IF(N123="nulová",J123,0)</f>
        <v>0</v>
      </c>
      <c r="BJ123" s="19" t="s">
        <v>87</v>
      </c>
      <c r="BK123" s="188">
        <f>ROUND(I123*H123,2)</f>
        <v>0</v>
      </c>
      <c r="BL123" s="19" t="s">
        <v>1815</v>
      </c>
      <c r="BM123" s="187" t="s">
        <v>1880</v>
      </c>
    </row>
    <row r="124" spans="1:65" s="2" customFormat="1" ht="52.15" customHeight="1">
      <c r="A124" s="37"/>
      <c r="B124" s="38"/>
      <c r="C124" s="227" t="s">
        <v>7</v>
      </c>
      <c r="D124" s="227" t="s">
        <v>178</v>
      </c>
      <c r="E124" s="228" t="s">
        <v>1881</v>
      </c>
      <c r="F124" s="229" t="s">
        <v>1882</v>
      </c>
      <c r="G124" s="230" t="s">
        <v>477</v>
      </c>
      <c r="H124" s="231">
        <v>1</v>
      </c>
      <c r="I124" s="232"/>
      <c r="J124" s="233">
        <f>ROUND(I124*H124,2)</f>
        <v>0</v>
      </c>
      <c r="K124" s="229" t="s">
        <v>484</v>
      </c>
      <c r="L124" s="234"/>
      <c r="M124" s="235" t="s">
        <v>32</v>
      </c>
      <c r="N124" s="236" t="s">
        <v>50</v>
      </c>
      <c r="O124" s="67"/>
      <c r="P124" s="185">
        <f>O124*H124</f>
        <v>0</v>
      </c>
      <c r="Q124" s="185">
        <v>0</v>
      </c>
      <c r="R124" s="185">
        <f>Q124*H124</f>
        <v>0</v>
      </c>
      <c r="S124" s="185">
        <v>0</v>
      </c>
      <c r="T124" s="186">
        <f>S124*H124</f>
        <v>0</v>
      </c>
      <c r="U124" s="37"/>
      <c r="V124" s="37"/>
      <c r="W124" s="37"/>
      <c r="X124" s="37"/>
      <c r="Y124" s="37"/>
      <c r="Z124" s="37"/>
      <c r="AA124" s="37"/>
      <c r="AB124" s="37"/>
      <c r="AC124" s="37"/>
      <c r="AD124" s="37"/>
      <c r="AE124" s="37"/>
      <c r="AR124" s="187" t="s">
        <v>1815</v>
      </c>
      <c r="AT124" s="187" t="s">
        <v>178</v>
      </c>
      <c r="AU124" s="187" t="s">
        <v>87</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1815</v>
      </c>
      <c r="BM124" s="187" t="s">
        <v>1883</v>
      </c>
    </row>
    <row r="125" spans="1:65" s="2" customFormat="1" ht="37.9" customHeight="1">
      <c r="A125" s="37"/>
      <c r="B125" s="38"/>
      <c r="C125" s="227" t="s">
        <v>391</v>
      </c>
      <c r="D125" s="227" t="s">
        <v>178</v>
      </c>
      <c r="E125" s="228" t="s">
        <v>1884</v>
      </c>
      <c r="F125" s="229" t="s">
        <v>1885</v>
      </c>
      <c r="G125" s="230" t="s">
        <v>477</v>
      </c>
      <c r="H125" s="231">
        <v>4</v>
      </c>
      <c r="I125" s="232"/>
      <c r="J125" s="233">
        <f>ROUND(I125*H125,2)</f>
        <v>0</v>
      </c>
      <c r="K125" s="229" t="s">
        <v>484</v>
      </c>
      <c r="L125" s="234"/>
      <c r="M125" s="235" t="s">
        <v>32</v>
      </c>
      <c r="N125" s="236" t="s">
        <v>50</v>
      </c>
      <c r="O125" s="67"/>
      <c r="P125" s="185">
        <f>O125*H125</f>
        <v>0</v>
      </c>
      <c r="Q125" s="185">
        <v>0.003</v>
      </c>
      <c r="R125" s="185">
        <f>Q125*H125</f>
        <v>0.012</v>
      </c>
      <c r="S125" s="185">
        <v>0</v>
      </c>
      <c r="T125" s="186">
        <f>S125*H125</f>
        <v>0</v>
      </c>
      <c r="U125" s="37"/>
      <c r="V125" s="37"/>
      <c r="W125" s="37"/>
      <c r="X125" s="37"/>
      <c r="Y125" s="37"/>
      <c r="Z125" s="37"/>
      <c r="AA125" s="37"/>
      <c r="AB125" s="37"/>
      <c r="AC125" s="37"/>
      <c r="AD125" s="37"/>
      <c r="AE125" s="37"/>
      <c r="AR125" s="187" t="s">
        <v>1815</v>
      </c>
      <c r="AT125" s="187" t="s">
        <v>178</v>
      </c>
      <c r="AU125" s="187" t="s">
        <v>87</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1815</v>
      </c>
      <c r="BM125" s="187" t="s">
        <v>1886</v>
      </c>
    </row>
    <row r="126" spans="1:65" s="2" customFormat="1" ht="37.9" customHeight="1">
      <c r="A126" s="37"/>
      <c r="B126" s="38"/>
      <c r="C126" s="227" t="s">
        <v>401</v>
      </c>
      <c r="D126" s="227" t="s">
        <v>178</v>
      </c>
      <c r="E126" s="228" t="s">
        <v>1887</v>
      </c>
      <c r="F126" s="229" t="s">
        <v>1888</v>
      </c>
      <c r="G126" s="230" t="s">
        <v>477</v>
      </c>
      <c r="H126" s="231">
        <v>4</v>
      </c>
      <c r="I126" s="232"/>
      <c r="J126" s="233">
        <f>ROUND(I126*H126,2)</f>
        <v>0</v>
      </c>
      <c r="K126" s="229" t="s">
        <v>484</v>
      </c>
      <c r="L126" s="234"/>
      <c r="M126" s="235" t="s">
        <v>32</v>
      </c>
      <c r="N126" s="236" t="s">
        <v>50</v>
      </c>
      <c r="O126" s="67"/>
      <c r="P126" s="185">
        <f>O126*H126</f>
        <v>0</v>
      </c>
      <c r="Q126" s="185">
        <v>0</v>
      </c>
      <c r="R126" s="185">
        <f>Q126*H126</f>
        <v>0</v>
      </c>
      <c r="S126" s="185">
        <v>0</v>
      </c>
      <c r="T126" s="186">
        <f>S126*H126</f>
        <v>0</v>
      </c>
      <c r="U126" s="37"/>
      <c r="V126" s="37"/>
      <c r="W126" s="37"/>
      <c r="X126" s="37"/>
      <c r="Y126" s="37"/>
      <c r="Z126" s="37"/>
      <c r="AA126" s="37"/>
      <c r="AB126" s="37"/>
      <c r="AC126" s="37"/>
      <c r="AD126" s="37"/>
      <c r="AE126" s="37"/>
      <c r="AR126" s="187" t="s">
        <v>1815</v>
      </c>
      <c r="AT126" s="187" t="s">
        <v>178</v>
      </c>
      <c r="AU126" s="187" t="s">
        <v>87</v>
      </c>
      <c r="AY126" s="19" t="s">
        <v>160</v>
      </c>
      <c r="BE126" s="188">
        <f>IF(N126="základní",J126,0)</f>
        <v>0</v>
      </c>
      <c r="BF126" s="188">
        <f>IF(N126="snížená",J126,0)</f>
        <v>0</v>
      </c>
      <c r="BG126" s="188">
        <f>IF(N126="zákl. přenesená",J126,0)</f>
        <v>0</v>
      </c>
      <c r="BH126" s="188">
        <f>IF(N126="sníž. přenesená",J126,0)</f>
        <v>0</v>
      </c>
      <c r="BI126" s="188">
        <f>IF(N126="nulová",J126,0)</f>
        <v>0</v>
      </c>
      <c r="BJ126" s="19" t="s">
        <v>87</v>
      </c>
      <c r="BK126" s="188">
        <f>ROUND(I126*H126,2)</f>
        <v>0</v>
      </c>
      <c r="BL126" s="19" t="s">
        <v>1815</v>
      </c>
      <c r="BM126" s="187" t="s">
        <v>1889</v>
      </c>
    </row>
    <row r="127" spans="1:65" s="2" customFormat="1" ht="16.5" customHeight="1">
      <c r="A127" s="37"/>
      <c r="B127" s="38"/>
      <c r="C127" s="227" t="s">
        <v>444</v>
      </c>
      <c r="D127" s="227" t="s">
        <v>178</v>
      </c>
      <c r="E127" s="228" t="s">
        <v>1890</v>
      </c>
      <c r="F127" s="229" t="s">
        <v>1891</v>
      </c>
      <c r="G127" s="230" t="s">
        <v>477</v>
      </c>
      <c r="H127" s="231">
        <v>1</v>
      </c>
      <c r="I127" s="232"/>
      <c r="J127" s="233">
        <f>ROUND(I127*H127,2)</f>
        <v>0</v>
      </c>
      <c r="K127" s="229" t="s">
        <v>484</v>
      </c>
      <c r="L127" s="234"/>
      <c r="M127" s="235" t="s">
        <v>32</v>
      </c>
      <c r="N127" s="236" t="s">
        <v>50</v>
      </c>
      <c r="O127" s="67"/>
      <c r="P127" s="185">
        <f>O127*H127</f>
        <v>0</v>
      </c>
      <c r="Q127" s="185">
        <v>0.0145</v>
      </c>
      <c r="R127" s="185">
        <f>Q127*H127</f>
        <v>0.0145</v>
      </c>
      <c r="S127" s="185">
        <v>0</v>
      </c>
      <c r="T127" s="186">
        <f>S127*H127</f>
        <v>0</v>
      </c>
      <c r="U127" s="37"/>
      <c r="V127" s="37"/>
      <c r="W127" s="37"/>
      <c r="X127" s="37"/>
      <c r="Y127" s="37"/>
      <c r="Z127" s="37"/>
      <c r="AA127" s="37"/>
      <c r="AB127" s="37"/>
      <c r="AC127" s="37"/>
      <c r="AD127" s="37"/>
      <c r="AE127" s="37"/>
      <c r="AR127" s="187" t="s">
        <v>467</v>
      </c>
      <c r="AT127" s="187" t="s">
        <v>178</v>
      </c>
      <c r="AU127" s="187" t="s">
        <v>87</v>
      </c>
      <c r="AY127" s="19" t="s">
        <v>160</v>
      </c>
      <c r="BE127" s="188">
        <f>IF(N127="základní",J127,0)</f>
        <v>0</v>
      </c>
      <c r="BF127" s="188">
        <f>IF(N127="snížená",J127,0)</f>
        <v>0</v>
      </c>
      <c r="BG127" s="188">
        <f>IF(N127="zákl. přenesená",J127,0)</f>
        <v>0</v>
      </c>
      <c r="BH127" s="188">
        <f>IF(N127="sníž. přenesená",J127,0)</f>
        <v>0</v>
      </c>
      <c r="BI127" s="188">
        <f>IF(N127="nulová",J127,0)</f>
        <v>0</v>
      </c>
      <c r="BJ127" s="19" t="s">
        <v>87</v>
      </c>
      <c r="BK127" s="188">
        <f>ROUND(I127*H127,2)</f>
        <v>0</v>
      </c>
      <c r="BL127" s="19" t="s">
        <v>308</v>
      </c>
      <c r="BM127" s="187" t="s">
        <v>1892</v>
      </c>
    </row>
    <row r="128" spans="1:47" s="2" customFormat="1" ht="58.5">
      <c r="A128" s="37"/>
      <c r="B128" s="38"/>
      <c r="C128" s="39"/>
      <c r="D128" s="196" t="s">
        <v>1829</v>
      </c>
      <c r="E128" s="39"/>
      <c r="F128" s="254" t="s">
        <v>1893</v>
      </c>
      <c r="G128" s="39"/>
      <c r="H128" s="39"/>
      <c r="I128" s="191"/>
      <c r="J128" s="39"/>
      <c r="K128" s="39"/>
      <c r="L128" s="42"/>
      <c r="M128" s="192"/>
      <c r="N128" s="193"/>
      <c r="O128" s="67"/>
      <c r="P128" s="67"/>
      <c r="Q128" s="67"/>
      <c r="R128" s="67"/>
      <c r="S128" s="67"/>
      <c r="T128" s="68"/>
      <c r="U128" s="37"/>
      <c r="V128" s="37"/>
      <c r="W128" s="37"/>
      <c r="X128" s="37"/>
      <c r="Y128" s="37"/>
      <c r="Z128" s="37"/>
      <c r="AA128" s="37"/>
      <c r="AB128" s="37"/>
      <c r="AC128" s="37"/>
      <c r="AD128" s="37"/>
      <c r="AE128" s="37"/>
      <c r="AT128" s="19" t="s">
        <v>1829</v>
      </c>
      <c r="AU128" s="19" t="s">
        <v>87</v>
      </c>
    </row>
    <row r="129" spans="1:65" s="2" customFormat="1" ht="16.5" customHeight="1">
      <c r="A129" s="37"/>
      <c r="B129" s="38"/>
      <c r="C129" s="176" t="s">
        <v>601</v>
      </c>
      <c r="D129" s="176" t="s">
        <v>163</v>
      </c>
      <c r="E129" s="177" t="s">
        <v>1894</v>
      </c>
      <c r="F129" s="178" t="s">
        <v>1895</v>
      </c>
      <c r="G129" s="179" t="s">
        <v>259</v>
      </c>
      <c r="H129" s="180">
        <v>22.6</v>
      </c>
      <c r="I129" s="181"/>
      <c r="J129" s="182">
        <f>ROUND(I129*H129,2)</f>
        <v>0</v>
      </c>
      <c r="K129" s="178" t="s">
        <v>484</v>
      </c>
      <c r="L129" s="42"/>
      <c r="M129" s="183" t="s">
        <v>32</v>
      </c>
      <c r="N129" s="184" t="s">
        <v>50</v>
      </c>
      <c r="O129" s="67"/>
      <c r="P129" s="185">
        <f>O129*H129</f>
        <v>0</v>
      </c>
      <c r="Q129" s="185">
        <v>0</v>
      </c>
      <c r="R129" s="185">
        <f>Q129*H129</f>
        <v>0</v>
      </c>
      <c r="S129" s="185">
        <v>0</v>
      </c>
      <c r="T129" s="186">
        <f>S129*H129</f>
        <v>0</v>
      </c>
      <c r="U129" s="37"/>
      <c r="V129" s="37"/>
      <c r="W129" s="37"/>
      <c r="X129" s="37"/>
      <c r="Y129" s="37"/>
      <c r="Z129" s="37"/>
      <c r="AA129" s="37"/>
      <c r="AB129" s="37"/>
      <c r="AC129" s="37"/>
      <c r="AD129" s="37"/>
      <c r="AE129" s="37"/>
      <c r="AR129" s="187" t="s">
        <v>1815</v>
      </c>
      <c r="AT129" s="187" t="s">
        <v>163</v>
      </c>
      <c r="AU129" s="187" t="s">
        <v>87</v>
      </c>
      <c r="AY129" s="19" t="s">
        <v>160</v>
      </c>
      <c r="BE129" s="188">
        <f>IF(N129="základní",J129,0)</f>
        <v>0</v>
      </c>
      <c r="BF129" s="188">
        <f>IF(N129="snížená",J129,0)</f>
        <v>0</v>
      </c>
      <c r="BG129" s="188">
        <f>IF(N129="zákl. přenesená",J129,0)</f>
        <v>0</v>
      </c>
      <c r="BH129" s="188">
        <f>IF(N129="sníž. přenesená",J129,0)</f>
        <v>0</v>
      </c>
      <c r="BI129" s="188">
        <f>IF(N129="nulová",J129,0)</f>
        <v>0</v>
      </c>
      <c r="BJ129" s="19" t="s">
        <v>87</v>
      </c>
      <c r="BK129" s="188">
        <f>ROUND(I129*H129,2)</f>
        <v>0</v>
      </c>
      <c r="BL129" s="19" t="s">
        <v>1815</v>
      </c>
      <c r="BM129" s="187" t="s">
        <v>1896</v>
      </c>
    </row>
    <row r="130" spans="2:51" s="14" customFormat="1" ht="11.25">
      <c r="B130" s="205"/>
      <c r="C130" s="206"/>
      <c r="D130" s="196" t="s">
        <v>172</v>
      </c>
      <c r="E130" s="207" t="s">
        <v>32</v>
      </c>
      <c r="F130" s="208" t="s">
        <v>1897</v>
      </c>
      <c r="G130" s="206"/>
      <c r="H130" s="209">
        <v>22.6</v>
      </c>
      <c r="I130" s="210"/>
      <c r="J130" s="206"/>
      <c r="K130" s="206"/>
      <c r="L130" s="211"/>
      <c r="M130" s="212"/>
      <c r="N130" s="213"/>
      <c r="O130" s="213"/>
      <c r="P130" s="213"/>
      <c r="Q130" s="213"/>
      <c r="R130" s="213"/>
      <c r="S130" s="213"/>
      <c r="T130" s="214"/>
      <c r="AT130" s="215" t="s">
        <v>172</v>
      </c>
      <c r="AU130" s="215" t="s">
        <v>87</v>
      </c>
      <c r="AV130" s="14" t="s">
        <v>89</v>
      </c>
      <c r="AW130" s="14" t="s">
        <v>40</v>
      </c>
      <c r="AX130" s="14" t="s">
        <v>87</v>
      </c>
      <c r="AY130" s="215" t="s">
        <v>160</v>
      </c>
    </row>
    <row r="131" spans="1:65" s="2" customFormat="1" ht="16.5" customHeight="1">
      <c r="A131" s="37"/>
      <c r="B131" s="38"/>
      <c r="C131" s="176" t="s">
        <v>607</v>
      </c>
      <c r="D131" s="176" t="s">
        <v>163</v>
      </c>
      <c r="E131" s="177" t="s">
        <v>1898</v>
      </c>
      <c r="F131" s="178" t="s">
        <v>1899</v>
      </c>
      <c r="G131" s="179" t="s">
        <v>259</v>
      </c>
      <c r="H131" s="180">
        <v>11.75</v>
      </c>
      <c r="I131" s="181"/>
      <c r="J131" s="182">
        <f>ROUND(I131*H131,2)</f>
        <v>0</v>
      </c>
      <c r="K131" s="178" t="s">
        <v>484</v>
      </c>
      <c r="L131" s="42"/>
      <c r="M131" s="183" t="s">
        <v>32</v>
      </c>
      <c r="N131" s="184" t="s">
        <v>50</v>
      </c>
      <c r="O131" s="67"/>
      <c r="P131" s="185">
        <f>O131*H131</f>
        <v>0</v>
      </c>
      <c r="Q131" s="185">
        <v>0</v>
      </c>
      <c r="R131" s="185">
        <f>Q131*H131</f>
        <v>0</v>
      </c>
      <c r="S131" s="185">
        <v>0</v>
      </c>
      <c r="T131" s="186">
        <f>S131*H131</f>
        <v>0</v>
      </c>
      <c r="U131" s="37"/>
      <c r="V131" s="37"/>
      <c r="W131" s="37"/>
      <c r="X131" s="37"/>
      <c r="Y131" s="37"/>
      <c r="Z131" s="37"/>
      <c r="AA131" s="37"/>
      <c r="AB131" s="37"/>
      <c r="AC131" s="37"/>
      <c r="AD131" s="37"/>
      <c r="AE131" s="37"/>
      <c r="AR131" s="187" t="s">
        <v>1815</v>
      </c>
      <c r="AT131" s="187" t="s">
        <v>163</v>
      </c>
      <c r="AU131" s="187" t="s">
        <v>87</v>
      </c>
      <c r="AY131" s="19" t="s">
        <v>160</v>
      </c>
      <c r="BE131" s="188">
        <f>IF(N131="základní",J131,0)</f>
        <v>0</v>
      </c>
      <c r="BF131" s="188">
        <f>IF(N131="snížená",J131,0)</f>
        <v>0</v>
      </c>
      <c r="BG131" s="188">
        <f>IF(N131="zákl. přenesená",J131,0)</f>
        <v>0</v>
      </c>
      <c r="BH131" s="188">
        <f>IF(N131="sníž. přenesená",J131,0)</f>
        <v>0</v>
      </c>
      <c r="BI131" s="188">
        <f>IF(N131="nulová",J131,0)</f>
        <v>0</v>
      </c>
      <c r="BJ131" s="19" t="s">
        <v>87</v>
      </c>
      <c r="BK131" s="188">
        <f>ROUND(I131*H131,2)</f>
        <v>0</v>
      </c>
      <c r="BL131" s="19" t="s">
        <v>1815</v>
      </c>
      <c r="BM131" s="187" t="s">
        <v>1900</v>
      </c>
    </row>
    <row r="132" spans="2:51" s="14" customFormat="1" ht="11.25">
      <c r="B132" s="205"/>
      <c r="C132" s="206"/>
      <c r="D132" s="196" t="s">
        <v>172</v>
      </c>
      <c r="E132" s="207" t="s">
        <v>32</v>
      </c>
      <c r="F132" s="208" t="s">
        <v>1901</v>
      </c>
      <c r="G132" s="206"/>
      <c r="H132" s="209">
        <v>11.75</v>
      </c>
      <c r="I132" s="210"/>
      <c r="J132" s="206"/>
      <c r="K132" s="206"/>
      <c r="L132" s="211"/>
      <c r="M132" s="212"/>
      <c r="N132" s="213"/>
      <c r="O132" s="213"/>
      <c r="P132" s="213"/>
      <c r="Q132" s="213"/>
      <c r="R132" s="213"/>
      <c r="S132" s="213"/>
      <c r="T132" s="214"/>
      <c r="AT132" s="215" t="s">
        <v>172</v>
      </c>
      <c r="AU132" s="215" t="s">
        <v>87</v>
      </c>
      <c r="AV132" s="14" t="s">
        <v>89</v>
      </c>
      <c r="AW132" s="14" t="s">
        <v>40</v>
      </c>
      <c r="AX132" s="14" t="s">
        <v>87</v>
      </c>
      <c r="AY132" s="215" t="s">
        <v>160</v>
      </c>
    </row>
    <row r="133" spans="1:65" s="2" customFormat="1" ht="16.5" customHeight="1">
      <c r="A133" s="37"/>
      <c r="B133" s="38"/>
      <c r="C133" s="176" t="s">
        <v>617</v>
      </c>
      <c r="D133" s="176" t="s">
        <v>163</v>
      </c>
      <c r="E133" s="177" t="s">
        <v>1902</v>
      </c>
      <c r="F133" s="178" t="s">
        <v>1903</v>
      </c>
      <c r="G133" s="179" t="s">
        <v>477</v>
      </c>
      <c r="H133" s="180">
        <v>8</v>
      </c>
      <c r="I133" s="181"/>
      <c r="J133" s="182">
        <f>ROUND(I133*H133,2)</f>
        <v>0</v>
      </c>
      <c r="K133" s="178" t="s">
        <v>484</v>
      </c>
      <c r="L133" s="42"/>
      <c r="M133" s="183" t="s">
        <v>32</v>
      </c>
      <c r="N133" s="184"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1815</v>
      </c>
      <c r="AT133" s="187" t="s">
        <v>163</v>
      </c>
      <c r="AU133" s="187" t="s">
        <v>87</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1815</v>
      </c>
      <c r="BM133" s="187" t="s">
        <v>1904</v>
      </c>
    </row>
    <row r="134" spans="2:51" s="14" customFormat="1" ht="11.25">
      <c r="B134" s="205"/>
      <c r="C134" s="206"/>
      <c r="D134" s="196" t="s">
        <v>172</v>
      </c>
      <c r="E134" s="207" t="s">
        <v>32</v>
      </c>
      <c r="F134" s="208" t="s">
        <v>1905</v>
      </c>
      <c r="G134" s="206"/>
      <c r="H134" s="209">
        <v>8</v>
      </c>
      <c r="I134" s="210"/>
      <c r="J134" s="206"/>
      <c r="K134" s="206"/>
      <c r="L134" s="211"/>
      <c r="M134" s="212"/>
      <c r="N134" s="213"/>
      <c r="O134" s="213"/>
      <c r="P134" s="213"/>
      <c r="Q134" s="213"/>
      <c r="R134" s="213"/>
      <c r="S134" s="213"/>
      <c r="T134" s="214"/>
      <c r="AT134" s="215" t="s">
        <v>172</v>
      </c>
      <c r="AU134" s="215" t="s">
        <v>87</v>
      </c>
      <c r="AV134" s="14" t="s">
        <v>89</v>
      </c>
      <c r="AW134" s="14" t="s">
        <v>40</v>
      </c>
      <c r="AX134" s="14" t="s">
        <v>87</v>
      </c>
      <c r="AY134" s="215" t="s">
        <v>160</v>
      </c>
    </row>
    <row r="135" spans="1:65" s="2" customFormat="1" ht="16.5" customHeight="1">
      <c r="A135" s="37"/>
      <c r="B135" s="38"/>
      <c r="C135" s="176" t="s">
        <v>645</v>
      </c>
      <c r="D135" s="176" t="s">
        <v>163</v>
      </c>
      <c r="E135" s="177" t="s">
        <v>1906</v>
      </c>
      <c r="F135" s="178" t="s">
        <v>1907</v>
      </c>
      <c r="G135" s="179" t="s">
        <v>1247</v>
      </c>
      <c r="H135" s="180">
        <v>1</v>
      </c>
      <c r="I135" s="181"/>
      <c r="J135" s="182">
        <f>ROUND(I135*H135,2)</f>
        <v>0</v>
      </c>
      <c r="K135" s="178" t="s">
        <v>484</v>
      </c>
      <c r="L135" s="42"/>
      <c r="M135" s="255" t="s">
        <v>32</v>
      </c>
      <c r="N135" s="256" t="s">
        <v>50</v>
      </c>
      <c r="O135" s="252"/>
      <c r="P135" s="257">
        <f>O135*H135</f>
        <v>0</v>
      </c>
      <c r="Q135" s="257">
        <v>0</v>
      </c>
      <c r="R135" s="257">
        <f>Q135*H135</f>
        <v>0</v>
      </c>
      <c r="S135" s="257">
        <v>0</v>
      </c>
      <c r="T135" s="258">
        <f>S135*H135</f>
        <v>0</v>
      </c>
      <c r="U135" s="37"/>
      <c r="V135" s="37"/>
      <c r="W135" s="37"/>
      <c r="X135" s="37"/>
      <c r="Y135" s="37"/>
      <c r="Z135" s="37"/>
      <c r="AA135" s="37"/>
      <c r="AB135" s="37"/>
      <c r="AC135" s="37"/>
      <c r="AD135" s="37"/>
      <c r="AE135" s="37"/>
      <c r="AR135" s="187" t="s">
        <v>1815</v>
      </c>
      <c r="AT135" s="187" t="s">
        <v>163</v>
      </c>
      <c r="AU135" s="187" t="s">
        <v>87</v>
      </c>
      <c r="AY135" s="19" t="s">
        <v>160</v>
      </c>
      <c r="BE135" s="188">
        <f>IF(N135="základní",J135,0)</f>
        <v>0</v>
      </c>
      <c r="BF135" s="188">
        <f>IF(N135="snížená",J135,0)</f>
        <v>0</v>
      </c>
      <c r="BG135" s="188">
        <f>IF(N135="zákl. přenesená",J135,0)</f>
        <v>0</v>
      </c>
      <c r="BH135" s="188">
        <f>IF(N135="sníž. přenesená",J135,0)</f>
        <v>0</v>
      </c>
      <c r="BI135" s="188">
        <f>IF(N135="nulová",J135,0)</f>
        <v>0</v>
      </c>
      <c r="BJ135" s="19" t="s">
        <v>87</v>
      </c>
      <c r="BK135" s="188">
        <f>ROUND(I135*H135,2)</f>
        <v>0</v>
      </c>
      <c r="BL135" s="19" t="s">
        <v>1815</v>
      </c>
      <c r="BM135" s="187" t="s">
        <v>1908</v>
      </c>
    </row>
    <row r="136" spans="1:31" s="2" customFormat="1" ht="6.95" customHeight="1">
      <c r="A136" s="37"/>
      <c r="B136" s="50"/>
      <c r="C136" s="51"/>
      <c r="D136" s="51"/>
      <c r="E136" s="51"/>
      <c r="F136" s="51"/>
      <c r="G136" s="51"/>
      <c r="H136" s="51"/>
      <c r="I136" s="51"/>
      <c r="J136" s="51"/>
      <c r="K136" s="51"/>
      <c r="L136" s="42"/>
      <c r="M136" s="37"/>
      <c r="O136" s="37"/>
      <c r="P136" s="37"/>
      <c r="Q136" s="37"/>
      <c r="R136" s="37"/>
      <c r="S136" s="37"/>
      <c r="T136" s="37"/>
      <c r="U136" s="37"/>
      <c r="V136" s="37"/>
      <c r="W136" s="37"/>
      <c r="X136" s="37"/>
      <c r="Y136" s="37"/>
      <c r="Z136" s="37"/>
      <c r="AA136" s="37"/>
      <c r="AB136" s="37"/>
      <c r="AC136" s="37"/>
      <c r="AD136" s="37"/>
      <c r="AE136" s="37"/>
    </row>
  </sheetData>
  <sheetProtection algorithmName="SHA-512" hashValue="HufzVCUs383tZTpJeqfZY/UGJW2pF4YQNN8oZwYHnPVa9P5MI94A2f0p/vAIVC6Ou3CWRWog8hitaC5pNOFEdg==" saltValue="TFOSc2j4iQ7KLugw0zpZMcGyA5OrW+CDfcFC6S7Zw9pUSn+3hbnAVD5XcH/1mhhhukipxrm9vKIgxVqMhmiHZw==" spinCount="100000" sheet="1" objects="1" scenarios="1" formatColumns="0" formatRows="0" autoFilter="0"/>
  <autoFilter ref="C81:K135"/>
  <mergeCells count="9">
    <mergeCell ref="E50:H50"/>
    <mergeCell ref="E72:H72"/>
    <mergeCell ref="E74:H74"/>
    <mergeCell ref="L2:V2"/>
    <mergeCell ref="E7:H7"/>
    <mergeCell ref="E9:H9"/>
    <mergeCell ref="E18:H18"/>
    <mergeCell ref="E27:H27"/>
    <mergeCell ref="E48:H48"/>
  </mergeCells>
  <hyperlinks>
    <hyperlink ref="F86" r:id="rId1" display="https://podminky.urs.cz/item/CS_URS_2022_02/725212213"/>
    <hyperlink ref="F88" r:id="rId2" display="https://podminky.urs.cz/item/CS_URS_2022_02/725319111"/>
    <hyperlink ref="F91" r:id="rId3" display="https://podminky.urs.cz/item/CS_URS_2022_02/998725101"/>
    <hyperlink ref="F93" r:id="rId4" display="https://podminky.urs.cz/item/CS_URS_2022_02/998725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95</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1909</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ROUND(J83,2)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ROUND((SUM(BE83:BE233)),2)</f>
        <v>0</v>
      </c>
      <c r="G33" s="37"/>
      <c r="H33" s="37"/>
      <c r="I33" s="121">
        <v>0.21</v>
      </c>
      <c r="J33" s="120">
        <f>ROUND(((SUM(BE83:BE233))*I33),2)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ROUND((SUM(BF83:BF233)),2)</f>
        <v>0</v>
      </c>
      <c r="G34" s="37"/>
      <c r="H34" s="37"/>
      <c r="I34" s="121">
        <v>0.15</v>
      </c>
      <c r="J34" s="120">
        <f>ROUND(((SUM(BF83:BF233))*I34),2)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ROUND((SUM(BG83:BG233)),2)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ROUND((SUM(BH83:BH233)),2)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ROUND((SUM(BI83:BI233)),2)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D.1.4./VZT - Vzduchotechnika</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J83</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1910</v>
      </c>
      <c r="E60" s="140"/>
      <c r="F60" s="140"/>
      <c r="G60" s="140"/>
      <c r="H60" s="140"/>
      <c r="I60" s="140"/>
      <c r="J60" s="141">
        <f>J84</f>
        <v>0</v>
      </c>
      <c r="K60" s="138"/>
      <c r="L60" s="142"/>
    </row>
    <row r="61" spans="2:12" s="10" customFormat="1" ht="19.9" customHeight="1">
      <c r="B61" s="143"/>
      <c r="C61" s="144"/>
      <c r="D61" s="145" t="s">
        <v>1911</v>
      </c>
      <c r="E61" s="146"/>
      <c r="F61" s="146"/>
      <c r="G61" s="146"/>
      <c r="H61" s="146"/>
      <c r="I61" s="146"/>
      <c r="J61" s="147">
        <f>J85</f>
        <v>0</v>
      </c>
      <c r="K61" s="144"/>
      <c r="L61" s="148"/>
    </row>
    <row r="62" spans="2:12" s="10" customFormat="1" ht="19.9" customHeight="1">
      <c r="B62" s="143"/>
      <c r="C62" s="144"/>
      <c r="D62" s="145" t="s">
        <v>1912</v>
      </c>
      <c r="E62" s="146"/>
      <c r="F62" s="146"/>
      <c r="G62" s="146"/>
      <c r="H62" s="146"/>
      <c r="I62" s="146"/>
      <c r="J62" s="147">
        <f>J174</f>
        <v>0</v>
      </c>
      <c r="K62" s="144"/>
      <c r="L62" s="148"/>
    </row>
    <row r="63" spans="2:12" s="10" customFormat="1" ht="19.9" customHeight="1">
      <c r="B63" s="143"/>
      <c r="C63" s="144"/>
      <c r="D63" s="145" t="s">
        <v>1913</v>
      </c>
      <c r="E63" s="146"/>
      <c r="F63" s="146"/>
      <c r="G63" s="146"/>
      <c r="H63" s="146"/>
      <c r="I63" s="146"/>
      <c r="J63" s="147">
        <f>J228</f>
        <v>0</v>
      </c>
      <c r="K63" s="144"/>
      <c r="L63" s="148"/>
    </row>
    <row r="64" spans="1:31" s="2" customFormat="1" ht="21.75" customHeight="1">
      <c r="A64" s="37"/>
      <c r="B64" s="38"/>
      <c r="C64" s="39"/>
      <c r="D64" s="39"/>
      <c r="E64" s="39"/>
      <c r="F64" s="39"/>
      <c r="G64" s="39"/>
      <c r="H64" s="39"/>
      <c r="I64" s="39"/>
      <c r="J64" s="39"/>
      <c r="K64" s="39"/>
      <c r="L64" s="109"/>
      <c r="S64" s="37"/>
      <c r="T64" s="37"/>
      <c r="U64" s="37"/>
      <c r="V64" s="37"/>
      <c r="W64" s="37"/>
      <c r="X64" s="37"/>
      <c r="Y64" s="37"/>
      <c r="Z64" s="37"/>
      <c r="AA64" s="37"/>
      <c r="AB64" s="37"/>
      <c r="AC64" s="37"/>
      <c r="AD64" s="37"/>
      <c r="AE64" s="37"/>
    </row>
    <row r="65" spans="1:31" s="2" customFormat="1" ht="6.95" customHeight="1">
      <c r="A65" s="37"/>
      <c r="B65" s="50"/>
      <c r="C65" s="51"/>
      <c r="D65" s="51"/>
      <c r="E65" s="51"/>
      <c r="F65" s="51"/>
      <c r="G65" s="51"/>
      <c r="H65" s="51"/>
      <c r="I65" s="51"/>
      <c r="J65" s="51"/>
      <c r="K65" s="51"/>
      <c r="L65" s="109"/>
      <c r="S65" s="37"/>
      <c r="T65" s="37"/>
      <c r="U65" s="37"/>
      <c r="V65" s="37"/>
      <c r="W65" s="37"/>
      <c r="X65" s="37"/>
      <c r="Y65" s="37"/>
      <c r="Z65" s="37"/>
      <c r="AA65" s="37"/>
      <c r="AB65" s="37"/>
      <c r="AC65" s="37"/>
      <c r="AD65" s="37"/>
      <c r="AE65" s="37"/>
    </row>
    <row r="69" spans="1:31" s="2" customFormat="1" ht="6.95" customHeight="1">
      <c r="A69" s="37"/>
      <c r="B69" s="52"/>
      <c r="C69" s="53"/>
      <c r="D69" s="53"/>
      <c r="E69" s="53"/>
      <c r="F69" s="53"/>
      <c r="G69" s="53"/>
      <c r="H69" s="53"/>
      <c r="I69" s="53"/>
      <c r="J69" s="53"/>
      <c r="K69" s="53"/>
      <c r="L69" s="109"/>
      <c r="S69" s="37"/>
      <c r="T69" s="37"/>
      <c r="U69" s="37"/>
      <c r="V69" s="37"/>
      <c r="W69" s="37"/>
      <c r="X69" s="37"/>
      <c r="Y69" s="37"/>
      <c r="Z69" s="37"/>
      <c r="AA69" s="37"/>
      <c r="AB69" s="37"/>
      <c r="AC69" s="37"/>
      <c r="AD69" s="37"/>
      <c r="AE69" s="37"/>
    </row>
    <row r="70" spans="1:31" s="2" customFormat="1" ht="24.95" customHeight="1">
      <c r="A70" s="37"/>
      <c r="B70" s="38"/>
      <c r="C70" s="25" t="s">
        <v>145</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c r="A73" s="37"/>
      <c r="B73" s="38"/>
      <c r="C73" s="39"/>
      <c r="D73" s="39"/>
      <c r="E73" s="395" t="str">
        <f>E7</f>
        <v>Nemocnice Sokolov, Slovenská 545 Pavilon D / 2.NP - ONP A</v>
      </c>
      <c r="F73" s="396"/>
      <c r="G73" s="396"/>
      <c r="H73" s="396"/>
      <c r="I73" s="39"/>
      <c r="J73" s="39"/>
      <c r="K73" s="39"/>
      <c r="L73" s="109"/>
      <c r="S73" s="37"/>
      <c r="T73" s="37"/>
      <c r="U73" s="37"/>
      <c r="V73" s="37"/>
      <c r="W73" s="37"/>
      <c r="X73" s="37"/>
      <c r="Y73" s="37"/>
      <c r="Z73" s="37"/>
      <c r="AA73" s="37"/>
      <c r="AB73" s="37"/>
      <c r="AC73" s="37"/>
      <c r="AD73" s="37"/>
      <c r="AE73" s="37"/>
    </row>
    <row r="74" spans="1:31" s="2" customFormat="1" ht="12" customHeight="1">
      <c r="A74" s="37"/>
      <c r="B74" s="38"/>
      <c r="C74" s="31" t="s">
        <v>121</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c r="A75" s="37"/>
      <c r="B75" s="38"/>
      <c r="C75" s="39"/>
      <c r="D75" s="39"/>
      <c r="E75" s="352" t="str">
        <f>E9</f>
        <v>D.1.4./VZT - Vzduchotechnika</v>
      </c>
      <c r="F75" s="397"/>
      <c r="G75" s="397"/>
      <c r="H75" s="397"/>
      <c r="I75" s="39"/>
      <c r="J75" s="39"/>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Sokolov</v>
      </c>
      <c r="G77" s="39"/>
      <c r="H77" s="39"/>
      <c r="I77" s="31" t="s">
        <v>24</v>
      </c>
      <c r="J77" s="62" t="str">
        <f>IF(J12="","",J12)</f>
        <v>29. 9. 2022</v>
      </c>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25.7" customHeight="1">
      <c r="A79" s="37"/>
      <c r="B79" s="38"/>
      <c r="C79" s="31" t="s">
        <v>30</v>
      </c>
      <c r="D79" s="39"/>
      <c r="E79" s="39"/>
      <c r="F79" s="29" t="str">
        <f>E15</f>
        <v>Karlovarský kraj</v>
      </c>
      <c r="G79" s="39"/>
      <c r="H79" s="39"/>
      <c r="I79" s="31" t="s">
        <v>37</v>
      </c>
      <c r="J79" s="35" t="str">
        <f>E21</f>
        <v>JURICA a.s. - Ateliér Sokolov</v>
      </c>
      <c r="K79" s="39"/>
      <c r="L79" s="109"/>
      <c r="S79" s="37"/>
      <c r="T79" s="37"/>
      <c r="U79" s="37"/>
      <c r="V79" s="37"/>
      <c r="W79" s="37"/>
      <c r="X79" s="37"/>
      <c r="Y79" s="37"/>
      <c r="Z79" s="37"/>
      <c r="AA79" s="37"/>
      <c r="AB79" s="37"/>
      <c r="AC79" s="37"/>
      <c r="AD79" s="37"/>
      <c r="AE79" s="37"/>
    </row>
    <row r="80" spans="1:31" s="2" customFormat="1" ht="15.2" customHeight="1">
      <c r="A80" s="37"/>
      <c r="B80" s="38"/>
      <c r="C80" s="31" t="s">
        <v>35</v>
      </c>
      <c r="D80" s="39"/>
      <c r="E80" s="39"/>
      <c r="F80" s="29" t="str">
        <f>IF(E18="","",E18)</f>
        <v>Vyplň údaj</v>
      </c>
      <c r="G80" s="39"/>
      <c r="H80" s="39"/>
      <c r="I80" s="31" t="s">
        <v>41</v>
      </c>
      <c r="J80" s="35" t="str">
        <f>E24</f>
        <v>Eva Marková</v>
      </c>
      <c r="K80" s="39"/>
      <c r="L80" s="10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11" customFormat="1" ht="29.25" customHeight="1">
      <c r="A82" s="149"/>
      <c r="B82" s="150"/>
      <c r="C82" s="151" t="s">
        <v>146</v>
      </c>
      <c r="D82" s="152" t="s">
        <v>64</v>
      </c>
      <c r="E82" s="152" t="s">
        <v>60</v>
      </c>
      <c r="F82" s="152" t="s">
        <v>61</v>
      </c>
      <c r="G82" s="152" t="s">
        <v>147</v>
      </c>
      <c r="H82" s="152" t="s">
        <v>148</v>
      </c>
      <c r="I82" s="152" t="s">
        <v>149</v>
      </c>
      <c r="J82" s="152" t="s">
        <v>125</v>
      </c>
      <c r="K82" s="153" t="s">
        <v>150</v>
      </c>
      <c r="L82" s="154"/>
      <c r="M82" s="71" t="s">
        <v>32</v>
      </c>
      <c r="N82" s="72" t="s">
        <v>49</v>
      </c>
      <c r="O82" s="72" t="s">
        <v>151</v>
      </c>
      <c r="P82" s="72" t="s">
        <v>152</v>
      </c>
      <c r="Q82" s="72" t="s">
        <v>153</v>
      </c>
      <c r="R82" s="72" t="s">
        <v>154</v>
      </c>
      <c r="S82" s="72" t="s">
        <v>155</v>
      </c>
      <c r="T82" s="73" t="s">
        <v>156</v>
      </c>
      <c r="U82" s="149"/>
      <c r="V82" s="149"/>
      <c r="W82" s="149"/>
      <c r="X82" s="149"/>
      <c r="Y82" s="149"/>
      <c r="Z82" s="149"/>
      <c r="AA82" s="149"/>
      <c r="AB82" s="149"/>
      <c r="AC82" s="149"/>
      <c r="AD82" s="149"/>
      <c r="AE82" s="149"/>
    </row>
    <row r="83" spans="1:63" s="2" customFormat="1" ht="22.9" customHeight="1">
      <c r="A83" s="37"/>
      <c r="B83" s="38"/>
      <c r="C83" s="78" t="s">
        <v>157</v>
      </c>
      <c r="D83" s="39"/>
      <c r="E83" s="39"/>
      <c r="F83" s="39"/>
      <c r="G83" s="39"/>
      <c r="H83" s="39"/>
      <c r="I83" s="39"/>
      <c r="J83" s="155">
        <f>BK83</f>
        <v>0</v>
      </c>
      <c r="K83" s="39"/>
      <c r="L83" s="42"/>
      <c r="M83" s="74"/>
      <c r="N83" s="156"/>
      <c r="O83" s="75"/>
      <c r="P83" s="157">
        <f>P84</f>
        <v>0</v>
      </c>
      <c r="Q83" s="75"/>
      <c r="R83" s="157">
        <f>R84</f>
        <v>1.1053199999999999</v>
      </c>
      <c r="S83" s="75"/>
      <c r="T83" s="158">
        <f>T84</f>
        <v>0</v>
      </c>
      <c r="U83" s="37"/>
      <c r="V83" s="37"/>
      <c r="W83" s="37"/>
      <c r="X83" s="37"/>
      <c r="Y83" s="37"/>
      <c r="Z83" s="37"/>
      <c r="AA83" s="37"/>
      <c r="AB83" s="37"/>
      <c r="AC83" s="37"/>
      <c r="AD83" s="37"/>
      <c r="AE83" s="37"/>
      <c r="AT83" s="19" t="s">
        <v>78</v>
      </c>
      <c r="AU83" s="19" t="s">
        <v>126</v>
      </c>
      <c r="BK83" s="159">
        <f>BK84</f>
        <v>0</v>
      </c>
    </row>
    <row r="84" spans="2:63" s="12" customFormat="1" ht="25.9" customHeight="1">
      <c r="B84" s="160"/>
      <c r="C84" s="161"/>
      <c r="D84" s="162" t="s">
        <v>78</v>
      </c>
      <c r="E84" s="163" t="s">
        <v>1914</v>
      </c>
      <c r="F84" s="163" t="s">
        <v>94</v>
      </c>
      <c r="G84" s="161"/>
      <c r="H84" s="161"/>
      <c r="I84" s="164"/>
      <c r="J84" s="165">
        <f>BK84</f>
        <v>0</v>
      </c>
      <c r="K84" s="161"/>
      <c r="L84" s="166"/>
      <c r="M84" s="167"/>
      <c r="N84" s="168"/>
      <c r="O84" s="168"/>
      <c r="P84" s="169">
        <f>P85+P174+P228</f>
        <v>0</v>
      </c>
      <c r="Q84" s="168"/>
      <c r="R84" s="169">
        <f>R85+R174+R228</f>
        <v>1.1053199999999999</v>
      </c>
      <c r="S84" s="168"/>
      <c r="T84" s="170">
        <f>T85+T174+T228</f>
        <v>0</v>
      </c>
      <c r="AR84" s="171" t="s">
        <v>89</v>
      </c>
      <c r="AT84" s="172" t="s">
        <v>78</v>
      </c>
      <c r="AU84" s="172" t="s">
        <v>79</v>
      </c>
      <c r="AY84" s="171" t="s">
        <v>160</v>
      </c>
      <c r="BK84" s="173">
        <f>BK85+BK174+BK228</f>
        <v>0</v>
      </c>
    </row>
    <row r="85" spans="2:63" s="12" customFormat="1" ht="22.9" customHeight="1">
      <c r="B85" s="160"/>
      <c r="C85" s="161"/>
      <c r="D85" s="162" t="s">
        <v>78</v>
      </c>
      <c r="E85" s="174" t="s">
        <v>1915</v>
      </c>
      <c r="F85" s="174" t="s">
        <v>1916</v>
      </c>
      <c r="G85" s="161"/>
      <c r="H85" s="161"/>
      <c r="I85" s="164"/>
      <c r="J85" s="175">
        <f>BK85</f>
        <v>0</v>
      </c>
      <c r="K85" s="161"/>
      <c r="L85" s="166"/>
      <c r="M85" s="167"/>
      <c r="N85" s="168"/>
      <c r="O85" s="168"/>
      <c r="P85" s="169">
        <f>SUM(P86:P173)</f>
        <v>0</v>
      </c>
      <c r="Q85" s="168"/>
      <c r="R85" s="169">
        <f>SUM(R86:R173)</f>
        <v>0.9723149999999999</v>
      </c>
      <c r="S85" s="168"/>
      <c r="T85" s="170">
        <f>SUM(T86:T173)</f>
        <v>0</v>
      </c>
      <c r="AR85" s="171" t="s">
        <v>87</v>
      </c>
      <c r="AT85" s="172" t="s">
        <v>78</v>
      </c>
      <c r="AU85" s="172" t="s">
        <v>87</v>
      </c>
      <c r="AY85" s="171" t="s">
        <v>160</v>
      </c>
      <c r="BK85" s="173">
        <f>SUM(BK86:BK173)</f>
        <v>0</v>
      </c>
    </row>
    <row r="86" spans="1:65" s="2" customFormat="1" ht="24.2" customHeight="1">
      <c r="A86" s="37"/>
      <c r="B86" s="38"/>
      <c r="C86" s="176" t="s">
        <v>87</v>
      </c>
      <c r="D86" s="176" t="s">
        <v>163</v>
      </c>
      <c r="E86" s="177" t="s">
        <v>1917</v>
      </c>
      <c r="F86" s="178" t="s">
        <v>1918</v>
      </c>
      <c r="G86" s="179" t="s">
        <v>259</v>
      </c>
      <c r="H86" s="180">
        <v>1.25</v>
      </c>
      <c r="I86" s="181"/>
      <c r="J86" s="182">
        <f>ROUND(I86*H86,2)</f>
        <v>0</v>
      </c>
      <c r="K86" s="178" t="s">
        <v>167</v>
      </c>
      <c r="L86" s="42"/>
      <c r="M86" s="183" t="s">
        <v>32</v>
      </c>
      <c r="N86" s="184" t="s">
        <v>50</v>
      </c>
      <c r="O86" s="67"/>
      <c r="P86" s="185">
        <f>O86*H86</f>
        <v>0</v>
      </c>
      <c r="Q86" s="185">
        <v>0</v>
      </c>
      <c r="R86" s="185">
        <f>Q86*H86</f>
        <v>0</v>
      </c>
      <c r="S86" s="185">
        <v>0</v>
      </c>
      <c r="T86" s="186">
        <f>S86*H86</f>
        <v>0</v>
      </c>
      <c r="U86" s="37"/>
      <c r="V86" s="37"/>
      <c r="W86" s="37"/>
      <c r="X86" s="37"/>
      <c r="Y86" s="37"/>
      <c r="Z86" s="37"/>
      <c r="AA86" s="37"/>
      <c r="AB86" s="37"/>
      <c r="AC86" s="37"/>
      <c r="AD86" s="37"/>
      <c r="AE86" s="37"/>
      <c r="AR86" s="187" t="s">
        <v>168</v>
      </c>
      <c r="AT86" s="187" t="s">
        <v>163</v>
      </c>
      <c r="AU86" s="187" t="s">
        <v>89</v>
      </c>
      <c r="AY86" s="19" t="s">
        <v>160</v>
      </c>
      <c r="BE86" s="188">
        <f>IF(N86="základní",J86,0)</f>
        <v>0</v>
      </c>
      <c r="BF86" s="188">
        <f>IF(N86="snížená",J86,0)</f>
        <v>0</v>
      </c>
      <c r="BG86" s="188">
        <f>IF(N86="zákl. přenesená",J86,0)</f>
        <v>0</v>
      </c>
      <c r="BH86" s="188">
        <f>IF(N86="sníž. přenesená",J86,0)</f>
        <v>0</v>
      </c>
      <c r="BI86" s="188">
        <f>IF(N86="nulová",J86,0)</f>
        <v>0</v>
      </c>
      <c r="BJ86" s="19" t="s">
        <v>87</v>
      </c>
      <c r="BK86" s="188">
        <f>ROUND(I86*H86,2)</f>
        <v>0</v>
      </c>
      <c r="BL86" s="19" t="s">
        <v>168</v>
      </c>
      <c r="BM86" s="187" t="s">
        <v>1919</v>
      </c>
    </row>
    <row r="87" spans="1:47" s="2" customFormat="1" ht="11.25">
      <c r="A87" s="37"/>
      <c r="B87" s="38"/>
      <c r="C87" s="39"/>
      <c r="D87" s="189" t="s">
        <v>170</v>
      </c>
      <c r="E87" s="39"/>
      <c r="F87" s="190" t="s">
        <v>1920</v>
      </c>
      <c r="G87" s="39"/>
      <c r="H87" s="39"/>
      <c r="I87" s="191"/>
      <c r="J87" s="39"/>
      <c r="K87" s="39"/>
      <c r="L87" s="42"/>
      <c r="M87" s="192"/>
      <c r="N87" s="193"/>
      <c r="O87" s="67"/>
      <c r="P87" s="67"/>
      <c r="Q87" s="67"/>
      <c r="R87" s="67"/>
      <c r="S87" s="67"/>
      <c r="T87" s="68"/>
      <c r="U87" s="37"/>
      <c r="V87" s="37"/>
      <c r="W87" s="37"/>
      <c r="X87" s="37"/>
      <c r="Y87" s="37"/>
      <c r="Z87" s="37"/>
      <c r="AA87" s="37"/>
      <c r="AB87" s="37"/>
      <c r="AC87" s="37"/>
      <c r="AD87" s="37"/>
      <c r="AE87" s="37"/>
      <c r="AT87" s="19" t="s">
        <v>170</v>
      </c>
      <c r="AU87" s="19" t="s">
        <v>89</v>
      </c>
    </row>
    <row r="88" spans="1:65" s="2" customFormat="1" ht="16.5" customHeight="1">
      <c r="A88" s="37"/>
      <c r="B88" s="38"/>
      <c r="C88" s="227" t="s">
        <v>89</v>
      </c>
      <c r="D88" s="227" t="s">
        <v>178</v>
      </c>
      <c r="E88" s="228" t="s">
        <v>1921</v>
      </c>
      <c r="F88" s="229" t="s">
        <v>1922</v>
      </c>
      <c r="G88" s="230" t="s">
        <v>259</v>
      </c>
      <c r="H88" s="231">
        <v>1.5</v>
      </c>
      <c r="I88" s="232"/>
      <c r="J88" s="233">
        <f>ROUND(I88*H88,2)</f>
        <v>0</v>
      </c>
      <c r="K88" s="229" t="s">
        <v>167</v>
      </c>
      <c r="L88" s="234"/>
      <c r="M88" s="235" t="s">
        <v>32</v>
      </c>
      <c r="N88" s="236" t="s">
        <v>50</v>
      </c>
      <c r="O88" s="67"/>
      <c r="P88" s="185">
        <f>O88*H88</f>
        <v>0</v>
      </c>
      <c r="Q88" s="185">
        <v>0.01</v>
      </c>
      <c r="R88" s="185">
        <f>Q88*H88</f>
        <v>0.015</v>
      </c>
      <c r="S88" s="185">
        <v>0</v>
      </c>
      <c r="T88" s="186">
        <f>S88*H88</f>
        <v>0</v>
      </c>
      <c r="U88" s="37"/>
      <c r="V88" s="37"/>
      <c r="W88" s="37"/>
      <c r="X88" s="37"/>
      <c r="Y88" s="37"/>
      <c r="Z88" s="37"/>
      <c r="AA88" s="37"/>
      <c r="AB88" s="37"/>
      <c r="AC88" s="37"/>
      <c r="AD88" s="37"/>
      <c r="AE88" s="37"/>
      <c r="AR88" s="187" t="s">
        <v>181</v>
      </c>
      <c r="AT88" s="187" t="s">
        <v>178</v>
      </c>
      <c r="AU88" s="187" t="s">
        <v>89</v>
      </c>
      <c r="AY88" s="19" t="s">
        <v>160</v>
      </c>
      <c r="BE88" s="188">
        <f>IF(N88="základní",J88,0)</f>
        <v>0</v>
      </c>
      <c r="BF88" s="188">
        <f>IF(N88="snížená",J88,0)</f>
        <v>0</v>
      </c>
      <c r="BG88" s="188">
        <f>IF(N88="zákl. přenesená",J88,0)</f>
        <v>0</v>
      </c>
      <c r="BH88" s="188">
        <f>IF(N88="sníž. přenesená",J88,0)</f>
        <v>0</v>
      </c>
      <c r="BI88" s="188">
        <f>IF(N88="nulová",J88,0)</f>
        <v>0</v>
      </c>
      <c r="BJ88" s="19" t="s">
        <v>87</v>
      </c>
      <c r="BK88" s="188">
        <f>ROUND(I88*H88,2)</f>
        <v>0</v>
      </c>
      <c r="BL88" s="19" t="s">
        <v>168</v>
      </c>
      <c r="BM88" s="187" t="s">
        <v>1923</v>
      </c>
    </row>
    <row r="89" spans="2:51" s="14" customFormat="1" ht="11.25">
      <c r="B89" s="205"/>
      <c r="C89" s="206"/>
      <c r="D89" s="196" t="s">
        <v>172</v>
      </c>
      <c r="E89" s="206"/>
      <c r="F89" s="208" t="s">
        <v>1924</v>
      </c>
      <c r="G89" s="206"/>
      <c r="H89" s="209">
        <v>1.5</v>
      </c>
      <c r="I89" s="210"/>
      <c r="J89" s="206"/>
      <c r="K89" s="206"/>
      <c r="L89" s="211"/>
      <c r="M89" s="212"/>
      <c r="N89" s="213"/>
      <c r="O89" s="213"/>
      <c r="P89" s="213"/>
      <c r="Q89" s="213"/>
      <c r="R89" s="213"/>
      <c r="S89" s="213"/>
      <c r="T89" s="214"/>
      <c r="AT89" s="215" t="s">
        <v>172</v>
      </c>
      <c r="AU89" s="215" t="s">
        <v>89</v>
      </c>
      <c r="AV89" s="14" t="s">
        <v>89</v>
      </c>
      <c r="AW89" s="14" t="s">
        <v>4</v>
      </c>
      <c r="AX89" s="14" t="s">
        <v>87</v>
      </c>
      <c r="AY89" s="215" t="s">
        <v>160</v>
      </c>
    </row>
    <row r="90" spans="1:65" s="2" customFormat="1" ht="24.2" customHeight="1">
      <c r="A90" s="37"/>
      <c r="B90" s="38"/>
      <c r="C90" s="176" t="s">
        <v>161</v>
      </c>
      <c r="D90" s="176" t="s">
        <v>163</v>
      </c>
      <c r="E90" s="177" t="s">
        <v>1925</v>
      </c>
      <c r="F90" s="178" t="s">
        <v>1926</v>
      </c>
      <c r="G90" s="179" t="s">
        <v>477</v>
      </c>
      <c r="H90" s="180">
        <v>2</v>
      </c>
      <c r="I90" s="181"/>
      <c r="J90" s="182">
        <f>ROUND(I90*H90,2)</f>
        <v>0</v>
      </c>
      <c r="K90" s="178" t="s">
        <v>167</v>
      </c>
      <c r="L90" s="42"/>
      <c r="M90" s="183" t="s">
        <v>32</v>
      </c>
      <c r="N90" s="184" t="s">
        <v>50</v>
      </c>
      <c r="O90" s="67"/>
      <c r="P90" s="185">
        <f>O90*H90</f>
        <v>0</v>
      </c>
      <c r="Q90" s="185">
        <v>0</v>
      </c>
      <c r="R90" s="185">
        <f>Q90*H90</f>
        <v>0</v>
      </c>
      <c r="S90" s="185">
        <v>0</v>
      </c>
      <c r="T90" s="186">
        <f>S90*H90</f>
        <v>0</v>
      </c>
      <c r="U90" s="37"/>
      <c r="V90" s="37"/>
      <c r="W90" s="37"/>
      <c r="X90" s="37"/>
      <c r="Y90" s="37"/>
      <c r="Z90" s="37"/>
      <c r="AA90" s="37"/>
      <c r="AB90" s="37"/>
      <c r="AC90" s="37"/>
      <c r="AD90" s="37"/>
      <c r="AE90" s="37"/>
      <c r="AR90" s="187" t="s">
        <v>168</v>
      </c>
      <c r="AT90" s="187" t="s">
        <v>163</v>
      </c>
      <c r="AU90" s="187" t="s">
        <v>89</v>
      </c>
      <c r="AY90" s="19" t="s">
        <v>160</v>
      </c>
      <c r="BE90" s="188">
        <f>IF(N90="základní",J90,0)</f>
        <v>0</v>
      </c>
      <c r="BF90" s="188">
        <f>IF(N90="snížená",J90,0)</f>
        <v>0</v>
      </c>
      <c r="BG90" s="188">
        <f>IF(N90="zákl. přenesená",J90,0)</f>
        <v>0</v>
      </c>
      <c r="BH90" s="188">
        <f>IF(N90="sníž. přenesená",J90,0)</f>
        <v>0</v>
      </c>
      <c r="BI90" s="188">
        <f>IF(N90="nulová",J90,0)</f>
        <v>0</v>
      </c>
      <c r="BJ90" s="19" t="s">
        <v>87</v>
      </c>
      <c r="BK90" s="188">
        <f>ROUND(I90*H90,2)</f>
        <v>0</v>
      </c>
      <c r="BL90" s="19" t="s">
        <v>168</v>
      </c>
      <c r="BM90" s="187" t="s">
        <v>1927</v>
      </c>
    </row>
    <row r="91" spans="1:47" s="2" customFormat="1" ht="11.25">
      <c r="A91" s="37"/>
      <c r="B91" s="38"/>
      <c r="C91" s="39"/>
      <c r="D91" s="189" t="s">
        <v>170</v>
      </c>
      <c r="E91" s="39"/>
      <c r="F91" s="190" t="s">
        <v>1928</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170</v>
      </c>
      <c r="AU91" s="19" t="s">
        <v>89</v>
      </c>
    </row>
    <row r="92" spans="1:65" s="2" customFormat="1" ht="16.5" customHeight="1">
      <c r="A92" s="37"/>
      <c r="B92" s="38"/>
      <c r="C92" s="227" t="s">
        <v>168</v>
      </c>
      <c r="D92" s="227" t="s">
        <v>178</v>
      </c>
      <c r="E92" s="228" t="s">
        <v>1929</v>
      </c>
      <c r="F92" s="229" t="s">
        <v>1930</v>
      </c>
      <c r="G92" s="230" t="s">
        <v>1931</v>
      </c>
      <c r="H92" s="231">
        <v>2</v>
      </c>
      <c r="I92" s="232"/>
      <c r="J92" s="233">
        <f>ROUND(I92*H92,2)</f>
        <v>0</v>
      </c>
      <c r="K92" s="229" t="s">
        <v>484</v>
      </c>
      <c r="L92" s="234"/>
      <c r="M92" s="235" t="s">
        <v>32</v>
      </c>
      <c r="N92" s="236" t="s">
        <v>50</v>
      </c>
      <c r="O92" s="67"/>
      <c r="P92" s="185">
        <f>O92*H92</f>
        <v>0</v>
      </c>
      <c r="Q92" s="185">
        <v>0</v>
      </c>
      <c r="R92" s="185">
        <f>Q92*H92</f>
        <v>0</v>
      </c>
      <c r="S92" s="185">
        <v>0</v>
      </c>
      <c r="T92" s="186">
        <f>S92*H92</f>
        <v>0</v>
      </c>
      <c r="U92" s="37"/>
      <c r="V92" s="37"/>
      <c r="W92" s="37"/>
      <c r="X92" s="37"/>
      <c r="Y92" s="37"/>
      <c r="Z92" s="37"/>
      <c r="AA92" s="37"/>
      <c r="AB92" s="37"/>
      <c r="AC92" s="37"/>
      <c r="AD92" s="37"/>
      <c r="AE92" s="37"/>
      <c r="AR92" s="187" t="s">
        <v>181</v>
      </c>
      <c r="AT92" s="187" t="s">
        <v>178</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168</v>
      </c>
      <c r="BM92" s="187" t="s">
        <v>168</v>
      </c>
    </row>
    <row r="93" spans="1:65" s="2" customFormat="1" ht="21.75" customHeight="1">
      <c r="A93" s="37"/>
      <c r="B93" s="38"/>
      <c r="C93" s="176" t="s">
        <v>216</v>
      </c>
      <c r="D93" s="176" t="s">
        <v>163</v>
      </c>
      <c r="E93" s="177" t="s">
        <v>1932</v>
      </c>
      <c r="F93" s="178" t="s">
        <v>1933</v>
      </c>
      <c r="G93" s="179" t="s">
        <v>477</v>
      </c>
      <c r="H93" s="180">
        <v>29</v>
      </c>
      <c r="I93" s="181"/>
      <c r="J93" s="182">
        <f>ROUND(I93*H93,2)</f>
        <v>0</v>
      </c>
      <c r="K93" s="178" t="s">
        <v>167</v>
      </c>
      <c r="L93" s="42"/>
      <c r="M93" s="183" t="s">
        <v>32</v>
      </c>
      <c r="N93" s="184" t="s">
        <v>50</v>
      </c>
      <c r="O93" s="67"/>
      <c r="P93" s="185">
        <f>O93*H93</f>
        <v>0</v>
      </c>
      <c r="Q93" s="185">
        <v>0</v>
      </c>
      <c r="R93" s="185">
        <f>Q93*H93</f>
        <v>0</v>
      </c>
      <c r="S93" s="185">
        <v>0</v>
      </c>
      <c r="T93" s="186">
        <f>S93*H93</f>
        <v>0</v>
      </c>
      <c r="U93" s="37"/>
      <c r="V93" s="37"/>
      <c r="W93" s="37"/>
      <c r="X93" s="37"/>
      <c r="Y93" s="37"/>
      <c r="Z93" s="37"/>
      <c r="AA93" s="37"/>
      <c r="AB93" s="37"/>
      <c r="AC93" s="37"/>
      <c r="AD93" s="37"/>
      <c r="AE93" s="37"/>
      <c r="AR93" s="187" t="s">
        <v>168</v>
      </c>
      <c r="AT93" s="187" t="s">
        <v>163</v>
      </c>
      <c r="AU93" s="187" t="s">
        <v>89</v>
      </c>
      <c r="AY93" s="19" t="s">
        <v>160</v>
      </c>
      <c r="BE93" s="188">
        <f>IF(N93="základní",J93,0)</f>
        <v>0</v>
      </c>
      <c r="BF93" s="188">
        <f>IF(N93="snížená",J93,0)</f>
        <v>0</v>
      </c>
      <c r="BG93" s="188">
        <f>IF(N93="zákl. přenesená",J93,0)</f>
        <v>0</v>
      </c>
      <c r="BH93" s="188">
        <f>IF(N93="sníž. přenesená",J93,0)</f>
        <v>0</v>
      </c>
      <c r="BI93" s="188">
        <f>IF(N93="nulová",J93,0)</f>
        <v>0</v>
      </c>
      <c r="BJ93" s="19" t="s">
        <v>87</v>
      </c>
      <c r="BK93" s="188">
        <f>ROUND(I93*H93,2)</f>
        <v>0</v>
      </c>
      <c r="BL93" s="19" t="s">
        <v>168</v>
      </c>
      <c r="BM93" s="187" t="s">
        <v>1934</v>
      </c>
    </row>
    <row r="94" spans="1:47" s="2" customFormat="1" ht="11.25">
      <c r="A94" s="37"/>
      <c r="B94" s="38"/>
      <c r="C94" s="39"/>
      <c r="D94" s="189" t="s">
        <v>170</v>
      </c>
      <c r="E94" s="39"/>
      <c r="F94" s="190" t="s">
        <v>1935</v>
      </c>
      <c r="G94" s="39"/>
      <c r="H94" s="39"/>
      <c r="I94" s="191"/>
      <c r="J94" s="39"/>
      <c r="K94" s="39"/>
      <c r="L94" s="42"/>
      <c r="M94" s="192"/>
      <c r="N94" s="193"/>
      <c r="O94" s="67"/>
      <c r="P94" s="67"/>
      <c r="Q94" s="67"/>
      <c r="R94" s="67"/>
      <c r="S94" s="67"/>
      <c r="T94" s="68"/>
      <c r="U94" s="37"/>
      <c r="V94" s="37"/>
      <c r="W94" s="37"/>
      <c r="X94" s="37"/>
      <c r="Y94" s="37"/>
      <c r="Z94" s="37"/>
      <c r="AA94" s="37"/>
      <c r="AB94" s="37"/>
      <c r="AC94" s="37"/>
      <c r="AD94" s="37"/>
      <c r="AE94" s="37"/>
      <c r="AT94" s="19" t="s">
        <v>170</v>
      </c>
      <c r="AU94" s="19" t="s">
        <v>89</v>
      </c>
    </row>
    <row r="95" spans="2:51" s="14" customFormat="1" ht="11.25">
      <c r="B95" s="205"/>
      <c r="C95" s="206"/>
      <c r="D95" s="196" t="s">
        <v>172</v>
      </c>
      <c r="E95" s="207" t="s">
        <v>32</v>
      </c>
      <c r="F95" s="208" t="s">
        <v>1936</v>
      </c>
      <c r="G95" s="206"/>
      <c r="H95" s="209">
        <v>29</v>
      </c>
      <c r="I95" s="210"/>
      <c r="J95" s="206"/>
      <c r="K95" s="206"/>
      <c r="L95" s="211"/>
      <c r="M95" s="212"/>
      <c r="N95" s="213"/>
      <c r="O95" s="213"/>
      <c r="P95" s="213"/>
      <c r="Q95" s="213"/>
      <c r="R95" s="213"/>
      <c r="S95" s="213"/>
      <c r="T95" s="214"/>
      <c r="AT95" s="215" t="s">
        <v>172</v>
      </c>
      <c r="AU95" s="215" t="s">
        <v>89</v>
      </c>
      <c r="AV95" s="14" t="s">
        <v>89</v>
      </c>
      <c r="AW95" s="14" t="s">
        <v>40</v>
      </c>
      <c r="AX95" s="14" t="s">
        <v>87</v>
      </c>
      <c r="AY95" s="215" t="s">
        <v>160</v>
      </c>
    </row>
    <row r="96" spans="1:65" s="2" customFormat="1" ht="16.5" customHeight="1">
      <c r="A96" s="37"/>
      <c r="B96" s="38"/>
      <c r="C96" s="227" t="s">
        <v>225</v>
      </c>
      <c r="D96" s="227" t="s">
        <v>178</v>
      </c>
      <c r="E96" s="228" t="s">
        <v>1937</v>
      </c>
      <c r="F96" s="229" t="s">
        <v>1938</v>
      </c>
      <c r="G96" s="230" t="s">
        <v>1931</v>
      </c>
      <c r="H96" s="231">
        <v>10</v>
      </c>
      <c r="I96" s="232"/>
      <c r="J96" s="233">
        <f>ROUND(I96*H96,2)</f>
        <v>0</v>
      </c>
      <c r="K96" s="229" t="s">
        <v>484</v>
      </c>
      <c r="L96" s="234"/>
      <c r="M96" s="235" t="s">
        <v>32</v>
      </c>
      <c r="N96" s="236" t="s">
        <v>50</v>
      </c>
      <c r="O96" s="67"/>
      <c r="P96" s="185">
        <f>O96*H96</f>
        <v>0</v>
      </c>
      <c r="Q96" s="185">
        <v>0</v>
      </c>
      <c r="R96" s="185">
        <f>Q96*H96</f>
        <v>0</v>
      </c>
      <c r="S96" s="185">
        <v>0</v>
      </c>
      <c r="T96" s="186">
        <f>S96*H96</f>
        <v>0</v>
      </c>
      <c r="U96" s="37"/>
      <c r="V96" s="37"/>
      <c r="W96" s="37"/>
      <c r="X96" s="37"/>
      <c r="Y96" s="37"/>
      <c r="Z96" s="37"/>
      <c r="AA96" s="37"/>
      <c r="AB96" s="37"/>
      <c r="AC96" s="37"/>
      <c r="AD96" s="37"/>
      <c r="AE96" s="37"/>
      <c r="AR96" s="187" t="s">
        <v>181</v>
      </c>
      <c r="AT96" s="187" t="s">
        <v>178</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225</v>
      </c>
    </row>
    <row r="97" spans="1:65" s="2" customFormat="1" ht="16.5" customHeight="1">
      <c r="A97" s="37"/>
      <c r="B97" s="38"/>
      <c r="C97" s="227" t="s">
        <v>231</v>
      </c>
      <c r="D97" s="227" t="s">
        <v>178</v>
      </c>
      <c r="E97" s="228" t="s">
        <v>1939</v>
      </c>
      <c r="F97" s="229" t="s">
        <v>1940</v>
      </c>
      <c r="G97" s="230" t="s">
        <v>1931</v>
      </c>
      <c r="H97" s="231">
        <v>12</v>
      </c>
      <c r="I97" s="232"/>
      <c r="J97" s="233">
        <f>ROUND(I97*H97,2)</f>
        <v>0</v>
      </c>
      <c r="K97" s="229" t="s">
        <v>484</v>
      </c>
      <c r="L97" s="234"/>
      <c r="M97" s="235" t="s">
        <v>32</v>
      </c>
      <c r="N97" s="236" t="s">
        <v>50</v>
      </c>
      <c r="O97" s="67"/>
      <c r="P97" s="185">
        <f>O97*H97</f>
        <v>0</v>
      </c>
      <c r="Q97" s="185">
        <v>0</v>
      </c>
      <c r="R97" s="185">
        <f>Q97*H97</f>
        <v>0</v>
      </c>
      <c r="S97" s="185">
        <v>0</v>
      </c>
      <c r="T97" s="186">
        <f>S97*H97</f>
        <v>0</v>
      </c>
      <c r="U97" s="37"/>
      <c r="V97" s="37"/>
      <c r="W97" s="37"/>
      <c r="X97" s="37"/>
      <c r="Y97" s="37"/>
      <c r="Z97" s="37"/>
      <c r="AA97" s="37"/>
      <c r="AB97" s="37"/>
      <c r="AC97" s="37"/>
      <c r="AD97" s="37"/>
      <c r="AE97" s="37"/>
      <c r="AR97" s="187" t="s">
        <v>181</v>
      </c>
      <c r="AT97" s="187" t="s">
        <v>178</v>
      </c>
      <c r="AU97" s="187" t="s">
        <v>89</v>
      </c>
      <c r="AY97" s="19" t="s">
        <v>160</v>
      </c>
      <c r="BE97" s="188">
        <f>IF(N97="základní",J97,0)</f>
        <v>0</v>
      </c>
      <c r="BF97" s="188">
        <f>IF(N97="snížená",J97,0)</f>
        <v>0</v>
      </c>
      <c r="BG97" s="188">
        <f>IF(N97="zákl. přenesená",J97,0)</f>
        <v>0</v>
      </c>
      <c r="BH97" s="188">
        <f>IF(N97="sníž. přenesená",J97,0)</f>
        <v>0</v>
      </c>
      <c r="BI97" s="188">
        <f>IF(N97="nulová",J97,0)</f>
        <v>0</v>
      </c>
      <c r="BJ97" s="19" t="s">
        <v>87</v>
      </c>
      <c r="BK97" s="188">
        <f>ROUND(I97*H97,2)</f>
        <v>0</v>
      </c>
      <c r="BL97" s="19" t="s">
        <v>168</v>
      </c>
      <c r="BM97" s="187" t="s">
        <v>181</v>
      </c>
    </row>
    <row r="98" spans="1:65" s="2" customFormat="1" ht="16.5" customHeight="1">
      <c r="A98" s="37"/>
      <c r="B98" s="38"/>
      <c r="C98" s="227" t="s">
        <v>181</v>
      </c>
      <c r="D98" s="227" t="s">
        <v>178</v>
      </c>
      <c r="E98" s="228" t="s">
        <v>1941</v>
      </c>
      <c r="F98" s="229" t="s">
        <v>1942</v>
      </c>
      <c r="G98" s="230" t="s">
        <v>1931</v>
      </c>
      <c r="H98" s="231">
        <v>5</v>
      </c>
      <c r="I98" s="232"/>
      <c r="J98" s="233">
        <f>ROUND(I98*H98,2)</f>
        <v>0</v>
      </c>
      <c r="K98" s="229" t="s">
        <v>484</v>
      </c>
      <c r="L98" s="234"/>
      <c r="M98" s="235" t="s">
        <v>32</v>
      </c>
      <c r="N98" s="236" t="s">
        <v>50</v>
      </c>
      <c r="O98" s="67"/>
      <c r="P98" s="185">
        <f>O98*H98</f>
        <v>0</v>
      </c>
      <c r="Q98" s="185">
        <v>0</v>
      </c>
      <c r="R98" s="185">
        <f>Q98*H98</f>
        <v>0</v>
      </c>
      <c r="S98" s="185">
        <v>0</v>
      </c>
      <c r="T98" s="186">
        <f>S98*H98</f>
        <v>0</v>
      </c>
      <c r="U98" s="37"/>
      <c r="V98" s="37"/>
      <c r="W98" s="37"/>
      <c r="X98" s="37"/>
      <c r="Y98" s="37"/>
      <c r="Z98" s="37"/>
      <c r="AA98" s="37"/>
      <c r="AB98" s="37"/>
      <c r="AC98" s="37"/>
      <c r="AD98" s="37"/>
      <c r="AE98" s="37"/>
      <c r="AR98" s="187" t="s">
        <v>181</v>
      </c>
      <c r="AT98" s="187" t="s">
        <v>178</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256</v>
      </c>
    </row>
    <row r="99" spans="1:65" s="2" customFormat="1" ht="16.5" customHeight="1">
      <c r="A99" s="37"/>
      <c r="B99" s="38"/>
      <c r="C99" s="227" t="s">
        <v>249</v>
      </c>
      <c r="D99" s="227" t="s">
        <v>178</v>
      </c>
      <c r="E99" s="228" t="s">
        <v>1943</v>
      </c>
      <c r="F99" s="229" t="s">
        <v>1944</v>
      </c>
      <c r="G99" s="230" t="s">
        <v>1247</v>
      </c>
      <c r="H99" s="231">
        <v>2</v>
      </c>
      <c r="I99" s="232"/>
      <c r="J99" s="233">
        <f>ROUND(I99*H99,2)</f>
        <v>0</v>
      </c>
      <c r="K99" s="229" t="s">
        <v>484</v>
      </c>
      <c r="L99" s="234"/>
      <c r="M99" s="235" t="s">
        <v>32</v>
      </c>
      <c r="N99" s="236" t="s">
        <v>50</v>
      </c>
      <c r="O99" s="67"/>
      <c r="P99" s="185">
        <f>O99*H99</f>
        <v>0</v>
      </c>
      <c r="Q99" s="185">
        <v>0</v>
      </c>
      <c r="R99" s="185">
        <f>Q99*H99</f>
        <v>0</v>
      </c>
      <c r="S99" s="185">
        <v>0</v>
      </c>
      <c r="T99" s="186">
        <f>S99*H99</f>
        <v>0</v>
      </c>
      <c r="U99" s="37"/>
      <c r="V99" s="37"/>
      <c r="W99" s="37"/>
      <c r="X99" s="37"/>
      <c r="Y99" s="37"/>
      <c r="Z99" s="37"/>
      <c r="AA99" s="37"/>
      <c r="AB99" s="37"/>
      <c r="AC99" s="37"/>
      <c r="AD99" s="37"/>
      <c r="AE99" s="37"/>
      <c r="AR99" s="187" t="s">
        <v>181</v>
      </c>
      <c r="AT99" s="187" t="s">
        <v>178</v>
      </c>
      <c r="AU99" s="187" t="s">
        <v>89</v>
      </c>
      <c r="AY99" s="19" t="s">
        <v>160</v>
      </c>
      <c r="BE99" s="188">
        <f>IF(N99="základní",J99,0)</f>
        <v>0</v>
      </c>
      <c r="BF99" s="188">
        <f>IF(N99="snížená",J99,0)</f>
        <v>0</v>
      </c>
      <c r="BG99" s="188">
        <f>IF(N99="zákl. přenesená",J99,0)</f>
        <v>0</v>
      </c>
      <c r="BH99" s="188">
        <f>IF(N99="sníž. přenesená",J99,0)</f>
        <v>0</v>
      </c>
      <c r="BI99" s="188">
        <f>IF(N99="nulová",J99,0)</f>
        <v>0</v>
      </c>
      <c r="BJ99" s="19" t="s">
        <v>87</v>
      </c>
      <c r="BK99" s="188">
        <f>ROUND(I99*H99,2)</f>
        <v>0</v>
      </c>
      <c r="BL99" s="19" t="s">
        <v>168</v>
      </c>
      <c r="BM99" s="187" t="s">
        <v>281</v>
      </c>
    </row>
    <row r="100" spans="1:65" s="2" customFormat="1" ht="16.5" customHeight="1">
      <c r="A100" s="37"/>
      <c r="B100" s="38"/>
      <c r="C100" s="176" t="s">
        <v>256</v>
      </c>
      <c r="D100" s="176" t="s">
        <v>163</v>
      </c>
      <c r="E100" s="177" t="s">
        <v>1945</v>
      </c>
      <c r="F100" s="178" t="s">
        <v>1946</v>
      </c>
      <c r="G100" s="179" t="s">
        <v>477</v>
      </c>
      <c r="H100" s="180">
        <v>5</v>
      </c>
      <c r="I100" s="181"/>
      <c r="J100" s="182">
        <f>ROUND(I100*H100,2)</f>
        <v>0</v>
      </c>
      <c r="K100" s="178" t="s">
        <v>167</v>
      </c>
      <c r="L100" s="42"/>
      <c r="M100" s="183" t="s">
        <v>32</v>
      </c>
      <c r="N100" s="184" t="s">
        <v>50</v>
      </c>
      <c r="O100" s="67"/>
      <c r="P100" s="185">
        <f>O100*H100</f>
        <v>0</v>
      </c>
      <c r="Q100" s="185">
        <v>0</v>
      </c>
      <c r="R100" s="185">
        <f>Q100*H100</f>
        <v>0</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1947</v>
      </c>
    </row>
    <row r="101" spans="1:47" s="2" customFormat="1" ht="11.25">
      <c r="A101" s="37"/>
      <c r="B101" s="38"/>
      <c r="C101" s="39"/>
      <c r="D101" s="189" t="s">
        <v>170</v>
      </c>
      <c r="E101" s="39"/>
      <c r="F101" s="190" t="s">
        <v>1948</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7" t="s">
        <v>32</v>
      </c>
      <c r="F102" s="208" t="s">
        <v>1140</v>
      </c>
      <c r="G102" s="206"/>
      <c r="H102" s="209">
        <v>5</v>
      </c>
      <c r="I102" s="210"/>
      <c r="J102" s="206"/>
      <c r="K102" s="206"/>
      <c r="L102" s="211"/>
      <c r="M102" s="212"/>
      <c r="N102" s="213"/>
      <c r="O102" s="213"/>
      <c r="P102" s="213"/>
      <c r="Q102" s="213"/>
      <c r="R102" s="213"/>
      <c r="S102" s="213"/>
      <c r="T102" s="214"/>
      <c r="AT102" s="215" t="s">
        <v>172</v>
      </c>
      <c r="AU102" s="215" t="s">
        <v>89</v>
      </c>
      <c r="AV102" s="14" t="s">
        <v>89</v>
      </c>
      <c r="AW102" s="14" t="s">
        <v>40</v>
      </c>
      <c r="AX102" s="14" t="s">
        <v>87</v>
      </c>
      <c r="AY102" s="215" t="s">
        <v>160</v>
      </c>
    </row>
    <row r="103" spans="1:65" s="2" customFormat="1" ht="16.5" customHeight="1">
      <c r="A103" s="37"/>
      <c r="B103" s="38"/>
      <c r="C103" s="227" t="s">
        <v>267</v>
      </c>
      <c r="D103" s="227" t="s">
        <v>178</v>
      </c>
      <c r="E103" s="228" t="s">
        <v>1949</v>
      </c>
      <c r="F103" s="229" t="s">
        <v>1950</v>
      </c>
      <c r="G103" s="230" t="s">
        <v>1931</v>
      </c>
      <c r="H103" s="231">
        <v>3</v>
      </c>
      <c r="I103" s="232"/>
      <c r="J103" s="233">
        <f>ROUND(I103*H103,2)</f>
        <v>0</v>
      </c>
      <c r="K103" s="229" t="s">
        <v>484</v>
      </c>
      <c r="L103" s="234"/>
      <c r="M103" s="235" t="s">
        <v>32</v>
      </c>
      <c r="N103" s="236"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181</v>
      </c>
      <c r="AT103" s="187" t="s">
        <v>178</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297</v>
      </c>
    </row>
    <row r="104" spans="1:65" s="2" customFormat="1" ht="16.5" customHeight="1">
      <c r="A104" s="37"/>
      <c r="B104" s="38"/>
      <c r="C104" s="227" t="s">
        <v>281</v>
      </c>
      <c r="D104" s="227" t="s">
        <v>178</v>
      </c>
      <c r="E104" s="228" t="s">
        <v>1951</v>
      </c>
      <c r="F104" s="229" t="s">
        <v>1952</v>
      </c>
      <c r="G104" s="230" t="s">
        <v>1931</v>
      </c>
      <c r="H104" s="231">
        <v>2</v>
      </c>
      <c r="I104" s="232"/>
      <c r="J104" s="233">
        <f>ROUND(I104*H104,2)</f>
        <v>0</v>
      </c>
      <c r="K104" s="229" t="s">
        <v>484</v>
      </c>
      <c r="L104" s="234"/>
      <c r="M104" s="235" t="s">
        <v>32</v>
      </c>
      <c r="N104" s="236" t="s">
        <v>50</v>
      </c>
      <c r="O104" s="67"/>
      <c r="P104" s="185">
        <f>O104*H104</f>
        <v>0</v>
      </c>
      <c r="Q104" s="185">
        <v>0</v>
      </c>
      <c r="R104" s="185">
        <f>Q104*H104</f>
        <v>0</v>
      </c>
      <c r="S104" s="185">
        <v>0</v>
      </c>
      <c r="T104" s="186">
        <f>S104*H104</f>
        <v>0</v>
      </c>
      <c r="U104" s="37"/>
      <c r="V104" s="37"/>
      <c r="W104" s="37"/>
      <c r="X104" s="37"/>
      <c r="Y104" s="37"/>
      <c r="Z104" s="37"/>
      <c r="AA104" s="37"/>
      <c r="AB104" s="37"/>
      <c r="AC104" s="37"/>
      <c r="AD104" s="37"/>
      <c r="AE104" s="37"/>
      <c r="AR104" s="187" t="s">
        <v>181</v>
      </c>
      <c r="AT104" s="187" t="s">
        <v>178</v>
      </c>
      <c r="AU104" s="187" t="s">
        <v>89</v>
      </c>
      <c r="AY104" s="19" t="s">
        <v>160</v>
      </c>
      <c r="BE104" s="188">
        <f>IF(N104="základní",J104,0)</f>
        <v>0</v>
      </c>
      <c r="BF104" s="188">
        <f>IF(N104="snížená",J104,0)</f>
        <v>0</v>
      </c>
      <c r="BG104" s="188">
        <f>IF(N104="zákl. přenesená",J104,0)</f>
        <v>0</v>
      </c>
      <c r="BH104" s="188">
        <f>IF(N104="sníž. přenesená",J104,0)</f>
        <v>0</v>
      </c>
      <c r="BI104" s="188">
        <f>IF(N104="nulová",J104,0)</f>
        <v>0</v>
      </c>
      <c r="BJ104" s="19" t="s">
        <v>87</v>
      </c>
      <c r="BK104" s="188">
        <f>ROUND(I104*H104,2)</f>
        <v>0</v>
      </c>
      <c r="BL104" s="19" t="s">
        <v>168</v>
      </c>
      <c r="BM104" s="187" t="s">
        <v>391</v>
      </c>
    </row>
    <row r="105" spans="1:65" s="2" customFormat="1" ht="16.5" customHeight="1">
      <c r="A105" s="37"/>
      <c r="B105" s="38"/>
      <c r="C105" s="176" t="s">
        <v>289</v>
      </c>
      <c r="D105" s="176" t="s">
        <v>163</v>
      </c>
      <c r="E105" s="177" t="s">
        <v>1953</v>
      </c>
      <c r="F105" s="178" t="s">
        <v>1954</v>
      </c>
      <c r="G105" s="179" t="s">
        <v>477</v>
      </c>
      <c r="H105" s="180">
        <v>28</v>
      </c>
      <c r="I105" s="181"/>
      <c r="J105" s="182">
        <f>ROUND(I105*H105,2)</f>
        <v>0</v>
      </c>
      <c r="K105" s="178" t="s">
        <v>167</v>
      </c>
      <c r="L105" s="42"/>
      <c r="M105" s="183" t="s">
        <v>32</v>
      </c>
      <c r="N105" s="184" t="s">
        <v>50</v>
      </c>
      <c r="O105" s="67"/>
      <c r="P105" s="185">
        <f>O105*H105</f>
        <v>0</v>
      </c>
      <c r="Q105" s="185">
        <v>0</v>
      </c>
      <c r="R105" s="185">
        <f>Q105*H105</f>
        <v>0</v>
      </c>
      <c r="S105" s="185">
        <v>0</v>
      </c>
      <c r="T105" s="186">
        <f>S105*H105</f>
        <v>0</v>
      </c>
      <c r="U105" s="37"/>
      <c r="V105" s="37"/>
      <c r="W105" s="37"/>
      <c r="X105" s="37"/>
      <c r="Y105" s="37"/>
      <c r="Z105" s="37"/>
      <c r="AA105" s="37"/>
      <c r="AB105" s="37"/>
      <c r="AC105" s="37"/>
      <c r="AD105" s="37"/>
      <c r="AE105" s="37"/>
      <c r="AR105" s="187" t="s">
        <v>168</v>
      </c>
      <c r="AT105" s="187" t="s">
        <v>163</v>
      </c>
      <c r="AU105" s="187" t="s">
        <v>89</v>
      </c>
      <c r="AY105" s="19" t="s">
        <v>160</v>
      </c>
      <c r="BE105" s="188">
        <f>IF(N105="základní",J105,0)</f>
        <v>0</v>
      </c>
      <c r="BF105" s="188">
        <f>IF(N105="snížená",J105,0)</f>
        <v>0</v>
      </c>
      <c r="BG105" s="188">
        <f>IF(N105="zákl. přenesená",J105,0)</f>
        <v>0</v>
      </c>
      <c r="BH105" s="188">
        <f>IF(N105="sníž. přenesená",J105,0)</f>
        <v>0</v>
      </c>
      <c r="BI105" s="188">
        <f>IF(N105="nulová",J105,0)</f>
        <v>0</v>
      </c>
      <c r="BJ105" s="19" t="s">
        <v>87</v>
      </c>
      <c r="BK105" s="188">
        <f>ROUND(I105*H105,2)</f>
        <v>0</v>
      </c>
      <c r="BL105" s="19" t="s">
        <v>168</v>
      </c>
      <c r="BM105" s="187" t="s">
        <v>1955</v>
      </c>
    </row>
    <row r="106" spans="1:47" s="2" customFormat="1" ht="11.25">
      <c r="A106" s="37"/>
      <c r="B106" s="38"/>
      <c r="C106" s="39"/>
      <c r="D106" s="189" t="s">
        <v>170</v>
      </c>
      <c r="E106" s="39"/>
      <c r="F106" s="190" t="s">
        <v>1956</v>
      </c>
      <c r="G106" s="39"/>
      <c r="H106" s="39"/>
      <c r="I106" s="191"/>
      <c r="J106" s="39"/>
      <c r="K106" s="39"/>
      <c r="L106" s="42"/>
      <c r="M106" s="192"/>
      <c r="N106" s="193"/>
      <c r="O106" s="67"/>
      <c r="P106" s="67"/>
      <c r="Q106" s="67"/>
      <c r="R106" s="67"/>
      <c r="S106" s="67"/>
      <c r="T106" s="68"/>
      <c r="U106" s="37"/>
      <c r="V106" s="37"/>
      <c r="W106" s="37"/>
      <c r="X106" s="37"/>
      <c r="Y106" s="37"/>
      <c r="Z106" s="37"/>
      <c r="AA106" s="37"/>
      <c r="AB106" s="37"/>
      <c r="AC106" s="37"/>
      <c r="AD106" s="37"/>
      <c r="AE106" s="37"/>
      <c r="AT106" s="19" t="s">
        <v>170</v>
      </c>
      <c r="AU106" s="19" t="s">
        <v>89</v>
      </c>
    </row>
    <row r="107" spans="2:51" s="14" customFormat="1" ht="11.25">
      <c r="B107" s="205"/>
      <c r="C107" s="206"/>
      <c r="D107" s="196" t="s">
        <v>172</v>
      </c>
      <c r="E107" s="207" t="s">
        <v>32</v>
      </c>
      <c r="F107" s="208" t="s">
        <v>1957</v>
      </c>
      <c r="G107" s="206"/>
      <c r="H107" s="209">
        <v>28</v>
      </c>
      <c r="I107" s="210"/>
      <c r="J107" s="206"/>
      <c r="K107" s="206"/>
      <c r="L107" s="211"/>
      <c r="M107" s="212"/>
      <c r="N107" s="213"/>
      <c r="O107" s="213"/>
      <c r="P107" s="213"/>
      <c r="Q107" s="213"/>
      <c r="R107" s="213"/>
      <c r="S107" s="213"/>
      <c r="T107" s="214"/>
      <c r="AT107" s="215" t="s">
        <v>172</v>
      </c>
      <c r="AU107" s="215" t="s">
        <v>89</v>
      </c>
      <c r="AV107" s="14" t="s">
        <v>89</v>
      </c>
      <c r="AW107" s="14" t="s">
        <v>40</v>
      </c>
      <c r="AX107" s="14" t="s">
        <v>87</v>
      </c>
      <c r="AY107" s="215" t="s">
        <v>160</v>
      </c>
    </row>
    <row r="108" spans="1:65" s="2" customFormat="1" ht="16.5" customHeight="1">
      <c r="A108" s="37"/>
      <c r="B108" s="38"/>
      <c r="C108" s="227" t="s">
        <v>297</v>
      </c>
      <c r="D108" s="227" t="s">
        <v>178</v>
      </c>
      <c r="E108" s="228" t="s">
        <v>1958</v>
      </c>
      <c r="F108" s="229" t="s">
        <v>1959</v>
      </c>
      <c r="G108" s="230" t="s">
        <v>1931</v>
      </c>
      <c r="H108" s="231">
        <v>6</v>
      </c>
      <c r="I108" s="232"/>
      <c r="J108" s="233">
        <f aca="true" t="shared" si="0" ref="J108:J114">ROUND(I108*H108,2)</f>
        <v>0</v>
      </c>
      <c r="K108" s="229" t="s">
        <v>484</v>
      </c>
      <c r="L108" s="234"/>
      <c r="M108" s="235" t="s">
        <v>32</v>
      </c>
      <c r="N108" s="236" t="s">
        <v>50</v>
      </c>
      <c r="O108" s="67"/>
      <c r="P108" s="185">
        <f aca="true" t="shared" si="1" ref="P108:P114">O108*H108</f>
        <v>0</v>
      </c>
      <c r="Q108" s="185">
        <v>0</v>
      </c>
      <c r="R108" s="185">
        <f aca="true" t="shared" si="2" ref="R108:R114">Q108*H108</f>
        <v>0</v>
      </c>
      <c r="S108" s="185">
        <v>0</v>
      </c>
      <c r="T108" s="186">
        <f aca="true" t="shared" si="3" ref="T108:T114">S108*H108</f>
        <v>0</v>
      </c>
      <c r="U108" s="37"/>
      <c r="V108" s="37"/>
      <c r="W108" s="37"/>
      <c r="X108" s="37"/>
      <c r="Y108" s="37"/>
      <c r="Z108" s="37"/>
      <c r="AA108" s="37"/>
      <c r="AB108" s="37"/>
      <c r="AC108" s="37"/>
      <c r="AD108" s="37"/>
      <c r="AE108" s="37"/>
      <c r="AR108" s="187" t="s">
        <v>181</v>
      </c>
      <c r="AT108" s="187" t="s">
        <v>178</v>
      </c>
      <c r="AU108" s="187" t="s">
        <v>89</v>
      </c>
      <c r="AY108" s="19" t="s">
        <v>160</v>
      </c>
      <c r="BE108" s="188">
        <f aca="true" t="shared" si="4" ref="BE108:BE114">IF(N108="základní",J108,0)</f>
        <v>0</v>
      </c>
      <c r="BF108" s="188">
        <f aca="true" t="shared" si="5" ref="BF108:BF114">IF(N108="snížená",J108,0)</f>
        <v>0</v>
      </c>
      <c r="BG108" s="188">
        <f aca="true" t="shared" si="6" ref="BG108:BG114">IF(N108="zákl. přenesená",J108,0)</f>
        <v>0</v>
      </c>
      <c r="BH108" s="188">
        <f aca="true" t="shared" si="7" ref="BH108:BH114">IF(N108="sníž. přenesená",J108,0)</f>
        <v>0</v>
      </c>
      <c r="BI108" s="188">
        <f aca="true" t="shared" si="8" ref="BI108:BI114">IF(N108="nulová",J108,0)</f>
        <v>0</v>
      </c>
      <c r="BJ108" s="19" t="s">
        <v>87</v>
      </c>
      <c r="BK108" s="188">
        <f aca="true" t="shared" si="9" ref="BK108:BK114">ROUND(I108*H108,2)</f>
        <v>0</v>
      </c>
      <c r="BL108" s="19" t="s">
        <v>168</v>
      </c>
      <c r="BM108" s="187" t="s">
        <v>308</v>
      </c>
    </row>
    <row r="109" spans="1:65" s="2" customFormat="1" ht="16.5" customHeight="1">
      <c r="A109" s="37"/>
      <c r="B109" s="38"/>
      <c r="C109" s="227" t="s">
        <v>8</v>
      </c>
      <c r="D109" s="227" t="s">
        <v>178</v>
      </c>
      <c r="E109" s="228" t="s">
        <v>1960</v>
      </c>
      <c r="F109" s="229" t="s">
        <v>1961</v>
      </c>
      <c r="G109" s="230" t="s">
        <v>1931</v>
      </c>
      <c r="H109" s="231">
        <v>8</v>
      </c>
      <c r="I109" s="232"/>
      <c r="J109" s="233">
        <f t="shared" si="0"/>
        <v>0</v>
      </c>
      <c r="K109" s="229" t="s">
        <v>484</v>
      </c>
      <c r="L109" s="234"/>
      <c r="M109" s="235" t="s">
        <v>32</v>
      </c>
      <c r="N109" s="236" t="s">
        <v>50</v>
      </c>
      <c r="O109" s="67"/>
      <c r="P109" s="185">
        <f t="shared" si="1"/>
        <v>0</v>
      </c>
      <c r="Q109" s="185">
        <v>0</v>
      </c>
      <c r="R109" s="185">
        <f t="shared" si="2"/>
        <v>0</v>
      </c>
      <c r="S109" s="185">
        <v>0</v>
      </c>
      <c r="T109" s="186">
        <f t="shared" si="3"/>
        <v>0</v>
      </c>
      <c r="U109" s="37"/>
      <c r="V109" s="37"/>
      <c r="W109" s="37"/>
      <c r="X109" s="37"/>
      <c r="Y109" s="37"/>
      <c r="Z109" s="37"/>
      <c r="AA109" s="37"/>
      <c r="AB109" s="37"/>
      <c r="AC109" s="37"/>
      <c r="AD109" s="37"/>
      <c r="AE109" s="37"/>
      <c r="AR109" s="187" t="s">
        <v>181</v>
      </c>
      <c r="AT109" s="187" t="s">
        <v>178</v>
      </c>
      <c r="AU109" s="187" t="s">
        <v>89</v>
      </c>
      <c r="AY109" s="19" t="s">
        <v>160</v>
      </c>
      <c r="BE109" s="188">
        <f t="shared" si="4"/>
        <v>0</v>
      </c>
      <c r="BF109" s="188">
        <f t="shared" si="5"/>
        <v>0</v>
      </c>
      <c r="BG109" s="188">
        <f t="shared" si="6"/>
        <v>0</v>
      </c>
      <c r="BH109" s="188">
        <f t="shared" si="7"/>
        <v>0</v>
      </c>
      <c r="BI109" s="188">
        <f t="shared" si="8"/>
        <v>0</v>
      </c>
      <c r="BJ109" s="19" t="s">
        <v>87</v>
      </c>
      <c r="BK109" s="188">
        <f t="shared" si="9"/>
        <v>0</v>
      </c>
      <c r="BL109" s="19" t="s">
        <v>168</v>
      </c>
      <c r="BM109" s="187" t="s">
        <v>323</v>
      </c>
    </row>
    <row r="110" spans="1:65" s="2" customFormat="1" ht="16.5" customHeight="1">
      <c r="A110" s="37"/>
      <c r="B110" s="38"/>
      <c r="C110" s="227" t="s">
        <v>308</v>
      </c>
      <c r="D110" s="227" t="s">
        <v>178</v>
      </c>
      <c r="E110" s="228" t="s">
        <v>1962</v>
      </c>
      <c r="F110" s="229" t="s">
        <v>1963</v>
      </c>
      <c r="G110" s="230" t="s">
        <v>1931</v>
      </c>
      <c r="H110" s="231">
        <v>1</v>
      </c>
      <c r="I110" s="232"/>
      <c r="J110" s="233">
        <f t="shared" si="0"/>
        <v>0</v>
      </c>
      <c r="K110" s="229" t="s">
        <v>484</v>
      </c>
      <c r="L110" s="234"/>
      <c r="M110" s="235" t="s">
        <v>32</v>
      </c>
      <c r="N110" s="236" t="s">
        <v>50</v>
      </c>
      <c r="O110" s="67"/>
      <c r="P110" s="185">
        <f t="shared" si="1"/>
        <v>0</v>
      </c>
      <c r="Q110" s="185">
        <v>0</v>
      </c>
      <c r="R110" s="185">
        <f t="shared" si="2"/>
        <v>0</v>
      </c>
      <c r="S110" s="185">
        <v>0</v>
      </c>
      <c r="T110" s="186">
        <f t="shared" si="3"/>
        <v>0</v>
      </c>
      <c r="U110" s="37"/>
      <c r="V110" s="37"/>
      <c r="W110" s="37"/>
      <c r="X110" s="37"/>
      <c r="Y110" s="37"/>
      <c r="Z110" s="37"/>
      <c r="AA110" s="37"/>
      <c r="AB110" s="37"/>
      <c r="AC110" s="37"/>
      <c r="AD110" s="37"/>
      <c r="AE110" s="37"/>
      <c r="AR110" s="187" t="s">
        <v>181</v>
      </c>
      <c r="AT110" s="187" t="s">
        <v>178</v>
      </c>
      <c r="AU110" s="187" t="s">
        <v>89</v>
      </c>
      <c r="AY110" s="19" t="s">
        <v>160</v>
      </c>
      <c r="BE110" s="188">
        <f t="shared" si="4"/>
        <v>0</v>
      </c>
      <c r="BF110" s="188">
        <f t="shared" si="5"/>
        <v>0</v>
      </c>
      <c r="BG110" s="188">
        <f t="shared" si="6"/>
        <v>0</v>
      </c>
      <c r="BH110" s="188">
        <f t="shared" si="7"/>
        <v>0</v>
      </c>
      <c r="BI110" s="188">
        <f t="shared" si="8"/>
        <v>0</v>
      </c>
      <c r="BJ110" s="19" t="s">
        <v>87</v>
      </c>
      <c r="BK110" s="188">
        <f t="shared" si="9"/>
        <v>0</v>
      </c>
      <c r="BL110" s="19" t="s">
        <v>168</v>
      </c>
      <c r="BM110" s="187" t="s">
        <v>382</v>
      </c>
    </row>
    <row r="111" spans="1:65" s="2" customFormat="1" ht="16.5" customHeight="1">
      <c r="A111" s="37"/>
      <c r="B111" s="38"/>
      <c r="C111" s="227" t="s">
        <v>317</v>
      </c>
      <c r="D111" s="227" t="s">
        <v>178</v>
      </c>
      <c r="E111" s="228" t="s">
        <v>1964</v>
      </c>
      <c r="F111" s="229" t="s">
        <v>1965</v>
      </c>
      <c r="G111" s="230" t="s">
        <v>1931</v>
      </c>
      <c r="H111" s="231">
        <v>4</v>
      </c>
      <c r="I111" s="232"/>
      <c r="J111" s="233">
        <f t="shared" si="0"/>
        <v>0</v>
      </c>
      <c r="K111" s="229" t="s">
        <v>484</v>
      </c>
      <c r="L111" s="234"/>
      <c r="M111" s="235" t="s">
        <v>32</v>
      </c>
      <c r="N111" s="236" t="s">
        <v>50</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181</v>
      </c>
      <c r="AT111" s="187" t="s">
        <v>178</v>
      </c>
      <c r="AU111" s="187" t="s">
        <v>89</v>
      </c>
      <c r="AY111" s="19" t="s">
        <v>160</v>
      </c>
      <c r="BE111" s="188">
        <f t="shared" si="4"/>
        <v>0</v>
      </c>
      <c r="BF111" s="188">
        <f t="shared" si="5"/>
        <v>0</v>
      </c>
      <c r="BG111" s="188">
        <f t="shared" si="6"/>
        <v>0</v>
      </c>
      <c r="BH111" s="188">
        <f t="shared" si="7"/>
        <v>0</v>
      </c>
      <c r="BI111" s="188">
        <f t="shared" si="8"/>
        <v>0</v>
      </c>
      <c r="BJ111" s="19" t="s">
        <v>87</v>
      </c>
      <c r="BK111" s="188">
        <f t="shared" si="9"/>
        <v>0</v>
      </c>
      <c r="BL111" s="19" t="s">
        <v>168</v>
      </c>
      <c r="BM111" s="187" t="s">
        <v>410</v>
      </c>
    </row>
    <row r="112" spans="1:65" s="2" customFormat="1" ht="16.5" customHeight="1">
      <c r="A112" s="37"/>
      <c r="B112" s="38"/>
      <c r="C112" s="227" t="s">
        <v>323</v>
      </c>
      <c r="D112" s="227" t="s">
        <v>178</v>
      </c>
      <c r="E112" s="228" t="s">
        <v>1966</v>
      </c>
      <c r="F112" s="229" t="s">
        <v>1967</v>
      </c>
      <c r="G112" s="230" t="s">
        <v>1931</v>
      </c>
      <c r="H112" s="231">
        <v>6</v>
      </c>
      <c r="I112" s="232"/>
      <c r="J112" s="233">
        <f t="shared" si="0"/>
        <v>0</v>
      </c>
      <c r="K112" s="229" t="s">
        <v>484</v>
      </c>
      <c r="L112" s="234"/>
      <c r="M112" s="235" t="s">
        <v>32</v>
      </c>
      <c r="N112" s="236"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181</v>
      </c>
      <c r="AT112" s="187" t="s">
        <v>178</v>
      </c>
      <c r="AU112" s="187" t="s">
        <v>89</v>
      </c>
      <c r="AY112" s="19" t="s">
        <v>160</v>
      </c>
      <c r="BE112" s="188">
        <f t="shared" si="4"/>
        <v>0</v>
      </c>
      <c r="BF112" s="188">
        <f t="shared" si="5"/>
        <v>0</v>
      </c>
      <c r="BG112" s="188">
        <f t="shared" si="6"/>
        <v>0</v>
      </c>
      <c r="BH112" s="188">
        <f t="shared" si="7"/>
        <v>0</v>
      </c>
      <c r="BI112" s="188">
        <f t="shared" si="8"/>
        <v>0</v>
      </c>
      <c r="BJ112" s="19" t="s">
        <v>87</v>
      </c>
      <c r="BK112" s="188">
        <f t="shared" si="9"/>
        <v>0</v>
      </c>
      <c r="BL112" s="19" t="s">
        <v>168</v>
      </c>
      <c r="BM112" s="187" t="s">
        <v>423</v>
      </c>
    </row>
    <row r="113" spans="1:65" s="2" customFormat="1" ht="16.5" customHeight="1">
      <c r="A113" s="37"/>
      <c r="B113" s="38"/>
      <c r="C113" s="227" t="s">
        <v>332</v>
      </c>
      <c r="D113" s="227" t="s">
        <v>178</v>
      </c>
      <c r="E113" s="228" t="s">
        <v>1968</v>
      </c>
      <c r="F113" s="229" t="s">
        <v>1969</v>
      </c>
      <c r="G113" s="230" t="s">
        <v>1931</v>
      </c>
      <c r="H113" s="231">
        <v>3</v>
      </c>
      <c r="I113" s="232"/>
      <c r="J113" s="233">
        <f t="shared" si="0"/>
        <v>0</v>
      </c>
      <c r="K113" s="229" t="s">
        <v>484</v>
      </c>
      <c r="L113" s="234"/>
      <c r="M113" s="235" t="s">
        <v>32</v>
      </c>
      <c r="N113" s="236" t="s">
        <v>50</v>
      </c>
      <c r="O113" s="67"/>
      <c r="P113" s="185">
        <f t="shared" si="1"/>
        <v>0</v>
      </c>
      <c r="Q113" s="185">
        <v>0</v>
      </c>
      <c r="R113" s="185">
        <f t="shared" si="2"/>
        <v>0</v>
      </c>
      <c r="S113" s="185">
        <v>0</v>
      </c>
      <c r="T113" s="186">
        <f t="shared" si="3"/>
        <v>0</v>
      </c>
      <c r="U113" s="37"/>
      <c r="V113" s="37"/>
      <c r="W113" s="37"/>
      <c r="X113" s="37"/>
      <c r="Y113" s="37"/>
      <c r="Z113" s="37"/>
      <c r="AA113" s="37"/>
      <c r="AB113" s="37"/>
      <c r="AC113" s="37"/>
      <c r="AD113" s="37"/>
      <c r="AE113" s="37"/>
      <c r="AR113" s="187" t="s">
        <v>181</v>
      </c>
      <c r="AT113" s="187" t="s">
        <v>178</v>
      </c>
      <c r="AU113" s="187" t="s">
        <v>89</v>
      </c>
      <c r="AY113" s="19" t="s">
        <v>160</v>
      </c>
      <c r="BE113" s="188">
        <f t="shared" si="4"/>
        <v>0</v>
      </c>
      <c r="BF113" s="188">
        <f t="shared" si="5"/>
        <v>0</v>
      </c>
      <c r="BG113" s="188">
        <f t="shared" si="6"/>
        <v>0</v>
      </c>
      <c r="BH113" s="188">
        <f t="shared" si="7"/>
        <v>0</v>
      </c>
      <c r="BI113" s="188">
        <f t="shared" si="8"/>
        <v>0</v>
      </c>
      <c r="BJ113" s="19" t="s">
        <v>87</v>
      </c>
      <c r="BK113" s="188">
        <f t="shared" si="9"/>
        <v>0</v>
      </c>
      <c r="BL113" s="19" t="s">
        <v>168</v>
      </c>
      <c r="BM113" s="187" t="s">
        <v>434</v>
      </c>
    </row>
    <row r="114" spans="1:65" s="2" customFormat="1" ht="24.2" customHeight="1">
      <c r="A114" s="37"/>
      <c r="B114" s="38"/>
      <c r="C114" s="176" t="s">
        <v>382</v>
      </c>
      <c r="D114" s="176" t="s">
        <v>163</v>
      </c>
      <c r="E114" s="177" t="s">
        <v>1970</v>
      </c>
      <c r="F114" s="178" t="s">
        <v>1971</v>
      </c>
      <c r="G114" s="179" t="s">
        <v>259</v>
      </c>
      <c r="H114" s="180">
        <v>3</v>
      </c>
      <c r="I114" s="181"/>
      <c r="J114" s="182">
        <f t="shared" si="0"/>
        <v>0</v>
      </c>
      <c r="K114" s="178" t="s">
        <v>167</v>
      </c>
      <c r="L114" s="42"/>
      <c r="M114" s="183" t="s">
        <v>32</v>
      </c>
      <c r="N114" s="184" t="s">
        <v>50</v>
      </c>
      <c r="O114" s="67"/>
      <c r="P114" s="185">
        <f t="shared" si="1"/>
        <v>0</v>
      </c>
      <c r="Q114" s="185">
        <v>0.00167</v>
      </c>
      <c r="R114" s="185">
        <f t="shared" si="2"/>
        <v>0.0050100000000000006</v>
      </c>
      <c r="S114" s="185">
        <v>0</v>
      </c>
      <c r="T114" s="186">
        <f t="shared" si="3"/>
        <v>0</v>
      </c>
      <c r="U114" s="37"/>
      <c r="V114" s="37"/>
      <c r="W114" s="37"/>
      <c r="X114" s="37"/>
      <c r="Y114" s="37"/>
      <c r="Z114" s="37"/>
      <c r="AA114" s="37"/>
      <c r="AB114" s="37"/>
      <c r="AC114" s="37"/>
      <c r="AD114" s="37"/>
      <c r="AE114" s="37"/>
      <c r="AR114" s="187" t="s">
        <v>308</v>
      </c>
      <c r="AT114" s="187" t="s">
        <v>163</v>
      </c>
      <c r="AU114" s="187" t="s">
        <v>89</v>
      </c>
      <c r="AY114" s="19" t="s">
        <v>160</v>
      </c>
      <c r="BE114" s="188">
        <f t="shared" si="4"/>
        <v>0</v>
      </c>
      <c r="BF114" s="188">
        <f t="shared" si="5"/>
        <v>0</v>
      </c>
      <c r="BG114" s="188">
        <f t="shared" si="6"/>
        <v>0</v>
      </c>
      <c r="BH114" s="188">
        <f t="shared" si="7"/>
        <v>0</v>
      </c>
      <c r="BI114" s="188">
        <f t="shared" si="8"/>
        <v>0</v>
      </c>
      <c r="BJ114" s="19" t="s">
        <v>87</v>
      </c>
      <c r="BK114" s="188">
        <f t="shared" si="9"/>
        <v>0</v>
      </c>
      <c r="BL114" s="19" t="s">
        <v>308</v>
      </c>
      <c r="BM114" s="187" t="s">
        <v>1972</v>
      </c>
    </row>
    <row r="115" spans="1:47" s="2" customFormat="1" ht="11.25">
      <c r="A115" s="37"/>
      <c r="B115" s="38"/>
      <c r="C115" s="39"/>
      <c r="D115" s="189" t="s">
        <v>170</v>
      </c>
      <c r="E115" s="39"/>
      <c r="F115" s="190" t="s">
        <v>1973</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1:65" s="2" customFormat="1" ht="24.2" customHeight="1">
      <c r="A116" s="37"/>
      <c r="B116" s="38"/>
      <c r="C116" s="176" t="s">
        <v>7</v>
      </c>
      <c r="D116" s="176" t="s">
        <v>163</v>
      </c>
      <c r="E116" s="177" t="s">
        <v>1974</v>
      </c>
      <c r="F116" s="178" t="s">
        <v>1975</v>
      </c>
      <c r="G116" s="179" t="s">
        <v>259</v>
      </c>
      <c r="H116" s="180">
        <v>99</v>
      </c>
      <c r="I116" s="181"/>
      <c r="J116" s="182">
        <f>ROUND(I116*H116,2)</f>
        <v>0</v>
      </c>
      <c r="K116" s="178" t="s">
        <v>167</v>
      </c>
      <c r="L116" s="42"/>
      <c r="M116" s="183" t="s">
        <v>32</v>
      </c>
      <c r="N116" s="184" t="s">
        <v>50</v>
      </c>
      <c r="O116" s="67"/>
      <c r="P116" s="185">
        <f>O116*H116</f>
        <v>0</v>
      </c>
      <c r="Q116" s="185">
        <v>0.00344</v>
      </c>
      <c r="R116" s="185">
        <f>Q116*H116</f>
        <v>0.34056</v>
      </c>
      <c r="S116" s="185">
        <v>0</v>
      </c>
      <c r="T116" s="186">
        <f>S116*H116</f>
        <v>0</v>
      </c>
      <c r="U116" s="37"/>
      <c r="V116" s="37"/>
      <c r="W116" s="37"/>
      <c r="X116" s="37"/>
      <c r="Y116" s="37"/>
      <c r="Z116" s="37"/>
      <c r="AA116" s="37"/>
      <c r="AB116" s="37"/>
      <c r="AC116" s="37"/>
      <c r="AD116" s="37"/>
      <c r="AE116" s="37"/>
      <c r="AR116" s="187" t="s">
        <v>308</v>
      </c>
      <c r="AT116" s="187" t="s">
        <v>163</v>
      </c>
      <c r="AU116" s="187" t="s">
        <v>89</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308</v>
      </c>
      <c r="BM116" s="187" t="s">
        <v>1976</v>
      </c>
    </row>
    <row r="117" spans="1:47" s="2" customFormat="1" ht="11.25">
      <c r="A117" s="37"/>
      <c r="B117" s="38"/>
      <c r="C117" s="39"/>
      <c r="D117" s="189" t="s">
        <v>170</v>
      </c>
      <c r="E117" s="39"/>
      <c r="F117" s="190" t="s">
        <v>1977</v>
      </c>
      <c r="G117" s="39"/>
      <c r="H117" s="39"/>
      <c r="I117" s="191"/>
      <c r="J117" s="39"/>
      <c r="K117" s="39"/>
      <c r="L117" s="42"/>
      <c r="M117" s="192"/>
      <c r="N117" s="193"/>
      <c r="O117" s="67"/>
      <c r="P117" s="67"/>
      <c r="Q117" s="67"/>
      <c r="R117" s="67"/>
      <c r="S117" s="67"/>
      <c r="T117" s="68"/>
      <c r="U117" s="37"/>
      <c r="V117" s="37"/>
      <c r="W117" s="37"/>
      <c r="X117" s="37"/>
      <c r="Y117" s="37"/>
      <c r="Z117" s="37"/>
      <c r="AA117" s="37"/>
      <c r="AB117" s="37"/>
      <c r="AC117" s="37"/>
      <c r="AD117" s="37"/>
      <c r="AE117" s="37"/>
      <c r="AT117" s="19" t="s">
        <v>170</v>
      </c>
      <c r="AU117" s="19" t="s">
        <v>89</v>
      </c>
    </row>
    <row r="118" spans="2:51" s="14" customFormat="1" ht="11.25">
      <c r="B118" s="205"/>
      <c r="C118" s="206"/>
      <c r="D118" s="196" t="s">
        <v>172</v>
      </c>
      <c r="E118" s="207" t="s">
        <v>32</v>
      </c>
      <c r="F118" s="208" t="s">
        <v>1978</v>
      </c>
      <c r="G118" s="206"/>
      <c r="H118" s="209">
        <v>30</v>
      </c>
      <c r="I118" s="210"/>
      <c r="J118" s="206"/>
      <c r="K118" s="206"/>
      <c r="L118" s="211"/>
      <c r="M118" s="212"/>
      <c r="N118" s="213"/>
      <c r="O118" s="213"/>
      <c r="P118" s="213"/>
      <c r="Q118" s="213"/>
      <c r="R118" s="213"/>
      <c r="S118" s="213"/>
      <c r="T118" s="214"/>
      <c r="AT118" s="215" t="s">
        <v>172</v>
      </c>
      <c r="AU118" s="215" t="s">
        <v>89</v>
      </c>
      <c r="AV118" s="14" t="s">
        <v>89</v>
      </c>
      <c r="AW118" s="14" t="s">
        <v>40</v>
      </c>
      <c r="AX118" s="14" t="s">
        <v>79</v>
      </c>
      <c r="AY118" s="215" t="s">
        <v>160</v>
      </c>
    </row>
    <row r="119" spans="2:51" s="14" customFormat="1" ht="11.25">
      <c r="B119" s="205"/>
      <c r="C119" s="206"/>
      <c r="D119" s="196" t="s">
        <v>172</v>
      </c>
      <c r="E119" s="207" t="s">
        <v>32</v>
      </c>
      <c r="F119" s="208" t="s">
        <v>1979</v>
      </c>
      <c r="G119" s="206"/>
      <c r="H119" s="209">
        <v>35.5</v>
      </c>
      <c r="I119" s="210"/>
      <c r="J119" s="206"/>
      <c r="K119" s="206"/>
      <c r="L119" s="211"/>
      <c r="M119" s="212"/>
      <c r="N119" s="213"/>
      <c r="O119" s="213"/>
      <c r="P119" s="213"/>
      <c r="Q119" s="213"/>
      <c r="R119" s="213"/>
      <c r="S119" s="213"/>
      <c r="T119" s="214"/>
      <c r="AT119" s="215" t="s">
        <v>172</v>
      </c>
      <c r="AU119" s="215" t="s">
        <v>89</v>
      </c>
      <c r="AV119" s="14" t="s">
        <v>89</v>
      </c>
      <c r="AW119" s="14" t="s">
        <v>40</v>
      </c>
      <c r="AX119" s="14" t="s">
        <v>79</v>
      </c>
      <c r="AY119" s="215" t="s">
        <v>160</v>
      </c>
    </row>
    <row r="120" spans="2:51" s="14" customFormat="1" ht="11.25">
      <c r="B120" s="205"/>
      <c r="C120" s="206"/>
      <c r="D120" s="196" t="s">
        <v>172</v>
      </c>
      <c r="E120" s="207" t="s">
        <v>32</v>
      </c>
      <c r="F120" s="208" t="s">
        <v>1980</v>
      </c>
      <c r="G120" s="206"/>
      <c r="H120" s="209">
        <v>33.5</v>
      </c>
      <c r="I120" s="210"/>
      <c r="J120" s="206"/>
      <c r="K120" s="206"/>
      <c r="L120" s="211"/>
      <c r="M120" s="212"/>
      <c r="N120" s="213"/>
      <c r="O120" s="213"/>
      <c r="P120" s="213"/>
      <c r="Q120" s="213"/>
      <c r="R120" s="213"/>
      <c r="S120" s="213"/>
      <c r="T120" s="214"/>
      <c r="AT120" s="215" t="s">
        <v>172</v>
      </c>
      <c r="AU120" s="215" t="s">
        <v>89</v>
      </c>
      <c r="AV120" s="14" t="s">
        <v>89</v>
      </c>
      <c r="AW120" s="14" t="s">
        <v>40</v>
      </c>
      <c r="AX120" s="14" t="s">
        <v>79</v>
      </c>
      <c r="AY120" s="215" t="s">
        <v>160</v>
      </c>
    </row>
    <row r="121" spans="2:51" s="15" customFormat="1" ht="11.25">
      <c r="B121" s="216"/>
      <c r="C121" s="217"/>
      <c r="D121" s="196" t="s">
        <v>172</v>
      </c>
      <c r="E121" s="218" t="s">
        <v>32</v>
      </c>
      <c r="F121" s="219" t="s">
        <v>177</v>
      </c>
      <c r="G121" s="217"/>
      <c r="H121" s="220">
        <v>99</v>
      </c>
      <c r="I121" s="221"/>
      <c r="J121" s="217"/>
      <c r="K121" s="217"/>
      <c r="L121" s="222"/>
      <c r="M121" s="223"/>
      <c r="N121" s="224"/>
      <c r="O121" s="224"/>
      <c r="P121" s="224"/>
      <c r="Q121" s="224"/>
      <c r="R121" s="224"/>
      <c r="S121" s="224"/>
      <c r="T121" s="225"/>
      <c r="AT121" s="226" t="s">
        <v>172</v>
      </c>
      <c r="AU121" s="226" t="s">
        <v>89</v>
      </c>
      <c r="AV121" s="15" t="s">
        <v>168</v>
      </c>
      <c r="AW121" s="15" t="s">
        <v>40</v>
      </c>
      <c r="AX121" s="15" t="s">
        <v>87</v>
      </c>
      <c r="AY121" s="226" t="s">
        <v>160</v>
      </c>
    </row>
    <row r="122" spans="1:65" s="2" customFormat="1" ht="16.5" customHeight="1">
      <c r="A122" s="37"/>
      <c r="B122" s="38"/>
      <c r="C122" s="227" t="s">
        <v>391</v>
      </c>
      <c r="D122" s="227" t="s">
        <v>178</v>
      </c>
      <c r="E122" s="228" t="s">
        <v>1981</v>
      </c>
      <c r="F122" s="229" t="s">
        <v>1982</v>
      </c>
      <c r="G122" s="230" t="s">
        <v>1931</v>
      </c>
      <c r="H122" s="231">
        <v>8</v>
      </c>
      <c r="I122" s="232"/>
      <c r="J122" s="233">
        <f aca="true" t="shared" si="10" ref="J122:J136">ROUND(I122*H122,2)</f>
        <v>0</v>
      </c>
      <c r="K122" s="229" t="s">
        <v>484</v>
      </c>
      <c r="L122" s="234"/>
      <c r="M122" s="235" t="s">
        <v>32</v>
      </c>
      <c r="N122" s="236" t="s">
        <v>50</v>
      </c>
      <c r="O122" s="67"/>
      <c r="P122" s="185">
        <f aca="true" t="shared" si="11" ref="P122:P136">O122*H122</f>
        <v>0</v>
      </c>
      <c r="Q122" s="185">
        <v>0</v>
      </c>
      <c r="R122" s="185">
        <f aca="true" t="shared" si="12" ref="R122:R136">Q122*H122</f>
        <v>0</v>
      </c>
      <c r="S122" s="185">
        <v>0</v>
      </c>
      <c r="T122" s="186">
        <f aca="true" t="shared" si="13" ref="T122:T136">S122*H122</f>
        <v>0</v>
      </c>
      <c r="U122" s="37"/>
      <c r="V122" s="37"/>
      <c r="W122" s="37"/>
      <c r="X122" s="37"/>
      <c r="Y122" s="37"/>
      <c r="Z122" s="37"/>
      <c r="AA122" s="37"/>
      <c r="AB122" s="37"/>
      <c r="AC122" s="37"/>
      <c r="AD122" s="37"/>
      <c r="AE122" s="37"/>
      <c r="AR122" s="187" t="s">
        <v>181</v>
      </c>
      <c r="AT122" s="187" t="s">
        <v>178</v>
      </c>
      <c r="AU122" s="187" t="s">
        <v>89</v>
      </c>
      <c r="AY122" s="19" t="s">
        <v>160</v>
      </c>
      <c r="BE122" s="188">
        <f aca="true" t="shared" si="14" ref="BE122:BE136">IF(N122="základní",J122,0)</f>
        <v>0</v>
      </c>
      <c r="BF122" s="188">
        <f aca="true" t="shared" si="15" ref="BF122:BF136">IF(N122="snížená",J122,0)</f>
        <v>0</v>
      </c>
      <c r="BG122" s="188">
        <f aca="true" t="shared" si="16" ref="BG122:BG136">IF(N122="zákl. přenesená",J122,0)</f>
        <v>0</v>
      </c>
      <c r="BH122" s="188">
        <f aca="true" t="shared" si="17" ref="BH122:BH136">IF(N122="sníž. přenesená",J122,0)</f>
        <v>0</v>
      </c>
      <c r="BI122" s="188">
        <f aca="true" t="shared" si="18" ref="BI122:BI136">IF(N122="nulová",J122,0)</f>
        <v>0</v>
      </c>
      <c r="BJ122" s="19" t="s">
        <v>87</v>
      </c>
      <c r="BK122" s="188">
        <f aca="true" t="shared" si="19" ref="BK122:BK136">ROUND(I122*H122,2)</f>
        <v>0</v>
      </c>
      <c r="BL122" s="19" t="s">
        <v>168</v>
      </c>
      <c r="BM122" s="187" t="s">
        <v>481</v>
      </c>
    </row>
    <row r="123" spans="1:65" s="2" customFormat="1" ht="16.5" customHeight="1">
      <c r="A123" s="37"/>
      <c r="B123" s="38"/>
      <c r="C123" s="227" t="s">
        <v>401</v>
      </c>
      <c r="D123" s="227" t="s">
        <v>178</v>
      </c>
      <c r="E123" s="228" t="s">
        <v>1983</v>
      </c>
      <c r="F123" s="229" t="s">
        <v>1984</v>
      </c>
      <c r="G123" s="230" t="s">
        <v>1931</v>
      </c>
      <c r="H123" s="231">
        <v>2</v>
      </c>
      <c r="I123" s="232"/>
      <c r="J123" s="233">
        <f t="shared" si="10"/>
        <v>0</v>
      </c>
      <c r="K123" s="229" t="s">
        <v>484</v>
      </c>
      <c r="L123" s="234"/>
      <c r="M123" s="235" t="s">
        <v>32</v>
      </c>
      <c r="N123" s="236" t="s">
        <v>50</v>
      </c>
      <c r="O123" s="67"/>
      <c r="P123" s="185">
        <f t="shared" si="11"/>
        <v>0</v>
      </c>
      <c r="Q123" s="185">
        <v>0</v>
      </c>
      <c r="R123" s="185">
        <f t="shared" si="12"/>
        <v>0</v>
      </c>
      <c r="S123" s="185">
        <v>0</v>
      </c>
      <c r="T123" s="186">
        <f t="shared" si="13"/>
        <v>0</v>
      </c>
      <c r="U123" s="37"/>
      <c r="V123" s="37"/>
      <c r="W123" s="37"/>
      <c r="X123" s="37"/>
      <c r="Y123" s="37"/>
      <c r="Z123" s="37"/>
      <c r="AA123" s="37"/>
      <c r="AB123" s="37"/>
      <c r="AC123" s="37"/>
      <c r="AD123" s="37"/>
      <c r="AE123" s="37"/>
      <c r="AR123" s="187" t="s">
        <v>181</v>
      </c>
      <c r="AT123" s="187" t="s">
        <v>178</v>
      </c>
      <c r="AU123" s="187" t="s">
        <v>89</v>
      </c>
      <c r="AY123" s="19" t="s">
        <v>160</v>
      </c>
      <c r="BE123" s="188">
        <f t="shared" si="14"/>
        <v>0</v>
      </c>
      <c r="BF123" s="188">
        <f t="shared" si="15"/>
        <v>0</v>
      </c>
      <c r="BG123" s="188">
        <f t="shared" si="16"/>
        <v>0</v>
      </c>
      <c r="BH123" s="188">
        <f t="shared" si="17"/>
        <v>0</v>
      </c>
      <c r="BI123" s="188">
        <f t="shared" si="18"/>
        <v>0</v>
      </c>
      <c r="BJ123" s="19" t="s">
        <v>87</v>
      </c>
      <c r="BK123" s="188">
        <f t="shared" si="19"/>
        <v>0</v>
      </c>
      <c r="BL123" s="19" t="s">
        <v>168</v>
      </c>
      <c r="BM123" s="187" t="s">
        <v>490</v>
      </c>
    </row>
    <row r="124" spans="1:65" s="2" customFormat="1" ht="16.5" customHeight="1">
      <c r="A124" s="37"/>
      <c r="B124" s="38"/>
      <c r="C124" s="227" t="s">
        <v>410</v>
      </c>
      <c r="D124" s="227" t="s">
        <v>178</v>
      </c>
      <c r="E124" s="228" t="s">
        <v>1985</v>
      </c>
      <c r="F124" s="229" t="s">
        <v>1986</v>
      </c>
      <c r="G124" s="230" t="s">
        <v>1931</v>
      </c>
      <c r="H124" s="231">
        <v>2</v>
      </c>
      <c r="I124" s="232"/>
      <c r="J124" s="233">
        <f t="shared" si="10"/>
        <v>0</v>
      </c>
      <c r="K124" s="229" t="s">
        <v>484</v>
      </c>
      <c r="L124" s="234"/>
      <c r="M124" s="235" t="s">
        <v>32</v>
      </c>
      <c r="N124" s="236" t="s">
        <v>50</v>
      </c>
      <c r="O124" s="67"/>
      <c r="P124" s="185">
        <f t="shared" si="11"/>
        <v>0</v>
      </c>
      <c r="Q124" s="185">
        <v>0</v>
      </c>
      <c r="R124" s="185">
        <f t="shared" si="12"/>
        <v>0</v>
      </c>
      <c r="S124" s="185">
        <v>0</v>
      </c>
      <c r="T124" s="186">
        <f t="shared" si="13"/>
        <v>0</v>
      </c>
      <c r="U124" s="37"/>
      <c r="V124" s="37"/>
      <c r="W124" s="37"/>
      <c r="X124" s="37"/>
      <c r="Y124" s="37"/>
      <c r="Z124" s="37"/>
      <c r="AA124" s="37"/>
      <c r="AB124" s="37"/>
      <c r="AC124" s="37"/>
      <c r="AD124" s="37"/>
      <c r="AE124" s="37"/>
      <c r="AR124" s="187" t="s">
        <v>181</v>
      </c>
      <c r="AT124" s="187" t="s">
        <v>178</v>
      </c>
      <c r="AU124" s="187" t="s">
        <v>89</v>
      </c>
      <c r="AY124" s="19" t="s">
        <v>160</v>
      </c>
      <c r="BE124" s="188">
        <f t="shared" si="14"/>
        <v>0</v>
      </c>
      <c r="BF124" s="188">
        <f t="shared" si="15"/>
        <v>0</v>
      </c>
      <c r="BG124" s="188">
        <f t="shared" si="16"/>
        <v>0</v>
      </c>
      <c r="BH124" s="188">
        <f t="shared" si="17"/>
        <v>0</v>
      </c>
      <c r="BI124" s="188">
        <f t="shared" si="18"/>
        <v>0</v>
      </c>
      <c r="BJ124" s="19" t="s">
        <v>87</v>
      </c>
      <c r="BK124" s="188">
        <f t="shared" si="19"/>
        <v>0</v>
      </c>
      <c r="BL124" s="19" t="s">
        <v>168</v>
      </c>
      <c r="BM124" s="187" t="s">
        <v>498</v>
      </c>
    </row>
    <row r="125" spans="1:65" s="2" customFormat="1" ht="16.5" customHeight="1">
      <c r="A125" s="37"/>
      <c r="B125" s="38"/>
      <c r="C125" s="227" t="s">
        <v>415</v>
      </c>
      <c r="D125" s="227" t="s">
        <v>178</v>
      </c>
      <c r="E125" s="228" t="s">
        <v>1987</v>
      </c>
      <c r="F125" s="229" t="s">
        <v>1988</v>
      </c>
      <c r="G125" s="230" t="s">
        <v>1931</v>
      </c>
      <c r="H125" s="231">
        <v>6</v>
      </c>
      <c r="I125" s="232"/>
      <c r="J125" s="233">
        <f t="shared" si="10"/>
        <v>0</v>
      </c>
      <c r="K125" s="229" t="s">
        <v>484</v>
      </c>
      <c r="L125" s="234"/>
      <c r="M125" s="235" t="s">
        <v>32</v>
      </c>
      <c r="N125" s="236" t="s">
        <v>50</v>
      </c>
      <c r="O125" s="67"/>
      <c r="P125" s="185">
        <f t="shared" si="11"/>
        <v>0</v>
      </c>
      <c r="Q125" s="185">
        <v>0</v>
      </c>
      <c r="R125" s="185">
        <f t="shared" si="12"/>
        <v>0</v>
      </c>
      <c r="S125" s="185">
        <v>0</v>
      </c>
      <c r="T125" s="186">
        <f t="shared" si="13"/>
        <v>0</v>
      </c>
      <c r="U125" s="37"/>
      <c r="V125" s="37"/>
      <c r="W125" s="37"/>
      <c r="X125" s="37"/>
      <c r="Y125" s="37"/>
      <c r="Z125" s="37"/>
      <c r="AA125" s="37"/>
      <c r="AB125" s="37"/>
      <c r="AC125" s="37"/>
      <c r="AD125" s="37"/>
      <c r="AE125" s="37"/>
      <c r="AR125" s="187" t="s">
        <v>181</v>
      </c>
      <c r="AT125" s="187" t="s">
        <v>178</v>
      </c>
      <c r="AU125" s="187" t="s">
        <v>89</v>
      </c>
      <c r="AY125" s="19" t="s">
        <v>160</v>
      </c>
      <c r="BE125" s="188">
        <f t="shared" si="14"/>
        <v>0</v>
      </c>
      <c r="BF125" s="188">
        <f t="shared" si="15"/>
        <v>0</v>
      </c>
      <c r="BG125" s="188">
        <f t="shared" si="16"/>
        <v>0</v>
      </c>
      <c r="BH125" s="188">
        <f t="shared" si="17"/>
        <v>0</v>
      </c>
      <c r="BI125" s="188">
        <f t="shared" si="18"/>
        <v>0</v>
      </c>
      <c r="BJ125" s="19" t="s">
        <v>87</v>
      </c>
      <c r="BK125" s="188">
        <f t="shared" si="19"/>
        <v>0</v>
      </c>
      <c r="BL125" s="19" t="s">
        <v>168</v>
      </c>
      <c r="BM125" s="187" t="s">
        <v>515</v>
      </c>
    </row>
    <row r="126" spans="1:65" s="2" customFormat="1" ht="16.5" customHeight="1">
      <c r="A126" s="37"/>
      <c r="B126" s="38"/>
      <c r="C126" s="227" t="s">
        <v>423</v>
      </c>
      <c r="D126" s="227" t="s">
        <v>178</v>
      </c>
      <c r="E126" s="228" t="s">
        <v>1989</v>
      </c>
      <c r="F126" s="229" t="s">
        <v>1990</v>
      </c>
      <c r="G126" s="230" t="s">
        <v>1931</v>
      </c>
      <c r="H126" s="231">
        <v>1</v>
      </c>
      <c r="I126" s="232"/>
      <c r="J126" s="233">
        <f t="shared" si="10"/>
        <v>0</v>
      </c>
      <c r="K126" s="229" t="s">
        <v>484</v>
      </c>
      <c r="L126" s="234"/>
      <c r="M126" s="235" t="s">
        <v>32</v>
      </c>
      <c r="N126" s="236" t="s">
        <v>50</v>
      </c>
      <c r="O126" s="67"/>
      <c r="P126" s="185">
        <f t="shared" si="11"/>
        <v>0</v>
      </c>
      <c r="Q126" s="185">
        <v>0</v>
      </c>
      <c r="R126" s="185">
        <f t="shared" si="12"/>
        <v>0</v>
      </c>
      <c r="S126" s="185">
        <v>0</v>
      </c>
      <c r="T126" s="186">
        <f t="shared" si="13"/>
        <v>0</v>
      </c>
      <c r="U126" s="37"/>
      <c r="V126" s="37"/>
      <c r="W126" s="37"/>
      <c r="X126" s="37"/>
      <c r="Y126" s="37"/>
      <c r="Z126" s="37"/>
      <c r="AA126" s="37"/>
      <c r="AB126" s="37"/>
      <c r="AC126" s="37"/>
      <c r="AD126" s="37"/>
      <c r="AE126" s="37"/>
      <c r="AR126" s="187" t="s">
        <v>181</v>
      </c>
      <c r="AT126" s="187" t="s">
        <v>178</v>
      </c>
      <c r="AU126" s="187" t="s">
        <v>89</v>
      </c>
      <c r="AY126" s="19" t="s">
        <v>160</v>
      </c>
      <c r="BE126" s="188">
        <f t="shared" si="14"/>
        <v>0</v>
      </c>
      <c r="BF126" s="188">
        <f t="shared" si="15"/>
        <v>0</v>
      </c>
      <c r="BG126" s="188">
        <f t="shared" si="16"/>
        <v>0</v>
      </c>
      <c r="BH126" s="188">
        <f t="shared" si="17"/>
        <v>0</v>
      </c>
      <c r="BI126" s="188">
        <f t="shared" si="18"/>
        <v>0</v>
      </c>
      <c r="BJ126" s="19" t="s">
        <v>87</v>
      </c>
      <c r="BK126" s="188">
        <f t="shared" si="19"/>
        <v>0</v>
      </c>
      <c r="BL126" s="19" t="s">
        <v>168</v>
      </c>
      <c r="BM126" s="187" t="s">
        <v>526</v>
      </c>
    </row>
    <row r="127" spans="1:65" s="2" customFormat="1" ht="16.5" customHeight="1">
      <c r="A127" s="37"/>
      <c r="B127" s="38"/>
      <c r="C127" s="227" t="s">
        <v>427</v>
      </c>
      <c r="D127" s="227" t="s">
        <v>178</v>
      </c>
      <c r="E127" s="228" t="s">
        <v>1991</v>
      </c>
      <c r="F127" s="229" t="s">
        <v>1992</v>
      </c>
      <c r="G127" s="230" t="s">
        <v>1931</v>
      </c>
      <c r="H127" s="231">
        <v>2</v>
      </c>
      <c r="I127" s="232"/>
      <c r="J127" s="233">
        <f t="shared" si="10"/>
        <v>0</v>
      </c>
      <c r="K127" s="229" t="s">
        <v>484</v>
      </c>
      <c r="L127" s="234"/>
      <c r="M127" s="235" t="s">
        <v>32</v>
      </c>
      <c r="N127" s="236" t="s">
        <v>50</v>
      </c>
      <c r="O127" s="67"/>
      <c r="P127" s="185">
        <f t="shared" si="11"/>
        <v>0</v>
      </c>
      <c r="Q127" s="185">
        <v>0</v>
      </c>
      <c r="R127" s="185">
        <f t="shared" si="12"/>
        <v>0</v>
      </c>
      <c r="S127" s="185">
        <v>0</v>
      </c>
      <c r="T127" s="186">
        <f t="shared" si="13"/>
        <v>0</v>
      </c>
      <c r="U127" s="37"/>
      <c r="V127" s="37"/>
      <c r="W127" s="37"/>
      <c r="X127" s="37"/>
      <c r="Y127" s="37"/>
      <c r="Z127" s="37"/>
      <c r="AA127" s="37"/>
      <c r="AB127" s="37"/>
      <c r="AC127" s="37"/>
      <c r="AD127" s="37"/>
      <c r="AE127" s="37"/>
      <c r="AR127" s="187" t="s">
        <v>181</v>
      </c>
      <c r="AT127" s="187" t="s">
        <v>178</v>
      </c>
      <c r="AU127" s="187" t="s">
        <v>89</v>
      </c>
      <c r="AY127" s="19" t="s">
        <v>160</v>
      </c>
      <c r="BE127" s="188">
        <f t="shared" si="14"/>
        <v>0</v>
      </c>
      <c r="BF127" s="188">
        <f t="shared" si="15"/>
        <v>0</v>
      </c>
      <c r="BG127" s="188">
        <f t="shared" si="16"/>
        <v>0</v>
      </c>
      <c r="BH127" s="188">
        <f t="shared" si="17"/>
        <v>0</v>
      </c>
      <c r="BI127" s="188">
        <f t="shared" si="18"/>
        <v>0</v>
      </c>
      <c r="BJ127" s="19" t="s">
        <v>87</v>
      </c>
      <c r="BK127" s="188">
        <f t="shared" si="19"/>
        <v>0</v>
      </c>
      <c r="BL127" s="19" t="s">
        <v>168</v>
      </c>
      <c r="BM127" s="187" t="s">
        <v>547</v>
      </c>
    </row>
    <row r="128" spans="1:65" s="2" customFormat="1" ht="16.5" customHeight="1">
      <c r="A128" s="37"/>
      <c r="B128" s="38"/>
      <c r="C128" s="227" t="s">
        <v>434</v>
      </c>
      <c r="D128" s="227" t="s">
        <v>178</v>
      </c>
      <c r="E128" s="228" t="s">
        <v>1993</v>
      </c>
      <c r="F128" s="229" t="s">
        <v>1994</v>
      </c>
      <c r="G128" s="230" t="s">
        <v>1931</v>
      </c>
      <c r="H128" s="231">
        <v>2</v>
      </c>
      <c r="I128" s="232"/>
      <c r="J128" s="233">
        <f t="shared" si="10"/>
        <v>0</v>
      </c>
      <c r="K128" s="229" t="s">
        <v>484</v>
      </c>
      <c r="L128" s="234"/>
      <c r="M128" s="235" t="s">
        <v>32</v>
      </c>
      <c r="N128" s="236" t="s">
        <v>50</v>
      </c>
      <c r="O128" s="67"/>
      <c r="P128" s="185">
        <f t="shared" si="11"/>
        <v>0</v>
      </c>
      <c r="Q128" s="185">
        <v>0</v>
      </c>
      <c r="R128" s="185">
        <f t="shared" si="12"/>
        <v>0</v>
      </c>
      <c r="S128" s="185">
        <v>0</v>
      </c>
      <c r="T128" s="186">
        <f t="shared" si="13"/>
        <v>0</v>
      </c>
      <c r="U128" s="37"/>
      <c r="V128" s="37"/>
      <c r="W128" s="37"/>
      <c r="X128" s="37"/>
      <c r="Y128" s="37"/>
      <c r="Z128" s="37"/>
      <c r="AA128" s="37"/>
      <c r="AB128" s="37"/>
      <c r="AC128" s="37"/>
      <c r="AD128" s="37"/>
      <c r="AE128" s="37"/>
      <c r="AR128" s="187" t="s">
        <v>181</v>
      </c>
      <c r="AT128" s="187" t="s">
        <v>178</v>
      </c>
      <c r="AU128" s="187" t="s">
        <v>89</v>
      </c>
      <c r="AY128" s="19" t="s">
        <v>160</v>
      </c>
      <c r="BE128" s="188">
        <f t="shared" si="14"/>
        <v>0</v>
      </c>
      <c r="BF128" s="188">
        <f t="shared" si="15"/>
        <v>0</v>
      </c>
      <c r="BG128" s="188">
        <f t="shared" si="16"/>
        <v>0</v>
      </c>
      <c r="BH128" s="188">
        <f t="shared" si="17"/>
        <v>0</v>
      </c>
      <c r="BI128" s="188">
        <f t="shared" si="18"/>
        <v>0</v>
      </c>
      <c r="BJ128" s="19" t="s">
        <v>87</v>
      </c>
      <c r="BK128" s="188">
        <f t="shared" si="19"/>
        <v>0</v>
      </c>
      <c r="BL128" s="19" t="s">
        <v>168</v>
      </c>
      <c r="BM128" s="187" t="s">
        <v>564</v>
      </c>
    </row>
    <row r="129" spans="1:65" s="2" customFormat="1" ht="16.5" customHeight="1">
      <c r="A129" s="37"/>
      <c r="B129" s="38"/>
      <c r="C129" s="227" t="s">
        <v>444</v>
      </c>
      <c r="D129" s="227" t="s">
        <v>178</v>
      </c>
      <c r="E129" s="228" t="s">
        <v>1995</v>
      </c>
      <c r="F129" s="229" t="s">
        <v>1996</v>
      </c>
      <c r="G129" s="230" t="s">
        <v>1931</v>
      </c>
      <c r="H129" s="231">
        <v>1</v>
      </c>
      <c r="I129" s="232"/>
      <c r="J129" s="233">
        <f t="shared" si="10"/>
        <v>0</v>
      </c>
      <c r="K129" s="229" t="s">
        <v>484</v>
      </c>
      <c r="L129" s="234"/>
      <c r="M129" s="235" t="s">
        <v>32</v>
      </c>
      <c r="N129" s="236" t="s">
        <v>50</v>
      </c>
      <c r="O129" s="67"/>
      <c r="P129" s="185">
        <f t="shared" si="11"/>
        <v>0</v>
      </c>
      <c r="Q129" s="185">
        <v>0</v>
      </c>
      <c r="R129" s="185">
        <f t="shared" si="12"/>
        <v>0</v>
      </c>
      <c r="S129" s="185">
        <v>0</v>
      </c>
      <c r="T129" s="186">
        <f t="shared" si="13"/>
        <v>0</v>
      </c>
      <c r="U129" s="37"/>
      <c r="V129" s="37"/>
      <c r="W129" s="37"/>
      <c r="X129" s="37"/>
      <c r="Y129" s="37"/>
      <c r="Z129" s="37"/>
      <c r="AA129" s="37"/>
      <c r="AB129" s="37"/>
      <c r="AC129" s="37"/>
      <c r="AD129" s="37"/>
      <c r="AE129" s="37"/>
      <c r="AR129" s="187" t="s">
        <v>181</v>
      </c>
      <c r="AT129" s="187" t="s">
        <v>178</v>
      </c>
      <c r="AU129" s="187" t="s">
        <v>89</v>
      </c>
      <c r="AY129" s="19" t="s">
        <v>160</v>
      </c>
      <c r="BE129" s="188">
        <f t="shared" si="14"/>
        <v>0</v>
      </c>
      <c r="BF129" s="188">
        <f t="shared" si="15"/>
        <v>0</v>
      </c>
      <c r="BG129" s="188">
        <f t="shared" si="16"/>
        <v>0</v>
      </c>
      <c r="BH129" s="188">
        <f t="shared" si="17"/>
        <v>0</v>
      </c>
      <c r="BI129" s="188">
        <f t="shared" si="18"/>
        <v>0</v>
      </c>
      <c r="BJ129" s="19" t="s">
        <v>87</v>
      </c>
      <c r="BK129" s="188">
        <f t="shared" si="19"/>
        <v>0</v>
      </c>
      <c r="BL129" s="19" t="s">
        <v>168</v>
      </c>
      <c r="BM129" s="187" t="s">
        <v>577</v>
      </c>
    </row>
    <row r="130" spans="1:65" s="2" customFormat="1" ht="16.5" customHeight="1">
      <c r="A130" s="37"/>
      <c r="B130" s="38"/>
      <c r="C130" s="227" t="s">
        <v>454</v>
      </c>
      <c r="D130" s="227" t="s">
        <v>178</v>
      </c>
      <c r="E130" s="228" t="s">
        <v>1997</v>
      </c>
      <c r="F130" s="229" t="s">
        <v>1998</v>
      </c>
      <c r="G130" s="230" t="s">
        <v>1931</v>
      </c>
      <c r="H130" s="231">
        <v>1</v>
      </c>
      <c r="I130" s="232"/>
      <c r="J130" s="233">
        <f t="shared" si="10"/>
        <v>0</v>
      </c>
      <c r="K130" s="229" t="s">
        <v>484</v>
      </c>
      <c r="L130" s="234"/>
      <c r="M130" s="235" t="s">
        <v>32</v>
      </c>
      <c r="N130" s="236" t="s">
        <v>50</v>
      </c>
      <c r="O130" s="67"/>
      <c r="P130" s="185">
        <f t="shared" si="11"/>
        <v>0</v>
      </c>
      <c r="Q130" s="185">
        <v>0</v>
      </c>
      <c r="R130" s="185">
        <f t="shared" si="12"/>
        <v>0</v>
      </c>
      <c r="S130" s="185">
        <v>0</v>
      </c>
      <c r="T130" s="186">
        <f t="shared" si="13"/>
        <v>0</v>
      </c>
      <c r="U130" s="37"/>
      <c r="V130" s="37"/>
      <c r="W130" s="37"/>
      <c r="X130" s="37"/>
      <c r="Y130" s="37"/>
      <c r="Z130" s="37"/>
      <c r="AA130" s="37"/>
      <c r="AB130" s="37"/>
      <c r="AC130" s="37"/>
      <c r="AD130" s="37"/>
      <c r="AE130" s="37"/>
      <c r="AR130" s="187" t="s">
        <v>181</v>
      </c>
      <c r="AT130" s="187" t="s">
        <v>178</v>
      </c>
      <c r="AU130" s="187" t="s">
        <v>89</v>
      </c>
      <c r="AY130" s="19" t="s">
        <v>160</v>
      </c>
      <c r="BE130" s="188">
        <f t="shared" si="14"/>
        <v>0</v>
      </c>
      <c r="BF130" s="188">
        <f t="shared" si="15"/>
        <v>0</v>
      </c>
      <c r="BG130" s="188">
        <f t="shared" si="16"/>
        <v>0</v>
      </c>
      <c r="BH130" s="188">
        <f t="shared" si="17"/>
        <v>0</v>
      </c>
      <c r="BI130" s="188">
        <f t="shared" si="18"/>
        <v>0</v>
      </c>
      <c r="BJ130" s="19" t="s">
        <v>87</v>
      </c>
      <c r="BK130" s="188">
        <f t="shared" si="19"/>
        <v>0</v>
      </c>
      <c r="BL130" s="19" t="s">
        <v>168</v>
      </c>
      <c r="BM130" s="187" t="s">
        <v>591</v>
      </c>
    </row>
    <row r="131" spans="1:65" s="2" customFormat="1" ht="16.5" customHeight="1">
      <c r="A131" s="37"/>
      <c r="B131" s="38"/>
      <c r="C131" s="227" t="s">
        <v>461</v>
      </c>
      <c r="D131" s="227" t="s">
        <v>178</v>
      </c>
      <c r="E131" s="228" t="s">
        <v>1999</v>
      </c>
      <c r="F131" s="229" t="s">
        <v>2000</v>
      </c>
      <c r="G131" s="230" t="s">
        <v>1931</v>
      </c>
      <c r="H131" s="231">
        <v>1</v>
      </c>
      <c r="I131" s="232"/>
      <c r="J131" s="233">
        <f t="shared" si="10"/>
        <v>0</v>
      </c>
      <c r="K131" s="229" t="s">
        <v>484</v>
      </c>
      <c r="L131" s="234"/>
      <c r="M131" s="235" t="s">
        <v>32</v>
      </c>
      <c r="N131" s="236" t="s">
        <v>50</v>
      </c>
      <c r="O131" s="67"/>
      <c r="P131" s="185">
        <f t="shared" si="11"/>
        <v>0</v>
      </c>
      <c r="Q131" s="185">
        <v>0</v>
      </c>
      <c r="R131" s="185">
        <f t="shared" si="12"/>
        <v>0</v>
      </c>
      <c r="S131" s="185">
        <v>0</v>
      </c>
      <c r="T131" s="186">
        <f t="shared" si="13"/>
        <v>0</v>
      </c>
      <c r="U131" s="37"/>
      <c r="V131" s="37"/>
      <c r="W131" s="37"/>
      <c r="X131" s="37"/>
      <c r="Y131" s="37"/>
      <c r="Z131" s="37"/>
      <c r="AA131" s="37"/>
      <c r="AB131" s="37"/>
      <c r="AC131" s="37"/>
      <c r="AD131" s="37"/>
      <c r="AE131" s="37"/>
      <c r="AR131" s="187" t="s">
        <v>181</v>
      </c>
      <c r="AT131" s="187" t="s">
        <v>178</v>
      </c>
      <c r="AU131" s="187" t="s">
        <v>89</v>
      </c>
      <c r="AY131" s="19" t="s">
        <v>160</v>
      </c>
      <c r="BE131" s="188">
        <f t="shared" si="14"/>
        <v>0</v>
      </c>
      <c r="BF131" s="188">
        <f t="shared" si="15"/>
        <v>0</v>
      </c>
      <c r="BG131" s="188">
        <f t="shared" si="16"/>
        <v>0</v>
      </c>
      <c r="BH131" s="188">
        <f t="shared" si="17"/>
        <v>0</v>
      </c>
      <c r="BI131" s="188">
        <f t="shared" si="18"/>
        <v>0</v>
      </c>
      <c r="BJ131" s="19" t="s">
        <v>87</v>
      </c>
      <c r="BK131" s="188">
        <f t="shared" si="19"/>
        <v>0</v>
      </c>
      <c r="BL131" s="19" t="s">
        <v>168</v>
      </c>
      <c r="BM131" s="187" t="s">
        <v>601</v>
      </c>
    </row>
    <row r="132" spans="1:65" s="2" customFormat="1" ht="16.5" customHeight="1">
      <c r="A132" s="37"/>
      <c r="B132" s="38"/>
      <c r="C132" s="227" t="s">
        <v>467</v>
      </c>
      <c r="D132" s="227" t="s">
        <v>178</v>
      </c>
      <c r="E132" s="228" t="s">
        <v>2001</v>
      </c>
      <c r="F132" s="229" t="s">
        <v>2002</v>
      </c>
      <c r="G132" s="230" t="s">
        <v>1931</v>
      </c>
      <c r="H132" s="231">
        <v>1</v>
      </c>
      <c r="I132" s="232"/>
      <c r="J132" s="233">
        <f t="shared" si="10"/>
        <v>0</v>
      </c>
      <c r="K132" s="229" t="s">
        <v>484</v>
      </c>
      <c r="L132" s="234"/>
      <c r="M132" s="235" t="s">
        <v>32</v>
      </c>
      <c r="N132" s="236" t="s">
        <v>50</v>
      </c>
      <c r="O132" s="67"/>
      <c r="P132" s="185">
        <f t="shared" si="11"/>
        <v>0</v>
      </c>
      <c r="Q132" s="185">
        <v>0</v>
      </c>
      <c r="R132" s="185">
        <f t="shared" si="12"/>
        <v>0</v>
      </c>
      <c r="S132" s="185">
        <v>0</v>
      </c>
      <c r="T132" s="186">
        <f t="shared" si="13"/>
        <v>0</v>
      </c>
      <c r="U132" s="37"/>
      <c r="V132" s="37"/>
      <c r="W132" s="37"/>
      <c r="X132" s="37"/>
      <c r="Y132" s="37"/>
      <c r="Z132" s="37"/>
      <c r="AA132" s="37"/>
      <c r="AB132" s="37"/>
      <c r="AC132" s="37"/>
      <c r="AD132" s="37"/>
      <c r="AE132" s="37"/>
      <c r="AR132" s="187" t="s">
        <v>181</v>
      </c>
      <c r="AT132" s="187" t="s">
        <v>178</v>
      </c>
      <c r="AU132" s="187" t="s">
        <v>89</v>
      </c>
      <c r="AY132" s="19" t="s">
        <v>160</v>
      </c>
      <c r="BE132" s="188">
        <f t="shared" si="14"/>
        <v>0</v>
      </c>
      <c r="BF132" s="188">
        <f t="shared" si="15"/>
        <v>0</v>
      </c>
      <c r="BG132" s="188">
        <f t="shared" si="16"/>
        <v>0</v>
      </c>
      <c r="BH132" s="188">
        <f t="shared" si="17"/>
        <v>0</v>
      </c>
      <c r="BI132" s="188">
        <f t="shared" si="18"/>
        <v>0</v>
      </c>
      <c r="BJ132" s="19" t="s">
        <v>87</v>
      </c>
      <c r="BK132" s="188">
        <f t="shared" si="19"/>
        <v>0</v>
      </c>
      <c r="BL132" s="19" t="s">
        <v>168</v>
      </c>
      <c r="BM132" s="187" t="s">
        <v>617</v>
      </c>
    </row>
    <row r="133" spans="1:65" s="2" customFormat="1" ht="16.5" customHeight="1">
      <c r="A133" s="37"/>
      <c r="B133" s="38"/>
      <c r="C133" s="227" t="s">
        <v>474</v>
      </c>
      <c r="D133" s="227" t="s">
        <v>178</v>
      </c>
      <c r="E133" s="228" t="s">
        <v>2003</v>
      </c>
      <c r="F133" s="229" t="s">
        <v>2004</v>
      </c>
      <c r="G133" s="230" t="s">
        <v>1931</v>
      </c>
      <c r="H133" s="231">
        <v>1</v>
      </c>
      <c r="I133" s="232"/>
      <c r="J133" s="233">
        <f t="shared" si="10"/>
        <v>0</v>
      </c>
      <c r="K133" s="229" t="s">
        <v>484</v>
      </c>
      <c r="L133" s="234"/>
      <c r="M133" s="235" t="s">
        <v>32</v>
      </c>
      <c r="N133" s="236" t="s">
        <v>50</v>
      </c>
      <c r="O133" s="67"/>
      <c r="P133" s="185">
        <f t="shared" si="11"/>
        <v>0</v>
      </c>
      <c r="Q133" s="185">
        <v>0</v>
      </c>
      <c r="R133" s="185">
        <f t="shared" si="12"/>
        <v>0</v>
      </c>
      <c r="S133" s="185">
        <v>0</v>
      </c>
      <c r="T133" s="186">
        <f t="shared" si="13"/>
        <v>0</v>
      </c>
      <c r="U133" s="37"/>
      <c r="V133" s="37"/>
      <c r="W133" s="37"/>
      <c r="X133" s="37"/>
      <c r="Y133" s="37"/>
      <c r="Z133" s="37"/>
      <c r="AA133" s="37"/>
      <c r="AB133" s="37"/>
      <c r="AC133" s="37"/>
      <c r="AD133" s="37"/>
      <c r="AE133" s="37"/>
      <c r="AR133" s="187" t="s">
        <v>181</v>
      </c>
      <c r="AT133" s="187" t="s">
        <v>178</v>
      </c>
      <c r="AU133" s="187" t="s">
        <v>89</v>
      </c>
      <c r="AY133" s="19" t="s">
        <v>160</v>
      </c>
      <c r="BE133" s="188">
        <f t="shared" si="14"/>
        <v>0</v>
      </c>
      <c r="BF133" s="188">
        <f t="shared" si="15"/>
        <v>0</v>
      </c>
      <c r="BG133" s="188">
        <f t="shared" si="16"/>
        <v>0</v>
      </c>
      <c r="BH133" s="188">
        <f t="shared" si="17"/>
        <v>0</v>
      </c>
      <c r="BI133" s="188">
        <f t="shared" si="18"/>
        <v>0</v>
      </c>
      <c r="BJ133" s="19" t="s">
        <v>87</v>
      </c>
      <c r="BK133" s="188">
        <f t="shared" si="19"/>
        <v>0</v>
      </c>
      <c r="BL133" s="19" t="s">
        <v>168</v>
      </c>
      <c r="BM133" s="187" t="s">
        <v>645</v>
      </c>
    </row>
    <row r="134" spans="1:65" s="2" customFormat="1" ht="16.5" customHeight="1">
      <c r="A134" s="37"/>
      <c r="B134" s="38"/>
      <c r="C134" s="227" t="s">
        <v>481</v>
      </c>
      <c r="D134" s="227" t="s">
        <v>178</v>
      </c>
      <c r="E134" s="228" t="s">
        <v>2005</v>
      </c>
      <c r="F134" s="229" t="s">
        <v>2006</v>
      </c>
      <c r="G134" s="230" t="s">
        <v>1931</v>
      </c>
      <c r="H134" s="231">
        <v>5</v>
      </c>
      <c r="I134" s="232"/>
      <c r="J134" s="233">
        <f t="shared" si="10"/>
        <v>0</v>
      </c>
      <c r="K134" s="229" t="s">
        <v>484</v>
      </c>
      <c r="L134" s="234"/>
      <c r="M134" s="235" t="s">
        <v>32</v>
      </c>
      <c r="N134" s="236" t="s">
        <v>50</v>
      </c>
      <c r="O134" s="67"/>
      <c r="P134" s="185">
        <f t="shared" si="11"/>
        <v>0</v>
      </c>
      <c r="Q134" s="185">
        <v>0</v>
      </c>
      <c r="R134" s="185">
        <f t="shared" si="12"/>
        <v>0</v>
      </c>
      <c r="S134" s="185">
        <v>0</v>
      </c>
      <c r="T134" s="186">
        <f t="shared" si="13"/>
        <v>0</v>
      </c>
      <c r="U134" s="37"/>
      <c r="V134" s="37"/>
      <c r="W134" s="37"/>
      <c r="X134" s="37"/>
      <c r="Y134" s="37"/>
      <c r="Z134" s="37"/>
      <c r="AA134" s="37"/>
      <c r="AB134" s="37"/>
      <c r="AC134" s="37"/>
      <c r="AD134" s="37"/>
      <c r="AE134" s="37"/>
      <c r="AR134" s="187" t="s">
        <v>181</v>
      </c>
      <c r="AT134" s="187" t="s">
        <v>178</v>
      </c>
      <c r="AU134" s="187" t="s">
        <v>89</v>
      </c>
      <c r="AY134" s="19" t="s">
        <v>160</v>
      </c>
      <c r="BE134" s="188">
        <f t="shared" si="14"/>
        <v>0</v>
      </c>
      <c r="BF134" s="188">
        <f t="shared" si="15"/>
        <v>0</v>
      </c>
      <c r="BG134" s="188">
        <f t="shared" si="16"/>
        <v>0</v>
      </c>
      <c r="BH134" s="188">
        <f t="shared" si="17"/>
        <v>0</v>
      </c>
      <c r="BI134" s="188">
        <f t="shared" si="18"/>
        <v>0</v>
      </c>
      <c r="BJ134" s="19" t="s">
        <v>87</v>
      </c>
      <c r="BK134" s="188">
        <f t="shared" si="19"/>
        <v>0</v>
      </c>
      <c r="BL134" s="19" t="s">
        <v>168</v>
      </c>
      <c r="BM134" s="187" t="s">
        <v>657</v>
      </c>
    </row>
    <row r="135" spans="1:65" s="2" customFormat="1" ht="16.5" customHeight="1">
      <c r="A135" s="37"/>
      <c r="B135" s="38"/>
      <c r="C135" s="227" t="s">
        <v>486</v>
      </c>
      <c r="D135" s="227" t="s">
        <v>178</v>
      </c>
      <c r="E135" s="228" t="s">
        <v>2007</v>
      </c>
      <c r="F135" s="229" t="s">
        <v>2008</v>
      </c>
      <c r="G135" s="230" t="s">
        <v>1931</v>
      </c>
      <c r="H135" s="231">
        <v>1</v>
      </c>
      <c r="I135" s="232"/>
      <c r="J135" s="233">
        <f t="shared" si="10"/>
        <v>0</v>
      </c>
      <c r="K135" s="229" t="s">
        <v>484</v>
      </c>
      <c r="L135" s="234"/>
      <c r="M135" s="235" t="s">
        <v>32</v>
      </c>
      <c r="N135" s="236" t="s">
        <v>50</v>
      </c>
      <c r="O135" s="67"/>
      <c r="P135" s="185">
        <f t="shared" si="11"/>
        <v>0</v>
      </c>
      <c r="Q135" s="185">
        <v>0</v>
      </c>
      <c r="R135" s="185">
        <f t="shared" si="12"/>
        <v>0</v>
      </c>
      <c r="S135" s="185">
        <v>0</v>
      </c>
      <c r="T135" s="186">
        <f t="shared" si="13"/>
        <v>0</v>
      </c>
      <c r="U135" s="37"/>
      <c r="V135" s="37"/>
      <c r="W135" s="37"/>
      <c r="X135" s="37"/>
      <c r="Y135" s="37"/>
      <c r="Z135" s="37"/>
      <c r="AA135" s="37"/>
      <c r="AB135" s="37"/>
      <c r="AC135" s="37"/>
      <c r="AD135" s="37"/>
      <c r="AE135" s="37"/>
      <c r="AR135" s="187" t="s">
        <v>181</v>
      </c>
      <c r="AT135" s="187" t="s">
        <v>178</v>
      </c>
      <c r="AU135" s="187" t="s">
        <v>89</v>
      </c>
      <c r="AY135" s="19" t="s">
        <v>160</v>
      </c>
      <c r="BE135" s="188">
        <f t="shared" si="14"/>
        <v>0</v>
      </c>
      <c r="BF135" s="188">
        <f t="shared" si="15"/>
        <v>0</v>
      </c>
      <c r="BG135" s="188">
        <f t="shared" si="16"/>
        <v>0</v>
      </c>
      <c r="BH135" s="188">
        <f t="shared" si="17"/>
        <v>0</v>
      </c>
      <c r="BI135" s="188">
        <f t="shared" si="18"/>
        <v>0</v>
      </c>
      <c r="BJ135" s="19" t="s">
        <v>87</v>
      </c>
      <c r="BK135" s="188">
        <f t="shared" si="19"/>
        <v>0</v>
      </c>
      <c r="BL135" s="19" t="s">
        <v>168</v>
      </c>
      <c r="BM135" s="187" t="s">
        <v>671</v>
      </c>
    </row>
    <row r="136" spans="1:65" s="2" customFormat="1" ht="24.2" customHeight="1">
      <c r="A136" s="37"/>
      <c r="B136" s="38"/>
      <c r="C136" s="176" t="s">
        <v>490</v>
      </c>
      <c r="D136" s="176" t="s">
        <v>163</v>
      </c>
      <c r="E136" s="177" t="s">
        <v>2009</v>
      </c>
      <c r="F136" s="178" t="s">
        <v>2010</v>
      </c>
      <c r="G136" s="179" t="s">
        <v>259</v>
      </c>
      <c r="H136" s="180">
        <v>21.5</v>
      </c>
      <c r="I136" s="181"/>
      <c r="J136" s="182">
        <f t="shared" si="10"/>
        <v>0</v>
      </c>
      <c r="K136" s="178" t="s">
        <v>167</v>
      </c>
      <c r="L136" s="42"/>
      <c r="M136" s="183" t="s">
        <v>32</v>
      </c>
      <c r="N136" s="184" t="s">
        <v>50</v>
      </c>
      <c r="O136" s="67"/>
      <c r="P136" s="185">
        <f t="shared" si="11"/>
        <v>0</v>
      </c>
      <c r="Q136" s="185">
        <v>0.00522</v>
      </c>
      <c r="R136" s="185">
        <f t="shared" si="12"/>
        <v>0.11223</v>
      </c>
      <c r="S136" s="185">
        <v>0</v>
      </c>
      <c r="T136" s="186">
        <f t="shared" si="13"/>
        <v>0</v>
      </c>
      <c r="U136" s="37"/>
      <c r="V136" s="37"/>
      <c r="W136" s="37"/>
      <c r="X136" s="37"/>
      <c r="Y136" s="37"/>
      <c r="Z136" s="37"/>
      <c r="AA136" s="37"/>
      <c r="AB136" s="37"/>
      <c r="AC136" s="37"/>
      <c r="AD136" s="37"/>
      <c r="AE136" s="37"/>
      <c r="AR136" s="187" t="s">
        <v>308</v>
      </c>
      <c r="AT136" s="187" t="s">
        <v>163</v>
      </c>
      <c r="AU136" s="187" t="s">
        <v>89</v>
      </c>
      <c r="AY136" s="19" t="s">
        <v>160</v>
      </c>
      <c r="BE136" s="188">
        <f t="shared" si="14"/>
        <v>0</v>
      </c>
      <c r="BF136" s="188">
        <f t="shared" si="15"/>
        <v>0</v>
      </c>
      <c r="BG136" s="188">
        <f t="shared" si="16"/>
        <v>0</v>
      </c>
      <c r="BH136" s="188">
        <f t="shared" si="17"/>
        <v>0</v>
      </c>
      <c r="BI136" s="188">
        <f t="shared" si="18"/>
        <v>0</v>
      </c>
      <c r="BJ136" s="19" t="s">
        <v>87</v>
      </c>
      <c r="BK136" s="188">
        <f t="shared" si="19"/>
        <v>0</v>
      </c>
      <c r="BL136" s="19" t="s">
        <v>308</v>
      </c>
      <c r="BM136" s="187" t="s">
        <v>2011</v>
      </c>
    </row>
    <row r="137" spans="1:47" s="2" customFormat="1" ht="11.25">
      <c r="A137" s="37"/>
      <c r="B137" s="38"/>
      <c r="C137" s="39"/>
      <c r="D137" s="189" t="s">
        <v>170</v>
      </c>
      <c r="E137" s="39"/>
      <c r="F137" s="190" t="s">
        <v>2012</v>
      </c>
      <c r="G137" s="39"/>
      <c r="H137" s="39"/>
      <c r="I137" s="191"/>
      <c r="J137" s="39"/>
      <c r="K137" s="39"/>
      <c r="L137" s="42"/>
      <c r="M137" s="192"/>
      <c r="N137" s="193"/>
      <c r="O137" s="67"/>
      <c r="P137" s="67"/>
      <c r="Q137" s="67"/>
      <c r="R137" s="67"/>
      <c r="S137" s="67"/>
      <c r="T137" s="68"/>
      <c r="U137" s="37"/>
      <c r="V137" s="37"/>
      <c r="W137" s="37"/>
      <c r="X137" s="37"/>
      <c r="Y137" s="37"/>
      <c r="Z137" s="37"/>
      <c r="AA137" s="37"/>
      <c r="AB137" s="37"/>
      <c r="AC137" s="37"/>
      <c r="AD137" s="37"/>
      <c r="AE137" s="37"/>
      <c r="AT137" s="19" t="s">
        <v>170</v>
      </c>
      <c r="AU137" s="19" t="s">
        <v>89</v>
      </c>
    </row>
    <row r="138" spans="2:51" s="14" customFormat="1" ht="11.25">
      <c r="B138" s="205"/>
      <c r="C138" s="206"/>
      <c r="D138" s="196" t="s">
        <v>172</v>
      </c>
      <c r="E138" s="207" t="s">
        <v>32</v>
      </c>
      <c r="F138" s="208" t="s">
        <v>2013</v>
      </c>
      <c r="G138" s="206"/>
      <c r="H138" s="209">
        <v>21.5</v>
      </c>
      <c r="I138" s="210"/>
      <c r="J138" s="206"/>
      <c r="K138" s="206"/>
      <c r="L138" s="211"/>
      <c r="M138" s="212"/>
      <c r="N138" s="213"/>
      <c r="O138" s="213"/>
      <c r="P138" s="213"/>
      <c r="Q138" s="213"/>
      <c r="R138" s="213"/>
      <c r="S138" s="213"/>
      <c r="T138" s="214"/>
      <c r="AT138" s="215" t="s">
        <v>172</v>
      </c>
      <c r="AU138" s="215" t="s">
        <v>89</v>
      </c>
      <c r="AV138" s="14" t="s">
        <v>89</v>
      </c>
      <c r="AW138" s="14" t="s">
        <v>40</v>
      </c>
      <c r="AX138" s="14" t="s">
        <v>87</v>
      </c>
      <c r="AY138" s="215" t="s">
        <v>160</v>
      </c>
    </row>
    <row r="139" spans="1:65" s="2" customFormat="1" ht="16.5" customHeight="1">
      <c r="A139" s="37"/>
      <c r="B139" s="38"/>
      <c r="C139" s="227" t="s">
        <v>494</v>
      </c>
      <c r="D139" s="227" t="s">
        <v>178</v>
      </c>
      <c r="E139" s="228" t="s">
        <v>2014</v>
      </c>
      <c r="F139" s="229" t="s">
        <v>2015</v>
      </c>
      <c r="G139" s="230" t="s">
        <v>1931</v>
      </c>
      <c r="H139" s="231">
        <v>2</v>
      </c>
      <c r="I139" s="232"/>
      <c r="J139" s="233">
        <f>ROUND(I139*H139,2)</f>
        <v>0</v>
      </c>
      <c r="K139" s="229" t="s">
        <v>484</v>
      </c>
      <c r="L139" s="234"/>
      <c r="M139" s="235" t="s">
        <v>32</v>
      </c>
      <c r="N139" s="236" t="s">
        <v>50</v>
      </c>
      <c r="O139" s="67"/>
      <c r="P139" s="185">
        <f>O139*H139</f>
        <v>0</v>
      </c>
      <c r="Q139" s="185">
        <v>0</v>
      </c>
      <c r="R139" s="185">
        <f>Q139*H139</f>
        <v>0</v>
      </c>
      <c r="S139" s="185">
        <v>0</v>
      </c>
      <c r="T139" s="186">
        <f>S139*H139</f>
        <v>0</v>
      </c>
      <c r="U139" s="37"/>
      <c r="V139" s="37"/>
      <c r="W139" s="37"/>
      <c r="X139" s="37"/>
      <c r="Y139" s="37"/>
      <c r="Z139" s="37"/>
      <c r="AA139" s="37"/>
      <c r="AB139" s="37"/>
      <c r="AC139" s="37"/>
      <c r="AD139" s="37"/>
      <c r="AE139" s="37"/>
      <c r="AR139" s="187" t="s">
        <v>181</v>
      </c>
      <c r="AT139" s="187" t="s">
        <v>178</v>
      </c>
      <c r="AU139" s="187" t="s">
        <v>89</v>
      </c>
      <c r="AY139" s="19" t="s">
        <v>160</v>
      </c>
      <c r="BE139" s="188">
        <f>IF(N139="základní",J139,0)</f>
        <v>0</v>
      </c>
      <c r="BF139" s="188">
        <f>IF(N139="snížená",J139,0)</f>
        <v>0</v>
      </c>
      <c r="BG139" s="188">
        <f>IF(N139="zákl. přenesená",J139,0)</f>
        <v>0</v>
      </c>
      <c r="BH139" s="188">
        <f>IF(N139="sníž. přenesená",J139,0)</f>
        <v>0</v>
      </c>
      <c r="BI139" s="188">
        <f>IF(N139="nulová",J139,0)</f>
        <v>0</v>
      </c>
      <c r="BJ139" s="19" t="s">
        <v>87</v>
      </c>
      <c r="BK139" s="188">
        <f>ROUND(I139*H139,2)</f>
        <v>0</v>
      </c>
      <c r="BL139" s="19" t="s">
        <v>168</v>
      </c>
      <c r="BM139" s="187" t="s">
        <v>731</v>
      </c>
    </row>
    <row r="140" spans="1:65" s="2" customFormat="1" ht="16.5" customHeight="1">
      <c r="A140" s="37"/>
      <c r="B140" s="38"/>
      <c r="C140" s="227" t="s">
        <v>498</v>
      </c>
      <c r="D140" s="227" t="s">
        <v>178</v>
      </c>
      <c r="E140" s="228" t="s">
        <v>2016</v>
      </c>
      <c r="F140" s="229" t="s">
        <v>2017</v>
      </c>
      <c r="G140" s="230" t="s">
        <v>1931</v>
      </c>
      <c r="H140" s="231">
        <v>3</v>
      </c>
      <c r="I140" s="232"/>
      <c r="J140" s="233">
        <f>ROUND(I140*H140,2)</f>
        <v>0</v>
      </c>
      <c r="K140" s="229" t="s">
        <v>484</v>
      </c>
      <c r="L140" s="234"/>
      <c r="M140" s="235" t="s">
        <v>32</v>
      </c>
      <c r="N140" s="236" t="s">
        <v>50</v>
      </c>
      <c r="O140" s="67"/>
      <c r="P140" s="185">
        <f>O140*H140</f>
        <v>0</v>
      </c>
      <c r="Q140" s="185">
        <v>0</v>
      </c>
      <c r="R140" s="185">
        <f>Q140*H140</f>
        <v>0</v>
      </c>
      <c r="S140" s="185">
        <v>0</v>
      </c>
      <c r="T140" s="186">
        <f>S140*H140</f>
        <v>0</v>
      </c>
      <c r="U140" s="37"/>
      <c r="V140" s="37"/>
      <c r="W140" s="37"/>
      <c r="X140" s="37"/>
      <c r="Y140" s="37"/>
      <c r="Z140" s="37"/>
      <c r="AA140" s="37"/>
      <c r="AB140" s="37"/>
      <c r="AC140" s="37"/>
      <c r="AD140" s="37"/>
      <c r="AE140" s="37"/>
      <c r="AR140" s="187" t="s">
        <v>181</v>
      </c>
      <c r="AT140" s="187" t="s">
        <v>178</v>
      </c>
      <c r="AU140" s="187" t="s">
        <v>89</v>
      </c>
      <c r="AY140" s="19" t="s">
        <v>160</v>
      </c>
      <c r="BE140" s="188">
        <f>IF(N140="základní",J140,0)</f>
        <v>0</v>
      </c>
      <c r="BF140" s="188">
        <f>IF(N140="snížená",J140,0)</f>
        <v>0</v>
      </c>
      <c r="BG140" s="188">
        <f>IF(N140="zákl. přenesená",J140,0)</f>
        <v>0</v>
      </c>
      <c r="BH140" s="188">
        <f>IF(N140="sníž. přenesená",J140,0)</f>
        <v>0</v>
      </c>
      <c r="BI140" s="188">
        <f>IF(N140="nulová",J140,0)</f>
        <v>0</v>
      </c>
      <c r="BJ140" s="19" t="s">
        <v>87</v>
      </c>
      <c r="BK140" s="188">
        <f>ROUND(I140*H140,2)</f>
        <v>0</v>
      </c>
      <c r="BL140" s="19" t="s">
        <v>168</v>
      </c>
      <c r="BM140" s="187" t="s">
        <v>744</v>
      </c>
    </row>
    <row r="141" spans="1:65" s="2" customFormat="1" ht="16.5" customHeight="1">
      <c r="A141" s="37"/>
      <c r="B141" s="38"/>
      <c r="C141" s="227" t="s">
        <v>502</v>
      </c>
      <c r="D141" s="227" t="s">
        <v>178</v>
      </c>
      <c r="E141" s="228" t="s">
        <v>2018</v>
      </c>
      <c r="F141" s="229" t="s">
        <v>2019</v>
      </c>
      <c r="G141" s="230" t="s">
        <v>1931</v>
      </c>
      <c r="H141" s="231">
        <v>2</v>
      </c>
      <c r="I141" s="232"/>
      <c r="J141" s="233">
        <f>ROUND(I141*H141,2)</f>
        <v>0</v>
      </c>
      <c r="K141" s="229" t="s">
        <v>484</v>
      </c>
      <c r="L141" s="234"/>
      <c r="M141" s="235" t="s">
        <v>32</v>
      </c>
      <c r="N141" s="236" t="s">
        <v>50</v>
      </c>
      <c r="O141" s="67"/>
      <c r="P141" s="185">
        <f>O141*H141</f>
        <v>0</v>
      </c>
      <c r="Q141" s="185">
        <v>0</v>
      </c>
      <c r="R141" s="185">
        <f>Q141*H141</f>
        <v>0</v>
      </c>
      <c r="S141" s="185">
        <v>0</v>
      </c>
      <c r="T141" s="186">
        <f>S141*H141</f>
        <v>0</v>
      </c>
      <c r="U141" s="37"/>
      <c r="V141" s="37"/>
      <c r="W141" s="37"/>
      <c r="X141" s="37"/>
      <c r="Y141" s="37"/>
      <c r="Z141" s="37"/>
      <c r="AA141" s="37"/>
      <c r="AB141" s="37"/>
      <c r="AC141" s="37"/>
      <c r="AD141" s="37"/>
      <c r="AE141" s="37"/>
      <c r="AR141" s="187" t="s">
        <v>181</v>
      </c>
      <c r="AT141" s="187" t="s">
        <v>178</v>
      </c>
      <c r="AU141" s="187" t="s">
        <v>89</v>
      </c>
      <c r="AY141" s="19" t="s">
        <v>160</v>
      </c>
      <c r="BE141" s="188">
        <f>IF(N141="základní",J141,0)</f>
        <v>0</v>
      </c>
      <c r="BF141" s="188">
        <f>IF(N141="snížená",J141,0)</f>
        <v>0</v>
      </c>
      <c r="BG141" s="188">
        <f>IF(N141="zákl. přenesená",J141,0)</f>
        <v>0</v>
      </c>
      <c r="BH141" s="188">
        <f>IF(N141="sníž. přenesená",J141,0)</f>
        <v>0</v>
      </c>
      <c r="BI141" s="188">
        <f>IF(N141="nulová",J141,0)</f>
        <v>0</v>
      </c>
      <c r="BJ141" s="19" t="s">
        <v>87</v>
      </c>
      <c r="BK141" s="188">
        <f>ROUND(I141*H141,2)</f>
        <v>0</v>
      </c>
      <c r="BL141" s="19" t="s">
        <v>168</v>
      </c>
      <c r="BM141" s="187" t="s">
        <v>756</v>
      </c>
    </row>
    <row r="142" spans="1:65" s="2" customFormat="1" ht="16.5" customHeight="1">
      <c r="A142" s="37"/>
      <c r="B142" s="38"/>
      <c r="C142" s="227" t="s">
        <v>506</v>
      </c>
      <c r="D142" s="227" t="s">
        <v>178</v>
      </c>
      <c r="E142" s="228" t="s">
        <v>2020</v>
      </c>
      <c r="F142" s="229" t="s">
        <v>2021</v>
      </c>
      <c r="G142" s="230" t="s">
        <v>1931</v>
      </c>
      <c r="H142" s="231">
        <v>5</v>
      </c>
      <c r="I142" s="232"/>
      <c r="J142" s="233">
        <f>ROUND(I142*H142,2)</f>
        <v>0</v>
      </c>
      <c r="K142" s="229" t="s">
        <v>484</v>
      </c>
      <c r="L142" s="234"/>
      <c r="M142" s="235" t="s">
        <v>32</v>
      </c>
      <c r="N142" s="236" t="s">
        <v>50</v>
      </c>
      <c r="O142" s="67"/>
      <c r="P142" s="185">
        <f>O142*H142</f>
        <v>0</v>
      </c>
      <c r="Q142" s="185">
        <v>0</v>
      </c>
      <c r="R142" s="185">
        <f>Q142*H142</f>
        <v>0</v>
      </c>
      <c r="S142" s="185">
        <v>0</v>
      </c>
      <c r="T142" s="186">
        <f>S142*H142</f>
        <v>0</v>
      </c>
      <c r="U142" s="37"/>
      <c r="V142" s="37"/>
      <c r="W142" s="37"/>
      <c r="X142" s="37"/>
      <c r="Y142" s="37"/>
      <c r="Z142" s="37"/>
      <c r="AA142" s="37"/>
      <c r="AB142" s="37"/>
      <c r="AC142" s="37"/>
      <c r="AD142" s="37"/>
      <c r="AE142" s="37"/>
      <c r="AR142" s="187" t="s">
        <v>181</v>
      </c>
      <c r="AT142" s="187" t="s">
        <v>178</v>
      </c>
      <c r="AU142" s="187" t="s">
        <v>89</v>
      </c>
      <c r="AY142" s="19" t="s">
        <v>160</v>
      </c>
      <c r="BE142" s="188">
        <f>IF(N142="základní",J142,0)</f>
        <v>0</v>
      </c>
      <c r="BF142" s="188">
        <f>IF(N142="snížená",J142,0)</f>
        <v>0</v>
      </c>
      <c r="BG142" s="188">
        <f>IF(N142="zákl. přenesená",J142,0)</f>
        <v>0</v>
      </c>
      <c r="BH142" s="188">
        <f>IF(N142="sníž. přenesená",J142,0)</f>
        <v>0</v>
      </c>
      <c r="BI142" s="188">
        <f>IF(N142="nulová",J142,0)</f>
        <v>0</v>
      </c>
      <c r="BJ142" s="19" t="s">
        <v>87</v>
      </c>
      <c r="BK142" s="188">
        <f>ROUND(I142*H142,2)</f>
        <v>0</v>
      </c>
      <c r="BL142" s="19" t="s">
        <v>168</v>
      </c>
      <c r="BM142" s="187" t="s">
        <v>774</v>
      </c>
    </row>
    <row r="143" spans="1:65" s="2" customFormat="1" ht="24.2" customHeight="1">
      <c r="A143" s="37"/>
      <c r="B143" s="38"/>
      <c r="C143" s="176" t="s">
        <v>510</v>
      </c>
      <c r="D143" s="176" t="s">
        <v>163</v>
      </c>
      <c r="E143" s="177" t="s">
        <v>2022</v>
      </c>
      <c r="F143" s="178" t="s">
        <v>2023</v>
      </c>
      <c r="G143" s="179" t="s">
        <v>259</v>
      </c>
      <c r="H143" s="180">
        <v>55.5</v>
      </c>
      <c r="I143" s="181"/>
      <c r="J143" s="182">
        <f>ROUND(I143*H143,2)</f>
        <v>0</v>
      </c>
      <c r="K143" s="178" t="s">
        <v>167</v>
      </c>
      <c r="L143" s="42"/>
      <c r="M143" s="183" t="s">
        <v>32</v>
      </c>
      <c r="N143" s="184" t="s">
        <v>50</v>
      </c>
      <c r="O143" s="67"/>
      <c r="P143" s="185">
        <f>O143*H143</f>
        <v>0</v>
      </c>
      <c r="Q143" s="185">
        <v>0.00817</v>
      </c>
      <c r="R143" s="185">
        <f>Q143*H143</f>
        <v>0.45343500000000003</v>
      </c>
      <c r="S143" s="185">
        <v>0</v>
      </c>
      <c r="T143" s="186">
        <f>S143*H143</f>
        <v>0</v>
      </c>
      <c r="U143" s="37"/>
      <c r="V143" s="37"/>
      <c r="W143" s="37"/>
      <c r="X143" s="37"/>
      <c r="Y143" s="37"/>
      <c r="Z143" s="37"/>
      <c r="AA143" s="37"/>
      <c r="AB143" s="37"/>
      <c r="AC143" s="37"/>
      <c r="AD143" s="37"/>
      <c r="AE143" s="37"/>
      <c r="AR143" s="187" t="s">
        <v>308</v>
      </c>
      <c r="AT143" s="187" t="s">
        <v>163</v>
      </c>
      <c r="AU143" s="187" t="s">
        <v>89</v>
      </c>
      <c r="AY143" s="19" t="s">
        <v>160</v>
      </c>
      <c r="BE143" s="188">
        <f>IF(N143="základní",J143,0)</f>
        <v>0</v>
      </c>
      <c r="BF143" s="188">
        <f>IF(N143="snížená",J143,0)</f>
        <v>0</v>
      </c>
      <c r="BG143" s="188">
        <f>IF(N143="zákl. přenesená",J143,0)</f>
        <v>0</v>
      </c>
      <c r="BH143" s="188">
        <f>IF(N143="sníž. přenesená",J143,0)</f>
        <v>0</v>
      </c>
      <c r="BI143" s="188">
        <f>IF(N143="nulová",J143,0)</f>
        <v>0</v>
      </c>
      <c r="BJ143" s="19" t="s">
        <v>87</v>
      </c>
      <c r="BK143" s="188">
        <f>ROUND(I143*H143,2)</f>
        <v>0</v>
      </c>
      <c r="BL143" s="19" t="s">
        <v>308</v>
      </c>
      <c r="BM143" s="187" t="s">
        <v>2024</v>
      </c>
    </row>
    <row r="144" spans="1:47" s="2" customFormat="1" ht="11.25">
      <c r="A144" s="37"/>
      <c r="B144" s="38"/>
      <c r="C144" s="39"/>
      <c r="D144" s="189" t="s">
        <v>170</v>
      </c>
      <c r="E144" s="39"/>
      <c r="F144" s="190" t="s">
        <v>2025</v>
      </c>
      <c r="G144" s="39"/>
      <c r="H144" s="39"/>
      <c r="I144" s="191"/>
      <c r="J144" s="39"/>
      <c r="K144" s="39"/>
      <c r="L144" s="42"/>
      <c r="M144" s="192"/>
      <c r="N144" s="193"/>
      <c r="O144" s="67"/>
      <c r="P144" s="67"/>
      <c r="Q144" s="67"/>
      <c r="R144" s="67"/>
      <c r="S144" s="67"/>
      <c r="T144" s="68"/>
      <c r="U144" s="37"/>
      <c r="V144" s="37"/>
      <c r="W144" s="37"/>
      <c r="X144" s="37"/>
      <c r="Y144" s="37"/>
      <c r="Z144" s="37"/>
      <c r="AA144" s="37"/>
      <c r="AB144" s="37"/>
      <c r="AC144" s="37"/>
      <c r="AD144" s="37"/>
      <c r="AE144" s="37"/>
      <c r="AT144" s="19" t="s">
        <v>170</v>
      </c>
      <c r="AU144" s="19" t="s">
        <v>89</v>
      </c>
    </row>
    <row r="145" spans="2:51" s="14" customFormat="1" ht="11.25">
      <c r="B145" s="205"/>
      <c r="C145" s="206"/>
      <c r="D145" s="196" t="s">
        <v>172</v>
      </c>
      <c r="E145" s="207" t="s">
        <v>32</v>
      </c>
      <c r="F145" s="208" t="s">
        <v>2026</v>
      </c>
      <c r="G145" s="206"/>
      <c r="H145" s="209">
        <v>25.5</v>
      </c>
      <c r="I145" s="210"/>
      <c r="J145" s="206"/>
      <c r="K145" s="206"/>
      <c r="L145" s="211"/>
      <c r="M145" s="212"/>
      <c r="N145" s="213"/>
      <c r="O145" s="213"/>
      <c r="P145" s="213"/>
      <c r="Q145" s="213"/>
      <c r="R145" s="213"/>
      <c r="S145" s="213"/>
      <c r="T145" s="214"/>
      <c r="AT145" s="215" t="s">
        <v>172</v>
      </c>
      <c r="AU145" s="215" t="s">
        <v>89</v>
      </c>
      <c r="AV145" s="14" t="s">
        <v>89</v>
      </c>
      <c r="AW145" s="14" t="s">
        <v>40</v>
      </c>
      <c r="AX145" s="14" t="s">
        <v>79</v>
      </c>
      <c r="AY145" s="215" t="s">
        <v>160</v>
      </c>
    </row>
    <row r="146" spans="2:51" s="14" customFormat="1" ht="11.25">
      <c r="B146" s="205"/>
      <c r="C146" s="206"/>
      <c r="D146" s="196" t="s">
        <v>172</v>
      </c>
      <c r="E146" s="207" t="s">
        <v>32</v>
      </c>
      <c r="F146" s="208" t="s">
        <v>2027</v>
      </c>
      <c r="G146" s="206"/>
      <c r="H146" s="209">
        <v>30</v>
      </c>
      <c r="I146" s="210"/>
      <c r="J146" s="206"/>
      <c r="K146" s="206"/>
      <c r="L146" s="211"/>
      <c r="M146" s="212"/>
      <c r="N146" s="213"/>
      <c r="O146" s="213"/>
      <c r="P146" s="213"/>
      <c r="Q146" s="213"/>
      <c r="R146" s="213"/>
      <c r="S146" s="213"/>
      <c r="T146" s="214"/>
      <c r="AT146" s="215" t="s">
        <v>172</v>
      </c>
      <c r="AU146" s="215" t="s">
        <v>89</v>
      </c>
      <c r="AV146" s="14" t="s">
        <v>89</v>
      </c>
      <c r="AW146" s="14" t="s">
        <v>40</v>
      </c>
      <c r="AX146" s="14" t="s">
        <v>79</v>
      </c>
      <c r="AY146" s="215" t="s">
        <v>160</v>
      </c>
    </row>
    <row r="147" spans="2:51" s="15" customFormat="1" ht="11.25">
      <c r="B147" s="216"/>
      <c r="C147" s="217"/>
      <c r="D147" s="196" t="s">
        <v>172</v>
      </c>
      <c r="E147" s="218" t="s">
        <v>32</v>
      </c>
      <c r="F147" s="219" t="s">
        <v>177</v>
      </c>
      <c r="G147" s="217"/>
      <c r="H147" s="220">
        <v>55.5</v>
      </c>
      <c r="I147" s="221"/>
      <c r="J147" s="217"/>
      <c r="K147" s="217"/>
      <c r="L147" s="222"/>
      <c r="M147" s="223"/>
      <c r="N147" s="224"/>
      <c r="O147" s="224"/>
      <c r="P147" s="224"/>
      <c r="Q147" s="224"/>
      <c r="R147" s="224"/>
      <c r="S147" s="224"/>
      <c r="T147" s="225"/>
      <c r="AT147" s="226" t="s">
        <v>172</v>
      </c>
      <c r="AU147" s="226" t="s">
        <v>89</v>
      </c>
      <c r="AV147" s="15" t="s">
        <v>168</v>
      </c>
      <c r="AW147" s="15" t="s">
        <v>40</v>
      </c>
      <c r="AX147" s="15" t="s">
        <v>87</v>
      </c>
      <c r="AY147" s="226" t="s">
        <v>160</v>
      </c>
    </row>
    <row r="148" spans="1:65" s="2" customFormat="1" ht="16.5" customHeight="1">
      <c r="A148" s="37"/>
      <c r="B148" s="38"/>
      <c r="C148" s="227" t="s">
        <v>515</v>
      </c>
      <c r="D148" s="227" t="s">
        <v>178</v>
      </c>
      <c r="E148" s="228" t="s">
        <v>2028</v>
      </c>
      <c r="F148" s="229" t="s">
        <v>2029</v>
      </c>
      <c r="G148" s="230" t="s">
        <v>1931</v>
      </c>
      <c r="H148" s="231">
        <v>1</v>
      </c>
      <c r="I148" s="232"/>
      <c r="J148" s="233">
        <f aca="true" t="shared" si="20" ref="J148:J162">ROUND(I148*H148,2)</f>
        <v>0</v>
      </c>
      <c r="K148" s="229" t="s">
        <v>484</v>
      </c>
      <c r="L148" s="234"/>
      <c r="M148" s="235" t="s">
        <v>32</v>
      </c>
      <c r="N148" s="236" t="s">
        <v>50</v>
      </c>
      <c r="O148" s="67"/>
      <c r="P148" s="185">
        <f aca="true" t="shared" si="21" ref="P148:P162">O148*H148</f>
        <v>0</v>
      </c>
      <c r="Q148" s="185">
        <v>0</v>
      </c>
      <c r="R148" s="185">
        <f aca="true" t="shared" si="22" ref="R148:R162">Q148*H148</f>
        <v>0</v>
      </c>
      <c r="S148" s="185">
        <v>0</v>
      </c>
      <c r="T148" s="186">
        <f aca="true" t="shared" si="23" ref="T148:T162">S148*H148</f>
        <v>0</v>
      </c>
      <c r="U148" s="37"/>
      <c r="V148" s="37"/>
      <c r="W148" s="37"/>
      <c r="X148" s="37"/>
      <c r="Y148" s="37"/>
      <c r="Z148" s="37"/>
      <c r="AA148" s="37"/>
      <c r="AB148" s="37"/>
      <c r="AC148" s="37"/>
      <c r="AD148" s="37"/>
      <c r="AE148" s="37"/>
      <c r="AR148" s="187" t="s">
        <v>181</v>
      </c>
      <c r="AT148" s="187" t="s">
        <v>178</v>
      </c>
      <c r="AU148" s="187" t="s">
        <v>89</v>
      </c>
      <c r="AY148" s="19" t="s">
        <v>160</v>
      </c>
      <c r="BE148" s="188">
        <f aca="true" t="shared" si="24" ref="BE148:BE162">IF(N148="základní",J148,0)</f>
        <v>0</v>
      </c>
      <c r="BF148" s="188">
        <f aca="true" t="shared" si="25" ref="BF148:BF162">IF(N148="snížená",J148,0)</f>
        <v>0</v>
      </c>
      <c r="BG148" s="188">
        <f aca="true" t="shared" si="26" ref="BG148:BG162">IF(N148="zákl. přenesená",J148,0)</f>
        <v>0</v>
      </c>
      <c r="BH148" s="188">
        <f aca="true" t="shared" si="27" ref="BH148:BH162">IF(N148="sníž. přenesená",J148,0)</f>
        <v>0</v>
      </c>
      <c r="BI148" s="188">
        <f aca="true" t="shared" si="28" ref="BI148:BI162">IF(N148="nulová",J148,0)</f>
        <v>0</v>
      </c>
      <c r="BJ148" s="19" t="s">
        <v>87</v>
      </c>
      <c r="BK148" s="188">
        <f aca="true" t="shared" si="29" ref="BK148:BK162">ROUND(I148*H148,2)</f>
        <v>0</v>
      </c>
      <c r="BL148" s="19" t="s">
        <v>168</v>
      </c>
      <c r="BM148" s="187" t="s">
        <v>822</v>
      </c>
    </row>
    <row r="149" spans="1:65" s="2" customFormat="1" ht="16.5" customHeight="1">
      <c r="A149" s="37"/>
      <c r="B149" s="38"/>
      <c r="C149" s="227" t="s">
        <v>520</v>
      </c>
      <c r="D149" s="227" t="s">
        <v>178</v>
      </c>
      <c r="E149" s="228" t="s">
        <v>2030</v>
      </c>
      <c r="F149" s="229" t="s">
        <v>2031</v>
      </c>
      <c r="G149" s="230" t="s">
        <v>1931</v>
      </c>
      <c r="H149" s="231">
        <v>6</v>
      </c>
      <c r="I149" s="232"/>
      <c r="J149" s="233">
        <f t="shared" si="20"/>
        <v>0</v>
      </c>
      <c r="K149" s="229" t="s">
        <v>484</v>
      </c>
      <c r="L149" s="234"/>
      <c r="M149" s="235" t="s">
        <v>32</v>
      </c>
      <c r="N149" s="236" t="s">
        <v>50</v>
      </c>
      <c r="O149" s="67"/>
      <c r="P149" s="185">
        <f t="shared" si="21"/>
        <v>0</v>
      </c>
      <c r="Q149" s="185">
        <v>0</v>
      </c>
      <c r="R149" s="185">
        <f t="shared" si="22"/>
        <v>0</v>
      </c>
      <c r="S149" s="185">
        <v>0</v>
      </c>
      <c r="T149" s="186">
        <f t="shared" si="23"/>
        <v>0</v>
      </c>
      <c r="U149" s="37"/>
      <c r="V149" s="37"/>
      <c r="W149" s="37"/>
      <c r="X149" s="37"/>
      <c r="Y149" s="37"/>
      <c r="Z149" s="37"/>
      <c r="AA149" s="37"/>
      <c r="AB149" s="37"/>
      <c r="AC149" s="37"/>
      <c r="AD149" s="37"/>
      <c r="AE149" s="37"/>
      <c r="AR149" s="187" t="s">
        <v>181</v>
      </c>
      <c r="AT149" s="187" t="s">
        <v>178</v>
      </c>
      <c r="AU149" s="187" t="s">
        <v>89</v>
      </c>
      <c r="AY149" s="19" t="s">
        <v>160</v>
      </c>
      <c r="BE149" s="188">
        <f t="shared" si="24"/>
        <v>0</v>
      </c>
      <c r="BF149" s="188">
        <f t="shared" si="25"/>
        <v>0</v>
      </c>
      <c r="BG149" s="188">
        <f t="shared" si="26"/>
        <v>0</v>
      </c>
      <c r="BH149" s="188">
        <f t="shared" si="27"/>
        <v>0</v>
      </c>
      <c r="BI149" s="188">
        <f t="shared" si="28"/>
        <v>0</v>
      </c>
      <c r="BJ149" s="19" t="s">
        <v>87</v>
      </c>
      <c r="BK149" s="188">
        <f t="shared" si="29"/>
        <v>0</v>
      </c>
      <c r="BL149" s="19" t="s">
        <v>168</v>
      </c>
      <c r="BM149" s="187" t="s">
        <v>849</v>
      </c>
    </row>
    <row r="150" spans="1:65" s="2" customFormat="1" ht="16.5" customHeight="1">
      <c r="A150" s="37"/>
      <c r="B150" s="38"/>
      <c r="C150" s="227" t="s">
        <v>526</v>
      </c>
      <c r="D150" s="227" t="s">
        <v>178</v>
      </c>
      <c r="E150" s="228" t="s">
        <v>2032</v>
      </c>
      <c r="F150" s="229" t="s">
        <v>2033</v>
      </c>
      <c r="G150" s="230" t="s">
        <v>1931</v>
      </c>
      <c r="H150" s="231">
        <v>2</v>
      </c>
      <c r="I150" s="232"/>
      <c r="J150" s="233">
        <f t="shared" si="20"/>
        <v>0</v>
      </c>
      <c r="K150" s="229" t="s">
        <v>484</v>
      </c>
      <c r="L150" s="234"/>
      <c r="M150" s="235" t="s">
        <v>32</v>
      </c>
      <c r="N150" s="236" t="s">
        <v>50</v>
      </c>
      <c r="O150" s="67"/>
      <c r="P150" s="185">
        <f t="shared" si="21"/>
        <v>0</v>
      </c>
      <c r="Q150" s="185">
        <v>0</v>
      </c>
      <c r="R150" s="185">
        <f t="shared" si="22"/>
        <v>0</v>
      </c>
      <c r="S150" s="185">
        <v>0</v>
      </c>
      <c r="T150" s="186">
        <f t="shared" si="23"/>
        <v>0</v>
      </c>
      <c r="U150" s="37"/>
      <c r="V150" s="37"/>
      <c r="W150" s="37"/>
      <c r="X150" s="37"/>
      <c r="Y150" s="37"/>
      <c r="Z150" s="37"/>
      <c r="AA150" s="37"/>
      <c r="AB150" s="37"/>
      <c r="AC150" s="37"/>
      <c r="AD150" s="37"/>
      <c r="AE150" s="37"/>
      <c r="AR150" s="187" t="s">
        <v>181</v>
      </c>
      <c r="AT150" s="187" t="s">
        <v>178</v>
      </c>
      <c r="AU150" s="187" t="s">
        <v>89</v>
      </c>
      <c r="AY150" s="19" t="s">
        <v>160</v>
      </c>
      <c r="BE150" s="188">
        <f t="shared" si="24"/>
        <v>0</v>
      </c>
      <c r="BF150" s="188">
        <f t="shared" si="25"/>
        <v>0</v>
      </c>
      <c r="BG150" s="188">
        <f t="shared" si="26"/>
        <v>0</v>
      </c>
      <c r="BH150" s="188">
        <f t="shared" si="27"/>
        <v>0</v>
      </c>
      <c r="BI150" s="188">
        <f t="shared" si="28"/>
        <v>0</v>
      </c>
      <c r="BJ150" s="19" t="s">
        <v>87</v>
      </c>
      <c r="BK150" s="188">
        <f t="shared" si="29"/>
        <v>0</v>
      </c>
      <c r="BL150" s="19" t="s">
        <v>168</v>
      </c>
      <c r="BM150" s="187" t="s">
        <v>876</v>
      </c>
    </row>
    <row r="151" spans="1:65" s="2" customFormat="1" ht="16.5" customHeight="1">
      <c r="A151" s="37"/>
      <c r="B151" s="38"/>
      <c r="C151" s="227" t="s">
        <v>532</v>
      </c>
      <c r="D151" s="227" t="s">
        <v>178</v>
      </c>
      <c r="E151" s="228" t="s">
        <v>2034</v>
      </c>
      <c r="F151" s="229" t="s">
        <v>2035</v>
      </c>
      <c r="G151" s="230" t="s">
        <v>1931</v>
      </c>
      <c r="H151" s="231">
        <v>6</v>
      </c>
      <c r="I151" s="232"/>
      <c r="J151" s="233">
        <f t="shared" si="20"/>
        <v>0</v>
      </c>
      <c r="K151" s="229" t="s">
        <v>484</v>
      </c>
      <c r="L151" s="234"/>
      <c r="M151" s="235" t="s">
        <v>32</v>
      </c>
      <c r="N151" s="236" t="s">
        <v>50</v>
      </c>
      <c r="O151" s="67"/>
      <c r="P151" s="185">
        <f t="shared" si="21"/>
        <v>0</v>
      </c>
      <c r="Q151" s="185">
        <v>0</v>
      </c>
      <c r="R151" s="185">
        <f t="shared" si="22"/>
        <v>0</v>
      </c>
      <c r="S151" s="185">
        <v>0</v>
      </c>
      <c r="T151" s="186">
        <f t="shared" si="23"/>
        <v>0</v>
      </c>
      <c r="U151" s="37"/>
      <c r="V151" s="37"/>
      <c r="W151" s="37"/>
      <c r="X151" s="37"/>
      <c r="Y151" s="37"/>
      <c r="Z151" s="37"/>
      <c r="AA151" s="37"/>
      <c r="AB151" s="37"/>
      <c r="AC151" s="37"/>
      <c r="AD151" s="37"/>
      <c r="AE151" s="37"/>
      <c r="AR151" s="187" t="s">
        <v>181</v>
      </c>
      <c r="AT151" s="187" t="s">
        <v>178</v>
      </c>
      <c r="AU151" s="187" t="s">
        <v>89</v>
      </c>
      <c r="AY151" s="19" t="s">
        <v>160</v>
      </c>
      <c r="BE151" s="188">
        <f t="shared" si="24"/>
        <v>0</v>
      </c>
      <c r="BF151" s="188">
        <f t="shared" si="25"/>
        <v>0</v>
      </c>
      <c r="BG151" s="188">
        <f t="shared" si="26"/>
        <v>0</v>
      </c>
      <c r="BH151" s="188">
        <f t="shared" si="27"/>
        <v>0</v>
      </c>
      <c r="BI151" s="188">
        <f t="shared" si="28"/>
        <v>0</v>
      </c>
      <c r="BJ151" s="19" t="s">
        <v>87</v>
      </c>
      <c r="BK151" s="188">
        <f t="shared" si="29"/>
        <v>0</v>
      </c>
      <c r="BL151" s="19" t="s">
        <v>168</v>
      </c>
      <c r="BM151" s="187" t="s">
        <v>893</v>
      </c>
    </row>
    <row r="152" spans="1:65" s="2" customFormat="1" ht="16.5" customHeight="1">
      <c r="A152" s="37"/>
      <c r="B152" s="38"/>
      <c r="C152" s="227" t="s">
        <v>538</v>
      </c>
      <c r="D152" s="227" t="s">
        <v>178</v>
      </c>
      <c r="E152" s="228" t="s">
        <v>2036</v>
      </c>
      <c r="F152" s="229" t="s">
        <v>2037</v>
      </c>
      <c r="G152" s="230" t="s">
        <v>1931</v>
      </c>
      <c r="H152" s="231">
        <v>3</v>
      </c>
      <c r="I152" s="232"/>
      <c r="J152" s="233">
        <f t="shared" si="20"/>
        <v>0</v>
      </c>
      <c r="K152" s="229" t="s">
        <v>484</v>
      </c>
      <c r="L152" s="234"/>
      <c r="M152" s="235" t="s">
        <v>32</v>
      </c>
      <c r="N152" s="236" t="s">
        <v>50</v>
      </c>
      <c r="O152" s="67"/>
      <c r="P152" s="185">
        <f t="shared" si="21"/>
        <v>0</v>
      </c>
      <c r="Q152" s="185">
        <v>0</v>
      </c>
      <c r="R152" s="185">
        <f t="shared" si="22"/>
        <v>0</v>
      </c>
      <c r="S152" s="185">
        <v>0</v>
      </c>
      <c r="T152" s="186">
        <f t="shared" si="23"/>
        <v>0</v>
      </c>
      <c r="U152" s="37"/>
      <c r="V152" s="37"/>
      <c r="W152" s="37"/>
      <c r="X152" s="37"/>
      <c r="Y152" s="37"/>
      <c r="Z152" s="37"/>
      <c r="AA152" s="37"/>
      <c r="AB152" s="37"/>
      <c r="AC152" s="37"/>
      <c r="AD152" s="37"/>
      <c r="AE152" s="37"/>
      <c r="AR152" s="187" t="s">
        <v>181</v>
      </c>
      <c r="AT152" s="187" t="s">
        <v>178</v>
      </c>
      <c r="AU152" s="187" t="s">
        <v>89</v>
      </c>
      <c r="AY152" s="19" t="s">
        <v>160</v>
      </c>
      <c r="BE152" s="188">
        <f t="shared" si="24"/>
        <v>0</v>
      </c>
      <c r="BF152" s="188">
        <f t="shared" si="25"/>
        <v>0</v>
      </c>
      <c r="BG152" s="188">
        <f t="shared" si="26"/>
        <v>0</v>
      </c>
      <c r="BH152" s="188">
        <f t="shared" si="27"/>
        <v>0</v>
      </c>
      <c r="BI152" s="188">
        <f t="shared" si="28"/>
        <v>0</v>
      </c>
      <c r="BJ152" s="19" t="s">
        <v>87</v>
      </c>
      <c r="BK152" s="188">
        <f t="shared" si="29"/>
        <v>0</v>
      </c>
      <c r="BL152" s="19" t="s">
        <v>168</v>
      </c>
      <c r="BM152" s="187" t="s">
        <v>920</v>
      </c>
    </row>
    <row r="153" spans="1:65" s="2" customFormat="1" ht="16.5" customHeight="1">
      <c r="A153" s="37"/>
      <c r="B153" s="38"/>
      <c r="C153" s="227" t="s">
        <v>543</v>
      </c>
      <c r="D153" s="227" t="s">
        <v>178</v>
      </c>
      <c r="E153" s="228" t="s">
        <v>2038</v>
      </c>
      <c r="F153" s="229" t="s">
        <v>2039</v>
      </c>
      <c r="G153" s="230" t="s">
        <v>1931</v>
      </c>
      <c r="H153" s="231">
        <v>2</v>
      </c>
      <c r="I153" s="232"/>
      <c r="J153" s="233">
        <f t="shared" si="20"/>
        <v>0</v>
      </c>
      <c r="K153" s="229" t="s">
        <v>484</v>
      </c>
      <c r="L153" s="234"/>
      <c r="M153" s="235" t="s">
        <v>32</v>
      </c>
      <c r="N153" s="236" t="s">
        <v>50</v>
      </c>
      <c r="O153" s="67"/>
      <c r="P153" s="185">
        <f t="shared" si="21"/>
        <v>0</v>
      </c>
      <c r="Q153" s="185">
        <v>0</v>
      </c>
      <c r="R153" s="185">
        <f t="shared" si="22"/>
        <v>0</v>
      </c>
      <c r="S153" s="185">
        <v>0</v>
      </c>
      <c r="T153" s="186">
        <f t="shared" si="23"/>
        <v>0</v>
      </c>
      <c r="U153" s="37"/>
      <c r="V153" s="37"/>
      <c r="W153" s="37"/>
      <c r="X153" s="37"/>
      <c r="Y153" s="37"/>
      <c r="Z153" s="37"/>
      <c r="AA153" s="37"/>
      <c r="AB153" s="37"/>
      <c r="AC153" s="37"/>
      <c r="AD153" s="37"/>
      <c r="AE153" s="37"/>
      <c r="AR153" s="187" t="s">
        <v>181</v>
      </c>
      <c r="AT153" s="187" t="s">
        <v>178</v>
      </c>
      <c r="AU153" s="187" t="s">
        <v>89</v>
      </c>
      <c r="AY153" s="19" t="s">
        <v>160</v>
      </c>
      <c r="BE153" s="188">
        <f t="shared" si="24"/>
        <v>0</v>
      </c>
      <c r="BF153" s="188">
        <f t="shared" si="25"/>
        <v>0</v>
      </c>
      <c r="BG153" s="188">
        <f t="shared" si="26"/>
        <v>0</v>
      </c>
      <c r="BH153" s="188">
        <f t="shared" si="27"/>
        <v>0</v>
      </c>
      <c r="BI153" s="188">
        <f t="shared" si="28"/>
        <v>0</v>
      </c>
      <c r="BJ153" s="19" t="s">
        <v>87</v>
      </c>
      <c r="BK153" s="188">
        <f t="shared" si="29"/>
        <v>0</v>
      </c>
      <c r="BL153" s="19" t="s">
        <v>168</v>
      </c>
      <c r="BM153" s="187" t="s">
        <v>940</v>
      </c>
    </row>
    <row r="154" spans="1:65" s="2" customFormat="1" ht="16.5" customHeight="1">
      <c r="A154" s="37"/>
      <c r="B154" s="38"/>
      <c r="C154" s="227" t="s">
        <v>547</v>
      </c>
      <c r="D154" s="227" t="s">
        <v>178</v>
      </c>
      <c r="E154" s="228" t="s">
        <v>2040</v>
      </c>
      <c r="F154" s="229" t="s">
        <v>2041</v>
      </c>
      <c r="G154" s="230" t="s">
        <v>1931</v>
      </c>
      <c r="H154" s="231">
        <v>2</v>
      </c>
      <c r="I154" s="232"/>
      <c r="J154" s="233">
        <f t="shared" si="20"/>
        <v>0</v>
      </c>
      <c r="K154" s="229" t="s">
        <v>484</v>
      </c>
      <c r="L154" s="234"/>
      <c r="M154" s="235" t="s">
        <v>32</v>
      </c>
      <c r="N154" s="236" t="s">
        <v>50</v>
      </c>
      <c r="O154" s="67"/>
      <c r="P154" s="185">
        <f t="shared" si="21"/>
        <v>0</v>
      </c>
      <c r="Q154" s="185">
        <v>0</v>
      </c>
      <c r="R154" s="185">
        <f t="shared" si="22"/>
        <v>0</v>
      </c>
      <c r="S154" s="185">
        <v>0</v>
      </c>
      <c r="T154" s="186">
        <f t="shared" si="23"/>
        <v>0</v>
      </c>
      <c r="U154" s="37"/>
      <c r="V154" s="37"/>
      <c r="W154" s="37"/>
      <c r="X154" s="37"/>
      <c r="Y154" s="37"/>
      <c r="Z154" s="37"/>
      <c r="AA154" s="37"/>
      <c r="AB154" s="37"/>
      <c r="AC154" s="37"/>
      <c r="AD154" s="37"/>
      <c r="AE154" s="37"/>
      <c r="AR154" s="187" t="s">
        <v>181</v>
      </c>
      <c r="AT154" s="187" t="s">
        <v>178</v>
      </c>
      <c r="AU154" s="187" t="s">
        <v>89</v>
      </c>
      <c r="AY154" s="19" t="s">
        <v>160</v>
      </c>
      <c r="BE154" s="188">
        <f t="shared" si="24"/>
        <v>0</v>
      </c>
      <c r="BF154" s="188">
        <f t="shared" si="25"/>
        <v>0</v>
      </c>
      <c r="BG154" s="188">
        <f t="shared" si="26"/>
        <v>0</v>
      </c>
      <c r="BH154" s="188">
        <f t="shared" si="27"/>
        <v>0</v>
      </c>
      <c r="BI154" s="188">
        <f t="shared" si="28"/>
        <v>0</v>
      </c>
      <c r="BJ154" s="19" t="s">
        <v>87</v>
      </c>
      <c r="BK154" s="188">
        <f t="shared" si="29"/>
        <v>0</v>
      </c>
      <c r="BL154" s="19" t="s">
        <v>168</v>
      </c>
      <c r="BM154" s="187" t="s">
        <v>949</v>
      </c>
    </row>
    <row r="155" spans="1:65" s="2" customFormat="1" ht="16.5" customHeight="1">
      <c r="A155" s="37"/>
      <c r="B155" s="38"/>
      <c r="C155" s="227" t="s">
        <v>558</v>
      </c>
      <c r="D155" s="227" t="s">
        <v>178</v>
      </c>
      <c r="E155" s="228" t="s">
        <v>2042</v>
      </c>
      <c r="F155" s="229" t="s">
        <v>2043</v>
      </c>
      <c r="G155" s="230" t="s">
        <v>1931</v>
      </c>
      <c r="H155" s="231">
        <v>1</v>
      </c>
      <c r="I155" s="232"/>
      <c r="J155" s="233">
        <f t="shared" si="20"/>
        <v>0</v>
      </c>
      <c r="K155" s="229" t="s">
        <v>484</v>
      </c>
      <c r="L155" s="234"/>
      <c r="M155" s="235" t="s">
        <v>32</v>
      </c>
      <c r="N155" s="236" t="s">
        <v>50</v>
      </c>
      <c r="O155" s="67"/>
      <c r="P155" s="185">
        <f t="shared" si="21"/>
        <v>0</v>
      </c>
      <c r="Q155" s="185">
        <v>0</v>
      </c>
      <c r="R155" s="185">
        <f t="shared" si="22"/>
        <v>0</v>
      </c>
      <c r="S155" s="185">
        <v>0</v>
      </c>
      <c r="T155" s="186">
        <f t="shared" si="23"/>
        <v>0</v>
      </c>
      <c r="U155" s="37"/>
      <c r="V155" s="37"/>
      <c r="W155" s="37"/>
      <c r="X155" s="37"/>
      <c r="Y155" s="37"/>
      <c r="Z155" s="37"/>
      <c r="AA155" s="37"/>
      <c r="AB155" s="37"/>
      <c r="AC155" s="37"/>
      <c r="AD155" s="37"/>
      <c r="AE155" s="37"/>
      <c r="AR155" s="187" t="s">
        <v>181</v>
      </c>
      <c r="AT155" s="187" t="s">
        <v>178</v>
      </c>
      <c r="AU155" s="187" t="s">
        <v>89</v>
      </c>
      <c r="AY155" s="19" t="s">
        <v>160</v>
      </c>
      <c r="BE155" s="188">
        <f t="shared" si="24"/>
        <v>0</v>
      </c>
      <c r="BF155" s="188">
        <f t="shared" si="25"/>
        <v>0</v>
      </c>
      <c r="BG155" s="188">
        <f t="shared" si="26"/>
        <v>0</v>
      </c>
      <c r="BH155" s="188">
        <f t="shared" si="27"/>
        <v>0</v>
      </c>
      <c r="BI155" s="188">
        <f t="shared" si="28"/>
        <v>0</v>
      </c>
      <c r="BJ155" s="19" t="s">
        <v>87</v>
      </c>
      <c r="BK155" s="188">
        <f t="shared" si="29"/>
        <v>0</v>
      </c>
      <c r="BL155" s="19" t="s">
        <v>168</v>
      </c>
      <c r="BM155" s="187" t="s">
        <v>959</v>
      </c>
    </row>
    <row r="156" spans="1:65" s="2" customFormat="1" ht="16.5" customHeight="1">
      <c r="A156" s="37"/>
      <c r="B156" s="38"/>
      <c r="C156" s="227" t="s">
        <v>564</v>
      </c>
      <c r="D156" s="227" t="s">
        <v>178</v>
      </c>
      <c r="E156" s="228" t="s">
        <v>2044</v>
      </c>
      <c r="F156" s="229" t="s">
        <v>2045</v>
      </c>
      <c r="G156" s="230" t="s">
        <v>1931</v>
      </c>
      <c r="H156" s="231">
        <v>5</v>
      </c>
      <c r="I156" s="232"/>
      <c r="J156" s="233">
        <f t="shared" si="20"/>
        <v>0</v>
      </c>
      <c r="K156" s="229" t="s">
        <v>484</v>
      </c>
      <c r="L156" s="234"/>
      <c r="M156" s="235" t="s">
        <v>32</v>
      </c>
      <c r="N156" s="236" t="s">
        <v>50</v>
      </c>
      <c r="O156" s="67"/>
      <c r="P156" s="185">
        <f t="shared" si="21"/>
        <v>0</v>
      </c>
      <c r="Q156" s="185">
        <v>0</v>
      </c>
      <c r="R156" s="185">
        <f t="shared" si="22"/>
        <v>0</v>
      </c>
      <c r="S156" s="185">
        <v>0</v>
      </c>
      <c r="T156" s="186">
        <f t="shared" si="23"/>
        <v>0</v>
      </c>
      <c r="U156" s="37"/>
      <c r="V156" s="37"/>
      <c r="W156" s="37"/>
      <c r="X156" s="37"/>
      <c r="Y156" s="37"/>
      <c r="Z156" s="37"/>
      <c r="AA156" s="37"/>
      <c r="AB156" s="37"/>
      <c r="AC156" s="37"/>
      <c r="AD156" s="37"/>
      <c r="AE156" s="37"/>
      <c r="AR156" s="187" t="s">
        <v>181</v>
      </c>
      <c r="AT156" s="187" t="s">
        <v>178</v>
      </c>
      <c r="AU156" s="187" t="s">
        <v>89</v>
      </c>
      <c r="AY156" s="19" t="s">
        <v>160</v>
      </c>
      <c r="BE156" s="188">
        <f t="shared" si="24"/>
        <v>0</v>
      </c>
      <c r="BF156" s="188">
        <f t="shared" si="25"/>
        <v>0</v>
      </c>
      <c r="BG156" s="188">
        <f t="shared" si="26"/>
        <v>0</v>
      </c>
      <c r="BH156" s="188">
        <f t="shared" si="27"/>
        <v>0</v>
      </c>
      <c r="BI156" s="188">
        <f t="shared" si="28"/>
        <v>0</v>
      </c>
      <c r="BJ156" s="19" t="s">
        <v>87</v>
      </c>
      <c r="BK156" s="188">
        <f t="shared" si="29"/>
        <v>0</v>
      </c>
      <c r="BL156" s="19" t="s">
        <v>168</v>
      </c>
      <c r="BM156" s="187" t="s">
        <v>968</v>
      </c>
    </row>
    <row r="157" spans="1:65" s="2" customFormat="1" ht="16.5" customHeight="1">
      <c r="A157" s="37"/>
      <c r="B157" s="38"/>
      <c r="C157" s="227" t="s">
        <v>570</v>
      </c>
      <c r="D157" s="227" t="s">
        <v>178</v>
      </c>
      <c r="E157" s="228" t="s">
        <v>2046</v>
      </c>
      <c r="F157" s="229" t="s">
        <v>2047</v>
      </c>
      <c r="G157" s="230" t="s">
        <v>1931</v>
      </c>
      <c r="H157" s="231">
        <v>2</v>
      </c>
      <c r="I157" s="232"/>
      <c r="J157" s="233">
        <f t="shared" si="20"/>
        <v>0</v>
      </c>
      <c r="K157" s="229" t="s">
        <v>484</v>
      </c>
      <c r="L157" s="234"/>
      <c r="M157" s="235" t="s">
        <v>32</v>
      </c>
      <c r="N157" s="236" t="s">
        <v>50</v>
      </c>
      <c r="O157" s="67"/>
      <c r="P157" s="185">
        <f t="shared" si="21"/>
        <v>0</v>
      </c>
      <c r="Q157" s="185">
        <v>0</v>
      </c>
      <c r="R157" s="185">
        <f t="shared" si="22"/>
        <v>0</v>
      </c>
      <c r="S157" s="185">
        <v>0</v>
      </c>
      <c r="T157" s="186">
        <f t="shared" si="23"/>
        <v>0</v>
      </c>
      <c r="U157" s="37"/>
      <c r="V157" s="37"/>
      <c r="W157" s="37"/>
      <c r="X157" s="37"/>
      <c r="Y157" s="37"/>
      <c r="Z157" s="37"/>
      <c r="AA157" s="37"/>
      <c r="AB157" s="37"/>
      <c r="AC157" s="37"/>
      <c r="AD157" s="37"/>
      <c r="AE157" s="37"/>
      <c r="AR157" s="187" t="s">
        <v>181</v>
      </c>
      <c r="AT157" s="187" t="s">
        <v>178</v>
      </c>
      <c r="AU157" s="187" t="s">
        <v>89</v>
      </c>
      <c r="AY157" s="19" t="s">
        <v>160</v>
      </c>
      <c r="BE157" s="188">
        <f t="shared" si="24"/>
        <v>0</v>
      </c>
      <c r="BF157" s="188">
        <f t="shared" si="25"/>
        <v>0</v>
      </c>
      <c r="BG157" s="188">
        <f t="shared" si="26"/>
        <v>0</v>
      </c>
      <c r="BH157" s="188">
        <f t="shared" si="27"/>
        <v>0</v>
      </c>
      <c r="BI157" s="188">
        <f t="shared" si="28"/>
        <v>0</v>
      </c>
      <c r="BJ157" s="19" t="s">
        <v>87</v>
      </c>
      <c r="BK157" s="188">
        <f t="shared" si="29"/>
        <v>0</v>
      </c>
      <c r="BL157" s="19" t="s">
        <v>168</v>
      </c>
      <c r="BM157" s="187" t="s">
        <v>1011</v>
      </c>
    </row>
    <row r="158" spans="1:65" s="2" customFormat="1" ht="16.5" customHeight="1">
      <c r="A158" s="37"/>
      <c r="B158" s="38"/>
      <c r="C158" s="227" t="s">
        <v>577</v>
      </c>
      <c r="D158" s="227" t="s">
        <v>178</v>
      </c>
      <c r="E158" s="228" t="s">
        <v>2048</v>
      </c>
      <c r="F158" s="229" t="s">
        <v>2049</v>
      </c>
      <c r="G158" s="230" t="s">
        <v>1931</v>
      </c>
      <c r="H158" s="231">
        <v>1</v>
      </c>
      <c r="I158" s="232"/>
      <c r="J158" s="233">
        <f t="shared" si="20"/>
        <v>0</v>
      </c>
      <c r="K158" s="229" t="s">
        <v>484</v>
      </c>
      <c r="L158" s="234"/>
      <c r="M158" s="235" t="s">
        <v>32</v>
      </c>
      <c r="N158" s="236" t="s">
        <v>50</v>
      </c>
      <c r="O158" s="67"/>
      <c r="P158" s="185">
        <f t="shared" si="21"/>
        <v>0</v>
      </c>
      <c r="Q158" s="185">
        <v>0</v>
      </c>
      <c r="R158" s="185">
        <f t="shared" si="22"/>
        <v>0</v>
      </c>
      <c r="S158" s="185">
        <v>0</v>
      </c>
      <c r="T158" s="186">
        <f t="shared" si="23"/>
        <v>0</v>
      </c>
      <c r="U158" s="37"/>
      <c r="V158" s="37"/>
      <c r="W158" s="37"/>
      <c r="X158" s="37"/>
      <c r="Y158" s="37"/>
      <c r="Z158" s="37"/>
      <c r="AA158" s="37"/>
      <c r="AB158" s="37"/>
      <c r="AC158" s="37"/>
      <c r="AD158" s="37"/>
      <c r="AE158" s="37"/>
      <c r="AR158" s="187" t="s">
        <v>181</v>
      </c>
      <c r="AT158" s="187" t="s">
        <v>178</v>
      </c>
      <c r="AU158" s="187" t="s">
        <v>89</v>
      </c>
      <c r="AY158" s="19" t="s">
        <v>160</v>
      </c>
      <c r="BE158" s="188">
        <f t="shared" si="24"/>
        <v>0</v>
      </c>
      <c r="BF158" s="188">
        <f t="shared" si="25"/>
        <v>0</v>
      </c>
      <c r="BG158" s="188">
        <f t="shared" si="26"/>
        <v>0</v>
      </c>
      <c r="BH158" s="188">
        <f t="shared" si="27"/>
        <v>0</v>
      </c>
      <c r="BI158" s="188">
        <f t="shared" si="28"/>
        <v>0</v>
      </c>
      <c r="BJ158" s="19" t="s">
        <v>87</v>
      </c>
      <c r="BK158" s="188">
        <f t="shared" si="29"/>
        <v>0</v>
      </c>
      <c r="BL158" s="19" t="s">
        <v>168</v>
      </c>
      <c r="BM158" s="187" t="s">
        <v>1024</v>
      </c>
    </row>
    <row r="159" spans="1:65" s="2" customFormat="1" ht="16.5" customHeight="1">
      <c r="A159" s="37"/>
      <c r="B159" s="38"/>
      <c r="C159" s="227" t="s">
        <v>584</v>
      </c>
      <c r="D159" s="227" t="s">
        <v>178</v>
      </c>
      <c r="E159" s="228" t="s">
        <v>2050</v>
      </c>
      <c r="F159" s="229" t="s">
        <v>2051</v>
      </c>
      <c r="G159" s="230" t="s">
        <v>1931</v>
      </c>
      <c r="H159" s="231">
        <v>2</v>
      </c>
      <c r="I159" s="232"/>
      <c r="J159" s="233">
        <f t="shared" si="20"/>
        <v>0</v>
      </c>
      <c r="K159" s="229" t="s">
        <v>484</v>
      </c>
      <c r="L159" s="234"/>
      <c r="M159" s="235" t="s">
        <v>32</v>
      </c>
      <c r="N159" s="236" t="s">
        <v>50</v>
      </c>
      <c r="O159" s="67"/>
      <c r="P159" s="185">
        <f t="shared" si="21"/>
        <v>0</v>
      </c>
      <c r="Q159" s="185">
        <v>0</v>
      </c>
      <c r="R159" s="185">
        <f t="shared" si="22"/>
        <v>0</v>
      </c>
      <c r="S159" s="185">
        <v>0</v>
      </c>
      <c r="T159" s="186">
        <f t="shared" si="23"/>
        <v>0</v>
      </c>
      <c r="U159" s="37"/>
      <c r="V159" s="37"/>
      <c r="W159" s="37"/>
      <c r="X159" s="37"/>
      <c r="Y159" s="37"/>
      <c r="Z159" s="37"/>
      <c r="AA159" s="37"/>
      <c r="AB159" s="37"/>
      <c r="AC159" s="37"/>
      <c r="AD159" s="37"/>
      <c r="AE159" s="37"/>
      <c r="AR159" s="187" t="s">
        <v>181</v>
      </c>
      <c r="AT159" s="187" t="s">
        <v>178</v>
      </c>
      <c r="AU159" s="187" t="s">
        <v>89</v>
      </c>
      <c r="AY159" s="19" t="s">
        <v>160</v>
      </c>
      <c r="BE159" s="188">
        <f t="shared" si="24"/>
        <v>0</v>
      </c>
      <c r="BF159" s="188">
        <f t="shared" si="25"/>
        <v>0</v>
      </c>
      <c r="BG159" s="188">
        <f t="shared" si="26"/>
        <v>0</v>
      </c>
      <c r="BH159" s="188">
        <f t="shared" si="27"/>
        <v>0</v>
      </c>
      <c r="BI159" s="188">
        <f t="shared" si="28"/>
        <v>0</v>
      </c>
      <c r="BJ159" s="19" t="s">
        <v>87</v>
      </c>
      <c r="BK159" s="188">
        <f t="shared" si="29"/>
        <v>0</v>
      </c>
      <c r="BL159" s="19" t="s">
        <v>168</v>
      </c>
      <c r="BM159" s="187" t="s">
        <v>1035</v>
      </c>
    </row>
    <row r="160" spans="1:65" s="2" customFormat="1" ht="16.5" customHeight="1">
      <c r="A160" s="37"/>
      <c r="B160" s="38"/>
      <c r="C160" s="227" t="s">
        <v>591</v>
      </c>
      <c r="D160" s="227" t="s">
        <v>178</v>
      </c>
      <c r="E160" s="228" t="s">
        <v>2052</v>
      </c>
      <c r="F160" s="229" t="s">
        <v>2053</v>
      </c>
      <c r="G160" s="230" t="s">
        <v>1931</v>
      </c>
      <c r="H160" s="231">
        <v>2</v>
      </c>
      <c r="I160" s="232"/>
      <c r="J160" s="233">
        <f t="shared" si="20"/>
        <v>0</v>
      </c>
      <c r="K160" s="229" t="s">
        <v>484</v>
      </c>
      <c r="L160" s="234"/>
      <c r="M160" s="235" t="s">
        <v>32</v>
      </c>
      <c r="N160" s="236" t="s">
        <v>50</v>
      </c>
      <c r="O160" s="67"/>
      <c r="P160" s="185">
        <f t="shared" si="21"/>
        <v>0</v>
      </c>
      <c r="Q160" s="185">
        <v>0</v>
      </c>
      <c r="R160" s="185">
        <f t="shared" si="22"/>
        <v>0</v>
      </c>
      <c r="S160" s="185">
        <v>0</v>
      </c>
      <c r="T160" s="186">
        <f t="shared" si="23"/>
        <v>0</v>
      </c>
      <c r="U160" s="37"/>
      <c r="V160" s="37"/>
      <c r="W160" s="37"/>
      <c r="X160" s="37"/>
      <c r="Y160" s="37"/>
      <c r="Z160" s="37"/>
      <c r="AA160" s="37"/>
      <c r="AB160" s="37"/>
      <c r="AC160" s="37"/>
      <c r="AD160" s="37"/>
      <c r="AE160" s="37"/>
      <c r="AR160" s="187" t="s">
        <v>181</v>
      </c>
      <c r="AT160" s="187" t="s">
        <v>178</v>
      </c>
      <c r="AU160" s="187" t="s">
        <v>89</v>
      </c>
      <c r="AY160" s="19" t="s">
        <v>160</v>
      </c>
      <c r="BE160" s="188">
        <f t="shared" si="24"/>
        <v>0</v>
      </c>
      <c r="BF160" s="188">
        <f t="shared" si="25"/>
        <v>0</v>
      </c>
      <c r="BG160" s="188">
        <f t="shared" si="26"/>
        <v>0</v>
      </c>
      <c r="BH160" s="188">
        <f t="shared" si="27"/>
        <v>0</v>
      </c>
      <c r="BI160" s="188">
        <f t="shared" si="28"/>
        <v>0</v>
      </c>
      <c r="BJ160" s="19" t="s">
        <v>87</v>
      </c>
      <c r="BK160" s="188">
        <f t="shared" si="29"/>
        <v>0</v>
      </c>
      <c r="BL160" s="19" t="s">
        <v>168</v>
      </c>
      <c r="BM160" s="187" t="s">
        <v>1045</v>
      </c>
    </row>
    <row r="161" spans="1:65" s="2" customFormat="1" ht="16.5" customHeight="1">
      <c r="A161" s="37"/>
      <c r="B161" s="38"/>
      <c r="C161" s="227" t="s">
        <v>596</v>
      </c>
      <c r="D161" s="227" t="s">
        <v>178</v>
      </c>
      <c r="E161" s="228" t="s">
        <v>2054</v>
      </c>
      <c r="F161" s="229" t="s">
        <v>2055</v>
      </c>
      <c r="G161" s="230" t="s">
        <v>1931</v>
      </c>
      <c r="H161" s="231">
        <v>2</v>
      </c>
      <c r="I161" s="232"/>
      <c r="J161" s="233">
        <f t="shared" si="20"/>
        <v>0</v>
      </c>
      <c r="K161" s="229" t="s">
        <v>484</v>
      </c>
      <c r="L161" s="234"/>
      <c r="M161" s="235" t="s">
        <v>32</v>
      </c>
      <c r="N161" s="236" t="s">
        <v>50</v>
      </c>
      <c r="O161" s="67"/>
      <c r="P161" s="185">
        <f t="shared" si="21"/>
        <v>0</v>
      </c>
      <c r="Q161" s="185">
        <v>0</v>
      </c>
      <c r="R161" s="185">
        <f t="shared" si="22"/>
        <v>0</v>
      </c>
      <c r="S161" s="185">
        <v>0</v>
      </c>
      <c r="T161" s="186">
        <f t="shared" si="23"/>
        <v>0</v>
      </c>
      <c r="U161" s="37"/>
      <c r="V161" s="37"/>
      <c r="W161" s="37"/>
      <c r="X161" s="37"/>
      <c r="Y161" s="37"/>
      <c r="Z161" s="37"/>
      <c r="AA161" s="37"/>
      <c r="AB161" s="37"/>
      <c r="AC161" s="37"/>
      <c r="AD161" s="37"/>
      <c r="AE161" s="37"/>
      <c r="AR161" s="187" t="s">
        <v>181</v>
      </c>
      <c r="AT161" s="187" t="s">
        <v>178</v>
      </c>
      <c r="AU161" s="187" t="s">
        <v>89</v>
      </c>
      <c r="AY161" s="19" t="s">
        <v>160</v>
      </c>
      <c r="BE161" s="188">
        <f t="shared" si="24"/>
        <v>0</v>
      </c>
      <c r="BF161" s="188">
        <f t="shared" si="25"/>
        <v>0</v>
      </c>
      <c r="BG161" s="188">
        <f t="shared" si="26"/>
        <v>0</v>
      </c>
      <c r="BH161" s="188">
        <f t="shared" si="27"/>
        <v>0</v>
      </c>
      <c r="BI161" s="188">
        <f t="shared" si="28"/>
        <v>0</v>
      </c>
      <c r="BJ161" s="19" t="s">
        <v>87</v>
      </c>
      <c r="BK161" s="188">
        <f t="shared" si="29"/>
        <v>0</v>
      </c>
      <c r="BL161" s="19" t="s">
        <v>168</v>
      </c>
      <c r="BM161" s="187" t="s">
        <v>1053</v>
      </c>
    </row>
    <row r="162" spans="1:65" s="2" customFormat="1" ht="16.5" customHeight="1">
      <c r="A162" s="37"/>
      <c r="B162" s="38"/>
      <c r="C162" s="176" t="s">
        <v>601</v>
      </c>
      <c r="D162" s="176" t="s">
        <v>163</v>
      </c>
      <c r="E162" s="177" t="s">
        <v>2056</v>
      </c>
      <c r="F162" s="178" t="s">
        <v>2057</v>
      </c>
      <c r="G162" s="179" t="s">
        <v>259</v>
      </c>
      <c r="H162" s="180">
        <v>10</v>
      </c>
      <c r="I162" s="181"/>
      <c r="J162" s="182">
        <f t="shared" si="20"/>
        <v>0</v>
      </c>
      <c r="K162" s="178" t="s">
        <v>167</v>
      </c>
      <c r="L162" s="42"/>
      <c r="M162" s="183" t="s">
        <v>32</v>
      </c>
      <c r="N162" s="184" t="s">
        <v>50</v>
      </c>
      <c r="O162" s="67"/>
      <c r="P162" s="185">
        <f t="shared" si="21"/>
        <v>0</v>
      </c>
      <c r="Q162" s="185">
        <v>0</v>
      </c>
      <c r="R162" s="185">
        <f t="shared" si="22"/>
        <v>0</v>
      </c>
      <c r="S162" s="185">
        <v>0</v>
      </c>
      <c r="T162" s="186">
        <f t="shared" si="23"/>
        <v>0</v>
      </c>
      <c r="U162" s="37"/>
      <c r="V162" s="37"/>
      <c r="W162" s="37"/>
      <c r="X162" s="37"/>
      <c r="Y162" s="37"/>
      <c r="Z162" s="37"/>
      <c r="AA162" s="37"/>
      <c r="AB162" s="37"/>
      <c r="AC162" s="37"/>
      <c r="AD162" s="37"/>
      <c r="AE162" s="37"/>
      <c r="AR162" s="187" t="s">
        <v>308</v>
      </c>
      <c r="AT162" s="187" t="s">
        <v>163</v>
      </c>
      <c r="AU162" s="187" t="s">
        <v>89</v>
      </c>
      <c r="AY162" s="19" t="s">
        <v>160</v>
      </c>
      <c r="BE162" s="188">
        <f t="shared" si="24"/>
        <v>0</v>
      </c>
      <c r="BF162" s="188">
        <f t="shared" si="25"/>
        <v>0</v>
      </c>
      <c r="BG162" s="188">
        <f t="shared" si="26"/>
        <v>0</v>
      </c>
      <c r="BH162" s="188">
        <f t="shared" si="27"/>
        <v>0</v>
      </c>
      <c r="BI162" s="188">
        <f t="shared" si="28"/>
        <v>0</v>
      </c>
      <c r="BJ162" s="19" t="s">
        <v>87</v>
      </c>
      <c r="BK162" s="188">
        <f t="shared" si="29"/>
        <v>0</v>
      </c>
      <c r="BL162" s="19" t="s">
        <v>308</v>
      </c>
      <c r="BM162" s="187" t="s">
        <v>2058</v>
      </c>
    </row>
    <row r="163" spans="1:47" s="2" customFormat="1" ht="11.25">
      <c r="A163" s="37"/>
      <c r="B163" s="38"/>
      <c r="C163" s="39"/>
      <c r="D163" s="189" t="s">
        <v>170</v>
      </c>
      <c r="E163" s="39"/>
      <c r="F163" s="190" t="s">
        <v>2059</v>
      </c>
      <c r="G163" s="39"/>
      <c r="H163" s="39"/>
      <c r="I163" s="191"/>
      <c r="J163" s="39"/>
      <c r="K163" s="39"/>
      <c r="L163" s="42"/>
      <c r="M163" s="192"/>
      <c r="N163" s="193"/>
      <c r="O163" s="67"/>
      <c r="P163" s="67"/>
      <c r="Q163" s="67"/>
      <c r="R163" s="67"/>
      <c r="S163" s="67"/>
      <c r="T163" s="68"/>
      <c r="U163" s="37"/>
      <c r="V163" s="37"/>
      <c r="W163" s="37"/>
      <c r="X163" s="37"/>
      <c r="Y163" s="37"/>
      <c r="Z163" s="37"/>
      <c r="AA163" s="37"/>
      <c r="AB163" s="37"/>
      <c r="AC163" s="37"/>
      <c r="AD163" s="37"/>
      <c r="AE163" s="37"/>
      <c r="AT163" s="19" t="s">
        <v>170</v>
      </c>
      <c r="AU163" s="19" t="s">
        <v>89</v>
      </c>
    </row>
    <row r="164" spans="1:65" s="2" customFormat="1" ht="16.5" customHeight="1">
      <c r="A164" s="37"/>
      <c r="B164" s="38"/>
      <c r="C164" s="227" t="s">
        <v>607</v>
      </c>
      <c r="D164" s="227" t="s">
        <v>178</v>
      </c>
      <c r="E164" s="228" t="s">
        <v>2060</v>
      </c>
      <c r="F164" s="229" t="s">
        <v>2061</v>
      </c>
      <c r="G164" s="230" t="s">
        <v>259</v>
      </c>
      <c r="H164" s="231">
        <v>10</v>
      </c>
      <c r="I164" s="232"/>
      <c r="J164" s="233">
        <f>ROUND(I164*H164,2)</f>
        <v>0</v>
      </c>
      <c r="K164" s="229" t="s">
        <v>484</v>
      </c>
      <c r="L164" s="234"/>
      <c r="M164" s="235" t="s">
        <v>32</v>
      </c>
      <c r="N164" s="236" t="s">
        <v>50</v>
      </c>
      <c r="O164" s="67"/>
      <c r="P164" s="185">
        <f>O164*H164</f>
        <v>0</v>
      </c>
      <c r="Q164" s="185">
        <v>0</v>
      </c>
      <c r="R164" s="185">
        <f>Q164*H164</f>
        <v>0</v>
      </c>
      <c r="S164" s="185">
        <v>0</v>
      </c>
      <c r="T164" s="186">
        <f>S164*H164</f>
        <v>0</v>
      </c>
      <c r="U164" s="37"/>
      <c r="V164" s="37"/>
      <c r="W164" s="37"/>
      <c r="X164" s="37"/>
      <c r="Y164" s="37"/>
      <c r="Z164" s="37"/>
      <c r="AA164" s="37"/>
      <c r="AB164" s="37"/>
      <c r="AC164" s="37"/>
      <c r="AD164" s="37"/>
      <c r="AE164" s="37"/>
      <c r="AR164" s="187" t="s">
        <v>181</v>
      </c>
      <c r="AT164" s="187" t="s">
        <v>178</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168</v>
      </c>
      <c r="BM164" s="187" t="s">
        <v>1059</v>
      </c>
    </row>
    <row r="165" spans="1:65" s="2" customFormat="1" ht="16.5" customHeight="1">
      <c r="A165" s="37"/>
      <c r="B165" s="38"/>
      <c r="C165" s="176" t="s">
        <v>617</v>
      </c>
      <c r="D165" s="176" t="s">
        <v>163</v>
      </c>
      <c r="E165" s="177" t="s">
        <v>2062</v>
      </c>
      <c r="F165" s="178" t="s">
        <v>2063</v>
      </c>
      <c r="G165" s="179" t="s">
        <v>259</v>
      </c>
      <c r="H165" s="180">
        <v>30</v>
      </c>
      <c r="I165" s="181"/>
      <c r="J165" s="182">
        <f>ROUND(I165*H165,2)</f>
        <v>0</v>
      </c>
      <c r="K165" s="178" t="s">
        <v>167</v>
      </c>
      <c r="L165" s="42"/>
      <c r="M165" s="183" t="s">
        <v>32</v>
      </c>
      <c r="N165" s="184" t="s">
        <v>50</v>
      </c>
      <c r="O165" s="67"/>
      <c r="P165" s="185">
        <f>O165*H165</f>
        <v>0</v>
      </c>
      <c r="Q165" s="185">
        <v>0</v>
      </c>
      <c r="R165" s="185">
        <f>Q165*H165</f>
        <v>0</v>
      </c>
      <c r="S165" s="185">
        <v>0</v>
      </c>
      <c r="T165" s="186">
        <f>S165*H165</f>
        <v>0</v>
      </c>
      <c r="U165" s="37"/>
      <c r="V165" s="37"/>
      <c r="W165" s="37"/>
      <c r="X165" s="37"/>
      <c r="Y165" s="37"/>
      <c r="Z165" s="37"/>
      <c r="AA165" s="37"/>
      <c r="AB165" s="37"/>
      <c r="AC165" s="37"/>
      <c r="AD165" s="37"/>
      <c r="AE165" s="37"/>
      <c r="AR165" s="187" t="s">
        <v>308</v>
      </c>
      <c r="AT165" s="187" t="s">
        <v>163</v>
      </c>
      <c r="AU165" s="187" t="s">
        <v>89</v>
      </c>
      <c r="AY165" s="19" t="s">
        <v>160</v>
      </c>
      <c r="BE165" s="188">
        <f>IF(N165="základní",J165,0)</f>
        <v>0</v>
      </c>
      <c r="BF165" s="188">
        <f>IF(N165="snížená",J165,0)</f>
        <v>0</v>
      </c>
      <c r="BG165" s="188">
        <f>IF(N165="zákl. přenesená",J165,0)</f>
        <v>0</v>
      </c>
      <c r="BH165" s="188">
        <f>IF(N165="sníž. přenesená",J165,0)</f>
        <v>0</v>
      </c>
      <c r="BI165" s="188">
        <f>IF(N165="nulová",J165,0)</f>
        <v>0</v>
      </c>
      <c r="BJ165" s="19" t="s">
        <v>87</v>
      </c>
      <c r="BK165" s="188">
        <f>ROUND(I165*H165,2)</f>
        <v>0</v>
      </c>
      <c r="BL165" s="19" t="s">
        <v>308</v>
      </c>
      <c r="BM165" s="187" t="s">
        <v>2064</v>
      </c>
    </row>
    <row r="166" spans="1:47" s="2" customFormat="1" ht="11.25">
      <c r="A166" s="37"/>
      <c r="B166" s="38"/>
      <c r="C166" s="39"/>
      <c r="D166" s="189" t="s">
        <v>170</v>
      </c>
      <c r="E166" s="39"/>
      <c r="F166" s="190" t="s">
        <v>2065</v>
      </c>
      <c r="G166" s="39"/>
      <c r="H166" s="39"/>
      <c r="I166" s="191"/>
      <c r="J166" s="39"/>
      <c r="K166" s="39"/>
      <c r="L166" s="42"/>
      <c r="M166" s="192"/>
      <c r="N166" s="193"/>
      <c r="O166" s="67"/>
      <c r="P166" s="67"/>
      <c r="Q166" s="67"/>
      <c r="R166" s="67"/>
      <c r="S166" s="67"/>
      <c r="T166" s="68"/>
      <c r="U166" s="37"/>
      <c r="V166" s="37"/>
      <c r="W166" s="37"/>
      <c r="X166" s="37"/>
      <c r="Y166" s="37"/>
      <c r="Z166" s="37"/>
      <c r="AA166" s="37"/>
      <c r="AB166" s="37"/>
      <c r="AC166" s="37"/>
      <c r="AD166" s="37"/>
      <c r="AE166" s="37"/>
      <c r="AT166" s="19" t="s">
        <v>170</v>
      </c>
      <c r="AU166" s="19" t="s">
        <v>89</v>
      </c>
    </row>
    <row r="167" spans="2:51" s="14" customFormat="1" ht="11.25">
      <c r="B167" s="205"/>
      <c r="C167" s="206"/>
      <c r="D167" s="196" t="s">
        <v>172</v>
      </c>
      <c r="E167" s="207" t="s">
        <v>32</v>
      </c>
      <c r="F167" s="208" t="s">
        <v>2066</v>
      </c>
      <c r="G167" s="206"/>
      <c r="H167" s="209">
        <v>30</v>
      </c>
      <c r="I167" s="210"/>
      <c r="J167" s="206"/>
      <c r="K167" s="206"/>
      <c r="L167" s="211"/>
      <c r="M167" s="212"/>
      <c r="N167" s="213"/>
      <c r="O167" s="213"/>
      <c r="P167" s="213"/>
      <c r="Q167" s="213"/>
      <c r="R167" s="213"/>
      <c r="S167" s="213"/>
      <c r="T167" s="214"/>
      <c r="AT167" s="215" t="s">
        <v>172</v>
      </c>
      <c r="AU167" s="215" t="s">
        <v>89</v>
      </c>
      <c r="AV167" s="14" t="s">
        <v>89</v>
      </c>
      <c r="AW167" s="14" t="s">
        <v>40</v>
      </c>
      <c r="AX167" s="14" t="s">
        <v>87</v>
      </c>
      <c r="AY167" s="215" t="s">
        <v>160</v>
      </c>
    </row>
    <row r="168" spans="1:65" s="2" customFormat="1" ht="16.5" customHeight="1">
      <c r="A168" s="37"/>
      <c r="B168" s="38"/>
      <c r="C168" s="227" t="s">
        <v>624</v>
      </c>
      <c r="D168" s="227" t="s">
        <v>178</v>
      </c>
      <c r="E168" s="228" t="s">
        <v>2067</v>
      </c>
      <c r="F168" s="229" t="s">
        <v>2068</v>
      </c>
      <c r="G168" s="230" t="s">
        <v>259</v>
      </c>
      <c r="H168" s="231">
        <v>10</v>
      </c>
      <c r="I168" s="232"/>
      <c r="J168" s="233">
        <f>ROUND(I168*H168,2)</f>
        <v>0</v>
      </c>
      <c r="K168" s="229" t="s">
        <v>484</v>
      </c>
      <c r="L168" s="234"/>
      <c r="M168" s="235" t="s">
        <v>32</v>
      </c>
      <c r="N168" s="236" t="s">
        <v>50</v>
      </c>
      <c r="O168" s="67"/>
      <c r="P168" s="185">
        <f>O168*H168</f>
        <v>0</v>
      </c>
      <c r="Q168" s="185">
        <v>0</v>
      </c>
      <c r="R168" s="185">
        <f>Q168*H168</f>
        <v>0</v>
      </c>
      <c r="S168" s="185">
        <v>0</v>
      </c>
      <c r="T168" s="186">
        <f>S168*H168</f>
        <v>0</v>
      </c>
      <c r="U168" s="37"/>
      <c r="V168" s="37"/>
      <c r="W168" s="37"/>
      <c r="X168" s="37"/>
      <c r="Y168" s="37"/>
      <c r="Z168" s="37"/>
      <c r="AA168" s="37"/>
      <c r="AB168" s="37"/>
      <c r="AC168" s="37"/>
      <c r="AD168" s="37"/>
      <c r="AE168" s="37"/>
      <c r="AR168" s="187" t="s">
        <v>181</v>
      </c>
      <c r="AT168" s="187" t="s">
        <v>178</v>
      </c>
      <c r="AU168" s="187" t="s">
        <v>89</v>
      </c>
      <c r="AY168" s="19" t="s">
        <v>160</v>
      </c>
      <c r="BE168" s="188">
        <f>IF(N168="základní",J168,0)</f>
        <v>0</v>
      </c>
      <c r="BF168" s="188">
        <f>IF(N168="snížená",J168,0)</f>
        <v>0</v>
      </c>
      <c r="BG168" s="188">
        <f>IF(N168="zákl. přenesená",J168,0)</f>
        <v>0</v>
      </c>
      <c r="BH168" s="188">
        <f>IF(N168="sníž. přenesená",J168,0)</f>
        <v>0</v>
      </c>
      <c r="BI168" s="188">
        <f>IF(N168="nulová",J168,0)</f>
        <v>0</v>
      </c>
      <c r="BJ168" s="19" t="s">
        <v>87</v>
      </c>
      <c r="BK168" s="188">
        <f>ROUND(I168*H168,2)</f>
        <v>0</v>
      </c>
      <c r="BL168" s="19" t="s">
        <v>168</v>
      </c>
      <c r="BM168" s="187" t="s">
        <v>1065</v>
      </c>
    </row>
    <row r="169" spans="1:65" s="2" customFormat="1" ht="16.5" customHeight="1">
      <c r="A169" s="37"/>
      <c r="B169" s="38"/>
      <c r="C169" s="227" t="s">
        <v>645</v>
      </c>
      <c r="D169" s="227" t="s">
        <v>178</v>
      </c>
      <c r="E169" s="228" t="s">
        <v>2069</v>
      </c>
      <c r="F169" s="229" t="s">
        <v>2070</v>
      </c>
      <c r="G169" s="230" t="s">
        <v>259</v>
      </c>
      <c r="H169" s="231">
        <v>10</v>
      </c>
      <c r="I169" s="232"/>
      <c r="J169" s="233">
        <f>ROUND(I169*H169,2)</f>
        <v>0</v>
      </c>
      <c r="K169" s="229" t="s">
        <v>484</v>
      </c>
      <c r="L169" s="234"/>
      <c r="M169" s="235" t="s">
        <v>32</v>
      </c>
      <c r="N169" s="236" t="s">
        <v>50</v>
      </c>
      <c r="O169" s="67"/>
      <c r="P169" s="185">
        <f>O169*H169</f>
        <v>0</v>
      </c>
      <c r="Q169" s="185">
        <v>0</v>
      </c>
      <c r="R169" s="185">
        <f>Q169*H169</f>
        <v>0</v>
      </c>
      <c r="S169" s="185">
        <v>0</v>
      </c>
      <c r="T169" s="186">
        <f>S169*H169</f>
        <v>0</v>
      </c>
      <c r="U169" s="37"/>
      <c r="V169" s="37"/>
      <c r="W169" s="37"/>
      <c r="X169" s="37"/>
      <c r="Y169" s="37"/>
      <c r="Z169" s="37"/>
      <c r="AA169" s="37"/>
      <c r="AB169" s="37"/>
      <c r="AC169" s="37"/>
      <c r="AD169" s="37"/>
      <c r="AE169" s="37"/>
      <c r="AR169" s="187" t="s">
        <v>181</v>
      </c>
      <c r="AT169" s="187" t="s">
        <v>178</v>
      </c>
      <c r="AU169" s="187" t="s">
        <v>89</v>
      </c>
      <c r="AY169" s="19" t="s">
        <v>160</v>
      </c>
      <c r="BE169" s="188">
        <f>IF(N169="základní",J169,0)</f>
        <v>0</v>
      </c>
      <c r="BF169" s="188">
        <f>IF(N169="snížená",J169,0)</f>
        <v>0</v>
      </c>
      <c r="BG169" s="188">
        <f>IF(N169="zákl. přenesená",J169,0)</f>
        <v>0</v>
      </c>
      <c r="BH169" s="188">
        <f>IF(N169="sníž. přenesená",J169,0)</f>
        <v>0</v>
      </c>
      <c r="BI169" s="188">
        <f>IF(N169="nulová",J169,0)</f>
        <v>0</v>
      </c>
      <c r="BJ169" s="19" t="s">
        <v>87</v>
      </c>
      <c r="BK169" s="188">
        <f>ROUND(I169*H169,2)</f>
        <v>0</v>
      </c>
      <c r="BL169" s="19" t="s">
        <v>168</v>
      </c>
      <c r="BM169" s="187" t="s">
        <v>1075</v>
      </c>
    </row>
    <row r="170" spans="1:65" s="2" customFormat="1" ht="16.5" customHeight="1">
      <c r="A170" s="37"/>
      <c r="B170" s="38"/>
      <c r="C170" s="227" t="s">
        <v>650</v>
      </c>
      <c r="D170" s="227" t="s">
        <v>178</v>
      </c>
      <c r="E170" s="228" t="s">
        <v>2071</v>
      </c>
      <c r="F170" s="229" t="s">
        <v>2072</v>
      </c>
      <c r="G170" s="230" t="s">
        <v>259</v>
      </c>
      <c r="H170" s="231">
        <v>10</v>
      </c>
      <c r="I170" s="232"/>
      <c r="J170" s="233">
        <f>ROUND(I170*H170,2)</f>
        <v>0</v>
      </c>
      <c r="K170" s="229" t="s">
        <v>484</v>
      </c>
      <c r="L170" s="234"/>
      <c r="M170" s="235" t="s">
        <v>32</v>
      </c>
      <c r="N170" s="236" t="s">
        <v>50</v>
      </c>
      <c r="O170" s="67"/>
      <c r="P170" s="185">
        <f>O170*H170</f>
        <v>0</v>
      </c>
      <c r="Q170" s="185">
        <v>0</v>
      </c>
      <c r="R170" s="185">
        <f>Q170*H170</f>
        <v>0</v>
      </c>
      <c r="S170" s="185">
        <v>0</v>
      </c>
      <c r="T170" s="186">
        <f>S170*H170</f>
        <v>0</v>
      </c>
      <c r="U170" s="37"/>
      <c r="V170" s="37"/>
      <c r="W170" s="37"/>
      <c r="X170" s="37"/>
      <c r="Y170" s="37"/>
      <c r="Z170" s="37"/>
      <c r="AA170" s="37"/>
      <c r="AB170" s="37"/>
      <c r="AC170" s="37"/>
      <c r="AD170" s="37"/>
      <c r="AE170" s="37"/>
      <c r="AR170" s="187" t="s">
        <v>181</v>
      </c>
      <c r="AT170" s="187" t="s">
        <v>178</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168</v>
      </c>
      <c r="BM170" s="187" t="s">
        <v>1081</v>
      </c>
    </row>
    <row r="171" spans="1:65" s="2" customFormat="1" ht="24.2" customHeight="1">
      <c r="A171" s="37"/>
      <c r="B171" s="38"/>
      <c r="C171" s="176" t="s">
        <v>657</v>
      </c>
      <c r="D171" s="176" t="s">
        <v>163</v>
      </c>
      <c r="E171" s="177" t="s">
        <v>2073</v>
      </c>
      <c r="F171" s="178" t="s">
        <v>2074</v>
      </c>
      <c r="G171" s="179" t="s">
        <v>199</v>
      </c>
      <c r="H171" s="180">
        <v>3</v>
      </c>
      <c r="I171" s="181"/>
      <c r="J171" s="182">
        <f>ROUND(I171*H171,2)</f>
        <v>0</v>
      </c>
      <c r="K171" s="178" t="s">
        <v>167</v>
      </c>
      <c r="L171" s="42"/>
      <c r="M171" s="183" t="s">
        <v>32</v>
      </c>
      <c r="N171" s="184" t="s">
        <v>50</v>
      </c>
      <c r="O171" s="67"/>
      <c r="P171" s="185">
        <f>O171*H171</f>
        <v>0</v>
      </c>
      <c r="Q171" s="185">
        <v>0.01536</v>
      </c>
      <c r="R171" s="185">
        <f>Q171*H171</f>
        <v>0.04608</v>
      </c>
      <c r="S171" s="185">
        <v>0</v>
      </c>
      <c r="T171" s="186">
        <f>S171*H171</f>
        <v>0</v>
      </c>
      <c r="U171" s="37"/>
      <c r="V171" s="37"/>
      <c r="W171" s="37"/>
      <c r="X171" s="37"/>
      <c r="Y171" s="37"/>
      <c r="Z171" s="37"/>
      <c r="AA171" s="37"/>
      <c r="AB171" s="37"/>
      <c r="AC171" s="37"/>
      <c r="AD171" s="37"/>
      <c r="AE171" s="37"/>
      <c r="AR171" s="187" t="s">
        <v>308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308</v>
      </c>
      <c r="BM171" s="187" t="s">
        <v>2075</v>
      </c>
    </row>
    <row r="172" spans="1:47" s="2" customFormat="1" ht="11.25">
      <c r="A172" s="37"/>
      <c r="B172" s="38"/>
      <c r="C172" s="39"/>
      <c r="D172" s="189" t="s">
        <v>170</v>
      </c>
      <c r="E172" s="39"/>
      <c r="F172" s="190" t="s">
        <v>2076</v>
      </c>
      <c r="G172" s="39"/>
      <c r="H172" s="39"/>
      <c r="I172" s="191"/>
      <c r="J172" s="39"/>
      <c r="K172" s="39"/>
      <c r="L172" s="42"/>
      <c r="M172" s="192"/>
      <c r="N172" s="193"/>
      <c r="O172" s="67"/>
      <c r="P172" s="67"/>
      <c r="Q172" s="67"/>
      <c r="R172" s="67"/>
      <c r="S172" s="67"/>
      <c r="T172" s="68"/>
      <c r="U172" s="37"/>
      <c r="V172" s="37"/>
      <c r="W172" s="37"/>
      <c r="X172" s="37"/>
      <c r="Y172" s="37"/>
      <c r="Z172" s="37"/>
      <c r="AA172" s="37"/>
      <c r="AB172" s="37"/>
      <c r="AC172" s="37"/>
      <c r="AD172" s="37"/>
      <c r="AE172" s="37"/>
      <c r="AT172" s="19" t="s">
        <v>170</v>
      </c>
      <c r="AU172" s="19" t="s">
        <v>89</v>
      </c>
    </row>
    <row r="173" spans="2:51" s="14" customFormat="1" ht="11.25">
      <c r="B173" s="205"/>
      <c r="C173" s="206"/>
      <c r="D173" s="196" t="s">
        <v>172</v>
      </c>
      <c r="E173" s="207" t="s">
        <v>32</v>
      </c>
      <c r="F173" s="208" t="s">
        <v>161</v>
      </c>
      <c r="G173" s="206"/>
      <c r="H173" s="209">
        <v>3</v>
      </c>
      <c r="I173" s="210"/>
      <c r="J173" s="206"/>
      <c r="K173" s="206"/>
      <c r="L173" s="211"/>
      <c r="M173" s="212"/>
      <c r="N173" s="213"/>
      <c r="O173" s="213"/>
      <c r="P173" s="213"/>
      <c r="Q173" s="213"/>
      <c r="R173" s="213"/>
      <c r="S173" s="213"/>
      <c r="T173" s="214"/>
      <c r="AT173" s="215" t="s">
        <v>172</v>
      </c>
      <c r="AU173" s="215" t="s">
        <v>89</v>
      </c>
      <c r="AV173" s="14" t="s">
        <v>89</v>
      </c>
      <c r="AW173" s="14" t="s">
        <v>40</v>
      </c>
      <c r="AX173" s="14" t="s">
        <v>87</v>
      </c>
      <c r="AY173" s="215" t="s">
        <v>160</v>
      </c>
    </row>
    <row r="174" spans="2:63" s="12" customFormat="1" ht="22.9" customHeight="1">
      <c r="B174" s="160"/>
      <c r="C174" s="161"/>
      <c r="D174" s="162" t="s">
        <v>78</v>
      </c>
      <c r="E174" s="174" t="s">
        <v>2077</v>
      </c>
      <c r="F174" s="174" t="s">
        <v>2078</v>
      </c>
      <c r="G174" s="161"/>
      <c r="H174" s="161"/>
      <c r="I174" s="164"/>
      <c r="J174" s="175">
        <f>BK174</f>
        <v>0</v>
      </c>
      <c r="K174" s="161"/>
      <c r="L174" s="166"/>
      <c r="M174" s="167"/>
      <c r="N174" s="168"/>
      <c r="O174" s="168"/>
      <c r="P174" s="169">
        <f>SUM(P175:P227)</f>
        <v>0</v>
      </c>
      <c r="Q174" s="168"/>
      <c r="R174" s="169">
        <f>SUM(R175:R227)</f>
        <v>0.133005</v>
      </c>
      <c r="S174" s="168"/>
      <c r="T174" s="170">
        <f>SUM(T175:T227)</f>
        <v>0</v>
      </c>
      <c r="AR174" s="171" t="s">
        <v>89</v>
      </c>
      <c r="AT174" s="172" t="s">
        <v>78</v>
      </c>
      <c r="AU174" s="172" t="s">
        <v>87</v>
      </c>
      <c r="AY174" s="171" t="s">
        <v>160</v>
      </c>
      <c r="BK174" s="173">
        <f>SUM(BK175:BK227)</f>
        <v>0</v>
      </c>
    </row>
    <row r="175" spans="1:65" s="2" customFormat="1" ht="21.75" customHeight="1">
      <c r="A175" s="37"/>
      <c r="B175" s="38"/>
      <c r="C175" s="176" t="s">
        <v>664</v>
      </c>
      <c r="D175" s="176" t="s">
        <v>163</v>
      </c>
      <c r="E175" s="177" t="s">
        <v>2079</v>
      </c>
      <c r="F175" s="178" t="s">
        <v>2080</v>
      </c>
      <c r="G175" s="179" t="s">
        <v>477</v>
      </c>
      <c r="H175" s="180">
        <v>3</v>
      </c>
      <c r="I175" s="181"/>
      <c r="J175" s="182">
        <f>ROUND(I175*H175,2)</f>
        <v>0</v>
      </c>
      <c r="K175" s="178" t="s">
        <v>167</v>
      </c>
      <c r="L175" s="42"/>
      <c r="M175" s="183" t="s">
        <v>32</v>
      </c>
      <c r="N175" s="184" t="s">
        <v>50</v>
      </c>
      <c r="O175" s="67"/>
      <c r="P175" s="185">
        <f>O175*H175</f>
        <v>0</v>
      </c>
      <c r="Q175" s="185">
        <v>0</v>
      </c>
      <c r="R175" s="185">
        <f>Q175*H175</f>
        <v>0</v>
      </c>
      <c r="S175" s="185">
        <v>0</v>
      </c>
      <c r="T175" s="186">
        <f>S175*H175</f>
        <v>0</v>
      </c>
      <c r="U175" s="37"/>
      <c r="V175" s="37"/>
      <c r="W175" s="37"/>
      <c r="X175" s="37"/>
      <c r="Y175" s="37"/>
      <c r="Z175" s="37"/>
      <c r="AA175" s="37"/>
      <c r="AB175" s="37"/>
      <c r="AC175" s="37"/>
      <c r="AD175" s="37"/>
      <c r="AE175" s="37"/>
      <c r="AR175" s="187" t="s">
        <v>168</v>
      </c>
      <c r="AT175" s="187" t="s">
        <v>163</v>
      </c>
      <c r="AU175" s="187" t="s">
        <v>89</v>
      </c>
      <c r="AY175" s="19" t="s">
        <v>160</v>
      </c>
      <c r="BE175" s="188">
        <f>IF(N175="základní",J175,0)</f>
        <v>0</v>
      </c>
      <c r="BF175" s="188">
        <f>IF(N175="snížená",J175,0)</f>
        <v>0</v>
      </c>
      <c r="BG175" s="188">
        <f>IF(N175="zákl. přenesená",J175,0)</f>
        <v>0</v>
      </c>
      <c r="BH175" s="188">
        <f>IF(N175="sníž. přenesená",J175,0)</f>
        <v>0</v>
      </c>
      <c r="BI175" s="188">
        <f>IF(N175="nulová",J175,0)</f>
        <v>0</v>
      </c>
      <c r="BJ175" s="19" t="s">
        <v>87</v>
      </c>
      <c r="BK175" s="188">
        <f>ROUND(I175*H175,2)</f>
        <v>0</v>
      </c>
      <c r="BL175" s="19" t="s">
        <v>168</v>
      </c>
      <c r="BM175" s="187" t="s">
        <v>2081</v>
      </c>
    </row>
    <row r="176" spans="1:47" s="2" customFormat="1" ht="11.25">
      <c r="A176" s="37"/>
      <c r="B176" s="38"/>
      <c r="C176" s="39"/>
      <c r="D176" s="189" t="s">
        <v>170</v>
      </c>
      <c r="E176" s="39"/>
      <c r="F176" s="190" t="s">
        <v>2082</v>
      </c>
      <c r="G176" s="39"/>
      <c r="H176" s="39"/>
      <c r="I176" s="191"/>
      <c r="J176" s="39"/>
      <c r="K176" s="39"/>
      <c r="L176" s="42"/>
      <c r="M176" s="192"/>
      <c r="N176" s="193"/>
      <c r="O176" s="67"/>
      <c r="P176" s="67"/>
      <c r="Q176" s="67"/>
      <c r="R176" s="67"/>
      <c r="S176" s="67"/>
      <c r="T176" s="68"/>
      <c r="U176" s="37"/>
      <c r="V176" s="37"/>
      <c r="W176" s="37"/>
      <c r="X176" s="37"/>
      <c r="Y176" s="37"/>
      <c r="Z176" s="37"/>
      <c r="AA176" s="37"/>
      <c r="AB176" s="37"/>
      <c r="AC176" s="37"/>
      <c r="AD176" s="37"/>
      <c r="AE176" s="37"/>
      <c r="AT176" s="19" t="s">
        <v>170</v>
      </c>
      <c r="AU176" s="19" t="s">
        <v>89</v>
      </c>
    </row>
    <row r="177" spans="1:65" s="2" customFormat="1" ht="21.75" customHeight="1">
      <c r="A177" s="37"/>
      <c r="B177" s="38"/>
      <c r="C177" s="227" t="s">
        <v>671</v>
      </c>
      <c r="D177" s="227" t="s">
        <v>178</v>
      </c>
      <c r="E177" s="228" t="s">
        <v>2083</v>
      </c>
      <c r="F177" s="229" t="s">
        <v>2084</v>
      </c>
      <c r="G177" s="230" t="s">
        <v>1931</v>
      </c>
      <c r="H177" s="231">
        <v>3</v>
      </c>
      <c r="I177" s="232"/>
      <c r="J177" s="233">
        <f>ROUND(I177*H177,2)</f>
        <v>0</v>
      </c>
      <c r="K177" s="229" t="s">
        <v>484</v>
      </c>
      <c r="L177" s="234"/>
      <c r="M177" s="235" t="s">
        <v>32</v>
      </c>
      <c r="N177" s="236" t="s">
        <v>50</v>
      </c>
      <c r="O177" s="67"/>
      <c r="P177" s="185">
        <f>O177*H177</f>
        <v>0</v>
      </c>
      <c r="Q177" s="185">
        <v>0</v>
      </c>
      <c r="R177" s="185">
        <f>Q177*H177</f>
        <v>0</v>
      </c>
      <c r="S177" s="185">
        <v>0</v>
      </c>
      <c r="T177" s="186">
        <f>S177*H177</f>
        <v>0</v>
      </c>
      <c r="U177" s="37"/>
      <c r="V177" s="37"/>
      <c r="W177" s="37"/>
      <c r="X177" s="37"/>
      <c r="Y177" s="37"/>
      <c r="Z177" s="37"/>
      <c r="AA177" s="37"/>
      <c r="AB177" s="37"/>
      <c r="AC177" s="37"/>
      <c r="AD177" s="37"/>
      <c r="AE177" s="37"/>
      <c r="AR177" s="187" t="s">
        <v>181</v>
      </c>
      <c r="AT177" s="187" t="s">
        <v>178</v>
      </c>
      <c r="AU177" s="187" t="s">
        <v>89</v>
      </c>
      <c r="AY177" s="19" t="s">
        <v>160</v>
      </c>
      <c r="BE177" s="188">
        <f>IF(N177="základní",J177,0)</f>
        <v>0</v>
      </c>
      <c r="BF177" s="188">
        <f>IF(N177="snížená",J177,0)</f>
        <v>0</v>
      </c>
      <c r="BG177" s="188">
        <f>IF(N177="zákl. přenesená",J177,0)</f>
        <v>0</v>
      </c>
      <c r="BH177" s="188">
        <f>IF(N177="sníž. přenesená",J177,0)</f>
        <v>0</v>
      </c>
      <c r="BI177" s="188">
        <f>IF(N177="nulová",J177,0)</f>
        <v>0</v>
      </c>
      <c r="BJ177" s="19" t="s">
        <v>87</v>
      </c>
      <c r="BK177" s="188">
        <f>ROUND(I177*H177,2)</f>
        <v>0</v>
      </c>
      <c r="BL177" s="19" t="s">
        <v>168</v>
      </c>
      <c r="BM177" s="187" t="s">
        <v>1103</v>
      </c>
    </row>
    <row r="178" spans="1:65" s="2" customFormat="1" ht="16.5" customHeight="1">
      <c r="A178" s="37"/>
      <c r="B178" s="38"/>
      <c r="C178" s="227" t="s">
        <v>715</v>
      </c>
      <c r="D178" s="227" t="s">
        <v>178</v>
      </c>
      <c r="E178" s="228" t="s">
        <v>2085</v>
      </c>
      <c r="F178" s="229" t="s">
        <v>2086</v>
      </c>
      <c r="G178" s="230" t="s">
        <v>1931</v>
      </c>
      <c r="H178" s="231">
        <v>6</v>
      </c>
      <c r="I178" s="232"/>
      <c r="J178" s="233">
        <f>ROUND(I178*H178,2)</f>
        <v>0</v>
      </c>
      <c r="K178" s="229" t="s">
        <v>484</v>
      </c>
      <c r="L178" s="234"/>
      <c r="M178" s="235" t="s">
        <v>32</v>
      </c>
      <c r="N178" s="236" t="s">
        <v>50</v>
      </c>
      <c r="O178" s="67"/>
      <c r="P178" s="185">
        <f>O178*H178</f>
        <v>0</v>
      </c>
      <c r="Q178" s="185">
        <v>0</v>
      </c>
      <c r="R178" s="185">
        <f>Q178*H178</f>
        <v>0</v>
      </c>
      <c r="S178" s="185">
        <v>0</v>
      </c>
      <c r="T178" s="186">
        <f>S178*H178</f>
        <v>0</v>
      </c>
      <c r="U178" s="37"/>
      <c r="V178" s="37"/>
      <c r="W178" s="37"/>
      <c r="X178" s="37"/>
      <c r="Y178" s="37"/>
      <c r="Z178" s="37"/>
      <c r="AA178" s="37"/>
      <c r="AB178" s="37"/>
      <c r="AC178" s="37"/>
      <c r="AD178" s="37"/>
      <c r="AE178" s="37"/>
      <c r="AR178" s="187" t="s">
        <v>181</v>
      </c>
      <c r="AT178" s="187" t="s">
        <v>178</v>
      </c>
      <c r="AU178" s="187" t="s">
        <v>89</v>
      </c>
      <c r="AY178" s="19" t="s">
        <v>160</v>
      </c>
      <c r="BE178" s="188">
        <f>IF(N178="základní",J178,0)</f>
        <v>0</v>
      </c>
      <c r="BF178" s="188">
        <f>IF(N178="snížená",J178,0)</f>
        <v>0</v>
      </c>
      <c r="BG178" s="188">
        <f>IF(N178="zákl. přenesená",J178,0)</f>
        <v>0</v>
      </c>
      <c r="BH178" s="188">
        <f>IF(N178="sníž. přenesená",J178,0)</f>
        <v>0</v>
      </c>
      <c r="BI178" s="188">
        <f>IF(N178="nulová",J178,0)</f>
        <v>0</v>
      </c>
      <c r="BJ178" s="19" t="s">
        <v>87</v>
      </c>
      <c r="BK178" s="188">
        <f>ROUND(I178*H178,2)</f>
        <v>0</v>
      </c>
      <c r="BL178" s="19" t="s">
        <v>168</v>
      </c>
      <c r="BM178" s="187" t="s">
        <v>2087</v>
      </c>
    </row>
    <row r="179" spans="1:65" s="2" customFormat="1" ht="24.2" customHeight="1">
      <c r="A179" s="37"/>
      <c r="B179" s="38"/>
      <c r="C179" s="176" t="s">
        <v>720</v>
      </c>
      <c r="D179" s="176" t="s">
        <v>163</v>
      </c>
      <c r="E179" s="177" t="s">
        <v>2088</v>
      </c>
      <c r="F179" s="178" t="s">
        <v>2089</v>
      </c>
      <c r="G179" s="179" t="s">
        <v>477</v>
      </c>
      <c r="H179" s="180">
        <v>4</v>
      </c>
      <c r="I179" s="181"/>
      <c r="J179" s="182">
        <f>ROUND(I179*H179,2)</f>
        <v>0</v>
      </c>
      <c r="K179" s="178" t="s">
        <v>167</v>
      </c>
      <c r="L179" s="42"/>
      <c r="M179" s="183" t="s">
        <v>32</v>
      </c>
      <c r="N179" s="184" t="s">
        <v>50</v>
      </c>
      <c r="O179" s="67"/>
      <c r="P179" s="185">
        <f>O179*H179</f>
        <v>0</v>
      </c>
      <c r="Q179" s="185">
        <v>0</v>
      </c>
      <c r="R179" s="185">
        <f>Q179*H179</f>
        <v>0</v>
      </c>
      <c r="S179" s="185">
        <v>0</v>
      </c>
      <c r="T179" s="186">
        <f>S179*H179</f>
        <v>0</v>
      </c>
      <c r="U179" s="37"/>
      <c r="V179" s="37"/>
      <c r="W179" s="37"/>
      <c r="X179" s="37"/>
      <c r="Y179" s="37"/>
      <c r="Z179" s="37"/>
      <c r="AA179" s="37"/>
      <c r="AB179" s="37"/>
      <c r="AC179" s="37"/>
      <c r="AD179" s="37"/>
      <c r="AE179" s="37"/>
      <c r="AR179" s="187" t="s">
        <v>168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168</v>
      </c>
      <c r="BM179" s="187" t="s">
        <v>2090</v>
      </c>
    </row>
    <row r="180" spans="1:47" s="2" customFormat="1" ht="11.25">
      <c r="A180" s="37"/>
      <c r="B180" s="38"/>
      <c r="C180" s="39"/>
      <c r="D180" s="189" t="s">
        <v>170</v>
      </c>
      <c r="E180" s="39"/>
      <c r="F180" s="190" t="s">
        <v>2091</v>
      </c>
      <c r="G180" s="39"/>
      <c r="H180" s="39"/>
      <c r="I180" s="191"/>
      <c r="J180" s="39"/>
      <c r="K180" s="39"/>
      <c r="L180" s="42"/>
      <c r="M180" s="192"/>
      <c r="N180" s="193"/>
      <c r="O180" s="67"/>
      <c r="P180" s="67"/>
      <c r="Q180" s="67"/>
      <c r="R180" s="67"/>
      <c r="S180" s="67"/>
      <c r="T180" s="68"/>
      <c r="U180" s="37"/>
      <c r="V180" s="37"/>
      <c r="W180" s="37"/>
      <c r="X180" s="37"/>
      <c r="Y180" s="37"/>
      <c r="Z180" s="37"/>
      <c r="AA180" s="37"/>
      <c r="AB180" s="37"/>
      <c r="AC180" s="37"/>
      <c r="AD180" s="37"/>
      <c r="AE180" s="37"/>
      <c r="AT180" s="19" t="s">
        <v>170</v>
      </c>
      <c r="AU180" s="19" t="s">
        <v>89</v>
      </c>
    </row>
    <row r="181" spans="1:65" s="2" customFormat="1" ht="21.75" customHeight="1">
      <c r="A181" s="37"/>
      <c r="B181" s="38"/>
      <c r="C181" s="227" t="s">
        <v>725</v>
      </c>
      <c r="D181" s="227" t="s">
        <v>178</v>
      </c>
      <c r="E181" s="228" t="s">
        <v>2092</v>
      </c>
      <c r="F181" s="229" t="s">
        <v>2093</v>
      </c>
      <c r="G181" s="230" t="s">
        <v>1931</v>
      </c>
      <c r="H181" s="231">
        <v>4</v>
      </c>
      <c r="I181" s="232"/>
      <c r="J181" s="233">
        <f>ROUND(I181*H181,2)</f>
        <v>0</v>
      </c>
      <c r="K181" s="229" t="s">
        <v>484</v>
      </c>
      <c r="L181" s="234"/>
      <c r="M181" s="235" t="s">
        <v>32</v>
      </c>
      <c r="N181" s="236" t="s">
        <v>50</v>
      </c>
      <c r="O181" s="67"/>
      <c r="P181" s="185">
        <f>O181*H181</f>
        <v>0</v>
      </c>
      <c r="Q181" s="185">
        <v>0</v>
      </c>
      <c r="R181" s="185">
        <f>Q181*H181</f>
        <v>0</v>
      </c>
      <c r="S181" s="185">
        <v>0</v>
      </c>
      <c r="T181" s="186">
        <f>S181*H181</f>
        <v>0</v>
      </c>
      <c r="U181" s="37"/>
      <c r="V181" s="37"/>
      <c r="W181" s="37"/>
      <c r="X181" s="37"/>
      <c r="Y181" s="37"/>
      <c r="Z181" s="37"/>
      <c r="AA181" s="37"/>
      <c r="AB181" s="37"/>
      <c r="AC181" s="37"/>
      <c r="AD181" s="37"/>
      <c r="AE181" s="37"/>
      <c r="AR181" s="187" t="s">
        <v>181</v>
      </c>
      <c r="AT181" s="187" t="s">
        <v>178</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168</v>
      </c>
      <c r="BM181" s="187" t="s">
        <v>1114</v>
      </c>
    </row>
    <row r="182" spans="1:65" s="2" customFormat="1" ht="16.5" customHeight="1">
      <c r="A182" s="37"/>
      <c r="B182" s="38"/>
      <c r="C182" s="227" t="s">
        <v>731</v>
      </c>
      <c r="D182" s="227" t="s">
        <v>178</v>
      </c>
      <c r="E182" s="228" t="s">
        <v>2094</v>
      </c>
      <c r="F182" s="229" t="s">
        <v>2095</v>
      </c>
      <c r="G182" s="230" t="s">
        <v>1931</v>
      </c>
      <c r="H182" s="231">
        <v>8</v>
      </c>
      <c r="I182" s="232"/>
      <c r="J182" s="233">
        <f>ROUND(I182*H182,2)</f>
        <v>0</v>
      </c>
      <c r="K182" s="229" t="s">
        <v>484</v>
      </c>
      <c r="L182" s="234"/>
      <c r="M182" s="235" t="s">
        <v>32</v>
      </c>
      <c r="N182" s="236" t="s">
        <v>50</v>
      </c>
      <c r="O182" s="67"/>
      <c r="P182" s="185">
        <f>O182*H182</f>
        <v>0</v>
      </c>
      <c r="Q182" s="185">
        <v>0</v>
      </c>
      <c r="R182" s="185">
        <f>Q182*H182</f>
        <v>0</v>
      </c>
      <c r="S182" s="185">
        <v>0</v>
      </c>
      <c r="T182" s="186">
        <f>S182*H182</f>
        <v>0</v>
      </c>
      <c r="U182" s="37"/>
      <c r="V182" s="37"/>
      <c r="W182" s="37"/>
      <c r="X182" s="37"/>
      <c r="Y182" s="37"/>
      <c r="Z182" s="37"/>
      <c r="AA182" s="37"/>
      <c r="AB182" s="37"/>
      <c r="AC182" s="37"/>
      <c r="AD182" s="37"/>
      <c r="AE182" s="37"/>
      <c r="AR182" s="187" t="s">
        <v>181</v>
      </c>
      <c r="AT182" s="187" t="s">
        <v>178</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168</v>
      </c>
      <c r="BM182" s="187" t="s">
        <v>1145</v>
      </c>
    </row>
    <row r="183" spans="1:65" s="2" customFormat="1" ht="16.5" customHeight="1">
      <c r="A183" s="37"/>
      <c r="B183" s="38"/>
      <c r="C183" s="227" t="s">
        <v>736</v>
      </c>
      <c r="D183" s="227" t="s">
        <v>178</v>
      </c>
      <c r="E183" s="228" t="s">
        <v>2096</v>
      </c>
      <c r="F183" s="229" t="s">
        <v>2097</v>
      </c>
      <c r="G183" s="230" t="s">
        <v>1931</v>
      </c>
      <c r="H183" s="231">
        <v>7</v>
      </c>
      <c r="I183" s="232"/>
      <c r="J183" s="233">
        <f>ROUND(I183*H183,2)</f>
        <v>0</v>
      </c>
      <c r="K183" s="229" t="s">
        <v>484</v>
      </c>
      <c r="L183" s="234"/>
      <c r="M183" s="235" t="s">
        <v>32</v>
      </c>
      <c r="N183" s="236" t="s">
        <v>50</v>
      </c>
      <c r="O183" s="67"/>
      <c r="P183" s="185">
        <f>O183*H183</f>
        <v>0</v>
      </c>
      <c r="Q183" s="185">
        <v>0</v>
      </c>
      <c r="R183" s="185">
        <f>Q183*H183</f>
        <v>0</v>
      </c>
      <c r="S183" s="185">
        <v>0</v>
      </c>
      <c r="T183" s="186">
        <f>S183*H183</f>
        <v>0</v>
      </c>
      <c r="U183" s="37"/>
      <c r="V183" s="37"/>
      <c r="W183" s="37"/>
      <c r="X183" s="37"/>
      <c r="Y183" s="37"/>
      <c r="Z183" s="37"/>
      <c r="AA183" s="37"/>
      <c r="AB183" s="37"/>
      <c r="AC183" s="37"/>
      <c r="AD183" s="37"/>
      <c r="AE183" s="37"/>
      <c r="AR183" s="187" t="s">
        <v>181</v>
      </c>
      <c r="AT183" s="187" t="s">
        <v>178</v>
      </c>
      <c r="AU183" s="187" t="s">
        <v>89</v>
      </c>
      <c r="AY183" s="19" t="s">
        <v>160</v>
      </c>
      <c r="BE183" s="188">
        <f>IF(N183="základní",J183,0)</f>
        <v>0</v>
      </c>
      <c r="BF183" s="188">
        <f>IF(N183="snížená",J183,0)</f>
        <v>0</v>
      </c>
      <c r="BG183" s="188">
        <f>IF(N183="zákl. přenesená",J183,0)</f>
        <v>0</v>
      </c>
      <c r="BH183" s="188">
        <f>IF(N183="sníž. přenesená",J183,0)</f>
        <v>0</v>
      </c>
      <c r="BI183" s="188">
        <f>IF(N183="nulová",J183,0)</f>
        <v>0</v>
      </c>
      <c r="BJ183" s="19" t="s">
        <v>87</v>
      </c>
      <c r="BK183" s="188">
        <f>ROUND(I183*H183,2)</f>
        <v>0</v>
      </c>
      <c r="BL183" s="19" t="s">
        <v>168</v>
      </c>
      <c r="BM183" s="187" t="s">
        <v>1125</v>
      </c>
    </row>
    <row r="184" spans="1:65" s="2" customFormat="1" ht="21.75" customHeight="1">
      <c r="A184" s="37"/>
      <c r="B184" s="38"/>
      <c r="C184" s="176" t="s">
        <v>744</v>
      </c>
      <c r="D184" s="176" t="s">
        <v>163</v>
      </c>
      <c r="E184" s="177" t="s">
        <v>1932</v>
      </c>
      <c r="F184" s="178" t="s">
        <v>1933</v>
      </c>
      <c r="G184" s="179" t="s">
        <v>477</v>
      </c>
      <c r="H184" s="180">
        <v>7</v>
      </c>
      <c r="I184" s="181"/>
      <c r="J184" s="182">
        <f>ROUND(I184*H184,2)</f>
        <v>0</v>
      </c>
      <c r="K184" s="178" t="s">
        <v>167</v>
      </c>
      <c r="L184" s="42"/>
      <c r="M184" s="183" t="s">
        <v>32</v>
      </c>
      <c r="N184" s="184" t="s">
        <v>50</v>
      </c>
      <c r="O184" s="67"/>
      <c r="P184" s="185">
        <f>O184*H184</f>
        <v>0</v>
      </c>
      <c r="Q184" s="185">
        <v>0</v>
      </c>
      <c r="R184" s="185">
        <f>Q184*H184</f>
        <v>0</v>
      </c>
      <c r="S184" s="185">
        <v>0</v>
      </c>
      <c r="T184" s="186">
        <f>S184*H184</f>
        <v>0</v>
      </c>
      <c r="U184" s="37"/>
      <c r="V184" s="37"/>
      <c r="W184" s="37"/>
      <c r="X184" s="37"/>
      <c r="Y184" s="37"/>
      <c r="Z184" s="37"/>
      <c r="AA184" s="37"/>
      <c r="AB184" s="37"/>
      <c r="AC184" s="37"/>
      <c r="AD184" s="37"/>
      <c r="AE184" s="37"/>
      <c r="AR184" s="187" t="s">
        <v>168</v>
      </c>
      <c r="AT184" s="187" t="s">
        <v>163</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168</v>
      </c>
      <c r="BM184" s="187" t="s">
        <v>2098</v>
      </c>
    </row>
    <row r="185" spans="1:47" s="2" customFormat="1" ht="11.25">
      <c r="A185" s="37"/>
      <c r="B185" s="38"/>
      <c r="C185" s="39"/>
      <c r="D185" s="189" t="s">
        <v>170</v>
      </c>
      <c r="E185" s="39"/>
      <c r="F185" s="190" t="s">
        <v>1935</v>
      </c>
      <c r="G185" s="39"/>
      <c r="H185" s="39"/>
      <c r="I185" s="191"/>
      <c r="J185" s="39"/>
      <c r="K185" s="39"/>
      <c r="L185" s="42"/>
      <c r="M185" s="192"/>
      <c r="N185" s="193"/>
      <c r="O185" s="67"/>
      <c r="P185" s="67"/>
      <c r="Q185" s="67"/>
      <c r="R185" s="67"/>
      <c r="S185" s="67"/>
      <c r="T185" s="68"/>
      <c r="U185" s="37"/>
      <c r="V185" s="37"/>
      <c r="W185" s="37"/>
      <c r="X185" s="37"/>
      <c r="Y185" s="37"/>
      <c r="Z185" s="37"/>
      <c r="AA185" s="37"/>
      <c r="AB185" s="37"/>
      <c r="AC185" s="37"/>
      <c r="AD185" s="37"/>
      <c r="AE185" s="37"/>
      <c r="AT185" s="19" t="s">
        <v>170</v>
      </c>
      <c r="AU185" s="19" t="s">
        <v>89</v>
      </c>
    </row>
    <row r="186" spans="2:51" s="14" customFormat="1" ht="11.25">
      <c r="B186" s="205"/>
      <c r="C186" s="206"/>
      <c r="D186" s="196" t="s">
        <v>172</v>
      </c>
      <c r="E186" s="207" t="s">
        <v>32</v>
      </c>
      <c r="F186" s="208" t="s">
        <v>2099</v>
      </c>
      <c r="G186" s="206"/>
      <c r="H186" s="209">
        <v>7</v>
      </c>
      <c r="I186" s="210"/>
      <c r="J186" s="206"/>
      <c r="K186" s="206"/>
      <c r="L186" s="211"/>
      <c r="M186" s="212"/>
      <c r="N186" s="213"/>
      <c r="O186" s="213"/>
      <c r="P186" s="213"/>
      <c r="Q186" s="213"/>
      <c r="R186" s="213"/>
      <c r="S186" s="213"/>
      <c r="T186" s="214"/>
      <c r="AT186" s="215" t="s">
        <v>172</v>
      </c>
      <c r="AU186" s="215" t="s">
        <v>89</v>
      </c>
      <c r="AV186" s="14" t="s">
        <v>89</v>
      </c>
      <c r="AW186" s="14" t="s">
        <v>40</v>
      </c>
      <c r="AX186" s="14" t="s">
        <v>87</v>
      </c>
      <c r="AY186" s="215" t="s">
        <v>160</v>
      </c>
    </row>
    <row r="187" spans="1:65" s="2" customFormat="1" ht="16.5" customHeight="1">
      <c r="A187" s="37"/>
      <c r="B187" s="38"/>
      <c r="C187" s="227" t="s">
        <v>749</v>
      </c>
      <c r="D187" s="227" t="s">
        <v>178</v>
      </c>
      <c r="E187" s="228" t="s">
        <v>2100</v>
      </c>
      <c r="F187" s="229" t="s">
        <v>2101</v>
      </c>
      <c r="G187" s="230" t="s">
        <v>1931</v>
      </c>
      <c r="H187" s="231">
        <v>3</v>
      </c>
      <c r="I187" s="232"/>
      <c r="J187" s="233">
        <f>ROUND(I187*H187,2)</f>
        <v>0</v>
      </c>
      <c r="K187" s="229" t="s">
        <v>484</v>
      </c>
      <c r="L187" s="234"/>
      <c r="M187" s="235" t="s">
        <v>32</v>
      </c>
      <c r="N187" s="236"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181</v>
      </c>
      <c r="AT187" s="187" t="s">
        <v>178</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168</v>
      </c>
      <c r="BM187" s="187" t="s">
        <v>1153</v>
      </c>
    </row>
    <row r="188" spans="1:65" s="2" customFormat="1" ht="16.5" customHeight="1">
      <c r="A188" s="37"/>
      <c r="B188" s="38"/>
      <c r="C188" s="227" t="s">
        <v>756</v>
      </c>
      <c r="D188" s="227" t="s">
        <v>178</v>
      </c>
      <c r="E188" s="228" t="s">
        <v>2102</v>
      </c>
      <c r="F188" s="229" t="s">
        <v>2103</v>
      </c>
      <c r="G188" s="230" t="s">
        <v>1931</v>
      </c>
      <c r="H188" s="231">
        <v>4</v>
      </c>
      <c r="I188" s="232"/>
      <c r="J188" s="233">
        <f>ROUND(I188*H188,2)</f>
        <v>0</v>
      </c>
      <c r="K188" s="229" t="s">
        <v>484</v>
      </c>
      <c r="L188" s="234"/>
      <c r="M188" s="235" t="s">
        <v>32</v>
      </c>
      <c r="N188" s="236" t="s">
        <v>50</v>
      </c>
      <c r="O188" s="67"/>
      <c r="P188" s="185">
        <f>O188*H188</f>
        <v>0</v>
      </c>
      <c r="Q188" s="185">
        <v>0</v>
      </c>
      <c r="R188" s="185">
        <f>Q188*H188</f>
        <v>0</v>
      </c>
      <c r="S188" s="185">
        <v>0</v>
      </c>
      <c r="T188" s="186">
        <f>S188*H188</f>
        <v>0</v>
      </c>
      <c r="U188" s="37"/>
      <c r="V188" s="37"/>
      <c r="W188" s="37"/>
      <c r="X188" s="37"/>
      <c r="Y188" s="37"/>
      <c r="Z188" s="37"/>
      <c r="AA188" s="37"/>
      <c r="AB188" s="37"/>
      <c r="AC188" s="37"/>
      <c r="AD188" s="37"/>
      <c r="AE188" s="37"/>
      <c r="AR188" s="187" t="s">
        <v>181</v>
      </c>
      <c r="AT188" s="187" t="s">
        <v>178</v>
      </c>
      <c r="AU188" s="187" t="s">
        <v>89</v>
      </c>
      <c r="AY188" s="19" t="s">
        <v>160</v>
      </c>
      <c r="BE188" s="188">
        <f>IF(N188="základní",J188,0)</f>
        <v>0</v>
      </c>
      <c r="BF188" s="188">
        <f>IF(N188="snížená",J188,0)</f>
        <v>0</v>
      </c>
      <c r="BG188" s="188">
        <f>IF(N188="zákl. přenesená",J188,0)</f>
        <v>0</v>
      </c>
      <c r="BH188" s="188">
        <f>IF(N188="sníž. přenesená",J188,0)</f>
        <v>0</v>
      </c>
      <c r="BI188" s="188">
        <f>IF(N188="nulová",J188,0)</f>
        <v>0</v>
      </c>
      <c r="BJ188" s="19" t="s">
        <v>87</v>
      </c>
      <c r="BK188" s="188">
        <f>ROUND(I188*H188,2)</f>
        <v>0</v>
      </c>
      <c r="BL188" s="19" t="s">
        <v>168</v>
      </c>
      <c r="BM188" s="187" t="s">
        <v>1162</v>
      </c>
    </row>
    <row r="189" spans="1:65" s="2" customFormat="1" ht="16.5" customHeight="1">
      <c r="A189" s="37"/>
      <c r="B189" s="38"/>
      <c r="C189" s="176" t="s">
        <v>765</v>
      </c>
      <c r="D189" s="176" t="s">
        <v>163</v>
      </c>
      <c r="E189" s="177" t="s">
        <v>1953</v>
      </c>
      <c r="F189" s="178" t="s">
        <v>1954</v>
      </c>
      <c r="G189" s="179" t="s">
        <v>477</v>
      </c>
      <c r="H189" s="180">
        <v>14</v>
      </c>
      <c r="I189" s="181"/>
      <c r="J189" s="182">
        <f>ROUND(I189*H189,2)</f>
        <v>0</v>
      </c>
      <c r="K189" s="178" t="s">
        <v>167</v>
      </c>
      <c r="L189" s="42"/>
      <c r="M189" s="183" t="s">
        <v>32</v>
      </c>
      <c r="N189" s="184" t="s">
        <v>50</v>
      </c>
      <c r="O189" s="67"/>
      <c r="P189" s="185">
        <f>O189*H189</f>
        <v>0</v>
      </c>
      <c r="Q189" s="185">
        <v>0</v>
      </c>
      <c r="R189" s="185">
        <f>Q189*H189</f>
        <v>0</v>
      </c>
      <c r="S189" s="185">
        <v>0</v>
      </c>
      <c r="T189" s="186">
        <f>S189*H189</f>
        <v>0</v>
      </c>
      <c r="U189" s="37"/>
      <c r="V189" s="37"/>
      <c r="W189" s="37"/>
      <c r="X189" s="37"/>
      <c r="Y189" s="37"/>
      <c r="Z189" s="37"/>
      <c r="AA189" s="37"/>
      <c r="AB189" s="37"/>
      <c r="AC189" s="37"/>
      <c r="AD189" s="37"/>
      <c r="AE189" s="37"/>
      <c r="AR189" s="187" t="s">
        <v>168</v>
      </c>
      <c r="AT189" s="187" t="s">
        <v>163</v>
      </c>
      <c r="AU189" s="187" t="s">
        <v>89</v>
      </c>
      <c r="AY189" s="19" t="s">
        <v>160</v>
      </c>
      <c r="BE189" s="188">
        <f>IF(N189="základní",J189,0)</f>
        <v>0</v>
      </c>
      <c r="BF189" s="188">
        <f>IF(N189="snížená",J189,0)</f>
        <v>0</v>
      </c>
      <c r="BG189" s="188">
        <f>IF(N189="zákl. přenesená",J189,0)</f>
        <v>0</v>
      </c>
      <c r="BH189" s="188">
        <f>IF(N189="sníž. přenesená",J189,0)</f>
        <v>0</v>
      </c>
      <c r="BI189" s="188">
        <f>IF(N189="nulová",J189,0)</f>
        <v>0</v>
      </c>
      <c r="BJ189" s="19" t="s">
        <v>87</v>
      </c>
      <c r="BK189" s="188">
        <f>ROUND(I189*H189,2)</f>
        <v>0</v>
      </c>
      <c r="BL189" s="19" t="s">
        <v>168</v>
      </c>
      <c r="BM189" s="187" t="s">
        <v>2104</v>
      </c>
    </row>
    <row r="190" spans="1:47" s="2" customFormat="1" ht="11.25">
      <c r="A190" s="37"/>
      <c r="B190" s="38"/>
      <c r="C190" s="39"/>
      <c r="D190" s="189" t="s">
        <v>170</v>
      </c>
      <c r="E190" s="39"/>
      <c r="F190" s="190" t="s">
        <v>1956</v>
      </c>
      <c r="G190" s="39"/>
      <c r="H190" s="39"/>
      <c r="I190" s="191"/>
      <c r="J190" s="39"/>
      <c r="K190" s="39"/>
      <c r="L190" s="42"/>
      <c r="M190" s="192"/>
      <c r="N190" s="193"/>
      <c r="O190" s="67"/>
      <c r="P190" s="67"/>
      <c r="Q190" s="67"/>
      <c r="R190" s="67"/>
      <c r="S190" s="67"/>
      <c r="T190" s="68"/>
      <c r="U190" s="37"/>
      <c r="V190" s="37"/>
      <c r="W190" s="37"/>
      <c r="X190" s="37"/>
      <c r="Y190" s="37"/>
      <c r="Z190" s="37"/>
      <c r="AA190" s="37"/>
      <c r="AB190" s="37"/>
      <c r="AC190" s="37"/>
      <c r="AD190" s="37"/>
      <c r="AE190" s="37"/>
      <c r="AT190" s="19" t="s">
        <v>170</v>
      </c>
      <c r="AU190" s="19" t="s">
        <v>89</v>
      </c>
    </row>
    <row r="191" spans="2:51" s="14" customFormat="1" ht="11.25">
      <c r="B191" s="205"/>
      <c r="C191" s="206"/>
      <c r="D191" s="196" t="s">
        <v>172</v>
      </c>
      <c r="E191" s="207" t="s">
        <v>32</v>
      </c>
      <c r="F191" s="208" t="s">
        <v>2105</v>
      </c>
      <c r="G191" s="206"/>
      <c r="H191" s="209">
        <v>14</v>
      </c>
      <c r="I191" s="210"/>
      <c r="J191" s="206"/>
      <c r="K191" s="206"/>
      <c r="L191" s="211"/>
      <c r="M191" s="212"/>
      <c r="N191" s="213"/>
      <c r="O191" s="213"/>
      <c r="P191" s="213"/>
      <c r="Q191" s="213"/>
      <c r="R191" s="213"/>
      <c r="S191" s="213"/>
      <c r="T191" s="214"/>
      <c r="AT191" s="215" t="s">
        <v>172</v>
      </c>
      <c r="AU191" s="215" t="s">
        <v>89</v>
      </c>
      <c r="AV191" s="14" t="s">
        <v>89</v>
      </c>
      <c r="AW191" s="14" t="s">
        <v>40</v>
      </c>
      <c r="AX191" s="14" t="s">
        <v>87</v>
      </c>
      <c r="AY191" s="215" t="s">
        <v>160</v>
      </c>
    </row>
    <row r="192" spans="1:65" s="2" customFormat="1" ht="16.5" customHeight="1">
      <c r="A192" s="37"/>
      <c r="B192" s="38"/>
      <c r="C192" s="227" t="s">
        <v>774</v>
      </c>
      <c r="D192" s="227" t="s">
        <v>178</v>
      </c>
      <c r="E192" s="228" t="s">
        <v>2106</v>
      </c>
      <c r="F192" s="229" t="s">
        <v>1961</v>
      </c>
      <c r="G192" s="230" t="s">
        <v>1931</v>
      </c>
      <c r="H192" s="231">
        <v>2</v>
      </c>
      <c r="I192" s="232"/>
      <c r="J192" s="233">
        <f>ROUND(I192*H192,2)</f>
        <v>0</v>
      </c>
      <c r="K192" s="229" t="s">
        <v>484</v>
      </c>
      <c r="L192" s="234"/>
      <c r="M192" s="235" t="s">
        <v>32</v>
      </c>
      <c r="N192" s="236" t="s">
        <v>50</v>
      </c>
      <c r="O192" s="67"/>
      <c r="P192" s="185">
        <f>O192*H192</f>
        <v>0</v>
      </c>
      <c r="Q192" s="185">
        <v>0</v>
      </c>
      <c r="R192" s="185">
        <f>Q192*H192</f>
        <v>0</v>
      </c>
      <c r="S192" s="185">
        <v>0</v>
      </c>
      <c r="T192" s="186">
        <f>S192*H192</f>
        <v>0</v>
      </c>
      <c r="U192" s="37"/>
      <c r="V192" s="37"/>
      <c r="W192" s="37"/>
      <c r="X192" s="37"/>
      <c r="Y192" s="37"/>
      <c r="Z192" s="37"/>
      <c r="AA192" s="37"/>
      <c r="AB192" s="37"/>
      <c r="AC192" s="37"/>
      <c r="AD192" s="37"/>
      <c r="AE192" s="37"/>
      <c r="AR192" s="187" t="s">
        <v>181</v>
      </c>
      <c r="AT192" s="187" t="s">
        <v>178</v>
      </c>
      <c r="AU192" s="187" t="s">
        <v>89</v>
      </c>
      <c r="AY192" s="19" t="s">
        <v>160</v>
      </c>
      <c r="BE192" s="188">
        <f>IF(N192="základní",J192,0)</f>
        <v>0</v>
      </c>
      <c r="BF192" s="188">
        <f>IF(N192="snížená",J192,0)</f>
        <v>0</v>
      </c>
      <c r="BG192" s="188">
        <f>IF(N192="zákl. přenesená",J192,0)</f>
        <v>0</v>
      </c>
      <c r="BH192" s="188">
        <f>IF(N192="sníž. přenesená",J192,0)</f>
        <v>0</v>
      </c>
      <c r="BI192" s="188">
        <f>IF(N192="nulová",J192,0)</f>
        <v>0</v>
      </c>
      <c r="BJ192" s="19" t="s">
        <v>87</v>
      </c>
      <c r="BK192" s="188">
        <f>ROUND(I192*H192,2)</f>
        <v>0</v>
      </c>
      <c r="BL192" s="19" t="s">
        <v>168</v>
      </c>
      <c r="BM192" s="187" t="s">
        <v>1173</v>
      </c>
    </row>
    <row r="193" spans="1:65" s="2" customFormat="1" ht="16.5" customHeight="1">
      <c r="A193" s="37"/>
      <c r="B193" s="38"/>
      <c r="C193" s="227" t="s">
        <v>787</v>
      </c>
      <c r="D193" s="227" t="s">
        <v>178</v>
      </c>
      <c r="E193" s="228" t="s">
        <v>2107</v>
      </c>
      <c r="F193" s="229" t="s">
        <v>1959</v>
      </c>
      <c r="G193" s="230" t="s">
        <v>1931</v>
      </c>
      <c r="H193" s="231">
        <v>12</v>
      </c>
      <c r="I193" s="232"/>
      <c r="J193" s="233">
        <f>ROUND(I193*H193,2)</f>
        <v>0</v>
      </c>
      <c r="K193" s="229" t="s">
        <v>484</v>
      </c>
      <c r="L193" s="234"/>
      <c r="M193" s="235" t="s">
        <v>32</v>
      </c>
      <c r="N193" s="236" t="s">
        <v>50</v>
      </c>
      <c r="O193" s="67"/>
      <c r="P193" s="185">
        <f>O193*H193</f>
        <v>0</v>
      </c>
      <c r="Q193" s="185">
        <v>0</v>
      </c>
      <c r="R193" s="185">
        <f>Q193*H193</f>
        <v>0</v>
      </c>
      <c r="S193" s="185">
        <v>0</v>
      </c>
      <c r="T193" s="186">
        <f>S193*H193</f>
        <v>0</v>
      </c>
      <c r="U193" s="37"/>
      <c r="V193" s="37"/>
      <c r="W193" s="37"/>
      <c r="X193" s="37"/>
      <c r="Y193" s="37"/>
      <c r="Z193" s="37"/>
      <c r="AA193" s="37"/>
      <c r="AB193" s="37"/>
      <c r="AC193" s="37"/>
      <c r="AD193" s="37"/>
      <c r="AE193" s="37"/>
      <c r="AR193" s="187" t="s">
        <v>181</v>
      </c>
      <c r="AT193" s="187" t="s">
        <v>178</v>
      </c>
      <c r="AU193" s="187" t="s">
        <v>89</v>
      </c>
      <c r="AY193" s="19" t="s">
        <v>160</v>
      </c>
      <c r="BE193" s="188">
        <f>IF(N193="základní",J193,0)</f>
        <v>0</v>
      </c>
      <c r="BF193" s="188">
        <f>IF(N193="snížená",J193,0)</f>
        <v>0</v>
      </c>
      <c r="BG193" s="188">
        <f>IF(N193="zákl. přenesená",J193,0)</f>
        <v>0</v>
      </c>
      <c r="BH193" s="188">
        <f>IF(N193="sníž. přenesená",J193,0)</f>
        <v>0</v>
      </c>
      <c r="BI193" s="188">
        <f>IF(N193="nulová",J193,0)</f>
        <v>0</v>
      </c>
      <c r="BJ193" s="19" t="s">
        <v>87</v>
      </c>
      <c r="BK193" s="188">
        <f>ROUND(I193*H193,2)</f>
        <v>0</v>
      </c>
      <c r="BL193" s="19" t="s">
        <v>168</v>
      </c>
      <c r="BM193" s="187" t="s">
        <v>1184</v>
      </c>
    </row>
    <row r="194" spans="1:65" s="2" customFormat="1" ht="24.2" customHeight="1">
      <c r="A194" s="37"/>
      <c r="B194" s="38"/>
      <c r="C194" s="176" t="s">
        <v>796</v>
      </c>
      <c r="D194" s="176" t="s">
        <v>163</v>
      </c>
      <c r="E194" s="177" t="s">
        <v>1970</v>
      </c>
      <c r="F194" s="178" t="s">
        <v>1971</v>
      </c>
      <c r="G194" s="179" t="s">
        <v>259</v>
      </c>
      <c r="H194" s="180">
        <v>3.5</v>
      </c>
      <c r="I194" s="181"/>
      <c r="J194" s="182">
        <f>ROUND(I194*H194,2)</f>
        <v>0</v>
      </c>
      <c r="K194" s="178" t="s">
        <v>167</v>
      </c>
      <c r="L194" s="42"/>
      <c r="M194" s="183" t="s">
        <v>32</v>
      </c>
      <c r="N194" s="184" t="s">
        <v>50</v>
      </c>
      <c r="O194" s="67"/>
      <c r="P194" s="185">
        <f>O194*H194</f>
        <v>0</v>
      </c>
      <c r="Q194" s="185">
        <v>0.00167</v>
      </c>
      <c r="R194" s="185">
        <f>Q194*H194</f>
        <v>0.005845</v>
      </c>
      <c r="S194" s="185">
        <v>0</v>
      </c>
      <c r="T194" s="186">
        <f>S194*H194</f>
        <v>0</v>
      </c>
      <c r="U194" s="37"/>
      <c r="V194" s="37"/>
      <c r="W194" s="37"/>
      <c r="X194" s="37"/>
      <c r="Y194" s="37"/>
      <c r="Z194" s="37"/>
      <c r="AA194" s="37"/>
      <c r="AB194" s="37"/>
      <c r="AC194" s="37"/>
      <c r="AD194" s="37"/>
      <c r="AE194" s="37"/>
      <c r="AR194" s="187" t="s">
        <v>308</v>
      </c>
      <c r="AT194" s="187" t="s">
        <v>163</v>
      </c>
      <c r="AU194" s="187" t="s">
        <v>89</v>
      </c>
      <c r="AY194" s="19" t="s">
        <v>160</v>
      </c>
      <c r="BE194" s="188">
        <f>IF(N194="základní",J194,0)</f>
        <v>0</v>
      </c>
      <c r="BF194" s="188">
        <f>IF(N194="snížená",J194,0)</f>
        <v>0</v>
      </c>
      <c r="BG194" s="188">
        <f>IF(N194="zákl. přenesená",J194,0)</f>
        <v>0</v>
      </c>
      <c r="BH194" s="188">
        <f>IF(N194="sníž. přenesená",J194,0)</f>
        <v>0</v>
      </c>
      <c r="BI194" s="188">
        <f>IF(N194="nulová",J194,0)</f>
        <v>0</v>
      </c>
      <c r="BJ194" s="19" t="s">
        <v>87</v>
      </c>
      <c r="BK194" s="188">
        <f>ROUND(I194*H194,2)</f>
        <v>0</v>
      </c>
      <c r="BL194" s="19" t="s">
        <v>308</v>
      </c>
      <c r="BM194" s="187" t="s">
        <v>2108</v>
      </c>
    </row>
    <row r="195" spans="1:47" s="2" customFormat="1" ht="11.25">
      <c r="A195" s="37"/>
      <c r="B195" s="38"/>
      <c r="C195" s="39"/>
      <c r="D195" s="189" t="s">
        <v>170</v>
      </c>
      <c r="E195" s="39"/>
      <c r="F195" s="190" t="s">
        <v>1973</v>
      </c>
      <c r="G195" s="39"/>
      <c r="H195" s="39"/>
      <c r="I195" s="191"/>
      <c r="J195" s="39"/>
      <c r="K195" s="39"/>
      <c r="L195" s="42"/>
      <c r="M195" s="192"/>
      <c r="N195" s="193"/>
      <c r="O195" s="67"/>
      <c r="P195" s="67"/>
      <c r="Q195" s="67"/>
      <c r="R195" s="67"/>
      <c r="S195" s="67"/>
      <c r="T195" s="68"/>
      <c r="U195" s="37"/>
      <c r="V195" s="37"/>
      <c r="W195" s="37"/>
      <c r="X195" s="37"/>
      <c r="Y195" s="37"/>
      <c r="Z195" s="37"/>
      <c r="AA195" s="37"/>
      <c r="AB195" s="37"/>
      <c r="AC195" s="37"/>
      <c r="AD195" s="37"/>
      <c r="AE195" s="37"/>
      <c r="AT195" s="19" t="s">
        <v>170</v>
      </c>
      <c r="AU195" s="19" t="s">
        <v>89</v>
      </c>
    </row>
    <row r="196" spans="2:51" s="14" customFormat="1" ht="11.25">
      <c r="B196" s="205"/>
      <c r="C196" s="206"/>
      <c r="D196" s="196" t="s">
        <v>172</v>
      </c>
      <c r="E196" s="207" t="s">
        <v>32</v>
      </c>
      <c r="F196" s="208" t="s">
        <v>2109</v>
      </c>
      <c r="G196" s="206"/>
      <c r="H196" s="209">
        <v>3.5</v>
      </c>
      <c r="I196" s="210"/>
      <c r="J196" s="206"/>
      <c r="K196" s="206"/>
      <c r="L196" s="211"/>
      <c r="M196" s="212"/>
      <c r="N196" s="213"/>
      <c r="O196" s="213"/>
      <c r="P196" s="213"/>
      <c r="Q196" s="213"/>
      <c r="R196" s="213"/>
      <c r="S196" s="213"/>
      <c r="T196" s="214"/>
      <c r="AT196" s="215" t="s">
        <v>172</v>
      </c>
      <c r="AU196" s="215" t="s">
        <v>89</v>
      </c>
      <c r="AV196" s="14" t="s">
        <v>89</v>
      </c>
      <c r="AW196" s="14" t="s">
        <v>40</v>
      </c>
      <c r="AX196" s="14" t="s">
        <v>87</v>
      </c>
      <c r="AY196" s="215" t="s">
        <v>160</v>
      </c>
    </row>
    <row r="197" spans="1:65" s="2" customFormat="1" ht="16.5" customHeight="1">
      <c r="A197" s="37"/>
      <c r="B197" s="38"/>
      <c r="C197" s="227" t="s">
        <v>805</v>
      </c>
      <c r="D197" s="227" t="s">
        <v>178</v>
      </c>
      <c r="E197" s="228" t="s">
        <v>2110</v>
      </c>
      <c r="F197" s="229" t="s">
        <v>2111</v>
      </c>
      <c r="G197" s="230" t="s">
        <v>1931</v>
      </c>
      <c r="H197" s="231">
        <v>1</v>
      </c>
      <c r="I197" s="232"/>
      <c r="J197" s="233">
        <f>ROUND(I197*H197,2)</f>
        <v>0</v>
      </c>
      <c r="K197" s="229" t="s">
        <v>484</v>
      </c>
      <c r="L197" s="234"/>
      <c r="M197" s="235" t="s">
        <v>32</v>
      </c>
      <c r="N197" s="236" t="s">
        <v>50</v>
      </c>
      <c r="O197" s="67"/>
      <c r="P197" s="185">
        <f>O197*H197</f>
        <v>0</v>
      </c>
      <c r="Q197" s="185">
        <v>0</v>
      </c>
      <c r="R197" s="185">
        <f>Q197*H197</f>
        <v>0</v>
      </c>
      <c r="S197" s="185">
        <v>0</v>
      </c>
      <c r="T197" s="186">
        <f>S197*H197</f>
        <v>0</v>
      </c>
      <c r="U197" s="37"/>
      <c r="V197" s="37"/>
      <c r="W197" s="37"/>
      <c r="X197" s="37"/>
      <c r="Y197" s="37"/>
      <c r="Z197" s="37"/>
      <c r="AA197" s="37"/>
      <c r="AB197" s="37"/>
      <c r="AC197" s="37"/>
      <c r="AD197" s="37"/>
      <c r="AE197" s="37"/>
      <c r="AR197" s="187" t="s">
        <v>181</v>
      </c>
      <c r="AT197" s="187" t="s">
        <v>178</v>
      </c>
      <c r="AU197" s="187" t="s">
        <v>89</v>
      </c>
      <c r="AY197" s="19" t="s">
        <v>160</v>
      </c>
      <c r="BE197" s="188">
        <f>IF(N197="základní",J197,0)</f>
        <v>0</v>
      </c>
      <c r="BF197" s="188">
        <f>IF(N197="snížená",J197,0)</f>
        <v>0</v>
      </c>
      <c r="BG197" s="188">
        <f>IF(N197="zákl. přenesená",J197,0)</f>
        <v>0</v>
      </c>
      <c r="BH197" s="188">
        <f>IF(N197="sníž. přenesená",J197,0)</f>
        <v>0</v>
      </c>
      <c r="BI197" s="188">
        <f>IF(N197="nulová",J197,0)</f>
        <v>0</v>
      </c>
      <c r="BJ197" s="19" t="s">
        <v>87</v>
      </c>
      <c r="BK197" s="188">
        <f>ROUND(I197*H197,2)</f>
        <v>0</v>
      </c>
      <c r="BL197" s="19" t="s">
        <v>168</v>
      </c>
      <c r="BM197" s="187" t="s">
        <v>1212</v>
      </c>
    </row>
    <row r="198" spans="1:65" s="2" customFormat="1" ht="16.5" customHeight="1">
      <c r="A198" s="37"/>
      <c r="B198" s="38"/>
      <c r="C198" s="227" t="s">
        <v>822</v>
      </c>
      <c r="D198" s="227" t="s">
        <v>178</v>
      </c>
      <c r="E198" s="228" t="s">
        <v>2112</v>
      </c>
      <c r="F198" s="229" t="s">
        <v>2113</v>
      </c>
      <c r="G198" s="230" t="s">
        <v>1931</v>
      </c>
      <c r="H198" s="231">
        <v>2</v>
      </c>
      <c r="I198" s="232"/>
      <c r="J198" s="233">
        <f>ROUND(I198*H198,2)</f>
        <v>0</v>
      </c>
      <c r="K198" s="229" t="s">
        <v>484</v>
      </c>
      <c r="L198" s="234"/>
      <c r="M198" s="235" t="s">
        <v>32</v>
      </c>
      <c r="N198" s="236" t="s">
        <v>50</v>
      </c>
      <c r="O198" s="67"/>
      <c r="P198" s="185">
        <f>O198*H198</f>
        <v>0</v>
      </c>
      <c r="Q198" s="185">
        <v>0</v>
      </c>
      <c r="R198" s="185">
        <f>Q198*H198</f>
        <v>0</v>
      </c>
      <c r="S198" s="185">
        <v>0</v>
      </c>
      <c r="T198" s="186">
        <f>S198*H198</f>
        <v>0</v>
      </c>
      <c r="U198" s="37"/>
      <c r="V198" s="37"/>
      <c r="W198" s="37"/>
      <c r="X198" s="37"/>
      <c r="Y198" s="37"/>
      <c r="Z198" s="37"/>
      <c r="AA198" s="37"/>
      <c r="AB198" s="37"/>
      <c r="AC198" s="37"/>
      <c r="AD198" s="37"/>
      <c r="AE198" s="37"/>
      <c r="AR198" s="187" t="s">
        <v>181</v>
      </c>
      <c r="AT198" s="187" t="s">
        <v>178</v>
      </c>
      <c r="AU198" s="187" t="s">
        <v>89</v>
      </c>
      <c r="AY198" s="19" t="s">
        <v>160</v>
      </c>
      <c r="BE198" s="188">
        <f>IF(N198="základní",J198,0)</f>
        <v>0</v>
      </c>
      <c r="BF198" s="188">
        <f>IF(N198="snížená",J198,0)</f>
        <v>0</v>
      </c>
      <c r="BG198" s="188">
        <f>IF(N198="zákl. přenesená",J198,0)</f>
        <v>0</v>
      </c>
      <c r="BH198" s="188">
        <f>IF(N198="sníž. přenesená",J198,0)</f>
        <v>0</v>
      </c>
      <c r="BI198" s="188">
        <f>IF(N198="nulová",J198,0)</f>
        <v>0</v>
      </c>
      <c r="BJ198" s="19" t="s">
        <v>87</v>
      </c>
      <c r="BK198" s="188">
        <f>ROUND(I198*H198,2)</f>
        <v>0</v>
      </c>
      <c r="BL198" s="19" t="s">
        <v>168</v>
      </c>
      <c r="BM198" s="187" t="s">
        <v>1223</v>
      </c>
    </row>
    <row r="199" spans="1:65" s="2" customFormat="1" ht="24.2" customHeight="1">
      <c r="A199" s="37"/>
      <c r="B199" s="38"/>
      <c r="C199" s="176" t="s">
        <v>828</v>
      </c>
      <c r="D199" s="176" t="s">
        <v>163</v>
      </c>
      <c r="E199" s="177" t="s">
        <v>1974</v>
      </c>
      <c r="F199" s="178" t="s">
        <v>1975</v>
      </c>
      <c r="G199" s="179" t="s">
        <v>259</v>
      </c>
      <c r="H199" s="180">
        <v>30</v>
      </c>
      <c r="I199" s="181"/>
      <c r="J199" s="182">
        <f>ROUND(I199*H199,2)</f>
        <v>0</v>
      </c>
      <c r="K199" s="178" t="s">
        <v>167</v>
      </c>
      <c r="L199" s="42"/>
      <c r="M199" s="183" t="s">
        <v>32</v>
      </c>
      <c r="N199" s="184" t="s">
        <v>50</v>
      </c>
      <c r="O199" s="67"/>
      <c r="P199" s="185">
        <f>O199*H199</f>
        <v>0</v>
      </c>
      <c r="Q199" s="185">
        <v>0.00344</v>
      </c>
      <c r="R199" s="185">
        <f>Q199*H199</f>
        <v>0.1032</v>
      </c>
      <c r="S199" s="185">
        <v>0</v>
      </c>
      <c r="T199" s="186">
        <f>S199*H199</f>
        <v>0</v>
      </c>
      <c r="U199" s="37"/>
      <c r="V199" s="37"/>
      <c r="W199" s="37"/>
      <c r="X199" s="37"/>
      <c r="Y199" s="37"/>
      <c r="Z199" s="37"/>
      <c r="AA199" s="37"/>
      <c r="AB199" s="37"/>
      <c r="AC199" s="37"/>
      <c r="AD199" s="37"/>
      <c r="AE199" s="37"/>
      <c r="AR199" s="187" t="s">
        <v>308</v>
      </c>
      <c r="AT199" s="187" t="s">
        <v>163</v>
      </c>
      <c r="AU199" s="187" t="s">
        <v>89</v>
      </c>
      <c r="AY199" s="19" t="s">
        <v>160</v>
      </c>
      <c r="BE199" s="188">
        <f>IF(N199="základní",J199,0)</f>
        <v>0</v>
      </c>
      <c r="BF199" s="188">
        <f>IF(N199="snížená",J199,0)</f>
        <v>0</v>
      </c>
      <c r="BG199" s="188">
        <f>IF(N199="zákl. přenesená",J199,0)</f>
        <v>0</v>
      </c>
      <c r="BH199" s="188">
        <f>IF(N199="sníž. přenesená",J199,0)</f>
        <v>0</v>
      </c>
      <c r="BI199" s="188">
        <f>IF(N199="nulová",J199,0)</f>
        <v>0</v>
      </c>
      <c r="BJ199" s="19" t="s">
        <v>87</v>
      </c>
      <c r="BK199" s="188">
        <f>ROUND(I199*H199,2)</f>
        <v>0</v>
      </c>
      <c r="BL199" s="19" t="s">
        <v>308</v>
      </c>
      <c r="BM199" s="187" t="s">
        <v>2114</v>
      </c>
    </row>
    <row r="200" spans="1:47" s="2" customFormat="1" ht="11.25">
      <c r="A200" s="37"/>
      <c r="B200" s="38"/>
      <c r="C200" s="39"/>
      <c r="D200" s="189" t="s">
        <v>170</v>
      </c>
      <c r="E200" s="39"/>
      <c r="F200" s="190" t="s">
        <v>1977</v>
      </c>
      <c r="G200" s="39"/>
      <c r="H200" s="39"/>
      <c r="I200" s="191"/>
      <c r="J200" s="39"/>
      <c r="K200" s="39"/>
      <c r="L200" s="42"/>
      <c r="M200" s="192"/>
      <c r="N200" s="193"/>
      <c r="O200" s="67"/>
      <c r="P200" s="67"/>
      <c r="Q200" s="67"/>
      <c r="R200" s="67"/>
      <c r="S200" s="67"/>
      <c r="T200" s="68"/>
      <c r="U200" s="37"/>
      <c r="V200" s="37"/>
      <c r="W200" s="37"/>
      <c r="X200" s="37"/>
      <c r="Y200" s="37"/>
      <c r="Z200" s="37"/>
      <c r="AA200" s="37"/>
      <c r="AB200" s="37"/>
      <c r="AC200" s="37"/>
      <c r="AD200" s="37"/>
      <c r="AE200" s="37"/>
      <c r="AT200" s="19" t="s">
        <v>170</v>
      </c>
      <c r="AU200" s="19" t="s">
        <v>89</v>
      </c>
    </row>
    <row r="201" spans="2:51" s="14" customFormat="1" ht="11.25">
      <c r="B201" s="205"/>
      <c r="C201" s="206"/>
      <c r="D201" s="196" t="s">
        <v>172</v>
      </c>
      <c r="E201" s="207" t="s">
        <v>32</v>
      </c>
      <c r="F201" s="208" t="s">
        <v>2115</v>
      </c>
      <c r="G201" s="206"/>
      <c r="H201" s="209">
        <v>25</v>
      </c>
      <c r="I201" s="210"/>
      <c r="J201" s="206"/>
      <c r="K201" s="206"/>
      <c r="L201" s="211"/>
      <c r="M201" s="212"/>
      <c r="N201" s="213"/>
      <c r="O201" s="213"/>
      <c r="P201" s="213"/>
      <c r="Q201" s="213"/>
      <c r="R201" s="213"/>
      <c r="S201" s="213"/>
      <c r="T201" s="214"/>
      <c r="AT201" s="215" t="s">
        <v>172</v>
      </c>
      <c r="AU201" s="215" t="s">
        <v>89</v>
      </c>
      <c r="AV201" s="14" t="s">
        <v>89</v>
      </c>
      <c r="AW201" s="14" t="s">
        <v>40</v>
      </c>
      <c r="AX201" s="14" t="s">
        <v>79</v>
      </c>
      <c r="AY201" s="215" t="s">
        <v>160</v>
      </c>
    </row>
    <row r="202" spans="2:51" s="14" customFormat="1" ht="11.25">
      <c r="B202" s="205"/>
      <c r="C202" s="206"/>
      <c r="D202" s="196" t="s">
        <v>172</v>
      </c>
      <c r="E202" s="207" t="s">
        <v>32</v>
      </c>
      <c r="F202" s="208" t="s">
        <v>2116</v>
      </c>
      <c r="G202" s="206"/>
      <c r="H202" s="209">
        <v>5</v>
      </c>
      <c r="I202" s="210"/>
      <c r="J202" s="206"/>
      <c r="K202" s="206"/>
      <c r="L202" s="211"/>
      <c r="M202" s="212"/>
      <c r="N202" s="213"/>
      <c r="O202" s="213"/>
      <c r="P202" s="213"/>
      <c r="Q202" s="213"/>
      <c r="R202" s="213"/>
      <c r="S202" s="213"/>
      <c r="T202" s="214"/>
      <c r="AT202" s="215" t="s">
        <v>172</v>
      </c>
      <c r="AU202" s="215" t="s">
        <v>89</v>
      </c>
      <c r="AV202" s="14" t="s">
        <v>89</v>
      </c>
      <c r="AW202" s="14" t="s">
        <v>40</v>
      </c>
      <c r="AX202" s="14" t="s">
        <v>79</v>
      </c>
      <c r="AY202" s="215" t="s">
        <v>160</v>
      </c>
    </row>
    <row r="203" spans="2:51" s="15" customFormat="1" ht="11.25">
      <c r="B203" s="216"/>
      <c r="C203" s="217"/>
      <c r="D203" s="196" t="s">
        <v>172</v>
      </c>
      <c r="E203" s="218" t="s">
        <v>32</v>
      </c>
      <c r="F203" s="219" t="s">
        <v>177</v>
      </c>
      <c r="G203" s="217"/>
      <c r="H203" s="220">
        <v>30</v>
      </c>
      <c r="I203" s="221"/>
      <c r="J203" s="217"/>
      <c r="K203" s="217"/>
      <c r="L203" s="222"/>
      <c r="M203" s="223"/>
      <c r="N203" s="224"/>
      <c r="O203" s="224"/>
      <c r="P203" s="224"/>
      <c r="Q203" s="224"/>
      <c r="R203" s="224"/>
      <c r="S203" s="224"/>
      <c r="T203" s="225"/>
      <c r="AT203" s="226" t="s">
        <v>172</v>
      </c>
      <c r="AU203" s="226" t="s">
        <v>89</v>
      </c>
      <c r="AV203" s="15" t="s">
        <v>168</v>
      </c>
      <c r="AW203" s="15" t="s">
        <v>40</v>
      </c>
      <c r="AX203" s="15" t="s">
        <v>87</v>
      </c>
      <c r="AY203" s="226" t="s">
        <v>160</v>
      </c>
    </row>
    <row r="204" spans="1:65" s="2" customFormat="1" ht="16.5" customHeight="1">
      <c r="A204" s="37"/>
      <c r="B204" s="38"/>
      <c r="C204" s="227" t="s">
        <v>849</v>
      </c>
      <c r="D204" s="227" t="s">
        <v>178</v>
      </c>
      <c r="E204" s="228" t="s">
        <v>2117</v>
      </c>
      <c r="F204" s="229" t="s">
        <v>1982</v>
      </c>
      <c r="G204" s="230" t="s">
        <v>1931</v>
      </c>
      <c r="H204" s="231">
        <v>3</v>
      </c>
      <c r="I204" s="232"/>
      <c r="J204" s="233">
        <f aca="true" t="shared" si="30" ref="J204:J214">ROUND(I204*H204,2)</f>
        <v>0</v>
      </c>
      <c r="K204" s="229" t="s">
        <v>484</v>
      </c>
      <c r="L204" s="234"/>
      <c r="M204" s="235" t="s">
        <v>32</v>
      </c>
      <c r="N204" s="236" t="s">
        <v>50</v>
      </c>
      <c r="O204" s="67"/>
      <c r="P204" s="185">
        <f aca="true" t="shared" si="31" ref="P204:P214">O204*H204</f>
        <v>0</v>
      </c>
      <c r="Q204" s="185">
        <v>0</v>
      </c>
      <c r="R204" s="185">
        <f aca="true" t="shared" si="32" ref="R204:R214">Q204*H204</f>
        <v>0</v>
      </c>
      <c r="S204" s="185">
        <v>0</v>
      </c>
      <c r="T204" s="186">
        <f aca="true" t="shared" si="33" ref="T204:T214">S204*H204</f>
        <v>0</v>
      </c>
      <c r="U204" s="37"/>
      <c r="V204" s="37"/>
      <c r="W204" s="37"/>
      <c r="X204" s="37"/>
      <c r="Y204" s="37"/>
      <c r="Z204" s="37"/>
      <c r="AA204" s="37"/>
      <c r="AB204" s="37"/>
      <c r="AC204" s="37"/>
      <c r="AD204" s="37"/>
      <c r="AE204" s="37"/>
      <c r="AR204" s="187" t="s">
        <v>181</v>
      </c>
      <c r="AT204" s="187" t="s">
        <v>178</v>
      </c>
      <c r="AU204" s="187" t="s">
        <v>89</v>
      </c>
      <c r="AY204" s="19" t="s">
        <v>160</v>
      </c>
      <c r="BE204" s="188">
        <f aca="true" t="shared" si="34" ref="BE204:BE214">IF(N204="základní",J204,0)</f>
        <v>0</v>
      </c>
      <c r="BF204" s="188">
        <f aca="true" t="shared" si="35" ref="BF204:BF214">IF(N204="snížená",J204,0)</f>
        <v>0</v>
      </c>
      <c r="BG204" s="188">
        <f aca="true" t="shared" si="36" ref="BG204:BG214">IF(N204="zákl. přenesená",J204,0)</f>
        <v>0</v>
      </c>
      <c r="BH204" s="188">
        <f aca="true" t="shared" si="37" ref="BH204:BH214">IF(N204="sníž. přenesená",J204,0)</f>
        <v>0</v>
      </c>
      <c r="BI204" s="188">
        <f aca="true" t="shared" si="38" ref="BI204:BI214">IF(N204="nulová",J204,0)</f>
        <v>0</v>
      </c>
      <c r="BJ204" s="19" t="s">
        <v>87</v>
      </c>
      <c r="BK204" s="188">
        <f aca="true" t="shared" si="39" ref="BK204:BK214">ROUND(I204*H204,2)</f>
        <v>0</v>
      </c>
      <c r="BL204" s="19" t="s">
        <v>168</v>
      </c>
      <c r="BM204" s="187" t="s">
        <v>1240</v>
      </c>
    </row>
    <row r="205" spans="1:65" s="2" customFormat="1" ht="16.5" customHeight="1">
      <c r="A205" s="37"/>
      <c r="B205" s="38"/>
      <c r="C205" s="227" t="s">
        <v>856</v>
      </c>
      <c r="D205" s="227" t="s">
        <v>178</v>
      </c>
      <c r="E205" s="228" t="s">
        <v>2118</v>
      </c>
      <c r="F205" s="229" t="s">
        <v>2119</v>
      </c>
      <c r="G205" s="230" t="s">
        <v>1931</v>
      </c>
      <c r="H205" s="231">
        <v>4</v>
      </c>
      <c r="I205" s="232"/>
      <c r="J205" s="233">
        <f t="shared" si="30"/>
        <v>0</v>
      </c>
      <c r="K205" s="229" t="s">
        <v>484</v>
      </c>
      <c r="L205" s="234"/>
      <c r="M205" s="235" t="s">
        <v>32</v>
      </c>
      <c r="N205" s="236" t="s">
        <v>50</v>
      </c>
      <c r="O205" s="67"/>
      <c r="P205" s="185">
        <f t="shared" si="31"/>
        <v>0</v>
      </c>
      <c r="Q205" s="185">
        <v>0</v>
      </c>
      <c r="R205" s="185">
        <f t="shared" si="32"/>
        <v>0</v>
      </c>
      <c r="S205" s="185">
        <v>0</v>
      </c>
      <c r="T205" s="186">
        <f t="shared" si="33"/>
        <v>0</v>
      </c>
      <c r="U205" s="37"/>
      <c r="V205" s="37"/>
      <c r="W205" s="37"/>
      <c r="X205" s="37"/>
      <c r="Y205" s="37"/>
      <c r="Z205" s="37"/>
      <c r="AA205" s="37"/>
      <c r="AB205" s="37"/>
      <c r="AC205" s="37"/>
      <c r="AD205" s="37"/>
      <c r="AE205" s="37"/>
      <c r="AR205" s="187" t="s">
        <v>181</v>
      </c>
      <c r="AT205" s="187" t="s">
        <v>178</v>
      </c>
      <c r="AU205" s="187" t="s">
        <v>89</v>
      </c>
      <c r="AY205" s="19" t="s">
        <v>160</v>
      </c>
      <c r="BE205" s="188">
        <f t="shared" si="34"/>
        <v>0</v>
      </c>
      <c r="BF205" s="188">
        <f t="shared" si="35"/>
        <v>0</v>
      </c>
      <c r="BG205" s="188">
        <f t="shared" si="36"/>
        <v>0</v>
      </c>
      <c r="BH205" s="188">
        <f t="shared" si="37"/>
        <v>0</v>
      </c>
      <c r="BI205" s="188">
        <f t="shared" si="38"/>
        <v>0</v>
      </c>
      <c r="BJ205" s="19" t="s">
        <v>87</v>
      </c>
      <c r="BK205" s="188">
        <f t="shared" si="39"/>
        <v>0</v>
      </c>
      <c r="BL205" s="19" t="s">
        <v>168</v>
      </c>
      <c r="BM205" s="187" t="s">
        <v>1249</v>
      </c>
    </row>
    <row r="206" spans="1:65" s="2" customFormat="1" ht="16.5" customHeight="1">
      <c r="A206" s="37"/>
      <c r="B206" s="38"/>
      <c r="C206" s="227" t="s">
        <v>876</v>
      </c>
      <c r="D206" s="227" t="s">
        <v>178</v>
      </c>
      <c r="E206" s="228" t="s">
        <v>2120</v>
      </c>
      <c r="F206" s="229" t="s">
        <v>2121</v>
      </c>
      <c r="G206" s="230" t="s">
        <v>1931</v>
      </c>
      <c r="H206" s="231">
        <v>8</v>
      </c>
      <c r="I206" s="232"/>
      <c r="J206" s="233">
        <f t="shared" si="30"/>
        <v>0</v>
      </c>
      <c r="K206" s="229" t="s">
        <v>484</v>
      </c>
      <c r="L206" s="234"/>
      <c r="M206" s="235" t="s">
        <v>32</v>
      </c>
      <c r="N206" s="236" t="s">
        <v>50</v>
      </c>
      <c r="O206" s="67"/>
      <c r="P206" s="185">
        <f t="shared" si="31"/>
        <v>0</v>
      </c>
      <c r="Q206" s="185">
        <v>0</v>
      </c>
      <c r="R206" s="185">
        <f t="shared" si="32"/>
        <v>0</v>
      </c>
      <c r="S206" s="185">
        <v>0</v>
      </c>
      <c r="T206" s="186">
        <f t="shared" si="33"/>
        <v>0</v>
      </c>
      <c r="U206" s="37"/>
      <c r="V206" s="37"/>
      <c r="W206" s="37"/>
      <c r="X206" s="37"/>
      <c r="Y206" s="37"/>
      <c r="Z206" s="37"/>
      <c r="AA206" s="37"/>
      <c r="AB206" s="37"/>
      <c r="AC206" s="37"/>
      <c r="AD206" s="37"/>
      <c r="AE206" s="37"/>
      <c r="AR206" s="187" t="s">
        <v>181</v>
      </c>
      <c r="AT206" s="187" t="s">
        <v>178</v>
      </c>
      <c r="AU206" s="187" t="s">
        <v>89</v>
      </c>
      <c r="AY206" s="19" t="s">
        <v>160</v>
      </c>
      <c r="BE206" s="188">
        <f t="shared" si="34"/>
        <v>0</v>
      </c>
      <c r="BF206" s="188">
        <f t="shared" si="35"/>
        <v>0</v>
      </c>
      <c r="BG206" s="188">
        <f t="shared" si="36"/>
        <v>0</v>
      </c>
      <c r="BH206" s="188">
        <f t="shared" si="37"/>
        <v>0</v>
      </c>
      <c r="BI206" s="188">
        <f t="shared" si="38"/>
        <v>0</v>
      </c>
      <c r="BJ206" s="19" t="s">
        <v>87</v>
      </c>
      <c r="BK206" s="188">
        <f t="shared" si="39"/>
        <v>0</v>
      </c>
      <c r="BL206" s="19" t="s">
        <v>168</v>
      </c>
      <c r="BM206" s="187" t="s">
        <v>1258</v>
      </c>
    </row>
    <row r="207" spans="1:65" s="2" customFormat="1" ht="16.5" customHeight="1">
      <c r="A207" s="37"/>
      <c r="B207" s="38"/>
      <c r="C207" s="227" t="s">
        <v>882</v>
      </c>
      <c r="D207" s="227" t="s">
        <v>178</v>
      </c>
      <c r="E207" s="228" t="s">
        <v>2122</v>
      </c>
      <c r="F207" s="229" t="s">
        <v>2123</v>
      </c>
      <c r="G207" s="230" t="s">
        <v>1931</v>
      </c>
      <c r="H207" s="231">
        <v>2</v>
      </c>
      <c r="I207" s="232"/>
      <c r="J207" s="233">
        <f t="shared" si="30"/>
        <v>0</v>
      </c>
      <c r="K207" s="229" t="s">
        <v>484</v>
      </c>
      <c r="L207" s="234"/>
      <c r="M207" s="235" t="s">
        <v>32</v>
      </c>
      <c r="N207" s="236" t="s">
        <v>50</v>
      </c>
      <c r="O207" s="67"/>
      <c r="P207" s="185">
        <f t="shared" si="31"/>
        <v>0</v>
      </c>
      <c r="Q207" s="185">
        <v>0</v>
      </c>
      <c r="R207" s="185">
        <f t="shared" si="32"/>
        <v>0</v>
      </c>
      <c r="S207" s="185">
        <v>0</v>
      </c>
      <c r="T207" s="186">
        <f t="shared" si="33"/>
        <v>0</v>
      </c>
      <c r="U207" s="37"/>
      <c r="V207" s="37"/>
      <c r="W207" s="37"/>
      <c r="X207" s="37"/>
      <c r="Y207" s="37"/>
      <c r="Z207" s="37"/>
      <c r="AA207" s="37"/>
      <c r="AB207" s="37"/>
      <c r="AC207" s="37"/>
      <c r="AD207" s="37"/>
      <c r="AE207" s="37"/>
      <c r="AR207" s="187" t="s">
        <v>181</v>
      </c>
      <c r="AT207" s="187" t="s">
        <v>178</v>
      </c>
      <c r="AU207" s="187" t="s">
        <v>89</v>
      </c>
      <c r="AY207" s="19" t="s">
        <v>160</v>
      </c>
      <c r="BE207" s="188">
        <f t="shared" si="34"/>
        <v>0</v>
      </c>
      <c r="BF207" s="188">
        <f t="shared" si="35"/>
        <v>0</v>
      </c>
      <c r="BG207" s="188">
        <f t="shared" si="36"/>
        <v>0</v>
      </c>
      <c r="BH207" s="188">
        <f t="shared" si="37"/>
        <v>0</v>
      </c>
      <c r="BI207" s="188">
        <f t="shared" si="38"/>
        <v>0</v>
      </c>
      <c r="BJ207" s="19" t="s">
        <v>87</v>
      </c>
      <c r="BK207" s="188">
        <f t="shared" si="39"/>
        <v>0</v>
      </c>
      <c r="BL207" s="19" t="s">
        <v>168</v>
      </c>
      <c r="BM207" s="187" t="s">
        <v>1272</v>
      </c>
    </row>
    <row r="208" spans="1:65" s="2" customFormat="1" ht="16.5" customHeight="1">
      <c r="A208" s="37"/>
      <c r="B208" s="38"/>
      <c r="C208" s="227" t="s">
        <v>893</v>
      </c>
      <c r="D208" s="227" t="s">
        <v>178</v>
      </c>
      <c r="E208" s="228" t="s">
        <v>2124</v>
      </c>
      <c r="F208" s="229" t="s">
        <v>2125</v>
      </c>
      <c r="G208" s="230" t="s">
        <v>1247</v>
      </c>
      <c r="H208" s="231">
        <v>1</v>
      </c>
      <c r="I208" s="232"/>
      <c r="J208" s="233">
        <f t="shared" si="30"/>
        <v>0</v>
      </c>
      <c r="K208" s="229" t="s">
        <v>484</v>
      </c>
      <c r="L208" s="234"/>
      <c r="M208" s="235" t="s">
        <v>32</v>
      </c>
      <c r="N208" s="236" t="s">
        <v>50</v>
      </c>
      <c r="O208" s="67"/>
      <c r="P208" s="185">
        <f t="shared" si="31"/>
        <v>0</v>
      </c>
      <c r="Q208" s="185">
        <v>0</v>
      </c>
      <c r="R208" s="185">
        <f t="shared" si="32"/>
        <v>0</v>
      </c>
      <c r="S208" s="185">
        <v>0</v>
      </c>
      <c r="T208" s="186">
        <f t="shared" si="33"/>
        <v>0</v>
      </c>
      <c r="U208" s="37"/>
      <c r="V208" s="37"/>
      <c r="W208" s="37"/>
      <c r="X208" s="37"/>
      <c r="Y208" s="37"/>
      <c r="Z208" s="37"/>
      <c r="AA208" s="37"/>
      <c r="AB208" s="37"/>
      <c r="AC208" s="37"/>
      <c r="AD208" s="37"/>
      <c r="AE208" s="37"/>
      <c r="AR208" s="187" t="s">
        <v>181</v>
      </c>
      <c r="AT208" s="187" t="s">
        <v>178</v>
      </c>
      <c r="AU208" s="187" t="s">
        <v>89</v>
      </c>
      <c r="AY208" s="19" t="s">
        <v>160</v>
      </c>
      <c r="BE208" s="188">
        <f t="shared" si="34"/>
        <v>0</v>
      </c>
      <c r="BF208" s="188">
        <f t="shared" si="35"/>
        <v>0</v>
      </c>
      <c r="BG208" s="188">
        <f t="shared" si="36"/>
        <v>0</v>
      </c>
      <c r="BH208" s="188">
        <f t="shared" si="37"/>
        <v>0</v>
      </c>
      <c r="BI208" s="188">
        <f t="shared" si="38"/>
        <v>0</v>
      </c>
      <c r="BJ208" s="19" t="s">
        <v>87</v>
      </c>
      <c r="BK208" s="188">
        <f t="shared" si="39"/>
        <v>0</v>
      </c>
      <c r="BL208" s="19" t="s">
        <v>168</v>
      </c>
      <c r="BM208" s="187" t="s">
        <v>1282</v>
      </c>
    </row>
    <row r="209" spans="1:65" s="2" customFormat="1" ht="16.5" customHeight="1">
      <c r="A209" s="37"/>
      <c r="B209" s="38"/>
      <c r="C209" s="227" t="s">
        <v>901</v>
      </c>
      <c r="D209" s="227" t="s">
        <v>178</v>
      </c>
      <c r="E209" s="228" t="s">
        <v>2126</v>
      </c>
      <c r="F209" s="229" t="s">
        <v>2127</v>
      </c>
      <c r="G209" s="230" t="s">
        <v>1931</v>
      </c>
      <c r="H209" s="231">
        <v>2</v>
      </c>
      <c r="I209" s="232"/>
      <c r="J209" s="233">
        <f t="shared" si="30"/>
        <v>0</v>
      </c>
      <c r="K209" s="229" t="s">
        <v>484</v>
      </c>
      <c r="L209" s="234"/>
      <c r="M209" s="235" t="s">
        <v>32</v>
      </c>
      <c r="N209" s="236" t="s">
        <v>50</v>
      </c>
      <c r="O209" s="67"/>
      <c r="P209" s="185">
        <f t="shared" si="31"/>
        <v>0</v>
      </c>
      <c r="Q209" s="185">
        <v>0</v>
      </c>
      <c r="R209" s="185">
        <f t="shared" si="32"/>
        <v>0</v>
      </c>
      <c r="S209" s="185">
        <v>0</v>
      </c>
      <c r="T209" s="186">
        <f t="shared" si="33"/>
        <v>0</v>
      </c>
      <c r="U209" s="37"/>
      <c r="V209" s="37"/>
      <c r="W209" s="37"/>
      <c r="X209" s="37"/>
      <c r="Y209" s="37"/>
      <c r="Z209" s="37"/>
      <c r="AA209" s="37"/>
      <c r="AB209" s="37"/>
      <c r="AC209" s="37"/>
      <c r="AD209" s="37"/>
      <c r="AE209" s="37"/>
      <c r="AR209" s="187" t="s">
        <v>181</v>
      </c>
      <c r="AT209" s="187" t="s">
        <v>178</v>
      </c>
      <c r="AU209" s="187" t="s">
        <v>89</v>
      </c>
      <c r="AY209" s="19" t="s">
        <v>160</v>
      </c>
      <c r="BE209" s="188">
        <f t="shared" si="34"/>
        <v>0</v>
      </c>
      <c r="BF209" s="188">
        <f t="shared" si="35"/>
        <v>0</v>
      </c>
      <c r="BG209" s="188">
        <f t="shared" si="36"/>
        <v>0</v>
      </c>
      <c r="BH209" s="188">
        <f t="shared" si="37"/>
        <v>0</v>
      </c>
      <c r="BI209" s="188">
        <f t="shared" si="38"/>
        <v>0</v>
      </c>
      <c r="BJ209" s="19" t="s">
        <v>87</v>
      </c>
      <c r="BK209" s="188">
        <f t="shared" si="39"/>
        <v>0</v>
      </c>
      <c r="BL209" s="19" t="s">
        <v>168</v>
      </c>
      <c r="BM209" s="187" t="s">
        <v>1294</v>
      </c>
    </row>
    <row r="210" spans="1:65" s="2" customFormat="1" ht="16.5" customHeight="1">
      <c r="A210" s="37"/>
      <c r="B210" s="38"/>
      <c r="C210" s="227" t="s">
        <v>906</v>
      </c>
      <c r="D210" s="227" t="s">
        <v>178</v>
      </c>
      <c r="E210" s="228" t="s">
        <v>2128</v>
      </c>
      <c r="F210" s="229" t="s">
        <v>2129</v>
      </c>
      <c r="G210" s="230" t="s">
        <v>1931</v>
      </c>
      <c r="H210" s="231">
        <v>2</v>
      </c>
      <c r="I210" s="232"/>
      <c r="J210" s="233">
        <f t="shared" si="30"/>
        <v>0</v>
      </c>
      <c r="K210" s="229" t="s">
        <v>484</v>
      </c>
      <c r="L210" s="234"/>
      <c r="M210" s="235" t="s">
        <v>32</v>
      </c>
      <c r="N210" s="236" t="s">
        <v>50</v>
      </c>
      <c r="O210" s="67"/>
      <c r="P210" s="185">
        <f t="shared" si="31"/>
        <v>0</v>
      </c>
      <c r="Q210" s="185">
        <v>0</v>
      </c>
      <c r="R210" s="185">
        <f t="shared" si="32"/>
        <v>0</v>
      </c>
      <c r="S210" s="185">
        <v>0</v>
      </c>
      <c r="T210" s="186">
        <f t="shared" si="33"/>
        <v>0</v>
      </c>
      <c r="U210" s="37"/>
      <c r="V210" s="37"/>
      <c r="W210" s="37"/>
      <c r="X210" s="37"/>
      <c r="Y210" s="37"/>
      <c r="Z210" s="37"/>
      <c r="AA210" s="37"/>
      <c r="AB210" s="37"/>
      <c r="AC210" s="37"/>
      <c r="AD210" s="37"/>
      <c r="AE210" s="37"/>
      <c r="AR210" s="187" t="s">
        <v>181</v>
      </c>
      <c r="AT210" s="187" t="s">
        <v>178</v>
      </c>
      <c r="AU210" s="187" t="s">
        <v>89</v>
      </c>
      <c r="AY210" s="19" t="s">
        <v>160</v>
      </c>
      <c r="BE210" s="188">
        <f t="shared" si="34"/>
        <v>0</v>
      </c>
      <c r="BF210" s="188">
        <f t="shared" si="35"/>
        <v>0</v>
      </c>
      <c r="BG210" s="188">
        <f t="shared" si="36"/>
        <v>0</v>
      </c>
      <c r="BH210" s="188">
        <f t="shared" si="37"/>
        <v>0</v>
      </c>
      <c r="BI210" s="188">
        <f t="shared" si="38"/>
        <v>0</v>
      </c>
      <c r="BJ210" s="19" t="s">
        <v>87</v>
      </c>
      <c r="BK210" s="188">
        <f t="shared" si="39"/>
        <v>0</v>
      </c>
      <c r="BL210" s="19" t="s">
        <v>168</v>
      </c>
      <c r="BM210" s="187" t="s">
        <v>1305</v>
      </c>
    </row>
    <row r="211" spans="1:65" s="2" customFormat="1" ht="16.5" customHeight="1">
      <c r="A211" s="37"/>
      <c r="B211" s="38"/>
      <c r="C211" s="227" t="s">
        <v>911</v>
      </c>
      <c r="D211" s="227" t="s">
        <v>178</v>
      </c>
      <c r="E211" s="228" t="s">
        <v>2130</v>
      </c>
      <c r="F211" s="229" t="s">
        <v>2131</v>
      </c>
      <c r="G211" s="230" t="s">
        <v>1931</v>
      </c>
      <c r="H211" s="231">
        <v>2</v>
      </c>
      <c r="I211" s="232"/>
      <c r="J211" s="233">
        <f t="shared" si="30"/>
        <v>0</v>
      </c>
      <c r="K211" s="229" t="s">
        <v>484</v>
      </c>
      <c r="L211" s="234"/>
      <c r="M211" s="235" t="s">
        <v>32</v>
      </c>
      <c r="N211" s="236" t="s">
        <v>50</v>
      </c>
      <c r="O211" s="67"/>
      <c r="P211" s="185">
        <f t="shared" si="31"/>
        <v>0</v>
      </c>
      <c r="Q211" s="185">
        <v>0</v>
      </c>
      <c r="R211" s="185">
        <f t="shared" si="32"/>
        <v>0</v>
      </c>
      <c r="S211" s="185">
        <v>0</v>
      </c>
      <c r="T211" s="186">
        <f t="shared" si="33"/>
        <v>0</v>
      </c>
      <c r="U211" s="37"/>
      <c r="V211" s="37"/>
      <c r="W211" s="37"/>
      <c r="X211" s="37"/>
      <c r="Y211" s="37"/>
      <c r="Z211" s="37"/>
      <c r="AA211" s="37"/>
      <c r="AB211" s="37"/>
      <c r="AC211" s="37"/>
      <c r="AD211" s="37"/>
      <c r="AE211" s="37"/>
      <c r="AR211" s="187" t="s">
        <v>181</v>
      </c>
      <c r="AT211" s="187" t="s">
        <v>178</v>
      </c>
      <c r="AU211" s="187" t="s">
        <v>89</v>
      </c>
      <c r="AY211" s="19" t="s">
        <v>160</v>
      </c>
      <c r="BE211" s="188">
        <f t="shared" si="34"/>
        <v>0</v>
      </c>
      <c r="BF211" s="188">
        <f t="shared" si="35"/>
        <v>0</v>
      </c>
      <c r="BG211" s="188">
        <f t="shared" si="36"/>
        <v>0</v>
      </c>
      <c r="BH211" s="188">
        <f t="shared" si="37"/>
        <v>0</v>
      </c>
      <c r="BI211" s="188">
        <f t="shared" si="38"/>
        <v>0</v>
      </c>
      <c r="BJ211" s="19" t="s">
        <v>87</v>
      </c>
      <c r="BK211" s="188">
        <f t="shared" si="39"/>
        <v>0</v>
      </c>
      <c r="BL211" s="19" t="s">
        <v>168</v>
      </c>
      <c r="BM211" s="187" t="s">
        <v>1315</v>
      </c>
    </row>
    <row r="212" spans="1:65" s="2" customFormat="1" ht="16.5" customHeight="1">
      <c r="A212" s="37"/>
      <c r="B212" s="38"/>
      <c r="C212" s="227" t="s">
        <v>920</v>
      </c>
      <c r="D212" s="227" t="s">
        <v>178</v>
      </c>
      <c r="E212" s="228" t="s">
        <v>2132</v>
      </c>
      <c r="F212" s="229" t="s">
        <v>1990</v>
      </c>
      <c r="G212" s="230" t="s">
        <v>1931</v>
      </c>
      <c r="H212" s="231">
        <v>4</v>
      </c>
      <c r="I212" s="232"/>
      <c r="J212" s="233">
        <f t="shared" si="30"/>
        <v>0</v>
      </c>
      <c r="K212" s="229" t="s">
        <v>484</v>
      </c>
      <c r="L212" s="234"/>
      <c r="M212" s="235" t="s">
        <v>32</v>
      </c>
      <c r="N212" s="236" t="s">
        <v>50</v>
      </c>
      <c r="O212" s="67"/>
      <c r="P212" s="185">
        <f t="shared" si="31"/>
        <v>0</v>
      </c>
      <c r="Q212" s="185">
        <v>0</v>
      </c>
      <c r="R212" s="185">
        <f t="shared" si="32"/>
        <v>0</v>
      </c>
      <c r="S212" s="185">
        <v>0</v>
      </c>
      <c r="T212" s="186">
        <f t="shared" si="33"/>
        <v>0</v>
      </c>
      <c r="U212" s="37"/>
      <c r="V212" s="37"/>
      <c r="W212" s="37"/>
      <c r="X212" s="37"/>
      <c r="Y212" s="37"/>
      <c r="Z212" s="37"/>
      <c r="AA212" s="37"/>
      <c r="AB212" s="37"/>
      <c r="AC212" s="37"/>
      <c r="AD212" s="37"/>
      <c r="AE212" s="37"/>
      <c r="AR212" s="187" t="s">
        <v>181</v>
      </c>
      <c r="AT212" s="187" t="s">
        <v>178</v>
      </c>
      <c r="AU212" s="187" t="s">
        <v>89</v>
      </c>
      <c r="AY212" s="19" t="s">
        <v>160</v>
      </c>
      <c r="BE212" s="188">
        <f t="shared" si="34"/>
        <v>0</v>
      </c>
      <c r="BF212" s="188">
        <f t="shared" si="35"/>
        <v>0</v>
      </c>
      <c r="BG212" s="188">
        <f t="shared" si="36"/>
        <v>0</v>
      </c>
      <c r="BH212" s="188">
        <f t="shared" si="37"/>
        <v>0</v>
      </c>
      <c r="BI212" s="188">
        <f t="shared" si="38"/>
        <v>0</v>
      </c>
      <c r="BJ212" s="19" t="s">
        <v>87</v>
      </c>
      <c r="BK212" s="188">
        <f t="shared" si="39"/>
        <v>0</v>
      </c>
      <c r="BL212" s="19" t="s">
        <v>168</v>
      </c>
      <c r="BM212" s="187" t="s">
        <v>1342</v>
      </c>
    </row>
    <row r="213" spans="1:65" s="2" customFormat="1" ht="16.5" customHeight="1">
      <c r="A213" s="37"/>
      <c r="B213" s="38"/>
      <c r="C213" s="227" t="s">
        <v>925</v>
      </c>
      <c r="D213" s="227" t="s">
        <v>178</v>
      </c>
      <c r="E213" s="228" t="s">
        <v>2133</v>
      </c>
      <c r="F213" s="229" t="s">
        <v>2134</v>
      </c>
      <c r="G213" s="230" t="s">
        <v>1931</v>
      </c>
      <c r="H213" s="231">
        <v>2</v>
      </c>
      <c r="I213" s="232"/>
      <c r="J213" s="233">
        <f t="shared" si="30"/>
        <v>0</v>
      </c>
      <c r="K213" s="229" t="s">
        <v>484</v>
      </c>
      <c r="L213" s="234"/>
      <c r="M213" s="235" t="s">
        <v>32</v>
      </c>
      <c r="N213" s="236" t="s">
        <v>50</v>
      </c>
      <c r="O213" s="67"/>
      <c r="P213" s="185">
        <f t="shared" si="31"/>
        <v>0</v>
      </c>
      <c r="Q213" s="185">
        <v>0</v>
      </c>
      <c r="R213" s="185">
        <f t="shared" si="32"/>
        <v>0</v>
      </c>
      <c r="S213" s="185">
        <v>0</v>
      </c>
      <c r="T213" s="186">
        <f t="shared" si="33"/>
        <v>0</v>
      </c>
      <c r="U213" s="37"/>
      <c r="V213" s="37"/>
      <c r="W213" s="37"/>
      <c r="X213" s="37"/>
      <c r="Y213" s="37"/>
      <c r="Z213" s="37"/>
      <c r="AA213" s="37"/>
      <c r="AB213" s="37"/>
      <c r="AC213" s="37"/>
      <c r="AD213" s="37"/>
      <c r="AE213" s="37"/>
      <c r="AR213" s="187" t="s">
        <v>181</v>
      </c>
      <c r="AT213" s="187" t="s">
        <v>178</v>
      </c>
      <c r="AU213" s="187" t="s">
        <v>89</v>
      </c>
      <c r="AY213" s="19" t="s">
        <v>160</v>
      </c>
      <c r="BE213" s="188">
        <f t="shared" si="34"/>
        <v>0</v>
      </c>
      <c r="BF213" s="188">
        <f t="shared" si="35"/>
        <v>0</v>
      </c>
      <c r="BG213" s="188">
        <f t="shared" si="36"/>
        <v>0</v>
      </c>
      <c r="BH213" s="188">
        <f t="shared" si="37"/>
        <v>0</v>
      </c>
      <c r="BI213" s="188">
        <f t="shared" si="38"/>
        <v>0</v>
      </c>
      <c r="BJ213" s="19" t="s">
        <v>87</v>
      </c>
      <c r="BK213" s="188">
        <f t="shared" si="39"/>
        <v>0</v>
      </c>
      <c r="BL213" s="19" t="s">
        <v>168</v>
      </c>
      <c r="BM213" s="187" t="s">
        <v>1354</v>
      </c>
    </row>
    <row r="214" spans="1:65" s="2" customFormat="1" ht="16.5" customHeight="1">
      <c r="A214" s="37"/>
      <c r="B214" s="38"/>
      <c r="C214" s="176" t="s">
        <v>940</v>
      </c>
      <c r="D214" s="176" t="s">
        <v>163</v>
      </c>
      <c r="E214" s="177" t="s">
        <v>2062</v>
      </c>
      <c r="F214" s="178" t="s">
        <v>2063</v>
      </c>
      <c r="G214" s="179" t="s">
        <v>259</v>
      </c>
      <c r="H214" s="180">
        <v>20</v>
      </c>
      <c r="I214" s="181"/>
      <c r="J214" s="182">
        <f t="shared" si="30"/>
        <v>0</v>
      </c>
      <c r="K214" s="178" t="s">
        <v>167</v>
      </c>
      <c r="L214" s="42"/>
      <c r="M214" s="183" t="s">
        <v>32</v>
      </c>
      <c r="N214" s="184" t="s">
        <v>50</v>
      </c>
      <c r="O214" s="67"/>
      <c r="P214" s="185">
        <f t="shared" si="31"/>
        <v>0</v>
      </c>
      <c r="Q214" s="185">
        <v>0</v>
      </c>
      <c r="R214" s="185">
        <f t="shared" si="32"/>
        <v>0</v>
      </c>
      <c r="S214" s="185">
        <v>0</v>
      </c>
      <c r="T214" s="186">
        <f t="shared" si="33"/>
        <v>0</v>
      </c>
      <c r="U214" s="37"/>
      <c r="V214" s="37"/>
      <c r="W214" s="37"/>
      <c r="X214" s="37"/>
      <c r="Y214" s="37"/>
      <c r="Z214" s="37"/>
      <c r="AA214" s="37"/>
      <c r="AB214" s="37"/>
      <c r="AC214" s="37"/>
      <c r="AD214" s="37"/>
      <c r="AE214" s="37"/>
      <c r="AR214" s="187" t="s">
        <v>308</v>
      </c>
      <c r="AT214" s="187" t="s">
        <v>163</v>
      </c>
      <c r="AU214" s="187" t="s">
        <v>89</v>
      </c>
      <c r="AY214" s="19" t="s">
        <v>160</v>
      </c>
      <c r="BE214" s="188">
        <f t="shared" si="34"/>
        <v>0</v>
      </c>
      <c r="BF214" s="188">
        <f t="shared" si="35"/>
        <v>0</v>
      </c>
      <c r="BG214" s="188">
        <f t="shared" si="36"/>
        <v>0</v>
      </c>
      <c r="BH214" s="188">
        <f t="shared" si="37"/>
        <v>0</v>
      </c>
      <c r="BI214" s="188">
        <f t="shared" si="38"/>
        <v>0</v>
      </c>
      <c r="BJ214" s="19" t="s">
        <v>87</v>
      </c>
      <c r="BK214" s="188">
        <f t="shared" si="39"/>
        <v>0</v>
      </c>
      <c r="BL214" s="19" t="s">
        <v>308</v>
      </c>
      <c r="BM214" s="187" t="s">
        <v>2135</v>
      </c>
    </row>
    <row r="215" spans="1:47" s="2" customFormat="1" ht="11.25">
      <c r="A215" s="37"/>
      <c r="B215" s="38"/>
      <c r="C215" s="39"/>
      <c r="D215" s="189" t="s">
        <v>170</v>
      </c>
      <c r="E215" s="39"/>
      <c r="F215" s="190" t="s">
        <v>2065</v>
      </c>
      <c r="G215" s="39"/>
      <c r="H215" s="39"/>
      <c r="I215" s="191"/>
      <c r="J215" s="39"/>
      <c r="K215" s="39"/>
      <c r="L215" s="42"/>
      <c r="M215" s="192"/>
      <c r="N215" s="193"/>
      <c r="O215" s="67"/>
      <c r="P215" s="67"/>
      <c r="Q215" s="67"/>
      <c r="R215" s="67"/>
      <c r="S215" s="67"/>
      <c r="T215" s="68"/>
      <c r="U215" s="37"/>
      <c r="V215" s="37"/>
      <c r="W215" s="37"/>
      <c r="X215" s="37"/>
      <c r="Y215" s="37"/>
      <c r="Z215" s="37"/>
      <c r="AA215" s="37"/>
      <c r="AB215" s="37"/>
      <c r="AC215" s="37"/>
      <c r="AD215" s="37"/>
      <c r="AE215" s="37"/>
      <c r="AT215" s="19" t="s">
        <v>170</v>
      </c>
      <c r="AU215" s="19" t="s">
        <v>89</v>
      </c>
    </row>
    <row r="216" spans="2:51" s="14" customFormat="1" ht="11.25">
      <c r="B216" s="205"/>
      <c r="C216" s="206"/>
      <c r="D216" s="196" t="s">
        <v>172</v>
      </c>
      <c r="E216" s="207" t="s">
        <v>32</v>
      </c>
      <c r="F216" s="208" t="s">
        <v>2136</v>
      </c>
      <c r="G216" s="206"/>
      <c r="H216" s="209">
        <v>20</v>
      </c>
      <c r="I216" s="210"/>
      <c r="J216" s="206"/>
      <c r="K216" s="206"/>
      <c r="L216" s="211"/>
      <c r="M216" s="212"/>
      <c r="N216" s="213"/>
      <c r="O216" s="213"/>
      <c r="P216" s="213"/>
      <c r="Q216" s="213"/>
      <c r="R216" s="213"/>
      <c r="S216" s="213"/>
      <c r="T216" s="214"/>
      <c r="AT216" s="215" t="s">
        <v>172</v>
      </c>
      <c r="AU216" s="215" t="s">
        <v>89</v>
      </c>
      <c r="AV216" s="14" t="s">
        <v>89</v>
      </c>
      <c r="AW216" s="14" t="s">
        <v>40</v>
      </c>
      <c r="AX216" s="14" t="s">
        <v>87</v>
      </c>
      <c r="AY216" s="215" t="s">
        <v>160</v>
      </c>
    </row>
    <row r="217" spans="1:65" s="2" customFormat="1" ht="16.5" customHeight="1">
      <c r="A217" s="37"/>
      <c r="B217" s="38"/>
      <c r="C217" s="227" t="s">
        <v>945</v>
      </c>
      <c r="D217" s="227" t="s">
        <v>178</v>
      </c>
      <c r="E217" s="228" t="s">
        <v>2137</v>
      </c>
      <c r="F217" s="229" t="s">
        <v>2068</v>
      </c>
      <c r="G217" s="230" t="s">
        <v>259</v>
      </c>
      <c r="H217" s="231">
        <v>10</v>
      </c>
      <c r="I217" s="232"/>
      <c r="J217" s="233">
        <f>ROUND(I217*H217,2)</f>
        <v>0</v>
      </c>
      <c r="K217" s="229" t="s">
        <v>484</v>
      </c>
      <c r="L217" s="234"/>
      <c r="M217" s="235" t="s">
        <v>32</v>
      </c>
      <c r="N217" s="236" t="s">
        <v>50</v>
      </c>
      <c r="O217" s="67"/>
      <c r="P217" s="185">
        <f>O217*H217</f>
        <v>0</v>
      </c>
      <c r="Q217" s="185">
        <v>0</v>
      </c>
      <c r="R217" s="185">
        <f>Q217*H217</f>
        <v>0</v>
      </c>
      <c r="S217" s="185">
        <v>0</v>
      </c>
      <c r="T217" s="186">
        <f>S217*H217</f>
        <v>0</v>
      </c>
      <c r="U217" s="37"/>
      <c r="V217" s="37"/>
      <c r="W217" s="37"/>
      <c r="X217" s="37"/>
      <c r="Y217" s="37"/>
      <c r="Z217" s="37"/>
      <c r="AA217" s="37"/>
      <c r="AB217" s="37"/>
      <c r="AC217" s="37"/>
      <c r="AD217" s="37"/>
      <c r="AE217" s="37"/>
      <c r="AR217" s="187" t="s">
        <v>181</v>
      </c>
      <c r="AT217" s="187" t="s">
        <v>178</v>
      </c>
      <c r="AU217" s="187" t="s">
        <v>89</v>
      </c>
      <c r="AY217" s="19" t="s">
        <v>160</v>
      </c>
      <c r="BE217" s="188">
        <f>IF(N217="základní",J217,0)</f>
        <v>0</v>
      </c>
      <c r="BF217" s="188">
        <f>IF(N217="snížená",J217,0)</f>
        <v>0</v>
      </c>
      <c r="BG217" s="188">
        <f>IF(N217="zákl. přenesená",J217,0)</f>
        <v>0</v>
      </c>
      <c r="BH217" s="188">
        <f>IF(N217="sníž. přenesená",J217,0)</f>
        <v>0</v>
      </c>
      <c r="BI217" s="188">
        <f>IF(N217="nulová",J217,0)</f>
        <v>0</v>
      </c>
      <c r="BJ217" s="19" t="s">
        <v>87</v>
      </c>
      <c r="BK217" s="188">
        <f>ROUND(I217*H217,2)</f>
        <v>0</v>
      </c>
      <c r="BL217" s="19" t="s">
        <v>168</v>
      </c>
      <c r="BM217" s="187" t="s">
        <v>1364</v>
      </c>
    </row>
    <row r="218" spans="1:65" s="2" customFormat="1" ht="16.5" customHeight="1">
      <c r="A218" s="37"/>
      <c r="B218" s="38"/>
      <c r="C218" s="227" t="s">
        <v>949</v>
      </c>
      <c r="D218" s="227" t="s">
        <v>178</v>
      </c>
      <c r="E218" s="228" t="s">
        <v>2138</v>
      </c>
      <c r="F218" s="229" t="s">
        <v>2070</v>
      </c>
      <c r="G218" s="230" t="s">
        <v>259</v>
      </c>
      <c r="H218" s="231">
        <v>10</v>
      </c>
      <c r="I218" s="232"/>
      <c r="J218" s="233">
        <f>ROUND(I218*H218,2)</f>
        <v>0</v>
      </c>
      <c r="K218" s="229" t="s">
        <v>484</v>
      </c>
      <c r="L218" s="234"/>
      <c r="M218" s="235" t="s">
        <v>32</v>
      </c>
      <c r="N218" s="236" t="s">
        <v>50</v>
      </c>
      <c r="O218" s="67"/>
      <c r="P218" s="185">
        <f>O218*H218</f>
        <v>0</v>
      </c>
      <c r="Q218" s="185">
        <v>0</v>
      </c>
      <c r="R218" s="185">
        <f>Q218*H218</f>
        <v>0</v>
      </c>
      <c r="S218" s="185">
        <v>0</v>
      </c>
      <c r="T218" s="186">
        <f>S218*H218</f>
        <v>0</v>
      </c>
      <c r="U218" s="37"/>
      <c r="V218" s="37"/>
      <c r="W218" s="37"/>
      <c r="X218" s="37"/>
      <c r="Y218" s="37"/>
      <c r="Z218" s="37"/>
      <c r="AA218" s="37"/>
      <c r="AB218" s="37"/>
      <c r="AC218" s="37"/>
      <c r="AD218" s="37"/>
      <c r="AE218" s="37"/>
      <c r="AR218" s="187" t="s">
        <v>181</v>
      </c>
      <c r="AT218" s="187" t="s">
        <v>178</v>
      </c>
      <c r="AU218" s="187" t="s">
        <v>89</v>
      </c>
      <c r="AY218" s="19" t="s">
        <v>160</v>
      </c>
      <c r="BE218" s="188">
        <f>IF(N218="základní",J218,0)</f>
        <v>0</v>
      </c>
      <c r="BF218" s="188">
        <f>IF(N218="snížená",J218,0)</f>
        <v>0</v>
      </c>
      <c r="BG218" s="188">
        <f>IF(N218="zákl. přenesená",J218,0)</f>
        <v>0</v>
      </c>
      <c r="BH218" s="188">
        <f>IF(N218="sníž. přenesená",J218,0)</f>
        <v>0</v>
      </c>
      <c r="BI218" s="188">
        <f>IF(N218="nulová",J218,0)</f>
        <v>0</v>
      </c>
      <c r="BJ218" s="19" t="s">
        <v>87</v>
      </c>
      <c r="BK218" s="188">
        <f>ROUND(I218*H218,2)</f>
        <v>0</v>
      </c>
      <c r="BL218" s="19" t="s">
        <v>168</v>
      </c>
      <c r="BM218" s="187" t="s">
        <v>1376</v>
      </c>
    </row>
    <row r="219" spans="1:65" s="2" customFormat="1" ht="24.2" customHeight="1">
      <c r="A219" s="37"/>
      <c r="B219" s="38"/>
      <c r="C219" s="176" t="s">
        <v>954</v>
      </c>
      <c r="D219" s="176" t="s">
        <v>163</v>
      </c>
      <c r="E219" s="177" t="s">
        <v>2139</v>
      </c>
      <c r="F219" s="178" t="s">
        <v>2140</v>
      </c>
      <c r="G219" s="179" t="s">
        <v>259</v>
      </c>
      <c r="H219" s="180">
        <v>3</v>
      </c>
      <c r="I219" s="181"/>
      <c r="J219" s="182">
        <f>ROUND(I219*H219,2)</f>
        <v>0</v>
      </c>
      <c r="K219" s="178" t="s">
        <v>167</v>
      </c>
      <c r="L219" s="42"/>
      <c r="M219" s="183" t="s">
        <v>32</v>
      </c>
      <c r="N219" s="184" t="s">
        <v>50</v>
      </c>
      <c r="O219" s="67"/>
      <c r="P219" s="185">
        <f>O219*H219</f>
        <v>0</v>
      </c>
      <c r="Q219" s="185">
        <v>0</v>
      </c>
      <c r="R219" s="185">
        <f>Q219*H219</f>
        <v>0</v>
      </c>
      <c r="S219" s="185">
        <v>0</v>
      </c>
      <c r="T219" s="186">
        <f>S219*H219</f>
        <v>0</v>
      </c>
      <c r="U219" s="37"/>
      <c r="V219" s="37"/>
      <c r="W219" s="37"/>
      <c r="X219" s="37"/>
      <c r="Y219" s="37"/>
      <c r="Z219" s="37"/>
      <c r="AA219" s="37"/>
      <c r="AB219" s="37"/>
      <c r="AC219" s="37"/>
      <c r="AD219" s="37"/>
      <c r="AE219" s="37"/>
      <c r="AR219" s="187" t="s">
        <v>168</v>
      </c>
      <c r="AT219" s="187" t="s">
        <v>163</v>
      </c>
      <c r="AU219" s="187" t="s">
        <v>89</v>
      </c>
      <c r="AY219" s="19" t="s">
        <v>160</v>
      </c>
      <c r="BE219" s="188">
        <f>IF(N219="základní",J219,0)</f>
        <v>0</v>
      </c>
      <c r="BF219" s="188">
        <f>IF(N219="snížená",J219,0)</f>
        <v>0</v>
      </c>
      <c r="BG219" s="188">
        <f>IF(N219="zákl. přenesená",J219,0)</f>
        <v>0</v>
      </c>
      <c r="BH219" s="188">
        <f>IF(N219="sníž. přenesená",J219,0)</f>
        <v>0</v>
      </c>
      <c r="BI219" s="188">
        <f>IF(N219="nulová",J219,0)</f>
        <v>0</v>
      </c>
      <c r="BJ219" s="19" t="s">
        <v>87</v>
      </c>
      <c r="BK219" s="188">
        <f>ROUND(I219*H219,2)</f>
        <v>0</v>
      </c>
      <c r="BL219" s="19" t="s">
        <v>168</v>
      </c>
      <c r="BM219" s="187" t="s">
        <v>2141</v>
      </c>
    </row>
    <row r="220" spans="1:47" s="2" customFormat="1" ht="11.25">
      <c r="A220" s="37"/>
      <c r="B220" s="38"/>
      <c r="C220" s="39"/>
      <c r="D220" s="189" t="s">
        <v>170</v>
      </c>
      <c r="E220" s="39"/>
      <c r="F220" s="190" t="s">
        <v>2142</v>
      </c>
      <c r="G220" s="39"/>
      <c r="H220" s="39"/>
      <c r="I220" s="191"/>
      <c r="J220" s="39"/>
      <c r="K220" s="39"/>
      <c r="L220" s="42"/>
      <c r="M220" s="192"/>
      <c r="N220" s="193"/>
      <c r="O220" s="67"/>
      <c r="P220" s="67"/>
      <c r="Q220" s="67"/>
      <c r="R220" s="67"/>
      <c r="S220" s="67"/>
      <c r="T220" s="68"/>
      <c r="U220" s="37"/>
      <c r="V220" s="37"/>
      <c r="W220" s="37"/>
      <c r="X220" s="37"/>
      <c r="Y220" s="37"/>
      <c r="Z220" s="37"/>
      <c r="AA220" s="37"/>
      <c r="AB220" s="37"/>
      <c r="AC220" s="37"/>
      <c r="AD220" s="37"/>
      <c r="AE220" s="37"/>
      <c r="AT220" s="19" t="s">
        <v>170</v>
      </c>
      <c r="AU220" s="19" t="s">
        <v>89</v>
      </c>
    </row>
    <row r="221" spans="2:51" s="14" customFormat="1" ht="11.25">
      <c r="B221" s="205"/>
      <c r="C221" s="206"/>
      <c r="D221" s="196" t="s">
        <v>172</v>
      </c>
      <c r="E221" s="207" t="s">
        <v>32</v>
      </c>
      <c r="F221" s="208" t="s">
        <v>2143</v>
      </c>
      <c r="G221" s="206"/>
      <c r="H221" s="209">
        <v>3</v>
      </c>
      <c r="I221" s="210"/>
      <c r="J221" s="206"/>
      <c r="K221" s="206"/>
      <c r="L221" s="211"/>
      <c r="M221" s="212"/>
      <c r="N221" s="213"/>
      <c r="O221" s="213"/>
      <c r="P221" s="213"/>
      <c r="Q221" s="213"/>
      <c r="R221" s="213"/>
      <c r="S221" s="213"/>
      <c r="T221" s="214"/>
      <c r="AT221" s="215" t="s">
        <v>172</v>
      </c>
      <c r="AU221" s="215" t="s">
        <v>89</v>
      </c>
      <c r="AV221" s="14" t="s">
        <v>89</v>
      </c>
      <c r="AW221" s="14" t="s">
        <v>40</v>
      </c>
      <c r="AX221" s="14" t="s">
        <v>87</v>
      </c>
      <c r="AY221" s="215" t="s">
        <v>160</v>
      </c>
    </row>
    <row r="222" spans="1:65" s="2" customFormat="1" ht="16.5" customHeight="1">
      <c r="A222" s="37"/>
      <c r="B222" s="38"/>
      <c r="C222" s="227" t="s">
        <v>959</v>
      </c>
      <c r="D222" s="227" t="s">
        <v>178</v>
      </c>
      <c r="E222" s="228" t="s">
        <v>2144</v>
      </c>
      <c r="F222" s="229" t="s">
        <v>2145</v>
      </c>
      <c r="G222" s="230" t="s">
        <v>259</v>
      </c>
      <c r="H222" s="231">
        <v>2</v>
      </c>
      <c r="I222" s="232"/>
      <c r="J222" s="233">
        <f>ROUND(I222*H222,2)</f>
        <v>0</v>
      </c>
      <c r="K222" s="229" t="s">
        <v>167</v>
      </c>
      <c r="L222" s="234"/>
      <c r="M222" s="235" t="s">
        <v>32</v>
      </c>
      <c r="N222" s="236" t="s">
        <v>50</v>
      </c>
      <c r="O222" s="67"/>
      <c r="P222" s="185">
        <f>O222*H222</f>
        <v>0</v>
      </c>
      <c r="Q222" s="185">
        <v>0.0043</v>
      </c>
      <c r="R222" s="185">
        <f>Q222*H222</f>
        <v>0.0086</v>
      </c>
      <c r="S222" s="185">
        <v>0</v>
      </c>
      <c r="T222" s="186">
        <f>S222*H222</f>
        <v>0</v>
      </c>
      <c r="U222" s="37"/>
      <c r="V222" s="37"/>
      <c r="W222" s="37"/>
      <c r="X222" s="37"/>
      <c r="Y222" s="37"/>
      <c r="Z222" s="37"/>
      <c r="AA222" s="37"/>
      <c r="AB222" s="37"/>
      <c r="AC222" s="37"/>
      <c r="AD222" s="37"/>
      <c r="AE222" s="37"/>
      <c r="AR222" s="187" t="s">
        <v>181</v>
      </c>
      <c r="AT222" s="187" t="s">
        <v>178</v>
      </c>
      <c r="AU222" s="187" t="s">
        <v>89</v>
      </c>
      <c r="AY222" s="19" t="s">
        <v>160</v>
      </c>
      <c r="BE222" s="188">
        <f>IF(N222="základní",J222,0)</f>
        <v>0</v>
      </c>
      <c r="BF222" s="188">
        <f>IF(N222="snížená",J222,0)</f>
        <v>0</v>
      </c>
      <c r="BG222" s="188">
        <f>IF(N222="zákl. přenesená",J222,0)</f>
        <v>0</v>
      </c>
      <c r="BH222" s="188">
        <f>IF(N222="sníž. přenesená",J222,0)</f>
        <v>0</v>
      </c>
      <c r="BI222" s="188">
        <f>IF(N222="nulová",J222,0)</f>
        <v>0</v>
      </c>
      <c r="BJ222" s="19" t="s">
        <v>87</v>
      </c>
      <c r="BK222" s="188">
        <f>ROUND(I222*H222,2)</f>
        <v>0</v>
      </c>
      <c r="BL222" s="19" t="s">
        <v>168</v>
      </c>
      <c r="BM222" s="187" t="s">
        <v>2146</v>
      </c>
    </row>
    <row r="223" spans="1:65" s="2" customFormat="1" ht="16.5" customHeight="1">
      <c r="A223" s="37"/>
      <c r="B223" s="38"/>
      <c r="C223" s="227" t="s">
        <v>963</v>
      </c>
      <c r="D223" s="227" t="s">
        <v>178</v>
      </c>
      <c r="E223" s="228" t="s">
        <v>2147</v>
      </c>
      <c r="F223" s="229" t="s">
        <v>2148</v>
      </c>
      <c r="G223" s="230" t="s">
        <v>1931</v>
      </c>
      <c r="H223" s="231">
        <v>1</v>
      </c>
      <c r="I223" s="232"/>
      <c r="J223" s="233">
        <f>ROUND(I223*H223,2)</f>
        <v>0</v>
      </c>
      <c r="K223" s="229" t="s">
        <v>484</v>
      </c>
      <c r="L223" s="234"/>
      <c r="M223" s="235" t="s">
        <v>32</v>
      </c>
      <c r="N223" s="236" t="s">
        <v>50</v>
      </c>
      <c r="O223" s="67"/>
      <c r="P223" s="185">
        <f>O223*H223</f>
        <v>0</v>
      </c>
      <c r="Q223" s="185">
        <v>0</v>
      </c>
      <c r="R223" s="185">
        <f>Q223*H223</f>
        <v>0</v>
      </c>
      <c r="S223" s="185">
        <v>0</v>
      </c>
      <c r="T223" s="186">
        <f>S223*H223</f>
        <v>0</v>
      </c>
      <c r="U223" s="37"/>
      <c r="V223" s="37"/>
      <c r="W223" s="37"/>
      <c r="X223" s="37"/>
      <c r="Y223" s="37"/>
      <c r="Z223" s="37"/>
      <c r="AA223" s="37"/>
      <c r="AB223" s="37"/>
      <c r="AC223" s="37"/>
      <c r="AD223" s="37"/>
      <c r="AE223" s="37"/>
      <c r="AR223" s="187" t="s">
        <v>181</v>
      </c>
      <c r="AT223" s="187" t="s">
        <v>178</v>
      </c>
      <c r="AU223" s="187" t="s">
        <v>89</v>
      </c>
      <c r="AY223" s="19" t="s">
        <v>160</v>
      </c>
      <c r="BE223" s="188">
        <f>IF(N223="základní",J223,0)</f>
        <v>0</v>
      </c>
      <c r="BF223" s="188">
        <f>IF(N223="snížená",J223,0)</f>
        <v>0</v>
      </c>
      <c r="BG223" s="188">
        <f>IF(N223="zákl. přenesená",J223,0)</f>
        <v>0</v>
      </c>
      <c r="BH223" s="188">
        <f>IF(N223="sníž. přenesená",J223,0)</f>
        <v>0</v>
      </c>
      <c r="BI223" s="188">
        <f>IF(N223="nulová",J223,0)</f>
        <v>0</v>
      </c>
      <c r="BJ223" s="19" t="s">
        <v>87</v>
      </c>
      <c r="BK223" s="188">
        <f>ROUND(I223*H223,2)</f>
        <v>0</v>
      </c>
      <c r="BL223" s="19" t="s">
        <v>168</v>
      </c>
      <c r="BM223" s="187" t="s">
        <v>1397</v>
      </c>
    </row>
    <row r="224" spans="1:65" s="2" customFormat="1" ht="16.5" customHeight="1">
      <c r="A224" s="37"/>
      <c r="B224" s="38"/>
      <c r="C224" s="227" t="s">
        <v>968</v>
      </c>
      <c r="D224" s="227" t="s">
        <v>178</v>
      </c>
      <c r="E224" s="228" t="s">
        <v>2149</v>
      </c>
      <c r="F224" s="229" t="s">
        <v>2150</v>
      </c>
      <c r="G224" s="230" t="s">
        <v>1931</v>
      </c>
      <c r="H224" s="231">
        <v>1</v>
      </c>
      <c r="I224" s="232"/>
      <c r="J224" s="233">
        <f>ROUND(I224*H224,2)</f>
        <v>0</v>
      </c>
      <c r="K224" s="229" t="s">
        <v>484</v>
      </c>
      <c r="L224" s="234"/>
      <c r="M224" s="235" t="s">
        <v>32</v>
      </c>
      <c r="N224" s="236" t="s">
        <v>50</v>
      </c>
      <c r="O224" s="67"/>
      <c r="P224" s="185">
        <f>O224*H224</f>
        <v>0</v>
      </c>
      <c r="Q224" s="185">
        <v>0</v>
      </c>
      <c r="R224" s="185">
        <f>Q224*H224</f>
        <v>0</v>
      </c>
      <c r="S224" s="185">
        <v>0</v>
      </c>
      <c r="T224" s="186">
        <f>S224*H224</f>
        <v>0</v>
      </c>
      <c r="U224" s="37"/>
      <c r="V224" s="37"/>
      <c r="W224" s="37"/>
      <c r="X224" s="37"/>
      <c r="Y224" s="37"/>
      <c r="Z224" s="37"/>
      <c r="AA224" s="37"/>
      <c r="AB224" s="37"/>
      <c r="AC224" s="37"/>
      <c r="AD224" s="37"/>
      <c r="AE224" s="37"/>
      <c r="AR224" s="187" t="s">
        <v>181</v>
      </c>
      <c r="AT224" s="187" t="s">
        <v>178</v>
      </c>
      <c r="AU224" s="187" t="s">
        <v>89</v>
      </c>
      <c r="AY224" s="19" t="s">
        <v>160</v>
      </c>
      <c r="BE224" s="188">
        <f>IF(N224="základní",J224,0)</f>
        <v>0</v>
      </c>
      <c r="BF224" s="188">
        <f>IF(N224="snížená",J224,0)</f>
        <v>0</v>
      </c>
      <c r="BG224" s="188">
        <f>IF(N224="zákl. přenesená",J224,0)</f>
        <v>0</v>
      </c>
      <c r="BH224" s="188">
        <f>IF(N224="sníž. přenesená",J224,0)</f>
        <v>0</v>
      </c>
      <c r="BI224" s="188">
        <f>IF(N224="nulová",J224,0)</f>
        <v>0</v>
      </c>
      <c r="BJ224" s="19" t="s">
        <v>87</v>
      </c>
      <c r="BK224" s="188">
        <f>ROUND(I224*H224,2)</f>
        <v>0</v>
      </c>
      <c r="BL224" s="19" t="s">
        <v>168</v>
      </c>
      <c r="BM224" s="187" t="s">
        <v>1407</v>
      </c>
    </row>
    <row r="225" spans="1:65" s="2" customFormat="1" ht="24.2" customHeight="1">
      <c r="A225" s="37"/>
      <c r="B225" s="38"/>
      <c r="C225" s="176" t="s">
        <v>1006</v>
      </c>
      <c r="D225" s="176" t="s">
        <v>163</v>
      </c>
      <c r="E225" s="177" t="s">
        <v>2073</v>
      </c>
      <c r="F225" s="178" t="s">
        <v>2074</v>
      </c>
      <c r="G225" s="179" t="s">
        <v>199</v>
      </c>
      <c r="H225" s="180">
        <v>1</v>
      </c>
      <c r="I225" s="181"/>
      <c r="J225" s="182">
        <f>ROUND(I225*H225,2)</f>
        <v>0</v>
      </c>
      <c r="K225" s="178" t="s">
        <v>167</v>
      </c>
      <c r="L225" s="42"/>
      <c r="M225" s="183" t="s">
        <v>32</v>
      </c>
      <c r="N225" s="184" t="s">
        <v>50</v>
      </c>
      <c r="O225" s="67"/>
      <c r="P225" s="185">
        <f>O225*H225</f>
        <v>0</v>
      </c>
      <c r="Q225" s="185">
        <v>0.01536</v>
      </c>
      <c r="R225" s="185">
        <f>Q225*H225</f>
        <v>0.01536</v>
      </c>
      <c r="S225" s="185">
        <v>0</v>
      </c>
      <c r="T225" s="186">
        <f>S225*H225</f>
        <v>0</v>
      </c>
      <c r="U225" s="37"/>
      <c r="V225" s="37"/>
      <c r="W225" s="37"/>
      <c r="X225" s="37"/>
      <c r="Y225" s="37"/>
      <c r="Z225" s="37"/>
      <c r="AA225" s="37"/>
      <c r="AB225" s="37"/>
      <c r="AC225" s="37"/>
      <c r="AD225" s="37"/>
      <c r="AE225" s="37"/>
      <c r="AR225" s="187" t="s">
        <v>308</v>
      </c>
      <c r="AT225" s="187" t="s">
        <v>163</v>
      </c>
      <c r="AU225" s="187" t="s">
        <v>89</v>
      </c>
      <c r="AY225" s="19" t="s">
        <v>160</v>
      </c>
      <c r="BE225" s="188">
        <f>IF(N225="základní",J225,0)</f>
        <v>0</v>
      </c>
      <c r="BF225" s="188">
        <f>IF(N225="snížená",J225,0)</f>
        <v>0</v>
      </c>
      <c r="BG225" s="188">
        <f>IF(N225="zákl. přenesená",J225,0)</f>
        <v>0</v>
      </c>
      <c r="BH225" s="188">
        <f>IF(N225="sníž. přenesená",J225,0)</f>
        <v>0</v>
      </c>
      <c r="BI225" s="188">
        <f>IF(N225="nulová",J225,0)</f>
        <v>0</v>
      </c>
      <c r="BJ225" s="19" t="s">
        <v>87</v>
      </c>
      <c r="BK225" s="188">
        <f>ROUND(I225*H225,2)</f>
        <v>0</v>
      </c>
      <c r="BL225" s="19" t="s">
        <v>308</v>
      </c>
      <c r="BM225" s="187" t="s">
        <v>2151</v>
      </c>
    </row>
    <row r="226" spans="1:47" s="2" customFormat="1" ht="11.25">
      <c r="A226" s="37"/>
      <c r="B226" s="38"/>
      <c r="C226" s="39"/>
      <c r="D226" s="189" t="s">
        <v>170</v>
      </c>
      <c r="E226" s="39"/>
      <c r="F226" s="190" t="s">
        <v>2076</v>
      </c>
      <c r="G226" s="39"/>
      <c r="H226" s="39"/>
      <c r="I226" s="191"/>
      <c r="J226" s="39"/>
      <c r="K226" s="39"/>
      <c r="L226" s="42"/>
      <c r="M226" s="192"/>
      <c r="N226" s="193"/>
      <c r="O226" s="67"/>
      <c r="P226" s="67"/>
      <c r="Q226" s="67"/>
      <c r="R226" s="67"/>
      <c r="S226" s="67"/>
      <c r="T226" s="68"/>
      <c r="U226" s="37"/>
      <c r="V226" s="37"/>
      <c r="W226" s="37"/>
      <c r="X226" s="37"/>
      <c r="Y226" s="37"/>
      <c r="Z226" s="37"/>
      <c r="AA226" s="37"/>
      <c r="AB226" s="37"/>
      <c r="AC226" s="37"/>
      <c r="AD226" s="37"/>
      <c r="AE226" s="37"/>
      <c r="AT226" s="19" t="s">
        <v>170</v>
      </c>
      <c r="AU226" s="19" t="s">
        <v>89</v>
      </c>
    </row>
    <row r="227" spans="2:51" s="14" customFormat="1" ht="11.25">
      <c r="B227" s="205"/>
      <c r="C227" s="206"/>
      <c r="D227" s="196" t="s">
        <v>172</v>
      </c>
      <c r="E227" s="207" t="s">
        <v>32</v>
      </c>
      <c r="F227" s="208" t="s">
        <v>87</v>
      </c>
      <c r="G227" s="206"/>
      <c r="H227" s="209">
        <v>1</v>
      </c>
      <c r="I227" s="210"/>
      <c r="J227" s="206"/>
      <c r="K227" s="206"/>
      <c r="L227" s="211"/>
      <c r="M227" s="212"/>
      <c r="N227" s="213"/>
      <c r="O227" s="213"/>
      <c r="P227" s="213"/>
      <c r="Q227" s="213"/>
      <c r="R227" s="213"/>
      <c r="S227" s="213"/>
      <c r="T227" s="214"/>
      <c r="AT227" s="215" t="s">
        <v>172</v>
      </c>
      <c r="AU227" s="215" t="s">
        <v>89</v>
      </c>
      <c r="AV227" s="14" t="s">
        <v>89</v>
      </c>
      <c r="AW227" s="14" t="s">
        <v>40</v>
      </c>
      <c r="AX227" s="14" t="s">
        <v>87</v>
      </c>
      <c r="AY227" s="215" t="s">
        <v>160</v>
      </c>
    </row>
    <row r="228" spans="2:63" s="12" customFormat="1" ht="22.9" customHeight="1">
      <c r="B228" s="160"/>
      <c r="C228" s="161"/>
      <c r="D228" s="162" t="s">
        <v>78</v>
      </c>
      <c r="E228" s="174" t="s">
        <v>2152</v>
      </c>
      <c r="F228" s="174" t="s">
        <v>2153</v>
      </c>
      <c r="G228" s="161"/>
      <c r="H228" s="161"/>
      <c r="I228" s="164"/>
      <c r="J228" s="175">
        <f>BK228</f>
        <v>0</v>
      </c>
      <c r="K228" s="161"/>
      <c r="L228" s="166"/>
      <c r="M228" s="167"/>
      <c r="N228" s="168"/>
      <c r="O228" s="168"/>
      <c r="P228" s="169">
        <f>SUM(P229:P233)</f>
        <v>0</v>
      </c>
      <c r="Q228" s="168"/>
      <c r="R228" s="169">
        <f>SUM(R229:R233)</f>
        <v>0</v>
      </c>
      <c r="S228" s="168"/>
      <c r="T228" s="170">
        <f>SUM(T229:T233)</f>
        <v>0</v>
      </c>
      <c r="AR228" s="171" t="s">
        <v>168</v>
      </c>
      <c r="AT228" s="172" t="s">
        <v>78</v>
      </c>
      <c r="AU228" s="172" t="s">
        <v>87</v>
      </c>
      <c r="AY228" s="171" t="s">
        <v>160</v>
      </c>
      <c r="BK228" s="173">
        <f>SUM(BK229:BK233)</f>
        <v>0</v>
      </c>
    </row>
    <row r="229" spans="1:65" s="2" customFormat="1" ht="16.5" customHeight="1">
      <c r="A229" s="37"/>
      <c r="B229" s="38"/>
      <c r="C229" s="176" t="s">
        <v>1011</v>
      </c>
      <c r="D229" s="176" t="s">
        <v>163</v>
      </c>
      <c r="E229" s="177" t="s">
        <v>2154</v>
      </c>
      <c r="F229" s="178" t="s">
        <v>2155</v>
      </c>
      <c r="G229" s="179" t="s">
        <v>2156</v>
      </c>
      <c r="H229" s="180">
        <v>1</v>
      </c>
      <c r="I229" s="181"/>
      <c r="J229" s="182">
        <f>ROUND(I229*H229,2)</f>
        <v>0</v>
      </c>
      <c r="K229" s="178" t="s">
        <v>484</v>
      </c>
      <c r="L229" s="42"/>
      <c r="M229" s="183" t="s">
        <v>32</v>
      </c>
      <c r="N229" s="184" t="s">
        <v>50</v>
      </c>
      <c r="O229" s="67"/>
      <c r="P229" s="185">
        <f>O229*H229</f>
        <v>0</v>
      </c>
      <c r="Q229" s="185">
        <v>0</v>
      </c>
      <c r="R229" s="185">
        <f>Q229*H229</f>
        <v>0</v>
      </c>
      <c r="S229" s="185">
        <v>0</v>
      </c>
      <c r="T229" s="186">
        <f>S229*H229</f>
        <v>0</v>
      </c>
      <c r="U229" s="37"/>
      <c r="V229" s="37"/>
      <c r="W229" s="37"/>
      <c r="X229" s="37"/>
      <c r="Y229" s="37"/>
      <c r="Z229" s="37"/>
      <c r="AA229" s="37"/>
      <c r="AB229" s="37"/>
      <c r="AC229" s="37"/>
      <c r="AD229" s="37"/>
      <c r="AE229" s="37"/>
      <c r="AR229" s="187" t="s">
        <v>168</v>
      </c>
      <c r="AT229" s="187" t="s">
        <v>163</v>
      </c>
      <c r="AU229" s="187" t="s">
        <v>89</v>
      </c>
      <c r="AY229" s="19" t="s">
        <v>160</v>
      </c>
      <c r="BE229" s="188">
        <f>IF(N229="základní",J229,0)</f>
        <v>0</v>
      </c>
      <c r="BF229" s="188">
        <f>IF(N229="snížená",J229,0)</f>
        <v>0</v>
      </c>
      <c r="BG229" s="188">
        <f>IF(N229="zákl. přenesená",J229,0)</f>
        <v>0</v>
      </c>
      <c r="BH229" s="188">
        <f>IF(N229="sníž. přenesená",J229,0)</f>
        <v>0</v>
      </c>
      <c r="BI229" s="188">
        <f>IF(N229="nulová",J229,0)</f>
        <v>0</v>
      </c>
      <c r="BJ229" s="19" t="s">
        <v>87</v>
      </c>
      <c r="BK229" s="188">
        <f>ROUND(I229*H229,2)</f>
        <v>0</v>
      </c>
      <c r="BL229" s="19" t="s">
        <v>168</v>
      </c>
      <c r="BM229" s="187" t="s">
        <v>2157</v>
      </c>
    </row>
    <row r="230" spans="1:65" s="2" customFormat="1" ht="16.5" customHeight="1">
      <c r="A230" s="37"/>
      <c r="B230" s="38"/>
      <c r="C230" s="176" t="s">
        <v>1018</v>
      </c>
      <c r="D230" s="176" t="s">
        <v>163</v>
      </c>
      <c r="E230" s="177" t="s">
        <v>2158</v>
      </c>
      <c r="F230" s="178" t="s">
        <v>2159</v>
      </c>
      <c r="G230" s="179" t="s">
        <v>2156</v>
      </c>
      <c r="H230" s="180">
        <v>1</v>
      </c>
      <c r="I230" s="181"/>
      <c r="J230" s="182">
        <f>ROUND(I230*H230,2)</f>
        <v>0</v>
      </c>
      <c r="K230" s="178" t="s">
        <v>32</v>
      </c>
      <c r="L230" s="42"/>
      <c r="M230" s="183" t="s">
        <v>32</v>
      </c>
      <c r="N230" s="184" t="s">
        <v>50</v>
      </c>
      <c r="O230" s="67"/>
      <c r="P230" s="185">
        <f>O230*H230</f>
        <v>0</v>
      </c>
      <c r="Q230" s="185">
        <v>0</v>
      </c>
      <c r="R230" s="185">
        <f>Q230*H230</f>
        <v>0</v>
      </c>
      <c r="S230" s="185">
        <v>0</v>
      </c>
      <c r="T230" s="186">
        <f>S230*H230</f>
        <v>0</v>
      </c>
      <c r="U230" s="37"/>
      <c r="V230" s="37"/>
      <c r="W230" s="37"/>
      <c r="X230" s="37"/>
      <c r="Y230" s="37"/>
      <c r="Z230" s="37"/>
      <c r="AA230" s="37"/>
      <c r="AB230" s="37"/>
      <c r="AC230" s="37"/>
      <c r="AD230" s="37"/>
      <c r="AE230" s="37"/>
      <c r="AR230" s="187" t="s">
        <v>168</v>
      </c>
      <c r="AT230" s="187" t="s">
        <v>163</v>
      </c>
      <c r="AU230" s="187" t="s">
        <v>89</v>
      </c>
      <c r="AY230" s="19" t="s">
        <v>160</v>
      </c>
      <c r="BE230" s="188">
        <f>IF(N230="základní",J230,0)</f>
        <v>0</v>
      </c>
      <c r="BF230" s="188">
        <f>IF(N230="snížená",J230,0)</f>
        <v>0</v>
      </c>
      <c r="BG230" s="188">
        <f>IF(N230="zákl. přenesená",J230,0)</f>
        <v>0</v>
      </c>
      <c r="BH230" s="188">
        <f>IF(N230="sníž. přenesená",J230,0)</f>
        <v>0</v>
      </c>
      <c r="BI230" s="188">
        <f>IF(N230="nulová",J230,0)</f>
        <v>0</v>
      </c>
      <c r="BJ230" s="19" t="s">
        <v>87</v>
      </c>
      <c r="BK230" s="188">
        <f>ROUND(I230*H230,2)</f>
        <v>0</v>
      </c>
      <c r="BL230" s="19" t="s">
        <v>168</v>
      </c>
      <c r="BM230" s="187" t="s">
        <v>2160</v>
      </c>
    </row>
    <row r="231" spans="1:65" s="2" customFormat="1" ht="16.5" customHeight="1">
      <c r="A231" s="37"/>
      <c r="B231" s="38"/>
      <c r="C231" s="176" t="s">
        <v>1024</v>
      </c>
      <c r="D231" s="176" t="s">
        <v>163</v>
      </c>
      <c r="E231" s="177" t="s">
        <v>2161</v>
      </c>
      <c r="F231" s="178" t="s">
        <v>2162</v>
      </c>
      <c r="G231" s="179" t="s">
        <v>2156</v>
      </c>
      <c r="H231" s="180">
        <v>1</v>
      </c>
      <c r="I231" s="181"/>
      <c r="J231" s="182">
        <f>ROUND(I231*H231,2)</f>
        <v>0</v>
      </c>
      <c r="K231" s="178" t="s">
        <v>32</v>
      </c>
      <c r="L231" s="42"/>
      <c r="M231" s="183" t="s">
        <v>32</v>
      </c>
      <c r="N231" s="184" t="s">
        <v>50</v>
      </c>
      <c r="O231" s="67"/>
      <c r="P231" s="185">
        <f>O231*H231</f>
        <v>0</v>
      </c>
      <c r="Q231" s="185">
        <v>0</v>
      </c>
      <c r="R231" s="185">
        <f>Q231*H231</f>
        <v>0</v>
      </c>
      <c r="S231" s="185">
        <v>0</v>
      </c>
      <c r="T231" s="186">
        <f>S231*H231</f>
        <v>0</v>
      </c>
      <c r="U231" s="37"/>
      <c r="V231" s="37"/>
      <c r="W231" s="37"/>
      <c r="X231" s="37"/>
      <c r="Y231" s="37"/>
      <c r="Z231" s="37"/>
      <c r="AA231" s="37"/>
      <c r="AB231" s="37"/>
      <c r="AC231" s="37"/>
      <c r="AD231" s="37"/>
      <c r="AE231" s="37"/>
      <c r="AR231" s="187" t="s">
        <v>168</v>
      </c>
      <c r="AT231" s="187" t="s">
        <v>163</v>
      </c>
      <c r="AU231" s="187" t="s">
        <v>89</v>
      </c>
      <c r="AY231" s="19" t="s">
        <v>160</v>
      </c>
      <c r="BE231" s="188">
        <f>IF(N231="základní",J231,0)</f>
        <v>0</v>
      </c>
      <c r="BF231" s="188">
        <f>IF(N231="snížená",J231,0)</f>
        <v>0</v>
      </c>
      <c r="BG231" s="188">
        <f>IF(N231="zákl. přenesená",J231,0)</f>
        <v>0</v>
      </c>
      <c r="BH231" s="188">
        <f>IF(N231="sníž. přenesená",J231,0)</f>
        <v>0</v>
      </c>
      <c r="BI231" s="188">
        <f>IF(N231="nulová",J231,0)</f>
        <v>0</v>
      </c>
      <c r="BJ231" s="19" t="s">
        <v>87</v>
      </c>
      <c r="BK231" s="188">
        <f>ROUND(I231*H231,2)</f>
        <v>0</v>
      </c>
      <c r="BL231" s="19" t="s">
        <v>168</v>
      </c>
      <c r="BM231" s="187" t="s">
        <v>2163</v>
      </c>
    </row>
    <row r="232" spans="1:65" s="2" customFormat="1" ht="24.2" customHeight="1">
      <c r="A232" s="37"/>
      <c r="B232" s="38"/>
      <c r="C232" s="176" t="s">
        <v>1030</v>
      </c>
      <c r="D232" s="176" t="s">
        <v>163</v>
      </c>
      <c r="E232" s="177" t="s">
        <v>2164</v>
      </c>
      <c r="F232" s="178" t="s">
        <v>2165</v>
      </c>
      <c r="G232" s="179" t="s">
        <v>2166</v>
      </c>
      <c r="H232" s="259"/>
      <c r="I232" s="181"/>
      <c r="J232" s="182">
        <f>ROUND(I232*H232,2)</f>
        <v>0</v>
      </c>
      <c r="K232" s="178" t="s">
        <v>167</v>
      </c>
      <c r="L232" s="42"/>
      <c r="M232" s="183" t="s">
        <v>32</v>
      </c>
      <c r="N232" s="184" t="s">
        <v>50</v>
      </c>
      <c r="O232" s="67"/>
      <c r="P232" s="185">
        <f>O232*H232</f>
        <v>0</v>
      </c>
      <c r="Q232" s="185">
        <v>0</v>
      </c>
      <c r="R232" s="185">
        <f>Q232*H232</f>
        <v>0</v>
      </c>
      <c r="S232" s="185">
        <v>0</v>
      </c>
      <c r="T232" s="186">
        <f>S232*H232</f>
        <v>0</v>
      </c>
      <c r="U232" s="37"/>
      <c r="V232" s="37"/>
      <c r="W232" s="37"/>
      <c r="X232" s="37"/>
      <c r="Y232" s="37"/>
      <c r="Z232" s="37"/>
      <c r="AA232" s="37"/>
      <c r="AB232" s="37"/>
      <c r="AC232" s="37"/>
      <c r="AD232" s="37"/>
      <c r="AE232" s="37"/>
      <c r="AR232" s="187" t="s">
        <v>308</v>
      </c>
      <c r="AT232" s="187" t="s">
        <v>163</v>
      </c>
      <c r="AU232" s="187" t="s">
        <v>89</v>
      </c>
      <c r="AY232" s="19" t="s">
        <v>160</v>
      </c>
      <c r="BE232" s="188">
        <f>IF(N232="základní",J232,0)</f>
        <v>0</v>
      </c>
      <c r="BF232" s="188">
        <f>IF(N232="snížená",J232,0)</f>
        <v>0</v>
      </c>
      <c r="BG232" s="188">
        <f>IF(N232="zákl. přenesená",J232,0)</f>
        <v>0</v>
      </c>
      <c r="BH232" s="188">
        <f>IF(N232="sníž. přenesená",J232,0)</f>
        <v>0</v>
      </c>
      <c r="BI232" s="188">
        <f>IF(N232="nulová",J232,0)</f>
        <v>0</v>
      </c>
      <c r="BJ232" s="19" t="s">
        <v>87</v>
      </c>
      <c r="BK232" s="188">
        <f>ROUND(I232*H232,2)</f>
        <v>0</v>
      </c>
      <c r="BL232" s="19" t="s">
        <v>308</v>
      </c>
      <c r="BM232" s="187" t="s">
        <v>2167</v>
      </c>
    </row>
    <row r="233" spans="1:47" s="2" customFormat="1" ht="11.25">
      <c r="A233" s="37"/>
      <c r="B233" s="38"/>
      <c r="C233" s="39"/>
      <c r="D233" s="189" t="s">
        <v>170</v>
      </c>
      <c r="E233" s="39"/>
      <c r="F233" s="190" t="s">
        <v>2168</v>
      </c>
      <c r="G233" s="39"/>
      <c r="H233" s="39"/>
      <c r="I233" s="191"/>
      <c r="J233" s="39"/>
      <c r="K233" s="39"/>
      <c r="L233" s="42"/>
      <c r="M233" s="250"/>
      <c r="N233" s="251"/>
      <c r="O233" s="252"/>
      <c r="P233" s="252"/>
      <c r="Q233" s="252"/>
      <c r="R233" s="252"/>
      <c r="S233" s="252"/>
      <c r="T233" s="253"/>
      <c r="U233" s="37"/>
      <c r="V233" s="37"/>
      <c r="W233" s="37"/>
      <c r="X233" s="37"/>
      <c r="Y233" s="37"/>
      <c r="Z233" s="37"/>
      <c r="AA233" s="37"/>
      <c r="AB233" s="37"/>
      <c r="AC233" s="37"/>
      <c r="AD233" s="37"/>
      <c r="AE233" s="37"/>
      <c r="AT233" s="19" t="s">
        <v>170</v>
      </c>
      <c r="AU233" s="19" t="s">
        <v>89</v>
      </c>
    </row>
    <row r="234" spans="1:31" s="2" customFormat="1" ht="6.95" customHeight="1">
      <c r="A234" s="37"/>
      <c r="B234" s="50"/>
      <c r="C234" s="51"/>
      <c r="D234" s="51"/>
      <c r="E234" s="51"/>
      <c r="F234" s="51"/>
      <c r="G234" s="51"/>
      <c r="H234" s="51"/>
      <c r="I234" s="51"/>
      <c r="J234" s="51"/>
      <c r="K234" s="51"/>
      <c r="L234" s="42"/>
      <c r="M234" s="37"/>
      <c r="O234" s="37"/>
      <c r="P234" s="37"/>
      <c r="Q234" s="37"/>
      <c r="R234" s="37"/>
      <c r="S234" s="37"/>
      <c r="T234" s="37"/>
      <c r="U234" s="37"/>
      <c r="V234" s="37"/>
      <c r="W234" s="37"/>
      <c r="X234" s="37"/>
      <c r="Y234" s="37"/>
      <c r="Z234" s="37"/>
      <c r="AA234" s="37"/>
      <c r="AB234" s="37"/>
      <c r="AC234" s="37"/>
      <c r="AD234" s="37"/>
      <c r="AE234" s="37"/>
    </row>
  </sheetData>
  <sheetProtection algorithmName="SHA-512" hashValue="VDmp6AHBvROalolsupBHMCv8oKMkGdw1wDthf09wIr5f3U95w0HD6+k4FWtzO/guRdw+A7iX51gOiYCIN6p7tg==" saltValue="j04+wCRBhMRUw1HAMjA/EdxIxEwEwp5yKMpoI66LJaJuLXRRiU4UfcldIyHlwafYFrXkUHydjHQ0TcOVjIsbGA==" spinCount="100000" sheet="1" objects="1" scenarios="1" formatColumns="0" formatRows="0" autoFilter="0"/>
  <autoFilter ref="C82:K233"/>
  <mergeCells count="9">
    <mergeCell ref="E50:H50"/>
    <mergeCell ref="E73:H73"/>
    <mergeCell ref="E75:H75"/>
    <mergeCell ref="L2:V2"/>
    <mergeCell ref="E7:H7"/>
    <mergeCell ref="E9:H9"/>
    <mergeCell ref="E18:H18"/>
    <mergeCell ref="E27:H27"/>
    <mergeCell ref="E48:H48"/>
  </mergeCells>
  <hyperlinks>
    <hyperlink ref="F87" r:id="rId1" display="https://podminky.urs.cz/item/CS_URS_2022_02/751511004"/>
    <hyperlink ref="F91" r:id="rId2" display="https://podminky.urs.cz/item/CS_URS_2022_02/751514413"/>
    <hyperlink ref="F94" r:id="rId3" display="https://podminky.urs.cz/item/CS_URS_2022_02/751398102"/>
    <hyperlink ref="F101" r:id="rId4" display="https://podminky.urs.cz/item/CS_URS_2022_02/751322011"/>
    <hyperlink ref="F106" r:id="rId5" display="https://podminky.urs.cz/item/CS_URS_2022_02/751322012"/>
    <hyperlink ref="F115" r:id="rId6" display="https://podminky.urs.cz/item/CS_URS_2022_02/751510041"/>
    <hyperlink ref="F117" r:id="rId7" display="https://podminky.urs.cz/item/CS_URS_2022_02/751510042"/>
    <hyperlink ref="F137" r:id="rId8" display="https://podminky.urs.cz/item/CS_URS_2022_02/751510043"/>
    <hyperlink ref="F144" r:id="rId9" display="https://podminky.urs.cz/item/CS_URS_2022_02/751510044"/>
    <hyperlink ref="F163" r:id="rId10" display="https://podminky.urs.cz/item/CS_URS_2022_02/751525051"/>
    <hyperlink ref="F166" r:id="rId11" display="https://podminky.urs.cz/item/CS_URS_2022_02/751525052"/>
    <hyperlink ref="F172" r:id="rId12" display="https://podminky.urs.cz/item/CS_URS_2022_02/751581111"/>
    <hyperlink ref="F176" r:id="rId13" display="https://podminky.urs.cz/item/CS_URS_2022_02/751122091"/>
    <hyperlink ref="F180" r:id="rId14" display="https://podminky.urs.cz/item/CS_URS_2022_02/751122092"/>
    <hyperlink ref="F185" r:id="rId15" display="https://podminky.urs.cz/item/CS_URS_2022_02/751398102"/>
    <hyperlink ref="F190" r:id="rId16" display="https://podminky.urs.cz/item/CS_URS_2022_02/751322012"/>
    <hyperlink ref="F195" r:id="rId17" display="https://podminky.urs.cz/item/CS_URS_2022_02/751510041"/>
    <hyperlink ref="F200" r:id="rId18" display="https://podminky.urs.cz/item/CS_URS_2022_02/751510042"/>
    <hyperlink ref="F215" r:id="rId19" display="https://podminky.urs.cz/item/CS_URS_2022_02/751525052"/>
    <hyperlink ref="F220" r:id="rId20" display="https://podminky.urs.cz/item/CS_URS_2022_02/751511002"/>
    <hyperlink ref="F226" r:id="rId21" display="https://podminky.urs.cz/item/CS_URS_2022_02/751581111"/>
    <hyperlink ref="F233" r:id="rId22" display="https://podminky.urs.cz/item/CS_URS_2022_02/998751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98</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2169</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ROUND(J90,2)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ROUND((SUM(BE90:BE330)),2)</f>
        <v>0</v>
      </c>
      <c r="G33" s="37"/>
      <c r="H33" s="37"/>
      <c r="I33" s="121">
        <v>0.21</v>
      </c>
      <c r="J33" s="120">
        <f>ROUND(((SUM(BE90:BE330))*I33),2)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ROUND((SUM(BF90:BF330)),2)</f>
        <v>0</v>
      </c>
      <c r="G34" s="37"/>
      <c r="H34" s="37"/>
      <c r="I34" s="121">
        <v>0.15</v>
      </c>
      <c r="J34" s="120">
        <f>ROUND(((SUM(BF90:BF330))*I34),2)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ROUND((SUM(BG90:BG330)),2)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ROUND((SUM(BH90:BH330)),2)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ROUND((SUM(BI90:BI330)),2)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D.1.4./ZTI - Zdravotní instalace</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J90</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J91</f>
        <v>0</v>
      </c>
      <c r="K60" s="138"/>
      <c r="L60" s="142"/>
    </row>
    <row r="61" spans="2:12" s="10" customFormat="1" ht="19.9" customHeight="1">
      <c r="B61" s="143"/>
      <c r="C61" s="144"/>
      <c r="D61" s="145" t="s">
        <v>130</v>
      </c>
      <c r="E61" s="146"/>
      <c r="F61" s="146"/>
      <c r="G61" s="146"/>
      <c r="H61" s="146"/>
      <c r="I61" s="146"/>
      <c r="J61" s="147">
        <f>J92</f>
        <v>0</v>
      </c>
      <c r="K61" s="144"/>
      <c r="L61" s="148"/>
    </row>
    <row r="62" spans="2:12" s="10" customFormat="1" ht="19.9" customHeight="1">
      <c r="B62" s="143"/>
      <c r="C62" s="144"/>
      <c r="D62" s="145" t="s">
        <v>131</v>
      </c>
      <c r="E62" s="146"/>
      <c r="F62" s="146"/>
      <c r="G62" s="146"/>
      <c r="H62" s="146"/>
      <c r="I62" s="146"/>
      <c r="J62" s="147">
        <f>J96</f>
        <v>0</v>
      </c>
      <c r="K62" s="144"/>
      <c r="L62" s="148"/>
    </row>
    <row r="63" spans="2:12" s="10" customFormat="1" ht="19.9" customHeight="1">
      <c r="B63" s="143"/>
      <c r="C63" s="144"/>
      <c r="D63" s="145" t="s">
        <v>132</v>
      </c>
      <c r="E63" s="146"/>
      <c r="F63" s="146"/>
      <c r="G63" s="146"/>
      <c r="H63" s="146"/>
      <c r="I63" s="146"/>
      <c r="J63" s="147">
        <f>J122</f>
        <v>0</v>
      </c>
      <c r="K63" s="144"/>
      <c r="L63" s="148"/>
    </row>
    <row r="64" spans="2:12" s="10" customFormat="1" ht="19.9" customHeight="1">
      <c r="B64" s="143"/>
      <c r="C64" s="144"/>
      <c r="D64" s="145" t="s">
        <v>133</v>
      </c>
      <c r="E64" s="146"/>
      <c r="F64" s="146"/>
      <c r="G64" s="146"/>
      <c r="H64" s="146"/>
      <c r="I64" s="146"/>
      <c r="J64" s="147">
        <f>J132</f>
        <v>0</v>
      </c>
      <c r="K64" s="144"/>
      <c r="L64" s="148"/>
    </row>
    <row r="65" spans="2:12" s="9" customFormat="1" ht="24.95" customHeight="1">
      <c r="B65" s="137"/>
      <c r="C65" s="138"/>
      <c r="D65" s="139" t="s">
        <v>134</v>
      </c>
      <c r="E65" s="140"/>
      <c r="F65" s="140"/>
      <c r="G65" s="140"/>
      <c r="H65" s="140"/>
      <c r="I65" s="140"/>
      <c r="J65" s="141">
        <f>J135</f>
        <v>0</v>
      </c>
      <c r="K65" s="138"/>
      <c r="L65" s="142"/>
    </row>
    <row r="66" spans="2:12" s="10" customFormat="1" ht="19.9" customHeight="1">
      <c r="B66" s="143"/>
      <c r="C66" s="144"/>
      <c r="D66" s="145" t="s">
        <v>2170</v>
      </c>
      <c r="E66" s="146"/>
      <c r="F66" s="146"/>
      <c r="G66" s="146"/>
      <c r="H66" s="146"/>
      <c r="I66" s="146"/>
      <c r="J66" s="147">
        <f>J136</f>
        <v>0</v>
      </c>
      <c r="K66" s="144"/>
      <c r="L66" s="148"/>
    </row>
    <row r="67" spans="2:12" s="10" customFormat="1" ht="19.9" customHeight="1">
      <c r="B67" s="143"/>
      <c r="C67" s="144"/>
      <c r="D67" s="145" t="s">
        <v>2171</v>
      </c>
      <c r="E67" s="146"/>
      <c r="F67" s="146"/>
      <c r="G67" s="146"/>
      <c r="H67" s="146"/>
      <c r="I67" s="146"/>
      <c r="J67" s="147">
        <f>J151</f>
        <v>0</v>
      </c>
      <c r="K67" s="144"/>
      <c r="L67" s="148"/>
    </row>
    <row r="68" spans="2:12" s="10" customFormat="1" ht="19.9" customHeight="1">
      <c r="B68" s="143"/>
      <c r="C68" s="144"/>
      <c r="D68" s="145" t="s">
        <v>2172</v>
      </c>
      <c r="E68" s="146"/>
      <c r="F68" s="146"/>
      <c r="G68" s="146"/>
      <c r="H68" s="146"/>
      <c r="I68" s="146"/>
      <c r="J68" s="147">
        <f>J176</f>
        <v>0</v>
      </c>
      <c r="K68" s="144"/>
      <c r="L68" s="148"/>
    </row>
    <row r="69" spans="2:12" s="10" customFormat="1" ht="19.9" customHeight="1">
      <c r="B69" s="143"/>
      <c r="C69" s="144"/>
      <c r="D69" s="145" t="s">
        <v>1800</v>
      </c>
      <c r="E69" s="146"/>
      <c r="F69" s="146"/>
      <c r="G69" s="146"/>
      <c r="H69" s="146"/>
      <c r="I69" s="146"/>
      <c r="J69" s="147">
        <f>J211</f>
        <v>0</v>
      </c>
      <c r="K69" s="144"/>
      <c r="L69" s="148"/>
    </row>
    <row r="70" spans="2:12" s="10" customFormat="1" ht="19.9" customHeight="1">
      <c r="B70" s="143"/>
      <c r="C70" s="144"/>
      <c r="D70" s="145" t="s">
        <v>2173</v>
      </c>
      <c r="E70" s="146"/>
      <c r="F70" s="146"/>
      <c r="G70" s="146"/>
      <c r="H70" s="146"/>
      <c r="I70" s="146"/>
      <c r="J70" s="147">
        <f>J319</f>
        <v>0</v>
      </c>
      <c r="K70" s="144"/>
      <c r="L70" s="148"/>
    </row>
    <row r="71" spans="1:31" s="2" customFormat="1" ht="21.75" customHeight="1">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6.95" customHeight="1">
      <c r="A72" s="37"/>
      <c r="B72" s="50"/>
      <c r="C72" s="51"/>
      <c r="D72" s="51"/>
      <c r="E72" s="51"/>
      <c r="F72" s="51"/>
      <c r="G72" s="51"/>
      <c r="H72" s="51"/>
      <c r="I72" s="51"/>
      <c r="J72" s="51"/>
      <c r="K72" s="51"/>
      <c r="L72" s="109"/>
      <c r="S72" s="37"/>
      <c r="T72" s="37"/>
      <c r="U72" s="37"/>
      <c r="V72" s="37"/>
      <c r="W72" s="37"/>
      <c r="X72" s="37"/>
      <c r="Y72" s="37"/>
      <c r="Z72" s="37"/>
      <c r="AA72" s="37"/>
      <c r="AB72" s="37"/>
      <c r="AC72" s="37"/>
      <c r="AD72" s="37"/>
      <c r="AE72" s="37"/>
    </row>
    <row r="76" spans="1:31" s="2" customFormat="1" ht="6.95" customHeight="1">
      <c r="A76" s="37"/>
      <c r="B76" s="52"/>
      <c r="C76" s="53"/>
      <c r="D76" s="53"/>
      <c r="E76" s="53"/>
      <c r="F76" s="53"/>
      <c r="G76" s="53"/>
      <c r="H76" s="53"/>
      <c r="I76" s="53"/>
      <c r="J76" s="53"/>
      <c r="K76" s="53"/>
      <c r="L76" s="109"/>
      <c r="S76" s="37"/>
      <c r="T76" s="37"/>
      <c r="U76" s="37"/>
      <c r="V76" s="37"/>
      <c r="W76" s="37"/>
      <c r="X76" s="37"/>
      <c r="Y76" s="37"/>
      <c r="Z76" s="37"/>
      <c r="AA76" s="37"/>
      <c r="AB76" s="37"/>
      <c r="AC76" s="37"/>
      <c r="AD76" s="37"/>
      <c r="AE76" s="37"/>
    </row>
    <row r="77" spans="1:31" s="2" customFormat="1" ht="24.95" customHeight="1">
      <c r="A77" s="37"/>
      <c r="B77" s="38"/>
      <c r="C77" s="25" t="s">
        <v>145</v>
      </c>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16.5" customHeight="1">
      <c r="A80" s="37"/>
      <c r="B80" s="38"/>
      <c r="C80" s="39"/>
      <c r="D80" s="39"/>
      <c r="E80" s="395" t="str">
        <f>E7</f>
        <v>Nemocnice Sokolov, Slovenská 545 Pavilon D / 2.NP - ONP A</v>
      </c>
      <c r="F80" s="396"/>
      <c r="G80" s="396"/>
      <c r="H80" s="396"/>
      <c r="I80" s="39"/>
      <c r="J80" s="39"/>
      <c r="K80" s="39"/>
      <c r="L80" s="109"/>
      <c r="S80" s="37"/>
      <c r="T80" s="37"/>
      <c r="U80" s="37"/>
      <c r="V80" s="37"/>
      <c r="W80" s="37"/>
      <c r="X80" s="37"/>
      <c r="Y80" s="37"/>
      <c r="Z80" s="37"/>
      <c r="AA80" s="37"/>
      <c r="AB80" s="37"/>
      <c r="AC80" s="37"/>
      <c r="AD80" s="37"/>
      <c r="AE80" s="37"/>
    </row>
    <row r="81" spans="1:31" s="2" customFormat="1" ht="12" customHeight="1">
      <c r="A81" s="37"/>
      <c r="B81" s="38"/>
      <c r="C81" s="31" t="s">
        <v>121</v>
      </c>
      <c r="D81" s="39"/>
      <c r="E81" s="39"/>
      <c r="F81" s="39"/>
      <c r="G81" s="39"/>
      <c r="H81" s="39"/>
      <c r="I81" s="39"/>
      <c r="J81" s="39"/>
      <c r="K81" s="39"/>
      <c r="L81" s="109"/>
      <c r="S81" s="37"/>
      <c r="T81" s="37"/>
      <c r="U81" s="37"/>
      <c r="V81" s="37"/>
      <c r="W81" s="37"/>
      <c r="X81" s="37"/>
      <c r="Y81" s="37"/>
      <c r="Z81" s="37"/>
      <c r="AA81" s="37"/>
      <c r="AB81" s="37"/>
      <c r="AC81" s="37"/>
      <c r="AD81" s="37"/>
      <c r="AE81" s="37"/>
    </row>
    <row r="82" spans="1:31" s="2" customFormat="1" ht="16.5" customHeight="1">
      <c r="A82" s="37"/>
      <c r="B82" s="38"/>
      <c r="C82" s="39"/>
      <c r="D82" s="39"/>
      <c r="E82" s="352" t="str">
        <f>E9</f>
        <v>D.1.4./ZTI - Zdravotní instalace</v>
      </c>
      <c r="F82" s="397"/>
      <c r="G82" s="397"/>
      <c r="H82" s="397"/>
      <c r="I82" s="39"/>
      <c r="J82" s="39"/>
      <c r="K82" s="39"/>
      <c r="L82" s="109"/>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31" s="2" customFormat="1" ht="12" customHeight="1">
      <c r="A84" s="37"/>
      <c r="B84" s="38"/>
      <c r="C84" s="31" t="s">
        <v>22</v>
      </c>
      <c r="D84" s="39"/>
      <c r="E84" s="39"/>
      <c r="F84" s="29" t="str">
        <f>F12</f>
        <v>Sokolov</v>
      </c>
      <c r="G84" s="39"/>
      <c r="H84" s="39"/>
      <c r="I84" s="31" t="s">
        <v>24</v>
      </c>
      <c r="J84" s="62" t="str">
        <f>IF(J12="","",J12)</f>
        <v>29. 9. 2022</v>
      </c>
      <c r="K84" s="39"/>
      <c r="L84" s="109"/>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09"/>
      <c r="S85" s="37"/>
      <c r="T85" s="37"/>
      <c r="U85" s="37"/>
      <c r="V85" s="37"/>
      <c r="W85" s="37"/>
      <c r="X85" s="37"/>
      <c r="Y85" s="37"/>
      <c r="Z85" s="37"/>
      <c r="AA85" s="37"/>
      <c r="AB85" s="37"/>
      <c r="AC85" s="37"/>
      <c r="AD85" s="37"/>
      <c r="AE85" s="37"/>
    </row>
    <row r="86" spans="1:31" s="2" customFormat="1" ht="25.7" customHeight="1">
      <c r="A86" s="37"/>
      <c r="B86" s="38"/>
      <c r="C86" s="31" t="s">
        <v>30</v>
      </c>
      <c r="D86" s="39"/>
      <c r="E86" s="39"/>
      <c r="F86" s="29" t="str">
        <f>E15</f>
        <v>Karlovarský kraj</v>
      </c>
      <c r="G86" s="39"/>
      <c r="H86" s="39"/>
      <c r="I86" s="31" t="s">
        <v>37</v>
      </c>
      <c r="J86" s="35" t="str">
        <f>E21</f>
        <v>JURICA a.s. - Ateliér Sokolov</v>
      </c>
      <c r="K86" s="39"/>
      <c r="L86" s="109"/>
      <c r="S86" s="37"/>
      <c r="T86" s="37"/>
      <c r="U86" s="37"/>
      <c r="V86" s="37"/>
      <c r="W86" s="37"/>
      <c r="X86" s="37"/>
      <c r="Y86" s="37"/>
      <c r="Z86" s="37"/>
      <c r="AA86" s="37"/>
      <c r="AB86" s="37"/>
      <c r="AC86" s="37"/>
      <c r="AD86" s="37"/>
      <c r="AE86" s="37"/>
    </row>
    <row r="87" spans="1:31" s="2" customFormat="1" ht="15.2" customHeight="1">
      <c r="A87" s="37"/>
      <c r="B87" s="38"/>
      <c r="C87" s="31" t="s">
        <v>35</v>
      </c>
      <c r="D87" s="39"/>
      <c r="E87" s="39"/>
      <c r="F87" s="29" t="str">
        <f>IF(E18="","",E18)</f>
        <v>Vyplň údaj</v>
      </c>
      <c r="G87" s="39"/>
      <c r="H87" s="39"/>
      <c r="I87" s="31" t="s">
        <v>41</v>
      </c>
      <c r="J87" s="35" t="str">
        <f>E24</f>
        <v>Eva Marková</v>
      </c>
      <c r="K87" s="39"/>
      <c r="L87" s="109"/>
      <c r="S87" s="37"/>
      <c r="T87" s="37"/>
      <c r="U87" s="37"/>
      <c r="V87" s="37"/>
      <c r="W87" s="37"/>
      <c r="X87" s="37"/>
      <c r="Y87" s="37"/>
      <c r="Z87" s="37"/>
      <c r="AA87" s="37"/>
      <c r="AB87" s="37"/>
      <c r="AC87" s="37"/>
      <c r="AD87" s="37"/>
      <c r="AE87" s="37"/>
    </row>
    <row r="88" spans="1:31" s="2" customFormat="1" ht="10.35" customHeight="1">
      <c r="A88" s="37"/>
      <c r="B88" s="38"/>
      <c r="C88" s="39"/>
      <c r="D88" s="39"/>
      <c r="E88" s="39"/>
      <c r="F88" s="39"/>
      <c r="G88" s="39"/>
      <c r="H88" s="39"/>
      <c r="I88" s="39"/>
      <c r="J88" s="39"/>
      <c r="K88" s="39"/>
      <c r="L88" s="109"/>
      <c r="S88" s="37"/>
      <c r="T88" s="37"/>
      <c r="U88" s="37"/>
      <c r="V88" s="37"/>
      <c r="W88" s="37"/>
      <c r="X88" s="37"/>
      <c r="Y88" s="37"/>
      <c r="Z88" s="37"/>
      <c r="AA88" s="37"/>
      <c r="AB88" s="37"/>
      <c r="AC88" s="37"/>
      <c r="AD88" s="37"/>
      <c r="AE88" s="37"/>
    </row>
    <row r="89" spans="1:31" s="11" customFormat="1" ht="29.25" customHeight="1">
      <c r="A89" s="149"/>
      <c r="B89" s="150"/>
      <c r="C89" s="151" t="s">
        <v>146</v>
      </c>
      <c r="D89" s="152" t="s">
        <v>64</v>
      </c>
      <c r="E89" s="152" t="s">
        <v>60</v>
      </c>
      <c r="F89" s="152" t="s">
        <v>61</v>
      </c>
      <c r="G89" s="152" t="s">
        <v>147</v>
      </c>
      <c r="H89" s="152" t="s">
        <v>148</v>
      </c>
      <c r="I89" s="152" t="s">
        <v>149</v>
      </c>
      <c r="J89" s="152" t="s">
        <v>125</v>
      </c>
      <c r="K89" s="153" t="s">
        <v>150</v>
      </c>
      <c r="L89" s="154"/>
      <c r="M89" s="71" t="s">
        <v>32</v>
      </c>
      <c r="N89" s="72" t="s">
        <v>49</v>
      </c>
      <c r="O89" s="72" t="s">
        <v>151</v>
      </c>
      <c r="P89" s="72" t="s">
        <v>152</v>
      </c>
      <c r="Q89" s="72" t="s">
        <v>153</v>
      </c>
      <c r="R89" s="72" t="s">
        <v>154</v>
      </c>
      <c r="S89" s="72" t="s">
        <v>155</v>
      </c>
      <c r="T89" s="73" t="s">
        <v>156</v>
      </c>
      <c r="U89" s="149"/>
      <c r="V89" s="149"/>
      <c r="W89" s="149"/>
      <c r="X89" s="149"/>
      <c r="Y89" s="149"/>
      <c r="Z89" s="149"/>
      <c r="AA89" s="149"/>
      <c r="AB89" s="149"/>
      <c r="AC89" s="149"/>
      <c r="AD89" s="149"/>
      <c r="AE89" s="149"/>
    </row>
    <row r="90" spans="1:63" s="2" customFormat="1" ht="22.9" customHeight="1">
      <c r="A90" s="37"/>
      <c r="B90" s="38"/>
      <c r="C90" s="78" t="s">
        <v>157</v>
      </c>
      <c r="D90" s="39"/>
      <c r="E90" s="39"/>
      <c r="F90" s="39"/>
      <c r="G90" s="39"/>
      <c r="H90" s="39"/>
      <c r="I90" s="39"/>
      <c r="J90" s="155">
        <f>BK90</f>
        <v>0</v>
      </c>
      <c r="K90" s="39"/>
      <c r="L90" s="42"/>
      <c r="M90" s="74"/>
      <c r="N90" s="156"/>
      <c r="O90" s="75"/>
      <c r="P90" s="157">
        <f>P91+P135</f>
        <v>0</v>
      </c>
      <c r="Q90" s="75"/>
      <c r="R90" s="157">
        <f>R91+R135</f>
        <v>5.9980237728</v>
      </c>
      <c r="S90" s="75"/>
      <c r="T90" s="158">
        <f>T91+T135</f>
        <v>11.581394999999999</v>
      </c>
      <c r="U90" s="37"/>
      <c r="V90" s="37"/>
      <c r="W90" s="37"/>
      <c r="X90" s="37"/>
      <c r="Y90" s="37"/>
      <c r="Z90" s="37"/>
      <c r="AA90" s="37"/>
      <c r="AB90" s="37"/>
      <c r="AC90" s="37"/>
      <c r="AD90" s="37"/>
      <c r="AE90" s="37"/>
      <c r="AT90" s="19" t="s">
        <v>78</v>
      </c>
      <c r="AU90" s="19" t="s">
        <v>126</v>
      </c>
      <c r="BK90" s="159">
        <f>BK91+BK135</f>
        <v>0</v>
      </c>
    </row>
    <row r="91" spans="2:63" s="12" customFormat="1" ht="25.9" customHeight="1">
      <c r="B91" s="160"/>
      <c r="C91" s="161"/>
      <c r="D91" s="162" t="s">
        <v>78</v>
      </c>
      <c r="E91" s="163" t="s">
        <v>158</v>
      </c>
      <c r="F91" s="163" t="s">
        <v>159</v>
      </c>
      <c r="G91" s="161"/>
      <c r="H91" s="161"/>
      <c r="I91" s="164"/>
      <c r="J91" s="165">
        <f>BK91</f>
        <v>0</v>
      </c>
      <c r="K91" s="161"/>
      <c r="L91" s="166"/>
      <c r="M91" s="167"/>
      <c r="N91" s="168"/>
      <c r="O91" s="168"/>
      <c r="P91" s="169">
        <f>P92+P96+P122+P132</f>
        <v>0</v>
      </c>
      <c r="Q91" s="168"/>
      <c r="R91" s="169">
        <f>R92+R96+R122+R132</f>
        <v>3.21551</v>
      </c>
      <c r="S91" s="168"/>
      <c r="T91" s="170">
        <f>T92+T96+T122+T132</f>
        <v>10.774874999999998</v>
      </c>
      <c r="AR91" s="171" t="s">
        <v>87</v>
      </c>
      <c r="AT91" s="172" t="s">
        <v>78</v>
      </c>
      <c r="AU91" s="172" t="s">
        <v>79</v>
      </c>
      <c r="AY91" s="171" t="s">
        <v>160</v>
      </c>
      <c r="BK91" s="173">
        <f>BK92+BK96+BK122+BK132</f>
        <v>0</v>
      </c>
    </row>
    <row r="92" spans="2:63" s="12" customFormat="1" ht="22.9" customHeight="1">
      <c r="B92" s="160"/>
      <c r="C92" s="161"/>
      <c r="D92" s="162" t="s">
        <v>78</v>
      </c>
      <c r="E92" s="174" t="s">
        <v>225</v>
      </c>
      <c r="F92" s="174" t="s">
        <v>307</v>
      </c>
      <c r="G92" s="161"/>
      <c r="H92" s="161"/>
      <c r="I92" s="164"/>
      <c r="J92" s="175">
        <f>BK92</f>
        <v>0</v>
      </c>
      <c r="K92" s="161"/>
      <c r="L92" s="166"/>
      <c r="M92" s="167"/>
      <c r="N92" s="168"/>
      <c r="O92" s="168"/>
      <c r="P92" s="169">
        <f>SUM(P93:P95)</f>
        <v>0</v>
      </c>
      <c r="Q92" s="168"/>
      <c r="R92" s="169">
        <f>SUM(R93:R95)</f>
        <v>3.06</v>
      </c>
      <c r="S92" s="168"/>
      <c r="T92" s="170">
        <f>SUM(T93:T95)</f>
        <v>0</v>
      </c>
      <c r="AR92" s="171" t="s">
        <v>87</v>
      </c>
      <c r="AT92" s="172" t="s">
        <v>78</v>
      </c>
      <c r="AU92" s="172" t="s">
        <v>87</v>
      </c>
      <c r="AY92" s="171" t="s">
        <v>160</v>
      </c>
      <c r="BK92" s="173">
        <f>SUM(BK93:BK95)</f>
        <v>0</v>
      </c>
    </row>
    <row r="93" spans="1:65" s="2" customFormat="1" ht="16.5" customHeight="1">
      <c r="A93" s="37"/>
      <c r="B93" s="38"/>
      <c r="C93" s="176" t="s">
        <v>87</v>
      </c>
      <c r="D93" s="249" t="s">
        <v>163</v>
      </c>
      <c r="E93" s="177" t="s">
        <v>2174</v>
      </c>
      <c r="F93" s="178" t="s">
        <v>2175</v>
      </c>
      <c r="G93" s="179" t="s">
        <v>199</v>
      </c>
      <c r="H93" s="180">
        <v>76.5</v>
      </c>
      <c r="I93" s="181"/>
      <c r="J93" s="182">
        <f>ROUND(I93*H93,2)</f>
        <v>0</v>
      </c>
      <c r="K93" s="178" t="s">
        <v>167</v>
      </c>
      <c r="L93" s="42"/>
      <c r="M93" s="183" t="s">
        <v>32</v>
      </c>
      <c r="N93" s="184" t="s">
        <v>50</v>
      </c>
      <c r="O93" s="67"/>
      <c r="P93" s="185">
        <f>O93*H93</f>
        <v>0</v>
      </c>
      <c r="Q93" s="185">
        <v>0.04</v>
      </c>
      <c r="R93" s="185">
        <f>Q93*H93</f>
        <v>3.06</v>
      </c>
      <c r="S93" s="185">
        <v>0</v>
      </c>
      <c r="T93" s="186">
        <f>S93*H93</f>
        <v>0</v>
      </c>
      <c r="U93" s="37"/>
      <c r="V93" s="37"/>
      <c r="W93" s="37"/>
      <c r="X93" s="37"/>
      <c r="Y93" s="37"/>
      <c r="Z93" s="37"/>
      <c r="AA93" s="37"/>
      <c r="AB93" s="37"/>
      <c r="AC93" s="37"/>
      <c r="AD93" s="37"/>
      <c r="AE93" s="37"/>
      <c r="AR93" s="187" t="s">
        <v>168</v>
      </c>
      <c r="AT93" s="187" t="s">
        <v>163</v>
      </c>
      <c r="AU93" s="187" t="s">
        <v>89</v>
      </c>
      <c r="AY93" s="19" t="s">
        <v>160</v>
      </c>
      <c r="BE93" s="188">
        <f>IF(N93="základní",J93,0)</f>
        <v>0</v>
      </c>
      <c r="BF93" s="188">
        <f>IF(N93="snížená",J93,0)</f>
        <v>0</v>
      </c>
      <c r="BG93" s="188">
        <f>IF(N93="zákl. přenesená",J93,0)</f>
        <v>0</v>
      </c>
      <c r="BH93" s="188">
        <f>IF(N93="sníž. přenesená",J93,0)</f>
        <v>0</v>
      </c>
      <c r="BI93" s="188">
        <f>IF(N93="nulová",J93,0)</f>
        <v>0</v>
      </c>
      <c r="BJ93" s="19" t="s">
        <v>87</v>
      </c>
      <c r="BK93" s="188">
        <f>ROUND(I93*H93,2)</f>
        <v>0</v>
      </c>
      <c r="BL93" s="19" t="s">
        <v>168</v>
      </c>
      <c r="BM93" s="187" t="s">
        <v>2176</v>
      </c>
    </row>
    <row r="94" spans="1:47" s="2" customFormat="1" ht="11.25">
      <c r="A94" s="37"/>
      <c r="B94" s="38"/>
      <c r="C94" s="39"/>
      <c r="D94" s="189" t="s">
        <v>170</v>
      </c>
      <c r="E94" s="39"/>
      <c r="F94" s="190" t="s">
        <v>2177</v>
      </c>
      <c r="G94" s="39"/>
      <c r="H94" s="39"/>
      <c r="I94" s="191"/>
      <c r="J94" s="39"/>
      <c r="K94" s="39"/>
      <c r="L94" s="42"/>
      <c r="M94" s="192"/>
      <c r="N94" s="193"/>
      <c r="O94" s="67"/>
      <c r="P94" s="67"/>
      <c r="Q94" s="67"/>
      <c r="R94" s="67"/>
      <c r="S94" s="67"/>
      <c r="T94" s="68"/>
      <c r="U94" s="37"/>
      <c r="V94" s="37"/>
      <c r="W94" s="37"/>
      <c r="X94" s="37"/>
      <c r="Y94" s="37"/>
      <c r="Z94" s="37"/>
      <c r="AA94" s="37"/>
      <c r="AB94" s="37"/>
      <c r="AC94" s="37"/>
      <c r="AD94" s="37"/>
      <c r="AE94" s="37"/>
      <c r="AT94" s="19" t="s">
        <v>170</v>
      </c>
      <c r="AU94" s="19" t="s">
        <v>89</v>
      </c>
    </row>
    <row r="95" spans="2:51" s="14" customFormat="1" ht="11.25">
      <c r="B95" s="205"/>
      <c r="C95" s="206"/>
      <c r="D95" s="196" t="s">
        <v>172</v>
      </c>
      <c r="E95" s="207" t="s">
        <v>32</v>
      </c>
      <c r="F95" s="208" t="s">
        <v>2178</v>
      </c>
      <c r="G95" s="206"/>
      <c r="H95" s="209">
        <v>76.5</v>
      </c>
      <c r="I95" s="210"/>
      <c r="J95" s="206"/>
      <c r="K95" s="206"/>
      <c r="L95" s="211"/>
      <c r="M95" s="212"/>
      <c r="N95" s="213"/>
      <c r="O95" s="213"/>
      <c r="P95" s="213"/>
      <c r="Q95" s="213"/>
      <c r="R95" s="213"/>
      <c r="S95" s="213"/>
      <c r="T95" s="214"/>
      <c r="AT95" s="215" t="s">
        <v>172</v>
      </c>
      <c r="AU95" s="215" t="s">
        <v>89</v>
      </c>
      <c r="AV95" s="14" t="s">
        <v>89</v>
      </c>
      <c r="AW95" s="14" t="s">
        <v>40</v>
      </c>
      <c r="AX95" s="14" t="s">
        <v>87</v>
      </c>
      <c r="AY95" s="215" t="s">
        <v>160</v>
      </c>
    </row>
    <row r="96" spans="2:63" s="12" customFormat="1" ht="22.9" customHeight="1">
      <c r="B96" s="160"/>
      <c r="C96" s="161"/>
      <c r="D96" s="162" t="s">
        <v>78</v>
      </c>
      <c r="E96" s="174" t="s">
        <v>249</v>
      </c>
      <c r="F96" s="174" t="s">
        <v>519</v>
      </c>
      <c r="G96" s="161"/>
      <c r="H96" s="161"/>
      <c r="I96" s="164"/>
      <c r="J96" s="175">
        <f>BK96</f>
        <v>0</v>
      </c>
      <c r="K96" s="161"/>
      <c r="L96" s="166"/>
      <c r="M96" s="167"/>
      <c r="N96" s="168"/>
      <c r="O96" s="168"/>
      <c r="P96" s="169">
        <f>SUM(P97:P121)</f>
        <v>0</v>
      </c>
      <c r="Q96" s="168"/>
      <c r="R96" s="169">
        <f>SUM(R97:R121)</f>
        <v>0.15551</v>
      </c>
      <c r="S96" s="168"/>
      <c r="T96" s="170">
        <f>SUM(T97:T121)</f>
        <v>10.774874999999998</v>
      </c>
      <c r="AR96" s="171" t="s">
        <v>87</v>
      </c>
      <c r="AT96" s="172" t="s">
        <v>78</v>
      </c>
      <c r="AU96" s="172" t="s">
        <v>87</v>
      </c>
      <c r="AY96" s="171" t="s">
        <v>160</v>
      </c>
      <c r="BK96" s="173">
        <f>SUM(BK97:BK121)</f>
        <v>0</v>
      </c>
    </row>
    <row r="97" spans="1:65" s="2" customFormat="1" ht="24.2" customHeight="1">
      <c r="A97" s="37"/>
      <c r="B97" s="38"/>
      <c r="C97" s="176" t="s">
        <v>89</v>
      </c>
      <c r="D97" s="176" t="s">
        <v>163</v>
      </c>
      <c r="E97" s="177" t="s">
        <v>2179</v>
      </c>
      <c r="F97" s="178" t="s">
        <v>2180</v>
      </c>
      <c r="G97" s="179" t="s">
        <v>477</v>
      </c>
      <c r="H97" s="180">
        <v>28</v>
      </c>
      <c r="I97" s="181"/>
      <c r="J97" s="182">
        <f>ROUND(I97*H97,2)</f>
        <v>0</v>
      </c>
      <c r="K97" s="178" t="s">
        <v>167</v>
      </c>
      <c r="L97" s="42"/>
      <c r="M97" s="183" t="s">
        <v>32</v>
      </c>
      <c r="N97" s="184" t="s">
        <v>50</v>
      </c>
      <c r="O97" s="67"/>
      <c r="P97" s="185">
        <f>O97*H97</f>
        <v>0</v>
      </c>
      <c r="Q97" s="185">
        <v>0.00442</v>
      </c>
      <c r="R97" s="185">
        <f>Q97*H97</f>
        <v>0.12376000000000001</v>
      </c>
      <c r="S97" s="185">
        <v>0</v>
      </c>
      <c r="T97" s="186">
        <f>S97*H97</f>
        <v>0</v>
      </c>
      <c r="U97" s="37"/>
      <c r="V97" s="37"/>
      <c r="W97" s="37"/>
      <c r="X97" s="37"/>
      <c r="Y97" s="37"/>
      <c r="Z97" s="37"/>
      <c r="AA97" s="37"/>
      <c r="AB97" s="37"/>
      <c r="AC97" s="37"/>
      <c r="AD97" s="37"/>
      <c r="AE97" s="37"/>
      <c r="AR97" s="187" t="s">
        <v>168</v>
      </c>
      <c r="AT97" s="187" t="s">
        <v>163</v>
      </c>
      <c r="AU97" s="187" t="s">
        <v>89</v>
      </c>
      <c r="AY97" s="19" t="s">
        <v>160</v>
      </c>
      <c r="BE97" s="188">
        <f>IF(N97="základní",J97,0)</f>
        <v>0</v>
      </c>
      <c r="BF97" s="188">
        <f>IF(N97="snížená",J97,0)</f>
        <v>0</v>
      </c>
      <c r="BG97" s="188">
        <f>IF(N97="zákl. přenesená",J97,0)</f>
        <v>0</v>
      </c>
      <c r="BH97" s="188">
        <f>IF(N97="sníž. přenesená",J97,0)</f>
        <v>0</v>
      </c>
      <c r="BI97" s="188">
        <f>IF(N97="nulová",J97,0)</f>
        <v>0</v>
      </c>
      <c r="BJ97" s="19" t="s">
        <v>87</v>
      </c>
      <c r="BK97" s="188">
        <f>ROUND(I97*H97,2)</f>
        <v>0</v>
      </c>
      <c r="BL97" s="19" t="s">
        <v>168</v>
      </c>
      <c r="BM97" s="187" t="s">
        <v>2181</v>
      </c>
    </row>
    <row r="98" spans="1:47" s="2" customFormat="1" ht="11.25">
      <c r="A98" s="37"/>
      <c r="B98" s="38"/>
      <c r="C98" s="39"/>
      <c r="D98" s="189" t="s">
        <v>170</v>
      </c>
      <c r="E98" s="39"/>
      <c r="F98" s="190" t="s">
        <v>2182</v>
      </c>
      <c r="G98" s="39"/>
      <c r="H98" s="39"/>
      <c r="I98" s="191"/>
      <c r="J98" s="39"/>
      <c r="K98" s="39"/>
      <c r="L98" s="42"/>
      <c r="M98" s="192"/>
      <c r="N98" s="193"/>
      <c r="O98" s="67"/>
      <c r="P98" s="67"/>
      <c r="Q98" s="67"/>
      <c r="R98" s="67"/>
      <c r="S98" s="67"/>
      <c r="T98" s="68"/>
      <c r="U98" s="37"/>
      <c r="V98" s="37"/>
      <c r="W98" s="37"/>
      <c r="X98" s="37"/>
      <c r="Y98" s="37"/>
      <c r="Z98" s="37"/>
      <c r="AA98" s="37"/>
      <c r="AB98" s="37"/>
      <c r="AC98" s="37"/>
      <c r="AD98" s="37"/>
      <c r="AE98" s="37"/>
      <c r="AT98" s="19" t="s">
        <v>170</v>
      </c>
      <c r="AU98" s="19" t="s">
        <v>89</v>
      </c>
    </row>
    <row r="99" spans="2:51" s="13" customFormat="1" ht="11.25">
      <c r="B99" s="194"/>
      <c r="C99" s="195"/>
      <c r="D99" s="196" t="s">
        <v>172</v>
      </c>
      <c r="E99" s="197" t="s">
        <v>32</v>
      </c>
      <c r="F99" s="198" t="s">
        <v>2183</v>
      </c>
      <c r="G99" s="195"/>
      <c r="H99" s="197" t="s">
        <v>32</v>
      </c>
      <c r="I99" s="199"/>
      <c r="J99" s="195"/>
      <c r="K99" s="195"/>
      <c r="L99" s="200"/>
      <c r="M99" s="201"/>
      <c r="N99" s="202"/>
      <c r="O99" s="202"/>
      <c r="P99" s="202"/>
      <c r="Q99" s="202"/>
      <c r="R99" s="202"/>
      <c r="S99" s="202"/>
      <c r="T99" s="203"/>
      <c r="AT99" s="204" t="s">
        <v>172</v>
      </c>
      <c r="AU99" s="204" t="s">
        <v>89</v>
      </c>
      <c r="AV99" s="13" t="s">
        <v>87</v>
      </c>
      <c r="AW99" s="13" t="s">
        <v>40</v>
      </c>
      <c r="AX99" s="13" t="s">
        <v>79</v>
      </c>
      <c r="AY99" s="204" t="s">
        <v>160</v>
      </c>
    </row>
    <row r="100" spans="2:51" s="14" customFormat="1" ht="11.25">
      <c r="B100" s="205"/>
      <c r="C100" s="206"/>
      <c r="D100" s="196" t="s">
        <v>172</v>
      </c>
      <c r="E100" s="207" t="s">
        <v>32</v>
      </c>
      <c r="F100" s="208" t="s">
        <v>2184</v>
      </c>
      <c r="G100" s="206"/>
      <c r="H100" s="209">
        <v>28</v>
      </c>
      <c r="I100" s="210"/>
      <c r="J100" s="206"/>
      <c r="K100" s="206"/>
      <c r="L100" s="211"/>
      <c r="M100" s="212"/>
      <c r="N100" s="213"/>
      <c r="O100" s="213"/>
      <c r="P100" s="213"/>
      <c r="Q100" s="213"/>
      <c r="R100" s="213"/>
      <c r="S100" s="213"/>
      <c r="T100" s="214"/>
      <c r="AT100" s="215" t="s">
        <v>172</v>
      </c>
      <c r="AU100" s="215" t="s">
        <v>89</v>
      </c>
      <c r="AV100" s="14" t="s">
        <v>89</v>
      </c>
      <c r="AW100" s="14" t="s">
        <v>40</v>
      </c>
      <c r="AX100" s="14" t="s">
        <v>87</v>
      </c>
      <c r="AY100" s="215" t="s">
        <v>160</v>
      </c>
    </row>
    <row r="101" spans="1:65" s="2" customFormat="1" ht="16.5" customHeight="1">
      <c r="A101" s="37"/>
      <c r="B101" s="38"/>
      <c r="C101" s="227" t="s">
        <v>161</v>
      </c>
      <c r="D101" s="227" t="s">
        <v>178</v>
      </c>
      <c r="E101" s="228" t="s">
        <v>2185</v>
      </c>
      <c r="F101" s="229" t="s">
        <v>2186</v>
      </c>
      <c r="G101" s="230" t="s">
        <v>477</v>
      </c>
      <c r="H101" s="231">
        <v>20</v>
      </c>
      <c r="I101" s="232"/>
      <c r="J101" s="233">
        <f>ROUND(I101*H101,2)</f>
        <v>0</v>
      </c>
      <c r="K101" s="229" t="s">
        <v>167</v>
      </c>
      <c r="L101" s="234"/>
      <c r="M101" s="235" t="s">
        <v>32</v>
      </c>
      <c r="N101" s="236" t="s">
        <v>50</v>
      </c>
      <c r="O101" s="67"/>
      <c r="P101" s="185">
        <f>O101*H101</f>
        <v>0</v>
      </c>
      <c r="Q101" s="185">
        <v>0.0007</v>
      </c>
      <c r="R101" s="185">
        <f>Q101*H101</f>
        <v>0.014</v>
      </c>
      <c r="S101" s="185">
        <v>0</v>
      </c>
      <c r="T101" s="186">
        <f>S101*H101</f>
        <v>0</v>
      </c>
      <c r="U101" s="37"/>
      <c r="V101" s="37"/>
      <c r="W101" s="37"/>
      <c r="X101" s="37"/>
      <c r="Y101" s="37"/>
      <c r="Z101" s="37"/>
      <c r="AA101" s="37"/>
      <c r="AB101" s="37"/>
      <c r="AC101" s="37"/>
      <c r="AD101" s="37"/>
      <c r="AE101" s="37"/>
      <c r="AR101" s="187" t="s">
        <v>181</v>
      </c>
      <c r="AT101" s="187" t="s">
        <v>178</v>
      </c>
      <c r="AU101" s="187" t="s">
        <v>89</v>
      </c>
      <c r="AY101" s="19" t="s">
        <v>160</v>
      </c>
      <c r="BE101" s="188">
        <f>IF(N101="základní",J101,0)</f>
        <v>0</v>
      </c>
      <c r="BF101" s="188">
        <f>IF(N101="snížená",J101,0)</f>
        <v>0</v>
      </c>
      <c r="BG101" s="188">
        <f>IF(N101="zákl. přenesená",J101,0)</f>
        <v>0</v>
      </c>
      <c r="BH101" s="188">
        <f>IF(N101="sníž. přenesená",J101,0)</f>
        <v>0</v>
      </c>
      <c r="BI101" s="188">
        <f>IF(N101="nulová",J101,0)</f>
        <v>0</v>
      </c>
      <c r="BJ101" s="19" t="s">
        <v>87</v>
      </c>
      <c r="BK101" s="188">
        <f>ROUND(I101*H101,2)</f>
        <v>0</v>
      </c>
      <c r="BL101" s="19" t="s">
        <v>168</v>
      </c>
      <c r="BM101" s="187" t="s">
        <v>2187</v>
      </c>
    </row>
    <row r="102" spans="1:65" s="2" customFormat="1" ht="16.5" customHeight="1">
      <c r="A102" s="37"/>
      <c r="B102" s="38"/>
      <c r="C102" s="227" t="s">
        <v>168</v>
      </c>
      <c r="D102" s="227" t="s">
        <v>178</v>
      </c>
      <c r="E102" s="228" t="s">
        <v>2188</v>
      </c>
      <c r="F102" s="229" t="s">
        <v>2189</v>
      </c>
      <c r="G102" s="230" t="s">
        <v>477</v>
      </c>
      <c r="H102" s="231">
        <v>8</v>
      </c>
      <c r="I102" s="232"/>
      <c r="J102" s="233">
        <f>ROUND(I102*H102,2)</f>
        <v>0</v>
      </c>
      <c r="K102" s="229" t="s">
        <v>167</v>
      </c>
      <c r="L102" s="234"/>
      <c r="M102" s="235" t="s">
        <v>32</v>
      </c>
      <c r="N102" s="236" t="s">
        <v>50</v>
      </c>
      <c r="O102" s="67"/>
      <c r="P102" s="185">
        <f>O102*H102</f>
        <v>0</v>
      </c>
      <c r="Q102" s="185">
        <v>0.0019</v>
      </c>
      <c r="R102" s="185">
        <f>Q102*H102</f>
        <v>0.0152</v>
      </c>
      <c r="S102" s="185">
        <v>0</v>
      </c>
      <c r="T102" s="186">
        <f>S102*H102</f>
        <v>0</v>
      </c>
      <c r="U102" s="37"/>
      <c r="V102" s="37"/>
      <c r="W102" s="37"/>
      <c r="X102" s="37"/>
      <c r="Y102" s="37"/>
      <c r="Z102" s="37"/>
      <c r="AA102" s="37"/>
      <c r="AB102" s="37"/>
      <c r="AC102" s="37"/>
      <c r="AD102" s="37"/>
      <c r="AE102" s="37"/>
      <c r="AR102" s="187" t="s">
        <v>181</v>
      </c>
      <c r="AT102" s="187" t="s">
        <v>178</v>
      </c>
      <c r="AU102" s="187" t="s">
        <v>89</v>
      </c>
      <c r="AY102" s="19" t="s">
        <v>160</v>
      </c>
      <c r="BE102" s="188">
        <f>IF(N102="základní",J102,0)</f>
        <v>0</v>
      </c>
      <c r="BF102" s="188">
        <f>IF(N102="snížená",J102,0)</f>
        <v>0</v>
      </c>
      <c r="BG102" s="188">
        <f>IF(N102="zákl. přenesená",J102,0)</f>
        <v>0</v>
      </c>
      <c r="BH102" s="188">
        <f>IF(N102="sníž. přenesená",J102,0)</f>
        <v>0</v>
      </c>
      <c r="BI102" s="188">
        <f>IF(N102="nulová",J102,0)</f>
        <v>0</v>
      </c>
      <c r="BJ102" s="19" t="s">
        <v>87</v>
      </c>
      <c r="BK102" s="188">
        <f>ROUND(I102*H102,2)</f>
        <v>0</v>
      </c>
      <c r="BL102" s="19" t="s">
        <v>168</v>
      </c>
      <c r="BM102" s="187" t="s">
        <v>2190</v>
      </c>
    </row>
    <row r="103" spans="1:65" s="2" customFormat="1" ht="16.5" customHeight="1">
      <c r="A103" s="37"/>
      <c r="B103" s="38"/>
      <c r="C103" s="176" t="s">
        <v>216</v>
      </c>
      <c r="D103" s="176" t="s">
        <v>163</v>
      </c>
      <c r="E103" s="177" t="s">
        <v>2191</v>
      </c>
      <c r="F103" s="178" t="s">
        <v>2192</v>
      </c>
      <c r="G103" s="179" t="s">
        <v>259</v>
      </c>
      <c r="H103" s="180">
        <v>180</v>
      </c>
      <c r="I103" s="181"/>
      <c r="J103" s="182">
        <f>ROUND(I103*H103,2)</f>
        <v>0</v>
      </c>
      <c r="K103" s="178" t="s">
        <v>167</v>
      </c>
      <c r="L103" s="42"/>
      <c r="M103" s="183" t="s">
        <v>32</v>
      </c>
      <c r="N103" s="184" t="s">
        <v>50</v>
      </c>
      <c r="O103" s="67"/>
      <c r="P103" s="185">
        <f>O103*H103</f>
        <v>0</v>
      </c>
      <c r="Q103" s="185">
        <v>0</v>
      </c>
      <c r="R103" s="185">
        <f>Q103*H103</f>
        <v>0</v>
      </c>
      <c r="S103" s="185">
        <v>0.0022</v>
      </c>
      <c r="T103" s="186">
        <f>S103*H103</f>
        <v>0.396</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2193</v>
      </c>
    </row>
    <row r="104" spans="1:47" s="2" customFormat="1" ht="11.25">
      <c r="A104" s="37"/>
      <c r="B104" s="38"/>
      <c r="C104" s="39"/>
      <c r="D104" s="189" t="s">
        <v>170</v>
      </c>
      <c r="E104" s="39"/>
      <c r="F104" s="190" t="s">
        <v>2194</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51" s="13" customFormat="1" ht="11.25">
      <c r="B105" s="194"/>
      <c r="C105" s="195"/>
      <c r="D105" s="196" t="s">
        <v>172</v>
      </c>
      <c r="E105" s="197" t="s">
        <v>32</v>
      </c>
      <c r="F105" s="198" t="s">
        <v>2195</v>
      </c>
      <c r="G105" s="195"/>
      <c r="H105" s="197" t="s">
        <v>32</v>
      </c>
      <c r="I105" s="199"/>
      <c r="J105" s="195"/>
      <c r="K105" s="195"/>
      <c r="L105" s="200"/>
      <c r="M105" s="201"/>
      <c r="N105" s="202"/>
      <c r="O105" s="202"/>
      <c r="P105" s="202"/>
      <c r="Q105" s="202"/>
      <c r="R105" s="202"/>
      <c r="S105" s="202"/>
      <c r="T105" s="203"/>
      <c r="AT105" s="204" t="s">
        <v>172</v>
      </c>
      <c r="AU105" s="204" t="s">
        <v>89</v>
      </c>
      <c r="AV105" s="13" t="s">
        <v>87</v>
      </c>
      <c r="AW105" s="13" t="s">
        <v>40</v>
      </c>
      <c r="AX105" s="13" t="s">
        <v>79</v>
      </c>
      <c r="AY105" s="204" t="s">
        <v>160</v>
      </c>
    </row>
    <row r="106" spans="2:51" s="14" customFormat="1" ht="11.25">
      <c r="B106" s="205"/>
      <c r="C106" s="206"/>
      <c r="D106" s="196" t="s">
        <v>172</v>
      </c>
      <c r="E106" s="207" t="s">
        <v>32</v>
      </c>
      <c r="F106" s="208" t="s">
        <v>1464</v>
      </c>
      <c r="G106" s="206"/>
      <c r="H106" s="209">
        <v>180</v>
      </c>
      <c r="I106" s="210"/>
      <c r="J106" s="206"/>
      <c r="K106" s="206"/>
      <c r="L106" s="211"/>
      <c r="M106" s="212"/>
      <c r="N106" s="213"/>
      <c r="O106" s="213"/>
      <c r="P106" s="213"/>
      <c r="Q106" s="213"/>
      <c r="R106" s="213"/>
      <c r="S106" s="213"/>
      <c r="T106" s="214"/>
      <c r="AT106" s="215" t="s">
        <v>172</v>
      </c>
      <c r="AU106" s="215" t="s">
        <v>89</v>
      </c>
      <c r="AV106" s="14" t="s">
        <v>89</v>
      </c>
      <c r="AW106" s="14" t="s">
        <v>40</v>
      </c>
      <c r="AX106" s="14" t="s">
        <v>87</v>
      </c>
      <c r="AY106" s="215" t="s">
        <v>160</v>
      </c>
    </row>
    <row r="107" spans="1:65" s="2" customFormat="1" ht="16.5" customHeight="1">
      <c r="A107" s="37"/>
      <c r="B107" s="38"/>
      <c r="C107" s="176" t="s">
        <v>225</v>
      </c>
      <c r="D107" s="176" t="s">
        <v>163</v>
      </c>
      <c r="E107" s="177" t="s">
        <v>2196</v>
      </c>
      <c r="F107" s="178" t="s">
        <v>2197</v>
      </c>
      <c r="G107" s="179" t="s">
        <v>259</v>
      </c>
      <c r="H107" s="180">
        <v>180</v>
      </c>
      <c r="I107" s="181"/>
      <c r="J107" s="182">
        <f>ROUND(I107*H107,2)</f>
        <v>0</v>
      </c>
      <c r="K107" s="178" t="s">
        <v>167</v>
      </c>
      <c r="L107" s="42"/>
      <c r="M107" s="183" t="s">
        <v>32</v>
      </c>
      <c r="N107" s="184" t="s">
        <v>50</v>
      </c>
      <c r="O107" s="67"/>
      <c r="P107" s="185">
        <f>O107*H107</f>
        <v>0</v>
      </c>
      <c r="Q107" s="185">
        <v>0</v>
      </c>
      <c r="R107" s="185">
        <f>Q107*H107</f>
        <v>0</v>
      </c>
      <c r="S107" s="185">
        <v>0.0065</v>
      </c>
      <c r="T107" s="186">
        <f>S107*H107</f>
        <v>1.17</v>
      </c>
      <c r="U107" s="37"/>
      <c r="V107" s="37"/>
      <c r="W107" s="37"/>
      <c r="X107" s="37"/>
      <c r="Y107" s="37"/>
      <c r="Z107" s="37"/>
      <c r="AA107" s="37"/>
      <c r="AB107" s="37"/>
      <c r="AC107" s="37"/>
      <c r="AD107" s="37"/>
      <c r="AE107" s="37"/>
      <c r="AR107" s="187" t="s">
        <v>168</v>
      </c>
      <c r="AT107" s="187" t="s">
        <v>163</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2198</v>
      </c>
    </row>
    <row r="108" spans="1:47" s="2" customFormat="1" ht="11.25">
      <c r="A108" s="37"/>
      <c r="B108" s="38"/>
      <c r="C108" s="39"/>
      <c r="D108" s="189" t="s">
        <v>170</v>
      </c>
      <c r="E108" s="39"/>
      <c r="F108" s="190" t="s">
        <v>2199</v>
      </c>
      <c r="G108" s="39"/>
      <c r="H108" s="39"/>
      <c r="I108" s="191"/>
      <c r="J108" s="39"/>
      <c r="K108" s="39"/>
      <c r="L108" s="42"/>
      <c r="M108" s="192"/>
      <c r="N108" s="193"/>
      <c r="O108" s="67"/>
      <c r="P108" s="67"/>
      <c r="Q108" s="67"/>
      <c r="R108" s="67"/>
      <c r="S108" s="67"/>
      <c r="T108" s="68"/>
      <c r="U108" s="37"/>
      <c r="V108" s="37"/>
      <c r="W108" s="37"/>
      <c r="X108" s="37"/>
      <c r="Y108" s="37"/>
      <c r="Z108" s="37"/>
      <c r="AA108" s="37"/>
      <c r="AB108" s="37"/>
      <c r="AC108" s="37"/>
      <c r="AD108" s="37"/>
      <c r="AE108" s="37"/>
      <c r="AT108" s="19" t="s">
        <v>170</v>
      </c>
      <c r="AU108" s="19" t="s">
        <v>89</v>
      </c>
    </row>
    <row r="109" spans="2:51" s="13" customFormat="1" ht="11.25">
      <c r="B109" s="194"/>
      <c r="C109" s="195"/>
      <c r="D109" s="196" t="s">
        <v>172</v>
      </c>
      <c r="E109" s="197" t="s">
        <v>32</v>
      </c>
      <c r="F109" s="198" t="s">
        <v>2200</v>
      </c>
      <c r="G109" s="195"/>
      <c r="H109" s="197" t="s">
        <v>32</v>
      </c>
      <c r="I109" s="199"/>
      <c r="J109" s="195"/>
      <c r="K109" s="195"/>
      <c r="L109" s="200"/>
      <c r="M109" s="201"/>
      <c r="N109" s="202"/>
      <c r="O109" s="202"/>
      <c r="P109" s="202"/>
      <c r="Q109" s="202"/>
      <c r="R109" s="202"/>
      <c r="S109" s="202"/>
      <c r="T109" s="203"/>
      <c r="AT109" s="204" t="s">
        <v>172</v>
      </c>
      <c r="AU109" s="204" t="s">
        <v>89</v>
      </c>
      <c r="AV109" s="13" t="s">
        <v>87</v>
      </c>
      <c r="AW109" s="13" t="s">
        <v>40</v>
      </c>
      <c r="AX109" s="13" t="s">
        <v>79</v>
      </c>
      <c r="AY109" s="204" t="s">
        <v>160</v>
      </c>
    </row>
    <row r="110" spans="2:51" s="14" customFormat="1" ht="11.25">
      <c r="B110" s="205"/>
      <c r="C110" s="206"/>
      <c r="D110" s="196" t="s">
        <v>172</v>
      </c>
      <c r="E110" s="207" t="s">
        <v>32</v>
      </c>
      <c r="F110" s="208" t="s">
        <v>2201</v>
      </c>
      <c r="G110" s="206"/>
      <c r="H110" s="209">
        <v>180</v>
      </c>
      <c r="I110" s="210"/>
      <c r="J110" s="206"/>
      <c r="K110" s="206"/>
      <c r="L110" s="211"/>
      <c r="M110" s="212"/>
      <c r="N110" s="213"/>
      <c r="O110" s="213"/>
      <c r="P110" s="213"/>
      <c r="Q110" s="213"/>
      <c r="R110" s="213"/>
      <c r="S110" s="213"/>
      <c r="T110" s="214"/>
      <c r="AT110" s="215" t="s">
        <v>172</v>
      </c>
      <c r="AU110" s="215" t="s">
        <v>89</v>
      </c>
      <c r="AV110" s="14" t="s">
        <v>89</v>
      </c>
      <c r="AW110" s="14" t="s">
        <v>40</v>
      </c>
      <c r="AX110" s="14" t="s">
        <v>87</v>
      </c>
      <c r="AY110" s="215" t="s">
        <v>160</v>
      </c>
    </row>
    <row r="111" spans="1:65" s="2" customFormat="1" ht="24.2" customHeight="1">
      <c r="A111" s="37"/>
      <c r="B111" s="38"/>
      <c r="C111" s="176" t="s">
        <v>231</v>
      </c>
      <c r="D111" s="249" t="s">
        <v>163</v>
      </c>
      <c r="E111" s="177" t="s">
        <v>2202</v>
      </c>
      <c r="F111" s="178" t="s">
        <v>2203</v>
      </c>
      <c r="G111" s="179" t="s">
        <v>259</v>
      </c>
      <c r="H111" s="180">
        <v>170</v>
      </c>
      <c r="I111" s="181"/>
      <c r="J111" s="182">
        <f>ROUND(I111*H111,2)</f>
        <v>0</v>
      </c>
      <c r="K111" s="178" t="s">
        <v>167</v>
      </c>
      <c r="L111" s="42"/>
      <c r="M111" s="183" t="s">
        <v>32</v>
      </c>
      <c r="N111" s="184" t="s">
        <v>50</v>
      </c>
      <c r="O111" s="67"/>
      <c r="P111" s="185">
        <f>O111*H111</f>
        <v>0</v>
      </c>
      <c r="Q111" s="185">
        <v>0</v>
      </c>
      <c r="R111" s="185">
        <f>Q111*H111</f>
        <v>0</v>
      </c>
      <c r="S111" s="185">
        <v>0.054</v>
      </c>
      <c r="T111" s="186">
        <f>S111*H111</f>
        <v>9.18</v>
      </c>
      <c r="U111" s="37"/>
      <c r="V111" s="37"/>
      <c r="W111" s="37"/>
      <c r="X111" s="37"/>
      <c r="Y111" s="37"/>
      <c r="Z111" s="37"/>
      <c r="AA111" s="37"/>
      <c r="AB111" s="37"/>
      <c r="AC111" s="37"/>
      <c r="AD111" s="37"/>
      <c r="AE111" s="37"/>
      <c r="AR111" s="187" t="s">
        <v>168</v>
      </c>
      <c r="AT111" s="187" t="s">
        <v>163</v>
      </c>
      <c r="AU111" s="187" t="s">
        <v>89</v>
      </c>
      <c r="AY111" s="19" t="s">
        <v>160</v>
      </c>
      <c r="BE111" s="188">
        <f>IF(N111="základní",J111,0)</f>
        <v>0</v>
      </c>
      <c r="BF111" s="188">
        <f>IF(N111="snížená",J111,0)</f>
        <v>0</v>
      </c>
      <c r="BG111" s="188">
        <f>IF(N111="zákl. přenesená",J111,0)</f>
        <v>0</v>
      </c>
      <c r="BH111" s="188">
        <f>IF(N111="sníž. přenesená",J111,0)</f>
        <v>0</v>
      </c>
      <c r="BI111" s="188">
        <f>IF(N111="nulová",J111,0)</f>
        <v>0</v>
      </c>
      <c r="BJ111" s="19" t="s">
        <v>87</v>
      </c>
      <c r="BK111" s="188">
        <f>ROUND(I111*H111,2)</f>
        <v>0</v>
      </c>
      <c r="BL111" s="19" t="s">
        <v>168</v>
      </c>
      <c r="BM111" s="187" t="s">
        <v>2204</v>
      </c>
    </row>
    <row r="112" spans="1:47" s="2" customFormat="1" ht="11.25">
      <c r="A112" s="37"/>
      <c r="B112" s="38"/>
      <c r="C112" s="39"/>
      <c r="D112" s="189" t="s">
        <v>170</v>
      </c>
      <c r="E112" s="39"/>
      <c r="F112" s="190" t="s">
        <v>2205</v>
      </c>
      <c r="G112" s="39"/>
      <c r="H112" s="39"/>
      <c r="I112" s="191"/>
      <c r="J112" s="39"/>
      <c r="K112" s="39"/>
      <c r="L112" s="42"/>
      <c r="M112" s="192"/>
      <c r="N112" s="193"/>
      <c r="O112" s="67"/>
      <c r="P112" s="67"/>
      <c r="Q112" s="67"/>
      <c r="R112" s="67"/>
      <c r="S112" s="67"/>
      <c r="T112" s="68"/>
      <c r="U112" s="37"/>
      <c r="V112" s="37"/>
      <c r="W112" s="37"/>
      <c r="X112" s="37"/>
      <c r="Y112" s="37"/>
      <c r="Z112" s="37"/>
      <c r="AA112" s="37"/>
      <c r="AB112" s="37"/>
      <c r="AC112" s="37"/>
      <c r="AD112" s="37"/>
      <c r="AE112" s="37"/>
      <c r="AT112" s="19" t="s">
        <v>170</v>
      </c>
      <c r="AU112" s="19" t="s">
        <v>89</v>
      </c>
    </row>
    <row r="113" spans="1:65" s="2" customFormat="1" ht="24.2" customHeight="1">
      <c r="A113" s="37"/>
      <c r="B113" s="38"/>
      <c r="C113" s="176" t="s">
        <v>181</v>
      </c>
      <c r="D113" s="249" t="s">
        <v>163</v>
      </c>
      <c r="E113" s="177" t="s">
        <v>2206</v>
      </c>
      <c r="F113" s="178" t="s">
        <v>2207</v>
      </c>
      <c r="G113" s="179" t="s">
        <v>259</v>
      </c>
      <c r="H113" s="180">
        <v>1.25</v>
      </c>
      <c r="I113" s="181"/>
      <c r="J113" s="182">
        <f>ROUND(I113*H113,2)</f>
        <v>0</v>
      </c>
      <c r="K113" s="178" t="s">
        <v>167</v>
      </c>
      <c r="L113" s="42"/>
      <c r="M113" s="183" t="s">
        <v>32</v>
      </c>
      <c r="N113" s="184" t="s">
        <v>50</v>
      </c>
      <c r="O113" s="67"/>
      <c r="P113" s="185">
        <f>O113*H113</f>
        <v>0</v>
      </c>
      <c r="Q113" s="185">
        <v>0.00076</v>
      </c>
      <c r="R113" s="185">
        <f>Q113*H113</f>
        <v>0.0009500000000000001</v>
      </c>
      <c r="S113" s="185">
        <v>0.0021</v>
      </c>
      <c r="T113" s="186">
        <f>S113*H113</f>
        <v>0.0026249999999999997</v>
      </c>
      <c r="U113" s="37"/>
      <c r="V113" s="37"/>
      <c r="W113" s="37"/>
      <c r="X113" s="37"/>
      <c r="Y113" s="37"/>
      <c r="Z113" s="37"/>
      <c r="AA113" s="37"/>
      <c r="AB113" s="37"/>
      <c r="AC113" s="37"/>
      <c r="AD113" s="37"/>
      <c r="AE113" s="37"/>
      <c r="AR113" s="187" t="s">
        <v>168</v>
      </c>
      <c r="AT113" s="187" t="s">
        <v>163</v>
      </c>
      <c r="AU113" s="187" t="s">
        <v>89</v>
      </c>
      <c r="AY113" s="19" t="s">
        <v>160</v>
      </c>
      <c r="BE113" s="188">
        <f>IF(N113="základní",J113,0)</f>
        <v>0</v>
      </c>
      <c r="BF113" s="188">
        <f>IF(N113="snížená",J113,0)</f>
        <v>0</v>
      </c>
      <c r="BG113" s="188">
        <f>IF(N113="zákl. přenesená",J113,0)</f>
        <v>0</v>
      </c>
      <c r="BH113" s="188">
        <f>IF(N113="sníž. přenesená",J113,0)</f>
        <v>0</v>
      </c>
      <c r="BI113" s="188">
        <f>IF(N113="nulová",J113,0)</f>
        <v>0</v>
      </c>
      <c r="BJ113" s="19" t="s">
        <v>87</v>
      </c>
      <c r="BK113" s="188">
        <f>ROUND(I113*H113,2)</f>
        <v>0</v>
      </c>
      <c r="BL113" s="19" t="s">
        <v>168</v>
      </c>
      <c r="BM113" s="187" t="s">
        <v>2208</v>
      </c>
    </row>
    <row r="114" spans="1:47" s="2" customFormat="1" ht="11.25">
      <c r="A114" s="37"/>
      <c r="B114" s="38"/>
      <c r="C114" s="39"/>
      <c r="D114" s="189" t="s">
        <v>170</v>
      </c>
      <c r="E114" s="39"/>
      <c r="F114" s="190" t="s">
        <v>2209</v>
      </c>
      <c r="G114" s="39"/>
      <c r="H114" s="39"/>
      <c r="I114" s="191"/>
      <c r="J114" s="39"/>
      <c r="K114" s="39"/>
      <c r="L114" s="42"/>
      <c r="M114" s="192"/>
      <c r="N114" s="193"/>
      <c r="O114" s="67"/>
      <c r="P114" s="67"/>
      <c r="Q114" s="67"/>
      <c r="R114" s="67"/>
      <c r="S114" s="67"/>
      <c r="T114" s="68"/>
      <c r="U114" s="37"/>
      <c r="V114" s="37"/>
      <c r="W114" s="37"/>
      <c r="X114" s="37"/>
      <c r="Y114" s="37"/>
      <c r="Z114" s="37"/>
      <c r="AA114" s="37"/>
      <c r="AB114" s="37"/>
      <c r="AC114" s="37"/>
      <c r="AD114" s="37"/>
      <c r="AE114" s="37"/>
      <c r="AT114" s="19" t="s">
        <v>170</v>
      </c>
      <c r="AU114" s="19" t="s">
        <v>89</v>
      </c>
    </row>
    <row r="115" spans="2:51" s="13" customFormat="1" ht="11.25">
      <c r="B115" s="194"/>
      <c r="C115" s="195"/>
      <c r="D115" s="196" t="s">
        <v>172</v>
      </c>
      <c r="E115" s="197" t="s">
        <v>32</v>
      </c>
      <c r="F115" s="198" t="s">
        <v>2210</v>
      </c>
      <c r="G115" s="195"/>
      <c r="H115" s="197" t="s">
        <v>32</v>
      </c>
      <c r="I115" s="199"/>
      <c r="J115" s="195"/>
      <c r="K115" s="195"/>
      <c r="L115" s="200"/>
      <c r="M115" s="201"/>
      <c r="N115" s="202"/>
      <c r="O115" s="202"/>
      <c r="P115" s="202"/>
      <c r="Q115" s="202"/>
      <c r="R115" s="202"/>
      <c r="S115" s="202"/>
      <c r="T115" s="203"/>
      <c r="AT115" s="204" t="s">
        <v>172</v>
      </c>
      <c r="AU115" s="204" t="s">
        <v>89</v>
      </c>
      <c r="AV115" s="13" t="s">
        <v>87</v>
      </c>
      <c r="AW115" s="13" t="s">
        <v>40</v>
      </c>
      <c r="AX115" s="13" t="s">
        <v>79</v>
      </c>
      <c r="AY115" s="204" t="s">
        <v>160</v>
      </c>
    </row>
    <row r="116" spans="2:51" s="14" customFormat="1" ht="11.25">
      <c r="B116" s="205"/>
      <c r="C116" s="206"/>
      <c r="D116" s="196" t="s">
        <v>172</v>
      </c>
      <c r="E116" s="207" t="s">
        <v>32</v>
      </c>
      <c r="F116" s="208" t="s">
        <v>2211</v>
      </c>
      <c r="G116" s="206"/>
      <c r="H116" s="209">
        <v>1.25</v>
      </c>
      <c r="I116" s="210"/>
      <c r="J116" s="206"/>
      <c r="K116" s="206"/>
      <c r="L116" s="211"/>
      <c r="M116" s="212"/>
      <c r="N116" s="213"/>
      <c r="O116" s="213"/>
      <c r="P116" s="213"/>
      <c r="Q116" s="213"/>
      <c r="R116" s="213"/>
      <c r="S116" s="213"/>
      <c r="T116" s="214"/>
      <c r="AT116" s="215" t="s">
        <v>172</v>
      </c>
      <c r="AU116" s="215" t="s">
        <v>89</v>
      </c>
      <c r="AV116" s="14" t="s">
        <v>89</v>
      </c>
      <c r="AW116" s="14" t="s">
        <v>40</v>
      </c>
      <c r="AX116" s="14" t="s">
        <v>87</v>
      </c>
      <c r="AY116" s="215" t="s">
        <v>160</v>
      </c>
    </row>
    <row r="117" spans="1:65" s="2" customFormat="1" ht="24.2" customHeight="1">
      <c r="A117" s="37"/>
      <c r="B117" s="38"/>
      <c r="C117" s="176" t="s">
        <v>249</v>
      </c>
      <c r="D117" s="249" t="s">
        <v>163</v>
      </c>
      <c r="E117" s="177" t="s">
        <v>2212</v>
      </c>
      <c r="F117" s="178" t="s">
        <v>2213</v>
      </c>
      <c r="G117" s="179" t="s">
        <v>259</v>
      </c>
      <c r="H117" s="180">
        <v>1.25</v>
      </c>
      <c r="I117" s="181"/>
      <c r="J117" s="182">
        <f>ROUND(I117*H117,2)</f>
        <v>0</v>
      </c>
      <c r="K117" s="178" t="s">
        <v>167</v>
      </c>
      <c r="L117" s="42"/>
      <c r="M117" s="183" t="s">
        <v>32</v>
      </c>
      <c r="N117" s="184" t="s">
        <v>50</v>
      </c>
      <c r="O117" s="67"/>
      <c r="P117" s="185">
        <f>O117*H117</f>
        <v>0</v>
      </c>
      <c r="Q117" s="185">
        <v>0.00128</v>
      </c>
      <c r="R117" s="185">
        <f>Q117*H117</f>
        <v>0.0016</v>
      </c>
      <c r="S117" s="185">
        <v>0.021</v>
      </c>
      <c r="T117" s="186">
        <f>S117*H117</f>
        <v>0.026250000000000002</v>
      </c>
      <c r="U117" s="37"/>
      <c r="V117" s="37"/>
      <c r="W117" s="37"/>
      <c r="X117" s="37"/>
      <c r="Y117" s="37"/>
      <c r="Z117" s="37"/>
      <c r="AA117" s="37"/>
      <c r="AB117" s="37"/>
      <c r="AC117" s="37"/>
      <c r="AD117" s="37"/>
      <c r="AE117" s="37"/>
      <c r="AR117" s="187" t="s">
        <v>168</v>
      </c>
      <c r="AT117" s="187" t="s">
        <v>163</v>
      </c>
      <c r="AU117" s="187" t="s">
        <v>89</v>
      </c>
      <c r="AY117" s="19" t="s">
        <v>160</v>
      </c>
      <c r="BE117" s="188">
        <f>IF(N117="základní",J117,0)</f>
        <v>0</v>
      </c>
      <c r="BF117" s="188">
        <f>IF(N117="snížená",J117,0)</f>
        <v>0</v>
      </c>
      <c r="BG117" s="188">
        <f>IF(N117="zákl. přenesená",J117,0)</f>
        <v>0</v>
      </c>
      <c r="BH117" s="188">
        <f>IF(N117="sníž. přenesená",J117,0)</f>
        <v>0</v>
      </c>
      <c r="BI117" s="188">
        <f>IF(N117="nulová",J117,0)</f>
        <v>0</v>
      </c>
      <c r="BJ117" s="19" t="s">
        <v>87</v>
      </c>
      <c r="BK117" s="188">
        <f>ROUND(I117*H117,2)</f>
        <v>0</v>
      </c>
      <c r="BL117" s="19" t="s">
        <v>168</v>
      </c>
      <c r="BM117" s="187" t="s">
        <v>2214</v>
      </c>
    </row>
    <row r="118" spans="1:47" s="2" customFormat="1" ht="11.25">
      <c r="A118" s="37"/>
      <c r="B118" s="38"/>
      <c r="C118" s="39"/>
      <c r="D118" s="189" t="s">
        <v>170</v>
      </c>
      <c r="E118" s="39"/>
      <c r="F118" s="190" t="s">
        <v>2215</v>
      </c>
      <c r="G118" s="39"/>
      <c r="H118" s="39"/>
      <c r="I118" s="191"/>
      <c r="J118" s="39"/>
      <c r="K118" s="39"/>
      <c r="L118" s="42"/>
      <c r="M118" s="192"/>
      <c r="N118" s="193"/>
      <c r="O118" s="67"/>
      <c r="P118" s="67"/>
      <c r="Q118" s="67"/>
      <c r="R118" s="67"/>
      <c r="S118" s="67"/>
      <c r="T118" s="68"/>
      <c r="U118" s="37"/>
      <c r="V118" s="37"/>
      <c r="W118" s="37"/>
      <c r="X118" s="37"/>
      <c r="Y118" s="37"/>
      <c r="Z118" s="37"/>
      <c r="AA118" s="37"/>
      <c r="AB118" s="37"/>
      <c r="AC118" s="37"/>
      <c r="AD118" s="37"/>
      <c r="AE118" s="37"/>
      <c r="AT118" s="19" t="s">
        <v>170</v>
      </c>
      <c r="AU118" s="19" t="s">
        <v>89</v>
      </c>
    </row>
    <row r="119" spans="2:51" s="13" customFormat="1" ht="11.25">
      <c r="B119" s="194"/>
      <c r="C119" s="195"/>
      <c r="D119" s="196" t="s">
        <v>172</v>
      </c>
      <c r="E119" s="197" t="s">
        <v>32</v>
      </c>
      <c r="F119" s="198" t="s">
        <v>2216</v>
      </c>
      <c r="G119" s="195"/>
      <c r="H119" s="197" t="s">
        <v>32</v>
      </c>
      <c r="I119" s="199"/>
      <c r="J119" s="195"/>
      <c r="K119" s="195"/>
      <c r="L119" s="200"/>
      <c r="M119" s="201"/>
      <c r="N119" s="202"/>
      <c r="O119" s="202"/>
      <c r="P119" s="202"/>
      <c r="Q119" s="202"/>
      <c r="R119" s="202"/>
      <c r="S119" s="202"/>
      <c r="T119" s="203"/>
      <c r="AT119" s="204" t="s">
        <v>172</v>
      </c>
      <c r="AU119" s="204" t="s">
        <v>89</v>
      </c>
      <c r="AV119" s="13" t="s">
        <v>87</v>
      </c>
      <c r="AW119" s="13" t="s">
        <v>40</v>
      </c>
      <c r="AX119" s="13" t="s">
        <v>79</v>
      </c>
      <c r="AY119" s="204" t="s">
        <v>160</v>
      </c>
    </row>
    <row r="120" spans="2:51" s="14" customFormat="1" ht="11.25">
      <c r="B120" s="205"/>
      <c r="C120" s="206"/>
      <c r="D120" s="196" t="s">
        <v>172</v>
      </c>
      <c r="E120" s="207" t="s">
        <v>32</v>
      </c>
      <c r="F120" s="208" t="s">
        <v>2211</v>
      </c>
      <c r="G120" s="206"/>
      <c r="H120" s="209">
        <v>1.25</v>
      </c>
      <c r="I120" s="210"/>
      <c r="J120" s="206"/>
      <c r="K120" s="206"/>
      <c r="L120" s="211"/>
      <c r="M120" s="212"/>
      <c r="N120" s="213"/>
      <c r="O120" s="213"/>
      <c r="P120" s="213"/>
      <c r="Q120" s="213"/>
      <c r="R120" s="213"/>
      <c r="S120" s="213"/>
      <c r="T120" s="214"/>
      <c r="AT120" s="215" t="s">
        <v>172</v>
      </c>
      <c r="AU120" s="215" t="s">
        <v>89</v>
      </c>
      <c r="AV120" s="14" t="s">
        <v>89</v>
      </c>
      <c r="AW120" s="14" t="s">
        <v>40</v>
      </c>
      <c r="AX120" s="14" t="s">
        <v>87</v>
      </c>
      <c r="AY120" s="215" t="s">
        <v>160</v>
      </c>
    </row>
    <row r="121" spans="1:65" s="2" customFormat="1" ht="16.5" customHeight="1">
      <c r="A121" s="37"/>
      <c r="B121" s="38"/>
      <c r="C121" s="176" t="s">
        <v>256</v>
      </c>
      <c r="D121" s="249" t="s">
        <v>163</v>
      </c>
      <c r="E121" s="177" t="s">
        <v>2217</v>
      </c>
      <c r="F121" s="178" t="s">
        <v>2218</v>
      </c>
      <c r="G121" s="179" t="s">
        <v>477</v>
      </c>
      <c r="H121" s="180">
        <v>14</v>
      </c>
      <c r="I121" s="181"/>
      <c r="J121" s="182">
        <f>ROUND(I121*H121,2)</f>
        <v>0</v>
      </c>
      <c r="K121" s="178" t="s">
        <v>484</v>
      </c>
      <c r="L121" s="42"/>
      <c r="M121" s="183" t="s">
        <v>32</v>
      </c>
      <c r="N121" s="184" t="s">
        <v>50</v>
      </c>
      <c r="O121" s="67"/>
      <c r="P121" s="185">
        <f>O121*H121</f>
        <v>0</v>
      </c>
      <c r="Q121" s="185">
        <v>0</v>
      </c>
      <c r="R121" s="185">
        <f>Q121*H121</f>
        <v>0</v>
      </c>
      <c r="S121" s="185">
        <v>0</v>
      </c>
      <c r="T121" s="186">
        <f>S121*H121</f>
        <v>0</v>
      </c>
      <c r="U121" s="37"/>
      <c r="V121" s="37"/>
      <c r="W121" s="37"/>
      <c r="X121" s="37"/>
      <c r="Y121" s="37"/>
      <c r="Z121" s="37"/>
      <c r="AA121" s="37"/>
      <c r="AB121" s="37"/>
      <c r="AC121" s="37"/>
      <c r="AD121" s="37"/>
      <c r="AE121" s="37"/>
      <c r="AR121" s="187" t="s">
        <v>168</v>
      </c>
      <c r="AT121" s="187" t="s">
        <v>163</v>
      </c>
      <c r="AU121" s="187" t="s">
        <v>89</v>
      </c>
      <c r="AY121" s="19" t="s">
        <v>160</v>
      </c>
      <c r="BE121" s="188">
        <f>IF(N121="základní",J121,0)</f>
        <v>0</v>
      </c>
      <c r="BF121" s="188">
        <f>IF(N121="snížená",J121,0)</f>
        <v>0</v>
      </c>
      <c r="BG121" s="188">
        <f>IF(N121="zákl. přenesená",J121,0)</f>
        <v>0</v>
      </c>
      <c r="BH121" s="188">
        <f>IF(N121="sníž. přenesená",J121,0)</f>
        <v>0</v>
      </c>
      <c r="BI121" s="188">
        <f>IF(N121="nulová",J121,0)</f>
        <v>0</v>
      </c>
      <c r="BJ121" s="19" t="s">
        <v>87</v>
      </c>
      <c r="BK121" s="188">
        <f>ROUND(I121*H121,2)</f>
        <v>0</v>
      </c>
      <c r="BL121" s="19" t="s">
        <v>168</v>
      </c>
      <c r="BM121" s="187" t="s">
        <v>2219</v>
      </c>
    </row>
    <row r="122" spans="2:63" s="12" customFormat="1" ht="22.9" customHeight="1">
      <c r="B122" s="160"/>
      <c r="C122" s="161"/>
      <c r="D122" s="162" t="s">
        <v>78</v>
      </c>
      <c r="E122" s="174" t="s">
        <v>713</v>
      </c>
      <c r="F122" s="174" t="s">
        <v>714</v>
      </c>
      <c r="G122" s="161"/>
      <c r="H122" s="161"/>
      <c r="I122" s="164"/>
      <c r="J122" s="175">
        <f>BK122</f>
        <v>0</v>
      </c>
      <c r="K122" s="161"/>
      <c r="L122" s="166"/>
      <c r="M122" s="167"/>
      <c r="N122" s="168"/>
      <c r="O122" s="168"/>
      <c r="P122" s="169">
        <f>SUM(P123:P131)</f>
        <v>0</v>
      </c>
      <c r="Q122" s="168"/>
      <c r="R122" s="169">
        <f>SUM(R123:R131)</f>
        <v>0</v>
      </c>
      <c r="S122" s="168"/>
      <c r="T122" s="170">
        <f>SUM(T123:T131)</f>
        <v>0</v>
      </c>
      <c r="AR122" s="171" t="s">
        <v>87</v>
      </c>
      <c r="AT122" s="172" t="s">
        <v>78</v>
      </c>
      <c r="AU122" s="172" t="s">
        <v>87</v>
      </c>
      <c r="AY122" s="171" t="s">
        <v>160</v>
      </c>
      <c r="BK122" s="173">
        <f>SUM(BK123:BK131)</f>
        <v>0</v>
      </c>
    </row>
    <row r="123" spans="1:65" s="2" customFormat="1" ht="24.2" customHeight="1">
      <c r="A123" s="37"/>
      <c r="B123" s="38"/>
      <c r="C123" s="176" t="s">
        <v>267</v>
      </c>
      <c r="D123" s="176" t="s">
        <v>163</v>
      </c>
      <c r="E123" s="177" t="s">
        <v>2220</v>
      </c>
      <c r="F123" s="178" t="s">
        <v>2221</v>
      </c>
      <c r="G123" s="179" t="s">
        <v>166</v>
      </c>
      <c r="H123" s="180">
        <v>11.581</v>
      </c>
      <c r="I123" s="181"/>
      <c r="J123" s="182">
        <f>ROUND(I123*H123,2)</f>
        <v>0</v>
      </c>
      <c r="K123" s="178" t="s">
        <v>167</v>
      </c>
      <c r="L123" s="42"/>
      <c r="M123" s="183" t="s">
        <v>32</v>
      </c>
      <c r="N123" s="184" t="s">
        <v>50</v>
      </c>
      <c r="O123" s="67"/>
      <c r="P123" s="185">
        <f>O123*H123</f>
        <v>0</v>
      </c>
      <c r="Q123" s="185">
        <v>0</v>
      </c>
      <c r="R123" s="185">
        <f>Q123*H123</f>
        <v>0</v>
      </c>
      <c r="S123" s="185">
        <v>0</v>
      </c>
      <c r="T123" s="186">
        <f>S123*H123</f>
        <v>0</v>
      </c>
      <c r="U123" s="37"/>
      <c r="V123" s="37"/>
      <c r="W123" s="37"/>
      <c r="X123" s="37"/>
      <c r="Y123" s="37"/>
      <c r="Z123" s="37"/>
      <c r="AA123" s="37"/>
      <c r="AB123" s="37"/>
      <c r="AC123" s="37"/>
      <c r="AD123" s="37"/>
      <c r="AE123" s="37"/>
      <c r="AR123" s="187" t="s">
        <v>168</v>
      </c>
      <c r="AT123" s="187" t="s">
        <v>163</v>
      </c>
      <c r="AU123" s="187" t="s">
        <v>89</v>
      </c>
      <c r="AY123" s="19" t="s">
        <v>160</v>
      </c>
      <c r="BE123" s="188">
        <f>IF(N123="základní",J123,0)</f>
        <v>0</v>
      </c>
      <c r="BF123" s="188">
        <f>IF(N123="snížená",J123,0)</f>
        <v>0</v>
      </c>
      <c r="BG123" s="188">
        <f>IF(N123="zákl. přenesená",J123,0)</f>
        <v>0</v>
      </c>
      <c r="BH123" s="188">
        <f>IF(N123="sníž. přenesená",J123,0)</f>
        <v>0</v>
      </c>
      <c r="BI123" s="188">
        <f>IF(N123="nulová",J123,0)</f>
        <v>0</v>
      </c>
      <c r="BJ123" s="19" t="s">
        <v>87</v>
      </c>
      <c r="BK123" s="188">
        <f>ROUND(I123*H123,2)</f>
        <v>0</v>
      </c>
      <c r="BL123" s="19" t="s">
        <v>168</v>
      </c>
      <c r="BM123" s="187" t="s">
        <v>2222</v>
      </c>
    </row>
    <row r="124" spans="1:47" s="2" customFormat="1" ht="11.25">
      <c r="A124" s="37"/>
      <c r="B124" s="38"/>
      <c r="C124" s="39"/>
      <c r="D124" s="189" t="s">
        <v>170</v>
      </c>
      <c r="E124" s="39"/>
      <c r="F124" s="190" t="s">
        <v>2223</v>
      </c>
      <c r="G124" s="39"/>
      <c r="H124" s="39"/>
      <c r="I124" s="191"/>
      <c r="J124" s="39"/>
      <c r="K124" s="39"/>
      <c r="L124" s="42"/>
      <c r="M124" s="192"/>
      <c r="N124" s="193"/>
      <c r="O124" s="67"/>
      <c r="P124" s="67"/>
      <c r="Q124" s="67"/>
      <c r="R124" s="67"/>
      <c r="S124" s="67"/>
      <c r="T124" s="68"/>
      <c r="U124" s="37"/>
      <c r="V124" s="37"/>
      <c r="W124" s="37"/>
      <c r="X124" s="37"/>
      <c r="Y124" s="37"/>
      <c r="Z124" s="37"/>
      <c r="AA124" s="37"/>
      <c r="AB124" s="37"/>
      <c r="AC124" s="37"/>
      <c r="AD124" s="37"/>
      <c r="AE124" s="37"/>
      <c r="AT124" s="19" t="s">
        <v>170</v>
      </c>
      <c r="AU124" s="19" t="s">
        <v>89</v>
      </c>
    </row>
    <row r="125" spans="1:65" s="2" customFormat="1" ht="21.75" customHeight="1">
      <c r="A125" s="37"/>
      <c r="B125" s="38"/>
      <c r="C125" s="176" t="s">
        <v>281</v>
      </c>
      <c r="D125" s="176" t="s">
        <v>163</v>
      </c>
      <c r="E125" s="177" t="s">
        <v>732</v>
      </c>
      <c r="F125" s="178" t="s">
        <v>733</v>
      </c>
      <c r="G125" s="179" t="s">
        <v>166</v>
      </c>
      <c r="H125" s="180">
        <v>11.581</v>
      </c>
      <c r="I125" s="181"/>
      <c r="J125" s="182">
        <f>ROUND(I125*H125,2)</f>
        <v>0</v>
      </c>
      <c r="K125" s="178" t="s">
        <v>167</v>
      </c>
      <c r="L125" s="42"/>
      <c r="M125" s="183" t="s">
        <v>32</v>
      </c>
      <c r="N125" s="184"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168</v>
      </c>
      <c r="AT125" s="187" t="s">
        <v>163</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168</v>
      </c>
      <c r="BM125" s="187" t="s">
        <v>2224</v>
      </c>
    </row>
    <row r="126" spans="1:47" s="2" customFormat="1" ht="11.25">
      <c r="A126" s="37"/>
      <c r="B126" s="38"/>
      <c r="C126" s="39"/>
      <c r="D126" s="189" t="s">
        <v>170</v>
      </c>
      <c r="E126" s="39"/>
      <c r="F126" s="190" t="s">
        <v>735</v>
      </c>
      <c r="G126" s="39"/>
      <c r="H126" s="39"/>
      <c r="I126" s="191"/>
      <c r="J126" s="39"/>
      <c r="K126" s="39"/>
      <c r="L126" s="42"/>
      <c r="M126" s="192"/>
      <c r="N126" s="193"/>
      <c r="O126" s="67"/>
      <c r="P126" s="67"/>
      <c r="Q126" s="67"/>
      <c r="R126" s="67"/>
      <c r="S126" s="67"/>
      <c r="T126" s="68"/>
      <c r="U126" s="37"/>
      <c r="V126" s="37"/>
      <c r="W126" s="37"/>
      <c r="X126" s="37"/>
      <c r="Y126" s="37"/>
      <c r="Z126" s="37"/>
      <c r="AA126" s="37"/>
      <c r="AB126" s="37"/>
      <c r="AC126" s="37"/>
      <c r="AD126" s="37"/>
      <c r="AE126" s="37"/>
      <c r="AT126" s="19" t="s">
        <v>170</v>
      </c>
      <c r="AU126" s="19" t="s">
        <v>89</v>
      </c>
    </row>
    <row r="127" spans="1:65" s="2" customFormat="1" ht="24.2" customHeight="1">
      <c r="A127" s="37"/>
      <c r="B127" s="38"/>
      <c r="C127" s="176" t="s">
        <v>289</v>
      </c>
      <c r="D127" s="176" t="s">
        <v>163</v>
      </c>
      <c r="E127" s="177" t="s">
        <v>737</v>
      </c>
      <c r="F127" s="178" t="s">
        <v>738</v>
      </c>
      <c r="G127" s="179" t="s">
        <v>166</v>
      </c>
      <c r="H127" s="180">
        <v>81.067</v>
      </c>
      <c r="I127" s="181"/>
      <c r="J127" s="182">
        <f>ROUND(I127*H127,2)</f>
        <v>0</v>
      </c>
      <c r="K127" s="178" t="s">
        <v>167</v>
      </c>
      <c r="L127" s="42"/>
      <c r="M127" s="183" t="s">
        <v>32</v>
      </c>
      <c r="N127" s="184" t="s">
        <v>50</v>
      </c>
      <c r="O127" s="67"/>
      <c r="P127" s="185">
        <f>O127*H127</f>
        <v>0</v>
      </c>
      <c r="Q127" s="185">
        <v>0</v>
      </c>
      <c r="R127" s="185">
        <f>Q127*H127</f>
        <v>0</v>
      </c>
      <c r="S127" s="185">
        <v>0</v>
      </c>
      <c r="T127" s="186">
        <f>S127*H127</f>
        <v>0</v>
      </c>
      <c r="U127" s="37"/>
      <c r="V127" s="37"/>
      <c r="W127" s="37"/>
      <c r="X127" s="37"/>
      <c r="Y127" s="37"/>
      <c r="Z127" s="37"/>
      <c r="AA127" s="37"/>
      <c r="AB127" s="37"/>
      <c r="AC127" s="37"/>
      <c r="AD127" s="37"/>
      <c r="AE127" s="37"/>
      <c r="AR127" s="187" t="s">
        <v>168</v>
      </c>
      <c r="AT127" s="187" t="s">
        <v>163</v>
      </c>
      <c r="AU127" s="187" t="s">
        <v>89</v>
      </c>
      <c r="AY127" s="19" t="s">
        <v>160</v>
      </c>
      <c r="BE127" s="188">
        <f>IF(N127="základní",J127,0)</f>
        <v>0</v>
      </c>
      <c r="BF127" s="188">
        <f>IF(N127="snížená",J127,0)</f>
        <v>0</v>
      </c>
      <c r="BG127" s="188">
        <f>IF(N127="zákl. přenesená",J127,0)</f>
        <v>0</v>
      </c>
      <c r="BH127" s="188">
        <f>IF(N127="sníž. přenesená",J127,0)</f>
        <v>0</v>
      </c>
      <c r="BI127" s="188">
        <f>IF(N127="nulová",J127,0)</f>
        <v>0</v>
      </c>
      <c r="BJ127" s="19" t="s">
        <v>87</v>
      </c>
      <c r="BK127" s="188">
        <f>ROUND(I127*H127,2)</f>
        <v>0</v>
      </c>
      <c r="BL127" s="19" t="s">
        <v>168</v>
      </c>
      <c r="BM127" s="187" t="s">
        <v>2225</v>
      </c>
    </row>
    <row r="128" spans="1:47" s="2" customFormat="1" ht="11.25">
      <c r="A128" s="37"/>
      <c r="B128" s="38"/>
      <c r="C128" s="39"/>
      <c r="D128" s="189" t="s">
        <v>170</v>
      </c>
      <c r="E128" s="39"/>
      <c r="F128" s="190" t="s">
        <v>740</v>
      </c>
      <c r="G128" s="39"/>
      <c r="H128" s="39"/>
      <c r="I128" s="191"/>
      <c r="J128" s="39"/>
      <c r="K128" s="39"/>
      <c r="L128" s="42"/>
      <c r="M128" s="192"/>
      <c r="N128" s="193"/>
      <c r="O128" s="67"/>
      <c r="P128" s="67"/>
      <c r="Q128" s="67"/>
      <c r="R128" s="67"/>
      <c r="S128" s="67"/>
      <c r="T128" s="68"/>
      <c r="U128" s="37"/>
      <c r="V128" s="37"/>
      <c r="W128" s="37"/>
      <c r="X128" s="37"/>
      <c r="Y128" s="37"/>
      <c r="Z128" s="37"/>
      <c r="AA128" s="37"/>
      <c r="AB128" s="37"/>
      <c r="AC128" s="37"/>
      <c r="AD128" s="37"/>
      <c r="AE128" s="37"/>
      <c r="AT128" s="19" t="s">
        <v>170</v>
      </c>
      <c r="AU128" s="19" t="s">
        <v>89</v>
      </c>
    </row>
    <row r="129" spans="2:51" s="14" customFormat="1" ht="11.25">
      <c r="B129" s="205"/>
      <c r="C129" s="206"/>
      <c r="D129" s="196" t="s">
        <v>172</v>
      </c>
      <c r="E129" s="206"/>
      <c r="F129" s="208" t="s">
        <v>2226</v>
      </c>
      <c r="G129" s="206"/>
      <c r="H129" s="209">
        <v>81.067</v>
      </c>
      <c r="I129" s="210"/>
      <c r="J129" s="206"/>
      <c r="K129" s="206"/>
      <c r="L129" s="211"/>
      <c r="M129" s="212"/>
      <c r="N129" s="213"/>
      <c r="O129" s="213"/>
      <c r="P129" s="213"/>
      <c r="Q129" s="213"/>
      <c r="R129" s="213"/>
      <c r="S129" s="213"/>
      <c r="T129" s="214"/>
      <c r="AT129" s="215" t="s">
        <v>172</v>
      </c>
      <c r="AU129" s="215" t="s">
        <v>89</v>
      </c>
      <c r="AV129" s="14" t="s">
        <v>89</v>
      </c>
      <c r="AW129" s="14" t="s">
        <v>4</v>
      </c>
      <c r="AX129" s="14" t="s">
        <v>87</v>
      </c>
      <c r="AY129" s="215" t="s">
        <v>160</v>
      </c>
    </row>
    <row r="130" spans="1:65" s="2" customFormat="1" ht="33" customHeight="1">
      <c r="A130" s="37"/>
      <c r="B130" s="38"/>
      <c r="C130" s="176" t="s">
        <v>297</v>
      </c>
      <c r="D130" s="176" t="s">
        <v>163</v>
      </c>
      <c r="E130" s="177" t="s">
        <v>2227</v>
      </c>
      <c r="F130" s="178" t="s">
        <v>2228</v>
      </c>
      <c r="G130" s="179" t="s">
        <v>166</v>
      </c>
      <c r="H130" s="180">
        <v>2.373</v>
      </c>
      <c r="I130" s="181"/>
      <c r="J130" s="182">
        <f>ROUND(I130*H130,2)</f>
        <v>0</v>
      </c>
      <c r="K130" s="178" t="s">
        <v>167</v>
      </c>
      <c r="L130" s="42"/>
      <c r="M130" s="183" t="s">
        <v>32</v>
      </c>
      <c r="N130" s="184" t="s">
        <v>50</v>
      </c>
      <c r="O130" s="67"/>
      <c r="P130" s="185">
        <f>O130*H130</f>
        <v>0</v>
      </c>
      <c r="Q130" s="185">
        <v>0</v>
      </c>
      <c r="R130" s="185">
        <f>Q130*H130</f>
        <v>0</v>
      </c>
      <c r="S130" s="185">
        <v>0</v>
      </c>
      <c r="T130" s="186">
        <f>S130*H130</f>
        <v>0</v>
      </c>
      <c r="U130" s="37"/>
      <c r="V130" s="37"/>
      <c r="W130" s="37"/>
      <c r="X130" s="37"/>
      <c r="Y130" s="37"/>
      <c r="Z130" s="37"/>
      <c r="AA130" s="37"/>
      <c r="AB130" s="37"/>
      <c r="AC130" s="37"/>
      <c r="AD130" s="37"/>
      <c r="AE130" s="37"/>
      <c r="AR130" s="187" t="s">
        <v>168</v>
      </c>
      <c r="AT130" s="187" t="s">
        <v>163</v>
      </c>
      <c r="AU130" s="187" t="s">
        <v>89</v>
      </c>
      <c r="AY130" s="19" t="s">
        <v>160</v>
      </c>
      <c r="BE130" s="188">
        <f>IF(N130="základní",J130,0)</f>
        <v>0</v>
      </c>
      <c r="BF130" s="188">
        <f>IF(N130="snížená",J130,0)</f>
        <v>0</v>
      </c>
      <c r="BG130" s="188">
        <f>IF(N130="zákl. přenesená",J130,0)</f>
        <v>0</v>
      </c>
      <c r="BH130" s="188">
        <f>IF(N130="sníž. přenesená",J130,0)</f>
        <v>0</v>
      </c>
      <c r="BI130" s="188">
        <f>IF(N130="nulová",J130,0)</f>
        <v>0</v>
      </c>
      <c r="BJ130" s="19" t="s">
        <v>87</v>
      </c>
      <c r="BK130" s="188">
        <f>ROUND(I130*H130,2)</f>
        <v>0</v>
      </c>
      <c r="BL130" s="19" t="s">
        <v>168</v>
      </c>
      <c r="BM130" s="187" t="s">
        <v>2229</v>
      </c>
    </row>
    <row r="131" spans="1:47" s="2" customFormat="1" ht="11.25">
      <c r="A131" s="37"/>
      <c r="B131" s="38"/>
      <c r="C131" s="39"/>
      <c r="D131" s="189" t="s">
        <v>170</v>
      </c>
      <c r="E131" s="39"/>
      <c r="F131" s="190" t="s">
        <v>2230</v>
      </c>
      <c r="G131" s="39"/>
      <c r="H131" s="39"/>
      <c r="I131" s="191"/>
      <c r="J131" s="39"/>
      <c r="K131" s="39"/>
      <c r="L131" s="42"/>
      <c r="M131" s="192"/>
      <c r="N131" s="193"/>
      <c r="O131" s="67"/>
      <c r="P131" s="67"/>
      <c r="Q131" s="67"/>
      <c r="R131" s="67"/>
      <c r="S131" s="67"/>
      <c r="T131" s="68"/>
      <c r="U131" s="37"/>
      <c r="V131" s="37"/>
      <c r="W131" s="37"/>
      <c r="X131" s="37"/>
      <c r="Y131" s="37"/>
      <c r="Z131" s="37"/>
      <c r="AA131" s="37"/>
      <c r="AB131" s="37"/>
      <c r="AC131" s="37"/>
      <c r="AD131" s="37"/>
      <c r="AE131" s="37"/>
      <c r="AT131" s="19" t="s">
        <v>170</v>
      </c>
      <c r="AU131" s="19" t="s">
        <v>89</v>
      </c>
    </row>
    <row r="132" spans="2:63" s="12" customFormat="1" ht="22.9" customHeight="1">
      <c r="B132" s="160"/>
      <c r="C132" s="161"/>
      <c r="D132" s="162" t="s">
        <v>78</v>
      </c>
      <c r="E132" s="174" t="s">
        <v>754</v>
      </c>
      <c r="F132" s="174" t="s">
        <v>755</v>
      </c>
      <c r="G132" s="161"/>
      <c r="H132" s="161"/>
      <c r="I132" s="164"/>
      <c r="J132" s="175">
        <f>BK132</f>
        <v>0</v>
      </c>
      <c r="K132" s="161"/>
      <c r="L132" s="166"/>
      <c r="M132" s="167"/>
      <c r="N132" s="168"/>
      <c r="O132" s="168"/>
      <c r="P132" s="169">
        <f>SUM(P133:P134)</f>
        <v>0</v>
      </c>
      <c r="Q132" s="168"/>
      <c r="R132" s="169">
        <f>SUM(R133:R134)</f>
        <v>0</v>
      </c>
      <c r="S132" s="168"/>
      <c r="T132" s="170">
        <f>SUM(T133:T134)</f>
        <v>0</v>
      </c>
      <c r="AR132" s="171" t="s">
        <v>87</v>
      </c>
      <c r="AT132" s="172" t="s">
        <v>78</v>
      </c>
      <c r="AU132" s="172" t="s">
        <v>87</v>
      </c>
      <c r="AY132" s="171" t="s">
        <v>160</v>
      </c>
      <c r="BK132" s="173">
        <f>SUM(BK133:BK134)</f>
        <v>0</v>
      </c>
    </row>
    <row r="133" spans="1:65" s="2" customFormat="1" ht="33" customHeight="1">
      <c r="A133" s="37"/>
      <c r="B133" s="38"/>
      <c r="C133" s="176" t="s">
        <v>8</v>
      </c>
      <c r="D133" s="176" t="s">
        <v>163</v>
      </c>
      <c r="E133" s="177" t="s">
        <v>2231</v>
      </c>
      <c r="F133" s="178" t="s">
        <v>2232</v>
      </c>
      <c r="G133" s="179" t="s">
        <v>166</v>
      </c>
      <c r="H133" s="180">
        <v>3.216</v>
      </c>
      <c r="I133" s="181"/>
      <c r="J133" s="182">
        <f>ROUND(I133*H133,2)</f>
        <v>0</v>
      </c>
      <c r="K133" s="178" t="s">
        <v>167</v>
      </c>
      <c r="L133" s="42"/>
      <c r="M133" s="183" t="s">
        <v>32</v>
      </c>
      <c r="N133" s="184"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168</v>
      </c>
      <c r="AT133" s="187" t="s">
        <v>163</v>
      </c>
      <c r="AU133" s="187" t="s">
        <v>89</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168</v>
      </c>
      <c r="BM133" s="187" t="s">
        <v>2233</v>
      </c>
    </row>
    <row r="134" spans="1:47" s="2" customFormat="1" ht="11.25">
      <c r="A134" s="37"/>
      <c r="B134" s="38"/>
      <c r="C134" s="39"/>
      <c r="D134" s="189" t="s">
        <v>170</v>
      </c>
      <c r="E134" s="39"/>
      <c r="F134" s="190" t="s">
        <v>2234</v>
      </c>
      <c r="G134" s="39"/>
      <c r="H134" s="39"/>
      <c r="I134" s="191"/>
      <c r="J134" s="39"/>
      <c r="K134" s="39"/>
      <c r="L134" s="42"/>
      <c r="M134" s="192"/>
      <c r="N134" s="193"/>
      <c r="O134" s="67"/>
      <c r="P134" s="67"/>
      <c r="Q134" s="67"/>
      <c r="R134" s="67"/>
      <c r="S134" s="67"/>
      <c r="T134" s="68"/>
      <c r="U134" s="37"/>
      <c r="V134" s="37"/>
      <c r="W134" s="37"/>
      <c r="X134" s="37"/>
      <c r="Y134" s="37"/>
      <c r="Z134" s="37"/>
      <c r="AA134" s="37"/>
      <c r="AB134" s="37"/>
      <c r="AC134" s="37"/>
      <c r="AD134" s="37"/>
      <c r="AE134" s="37"/>
      <c r="AT134" s="19" t="s">
        <v>170</v>
      </c>
      <c r="AU134" s="19" t="s">
        <v>89</v>
      </c>
    </row>
    <row r="135" spans="2:63" s="12" customFormat="1" ht="25.9" customHeight="1">
      <c r="B135" s="160"/>
      <c r="C135" s="161"/>
      <c r="D135" s="162" t="s">
        <v>78</v>
      </c>
      <c r="E135" s="163" t="s">
        <v>761</v>
      </c>
      <c r="F135" s="163" t="s">
        <v>762</v>
      </c>
      <c r="G135" s="161"/>
      <c r="H135" s="161"/>
      <c r="I135" s="164"/>
      <c r="J135" s="165">
        <f>BK135</f>
        <v>0</v>
      </c>
      <c r="K135" s="161"/>
      <c r="L135" s="166"/>
      <c r="M135" s="167"/>
      <c r="N135" s="168"/>
      <c r="O135" s="168"/>
      <c r="P135" s="169">
        <f>P136+P151+P176+P211+P319</f>
        <v>0</v>
      </c>
      <c r="Q135" s="168"/>
      <c r="R135" s="169">
        <f>R136+R151+R176+R211+R319</f>
        <v>2.7825137727999993</v>
      </c>
      <c r="S135" s="168"/>
      <c r="T135" s="170">
        <f>T136+T151+T176+T211+T319</f>
        <v>0.80652</v>
      </c>
      <c r="AR135" s="171" t="s">
        <v>89</v>
      </c>
      <c r="AT135" s="172" t="s">
        <v>78</v>
      </c>
      <c r="AU135" s="172" t="s">
        <v>79</v>
      </c>
      <c r="AY135" s="171" t="s">
        <v>160</v>
      </c>
      <c r="BK135" s="173">
        <f>BK136+BK151+BK176+BK211+BK319</f>
        <v>0</v>
      </c>
    </row>
    <row r="136" spans="2:63" s="12" customFormat="1" ht="22.9" customHeight="1">
      <c r="B136" s="160"/>
      <c r="C136" s="161"/>
      <c r="D136" s="162" t="s">
        <v>78</v>
      </c>
      <c r="E136" s="174" t="s">
        <v>2235</v>
      </c>
      <c r="F136" s="174" t="s">
        <v>2236</v>
      </c>
      <c r="G136" s="161"/>
      <c r="H136" s="161"/>
      <c r="I136" s="164"/>
      <c r="J136" s="175">
        <f>BK136</f>
        <v>0</v>
      </c>
      <c r="K136" s="161"/>
      <c r="L136" s="166"/>
      <c r="M136" s="167"/>
      <c r="N136" s="168"/>
      <c r="O136" s="168"/>
      <c r="P136" s="169">
        <f>SUM(P137:P150)</f>
        <v>0</v>
      </c>
      <c r="Q136" s="168"/>
      <c r="R136" s="169">
        <f>SUM(R137:R150)</f>
        <v>0.34917</v>
      </c>
      <c r="S136" s="168"/>
      <c r="T136" s="170">
        <f>SUM(T137:T150)</f>
        <v>0</v>
      </c>
      <c r="AR136" s="171" t="s">
        <v>89</v>
      </c>
      <c r="AT136" s="172" t="s">
        <v>78</v>
      </c>
      <c r="AU136" s="172" t="s">
        <v>87</v>
      </c>
      <c r="AY136" s="171" t="s">
        <v>160</v>
      </c>
      <c r="BK136" s="173">
        <f>SUM(BK137:BK150)</f>
        <v>0</v>
      </c>
    </row>
    <row r="137" spans="1:65" s="2" customFormat="1" ht="37.9" customHeight="1">
      <c r="A137" s="37"/>
      <c r="B137" s="38"/>
      <c r="C137" s="176" t="s">
        <v>308</v>
      </c>
      <c r="D137" s="176" t="s">
        <v>163</v>
      </c>
      <c r="E137" s="177" t="s">
        <v>2237</v>
      </c>
      <c r="F137" s="178" t="s">
        <v>2238</v>
      </c>
      <c r="G137" s="179" t="s">
        <v>259</v>
      </c>
      <c r="H137" s="180">
        <v>539</v>
      </c>
      <c r="I137" s="181"/>
      <c r="J137" s="182">
        <f>ROUND(I137*H137,2)</f>
        <v>0</v>
      </c>
      <c r="K137" s="178" t="s">
        <v>167</v>
      </c>
      <c r="L137" s="42"/>
      <c r="M137" s="183" t="s">
        <v>32</v>
      </c>
      <c r="N137" s="184" t="s">
        <v>50</v>
      </c>
      <c r="O137" s="67"/>
      <c r="P137" s="185">
        <f>O137*H137</f>
        <v>0</v>
      </c>
      <c r="Q137" s="185">
        <v>0.00027</v>
      </c>
      <c r="R137" s="185">
        <f>Q137*H137</f>
        <v>0.14553</v>
      </c>
      <c r="S137" s="185">
        <v>0</v>
      </c>
      <c r="T137" s="186">
        <f>S137*H137</f>
        <v>0</v>
      </c>
      <c r="U137" s="37"/>
      <c r="V137" s="37"/>
      <c r="W137" s="37"/>
      <c r="X137" s="37"/>
      <c r="Y137" s="37"/>
      <c r="Z137" s="37"/>
      <c r="AA137" s="37"/>
      <c r="AB137" s="37"/>
      <c r="AC137" s="37"/>
      <c r="AD137" s="37"/>
      <c r="AE137" s="37"/>
      <c r="AR137" s="187" t="s">
        <v>308</v>
      </c>
      <c r="AT137" s="187" t="s">
        <v>163</v>
      </c>
      <c r="AU137" s="187" t="s">
        <v>89</v>
      </c>
      <c r="AY137" s="19" t="s">
        <v>160</v>
      </c>
      <c r="BE137" s="188">
        <f>IF(N137="základní",J137,0)</f>
        <v>0</v>
      </c>
      <c r="BF137" s="188">
        <f>IF(N137="snížená",J137,0)</f>
        <v>0</v>
      </c>
      <c r="BG137" s="188">
        <f>IF(N137="zákl. přenesená",J137,0)</f>
        <v>0</v>
      </c>
      <c r="BH137" s="188">
        <f>IF(N137="sníž. přenesená",J137,0)</f>
        <v>0</v>
      </c>
      <c r="BI137" s="188">
        <f>IF(N137="nulová",J137,0)</f>
        <v>0</v>
      </c>
      <c r="BJ137" s="19" t="s">
        <v>87</v>
      </c>
      <c r="BK137" s="188">
        <f>ROUND(I137*H137,2)</f>
        <v>0</v>
      </c>
      <c r="BL137" s="19" t="s">
        <v>308</v>
      </c>
      <c r="BM137" s="187" t="s">
        <v>2239</v>
      </c>
    </row>
    <row r="138" spans="1:47" s="2" customFormat="1" ht="11.25">
      <c r="A138" s="37"/>
      <c r="B138" s="38"/>
      <c r="C138" s="39"/>
      <c r="D138" s="189" t="s">
        <v>170</v>
      </c>
      <c r="E138" s="39"/>
      <c r="F138" s="190" t="s">
        <v>2240</v>
      </c>
      <c r="G138" s="39"/>
      <c r="H138" s="39"/>
      <c r="I138" s="191"/>
      <c r="J138" s="39"/>
      <c r="K138" s="39"/>
      <c r="L138" s="42"/>
      <c r="M138" s="192"/>
      <c r="N138" s="193"/>
      <c r="O138" s="67"/>
      <c r="P138" s="67"/>
      <c r="Q138" s="67"/>
      <c r="R138" s="67"/>
      <c r="S138" s="67"/>
      <c r="T138" s="68"/>
      <c r="U138" s="37"/>
      <c r="V138" s="37"/>
      <c r="W138" s="37"/>
      <c r="X138" s="37"/>
      <c r="Y138" s="37"/>
      <c r="Z138" s="37"/>
      <c r="AA138" s="37"/>
      <c r="AB138" s="37"/>
      <c r="AC138" s="37"/>
      <c r="AD138" s="37"/>
      <c r="AE138" s="37"/>
      <c r="AT138" s="19" t="s">
        <v>170</v>
      </c>
      <c r="AU138" s="19" t="s">
        <v>89</v>
      </c>
    </row>
    <row r="139" spans="2:51" s="14" customFormat="1" ht="11.25">
      <c r="B139" s="205"/>
      <c r="C139" s="206"/>
      <c r="D139" s="196" t="s">
        <v>172</v>
      </c>
      <c r="E139" s="207" t="s">
        <v>32</v>
      </c>
      <c r="F139" s="208" t="s">
        <v>2241</v>
      </c>
      <c r="G139" s="206"/>
      <c r="H139" s="209">
        <v>539</v>
      </c>
      <c r="I139" s="210"/>
      <c r="J139" s="206"/>
      <c r="K139" s="206"/>
      <c r="L139" s="211"/>
      <c r="M139" s="212"/>
      <c r="N139" s="213"/>
      <c r="O139" s="213"/>
      <c r="P139" s="213"/>
      <c r="Q139" s="213"/>
      <c r="R139" s="213"/>
      <c r="S139" s="213"/>
      <c r="T139" s="214"/>
      <c r="AT139" s="215" t="s">
        <v>172</v>
      </c>
      <c r="AU139" s="215" t="s">
        <v>89</v>
      </c>
      <c r="AV139" s="14" t="s">
        <v>89</v>
      </c>
      <c r="AW139" s="14" t="s">
        <v>40</v>
      </c>
      <c r="AX139" s="14" t="s">
        <v>87</v>
      </c>
      <c r="AY139" s="215" t="s">
        <v>160</v>
      </c>
    </row>
    <row r="140" spans="1:65" s="2" customFormat="1" ht="16.5" customHeight="1">
      <c r="A140" s="37"/>
      <c r="B140" s="38"/>
      <c r="C140" s="227" t="s">
        <v>317</v>
      </c>
      <c r="D140" s="227" t="s">
        <v>178</v>
      </c>
      <c r="E140" s="228" t="s">
        <v>2242</v>
      </c>
      <c r="F140" s="229" t="s">
        <v>2243</v>
      </c>
      <c r="G140" s="230" t="s">
        <v>259</v>
      </c>
      <c r="H140" s="231">
        <v>110</v>
      </c>
      <c r="I140" s="232"/>
      <c r="J140" s="233">
        <f aca="true" t="shared" si="0" ref="J140:J147">ROUND(I140*H140,2)</f>
        <v>0</v>
      </c>
      <c r="K140" s="229" t="s">
        <v>167</v>
      </c>
      <c r="L140" s="234"/>
      <c r="M140" s="235" t="s">
        <v>32</v>
      </c>
      <c r="N140" s="236" t="s">
        <v>50</v>
      </c>
      <c r="O140" s="67"/>
      <c r="P140" s="185">
        <f aca="true" t="shared" si="1" ref="P140:P147">O140*H140</f>
        <v>0</v>
      </c>
      <c r="Q140" s="185">
        <v>0.00025</v>
      </c>
      <c r="R140" s="185">
        <f aca="true" t="shared" si="2" ref="R140:R147">Q140*H140</f>
        <v>0.0275</v>
      </c>
      <c r="S140" s="185">
        <v>0</v>
      </c>
      <c r="T140" s="186">
        <f aca="true" t="shared" si="3" ref="T140:T147">S140*H140</f>
        <v>0</v>
      </c>
      <c r="U140" s="37"/>
      <c r="V140" s="37"/>
      <c r="W140" s="37"/>
      <c r="X140" s="37"/>
      <c r="Y140" s="37"/>
      <c r="Z140" s="37"/>
      <c r="AA140" s="37"/>
      <c r="AB140" s="37"/>
      <c r="AC140" s="37"/>
      <c r="AD140" s="37"/>
      <c r="AE140" s="37"/>
      <c r="AR140" s="187" t="s">
        <v>467</v>
      </c>
      <c r="AT140" s="187" t="s">
        <v>178</v>
      </c>
      <c r="AU140" s="187" t="s">
        <v>89</v>
      </c>
      <c r="AY140" s="19" t="s">
        <v>160</v>
      </c>
      <c r="BE140" s="188">
        <f aca="true" t="shared" si="4" ref="BE140:BE147">IF(N140="základní",J140,0)</f>
        <v>0</v>
      </c>
      <c r="BF140" s="188">
        <f aca="true" t="shared" si="5" ref="BF140:BF147">IF(N140="snížená",J140,0)</f>
        <v>0</v>
      </c>
      <c r="BG140" s="188">
        <f aca="true" t="shared" si="6" ref="BG140:BG147">IF(N140="zákl. přenesená",J140,0)</f>
        <v>0</v>
      </c>
      <c r="BH140" s="188">
        <f aca="true" t="shared" si="7" ref="BH140:BH147">IF(N140="sníž. přenesená",J140,0)</f>
        <v>0</v>
      </c>
      <c r="BI140" s="188">
        <f aca="true" t="shared" si="8" ref="BI140:BI147">IF(N140="nulová",J140,0)</f>
        <v>0</v>
      </c>
      <c r="BJ140" s="19" t="s">
        <v>87</v>
      </c>
      <c r="BK140" s="188">
        <f aca="true" t="shared" si="9" ref="BK140:BK147">ROUND(I140*H140,2)</f>
        <v>0</v>
      </c>
      <c r="BL140" s="19" t="s">
        <v>308</v>
      </c>
      <c r="BM140" s="187" t="s">
        <v>2244</v>
      </c>
    </row>
    <row r="141" spans="1:65" s="2" customFormat="1" ht="16.5" customHeight="1">
      <c r="A141" s="37"/>
      <c r="B141" s="38"/>
      <c r="C141" s="227" t="s">
        <v>323</v>
      </c>
      <c r="D141" s="227" t="s">
        <v>178</v>
      </c>
      <c r="E141" s="228" t="s">
        <v>2245</v>
      </c>
      <c r="F141" s="229" t="s">
        <v>2246</v>
      </c>
      <c r="G141" s="230" t="s">
        <v>259</v>
      </c>
      <c r="H141" s="231">
        <v>35</v>
      </c>
      <c r="I141" s="232"/>
      <c r="J141" s="233">
        <f t="shared" si="0"/>
        <v>0</v>
      </c>
      <c r="K141" s="229" t="s">
        <v>167</v>
      </c>
      <c r="L141" s="234"/>
      <c r="M141" s="235" t="s">
        <v>32</v>
      </c>
      <c r="N141" s="236" t="s">
        <v>50</v>
      </c>
      <c r="O141" s="67"/>
      <c r="P141" s="185">
        <f t="shared" si="1"/>
        <v>0</v>
      </c>
      <c r="Q141" s="185">
        <v>0.00029</v>
      </c>
      <c r="R141" s="185">
        <f t="shared" si="2"/>
        <v>0.01015</v>
      </c>
      <c r="S141" s="185">
        <v>0</v>
      </c>
      <c r="T141" s="186">
        <f t="shared" si="3"/>
        <v>0</v>
      </c>
      <c r="U141" s="37"/>
      <c r="V141" s="37"/>
      <c r="W141" s="37"/>
      <c r="X141" s="37"/>
      <c r="Y141" s="37"/>
      <c r="Z141" s="37"/>
      <c r="AA141" s="37"/>
      <c r="AB141" s="37"/>
      <c r="AC141" s="37"/>
      <c r="AD141" s="37"/>
      <c r="AE141" s="37"/>
      <c r="AR141" s="187" t="s">
        <v>467</v>
      </c>
      <c r="AT141" s="187" t="s">
        <v>178</v>
      </c>
      <c r="AU141" s="187" t="s">
        <v>89</v>
      </c>
      <c r="AY141" s="19" t="s">
        <v>160</v>
      </c>
      <c r="BE141" s="188">
        <f t="shared" si="4"/>
        <v>0</v>
      </c>
      <c r="BF141" s="188">
        <f t="shared" si="5"/>
        <v>0</v>
      </c>
      <c r="BG141" s="188">
        <f t="shared" si="6"/>
        <v>0</v>
      </c>
      <c r="BH141" s="188">
        <f t="shared" si="7"/>
        <v>0</v>
      </c>
      <c r="BI141" s="188">
        <f t="shared" si="8"/>
        <v>0</v>
      </c>
      <c r="BJ141" s="19" t="s">
        <v>87</v>
      </c>
      <c r="BK141" s="188">
        <f t="shared" si="9"/>
        <v>0</v>
      </c>
      <c r="BL141" s="19" t="s">
        <v>308</v>
      </c>
      <c r="BM141" s="187" t="s">
        <v>2247</v>
      </c>
    </row>
    <row r="142" spans="1:65" s="2" customFormat="1" ht="16.5" customHeight="1">
      <c r="A142" s="37"/>
      <c r="B142" s="38"/>
      <c r="C142" s="227" t="s">
        <v>332</v>
      </c>
      <c r="D142" s="227" t="s">
        <v>178</v>
      </c>
      <c r="E142" s="228" t="s">
        <v>2248</v>
      </c>
      <c r="F142" s="229" t="s">
        <v>2249</v>
      </c>
      <c r="G142" s="230" t="s">
        <v>259</v>
      </c>
      <c r="H142" s="231">
        <v>52</v>
      </c>
      <c r="I142" s="232"/>
      <c r="J142" s="233">
        <f t="shared" si="0"/>
        <v>0</v>
      </c>
      <c r="K142" s="229" t="s">
        <v>167</v>
      </c>
      <c r="L142" s="234"/>
      <c r="M142" s="235" t="s">
        <v>32</v>
      </c>
      <c r="N142" s="236" t="s">
        <v>50</v>
      </c>
      <c r="O142" s="67"/>
      <c r="P142" s="185">
        <f t="shared" si="1"/>
        <v>0</v>
      </c>
      <c r="Q142" s="185">
        <v>0.00032</v>
      </c>
      <c r="R142" s="185">
        <f t="shared" si="2"/>
        <v>0.016640000000000002</v>
      </c>
      <c r="S142" s="185">
        <v>0</v>
      </c>
      <c r="T142" s="186">
        <f t="shared" si="3"/>
        <v>0</v>
      </c>
      <c r="U142" s="37"/>
      <c r="V142" s="37"/>
      <c r="W142" s="37"/>
      <c r="X142" s="37"/>
      <c r="Y142" s="37"/>
      <c r="Z142" s="37"/>
      <c r="AA142" s="37"/>
      <c r="AB142" s="37"/>
      <c r="AC142" s="37"/>
      <c r="AD142" s="37"/>
      <c r="AE142" s="37"/>
      <c r="AR142" s="187" t="s">
        <v>467</v>
      </c>
      <c r="AT142" s="187" t="s">
        <v>178</v>
      </c>
      <c r="AU142" s="187" t="s">
        <v>89</v>
      </c>
      <c r="AY142" s="19" t="s">
        <v>160</v>
      </c>
      <c r="BE142" s="188">
        <f t="shared" si="4"/>
        <v>0</v>
      </c>
      <c r="BF142" s="188">
        <f t="shared" si="5"/>
        <v>0</v>
      </c>
      <c r="BG142" s="188">
        <f t="shared" si="6"/>
        <v>0</v>
      </c>
      <c r="BH142" s="188">
        <f t="shared" si="7"/>
        <v>0</v>
      </c>
      <c r="BI142" s="188">
        <f t="shared" si="8"/>
        <v>0</v>
      </c>
      <c r="BJ142" s="19" t="s">
        <v>87</v>
      </c>
      <c r="BK142" s="188">
        <f t="shared" si="9"/>
        <v>0</v>
      </c>
      <c r="BL142" s="19" t="s">
        <v>308</v>
      </c>
      <c r="BM142" s="187" t="s">
        <v>2250</v>
      </c>
    </row>
    <row r="143" spans="1:65" s="2" customFormat="1" ht="16.5" customHeight="1">
      <c r="A143" s="37"/>
      <c r="B143" s="38"/>
      <c r="C143" s="227" t="s">
        <v>382</v>
      </c>
      <c r="D143" s="227" t="s">
        <v>178</v>
      </c>
      <c r="E143" s="228" t="s">
        <v>2251</v>
      </c>
      <c r="F143" s="229" t="s">
        <v>2252</v>
      </c>
      <c r="G143" s="230" t="s">
        <v>259</v>
      </c>
      <c r="H143" s="231">
        <v>52</v>
      </c>
      <c r="I143" s="232"/>
      <c r="J143" s="233">
        <f t="shared" si="0"/>
        <v>0</v>
      </c>
      <c r="K143" s="229" t="s">
        <v>167</v>
      </c>
      <c r="L143" s="234"/>
      <c r="M143" s="235" t="s">
        <v>32</v>
      </c>
      <c r="N143" s="236" t="s">
        <v>50</v>
      </c>
      <c r="O143" s="67"/>
      <c r="P143" s="185">
        <f t="shared" si="1"/>
        <v>0</v>
      </c>
      <c r="Q143" s="185">
        <v>0.00065</v>
      </c>
      <c r="R143" s="185">
        <f t="shared" si="2"/>
        <v>0.0338</v>
      </c>
      <c r="S143" s="185">
        <v>0</v>
      </c>
      <c r="T143" s="186">
        <f t="shared" si="3"/>
        <v>0</v>
      </c>
      <c r="U143" s="37"/>
      <c r="V143" s="37"/>
      <c r="W143" s="37"/>
      <c r="X143" s="37"/>
      <c r="Y143" s="37"/>
      <c r="Z143" s="37"/>
      <c r="AA143" s="37"/>
      <c r="AB143" s="37"/>
      <c r="AC143" s="37"/>
      <c r="AD143" s="37"/>
      <c r="AE143" s="37"/>
      <c r="AR143" s="187" t="s">
        <v>467</v>
      </c>
      <c r="AT143" s="187" t="s">
        <v>178</v>
      </c>
      <c r="AU143" s="187" t="s">
        <v>89</v>
      </c>
      <c r="AY143" s="19" t="s">
        <v>160</v>
      </c>
      <c r="BE143" s="188">
        <f t="shared" si="4"/>
        <v>0</v>
      </c>
      <c r="BF143" s="188">
        <f t="shared" si="5"/>
        <v>0</v>
      </c>
      <c r="BG143" s="188">
        <f t="shared" si="6"/>
        <v>0</v>
      </c>
      <c r="BH143" s="188">
        <f t="shared" si="7"/>
        <v>0</v>
      </c>
      <c r="BI143" s="188">
        <f t="shared" si="8"/>
        <v>0</v>
      </c>
      <c r="BJ143" s="19" t="s">
        <v>87</v>
      </c>
      <c r="BK143" s="188">
        <f t="shared" si="9"/>
        <v>0</v>
      </c>
      <c r="BL143" s="19" t="s">
        <v>308</v>
      </c>
      <c r="BM143" s="187" t="s">
        <v>2253</v>
      </c>
    </row>
    <row r="144" spans="1:65" s="2" customFormat="1" ht="16.5" customHeight="1">
      <c r="A144" s="37"/>
      <c r="B144" s="38"/>
      <c r="C144" s="227" t="s">
        <v>7</v>
      </c>
      <c r="D144" s="227" t="s">
        <v>178</v>
      </c>
      <c r="E144" s="228" t="s">
        <v>2254</v>
      </c>
      <c r="F144" s="229" t="s">
        <v>2255</v>
      </c>
      <c r="G144" s="230" t="s">
        <v>259</v>
      </c>
      <c r="H144" s="231">
        <v>25</v>
      </c>
      <c r="I144" s="232"/>
      <c r="J144" s="233">
        <f t="shared" si="0"/>
        <v>0</v>
      </c>
      <c r="K144" s="229" t="s">
        <v>167</v>
      </c>
      <c r="L144" s="234"/>
      <c r="M144" s="235" t="s">
        <v>32</v>
      </c>
      <c r="N144" s="236" t="s">
        <v>50</v>
      </c>
      <c r="O144" s="67"/>
      <c r="P144" s="185">
        <f t="shared" si="1"/>
        <v>0</v>
      </c>
      <c r="Q144" s="185">
        <v>0.00029</v>
      </c>
      <c r="R144" s="185">
        <f t="shared" si="2"/>
        <v>0.00725</v>
      </c>
      <c r="S144" s="185">
        <v>0</v>
      </c>
      <c r="T144" s="186">
        <f t="shared" si="3"/>
        <v>0</v>
      </c>
      <c r="U144" s="37"/>
      <c r="V144" s="37"/>
      <c r="W144" s="37"/>
      <c r="X144" s="37"/>
      <c r="Y144" s="37"/>
      <c r="Z144" s="37"/>
      <c r="AA144" s="37"/>
      <c r="AB144" s="37"/>
      <c r="AC144" s="37"/>
      <c r="AD144" s="37"/>
      <c r="AE144" s="37"/>
      <c r="AR144" s="187" t="s">
        <v>467</v>
      </c>
      <c r="AT144" s="187" t="s">
        <v>178</v>
      </c>
      <c r="AU144" s="187" t="s">
        <v>89</v>
      </c>
      <c r="AY144" s="19" t="s">
        <v>160</v>
      </c>
      <c r="BE144" s="188">
        <f t="shared" si="4"/>
        <v>0</v>
      </c>
      <c r="BF144" s="188">
        <f t="shared" si="5"/>
        <v>0</v>
      </c>
      <c r="BG144" s="188">
        <f t="shared" si="6"/>
        <v>0</v>
      </c>
      <c r="BH144" s="188">
        <f t="shared" si="7"/>
        <v>0</v>
      </c>
      <c r="BI144" s="188">
        <f t="shared" si="8"/>
        <v>0</v>
      </c>
      <c r="BJ144" s="19" t="s">
        <v>87</v>
      </c>
      <c r="BK144" s="188">
        <f t="shared" si="9"/>
        <v>0</v>
      </c>
      <c r="BL144" s="19" t="s">
        <v>308</v>
      </c>
      <c r="BM144" s="187" t="s">
        <v>2256</v>
      </c>
    </row>
    <row r="145" spans="1:65" s="2" customFormat="1" ht="16.5" customHeight="1">
      <c r="A145" s="37"/>
      <c r="B145" s="38"/>
      <c r="C145" s="227" t="s">
        <v>391</v>
      </c>
      <c r="D145" s="227" t="s">
        <v>178</v>
      </c>
      <c r="E145" s="228" t="s">
        <v>2257</v>
      </c>
      <c r="F145" s="229" t="s">
        <v>2258</v>
      </c>
      <c r="G145" s="230" t="s">
        <v>259</v>
      </c>
      <c r="H145" s="231">
        <v>145</v>
      </c>
      <c r="I145" s="232"/>
      <c r="J145" s="233">
        <f t="shared" si="0"/>
        <v>0</v>
      </c>
      <c r="K145" s="229" t="s">
        <v>167</v>
      </c>
      <c r="L145" s="234"/>
      <c r="M145" s="235" t="s">
        <v>32</v>
      </c>
      <c r="N145" s="236" t="s">
        <v>50</v>
      </c>
      <c r="O145" s="67"/>
      <c r="P145" s="185">
        <f t="shared" si="1"/>
        <v>0</v>
      </c>
      <c r="Q145" s="185">
        <v>0.00054</v>
      </c>
      <c r="R145" s="185">
        <f t="shared" si="2"/>
        <v>0.0783</v>
      </c>
      <c r="S145" s="185">
        <v>0</v>
      </c>
      <c r="T145" s="186">
        <f t="shared" si="3"/>
        <v>0</v>
      </c>
      <c r="U145" s="37"/>
      <c r="V145" s="37"/>
      <c r="W145" s="37"/>
      <c r="X145" s="37"/>
      <c r="Y145" s="37"/>
      <c r="Z145" s="37"/>
      <c r="AA145" s="37"/>
      <c r="AB145" s="37"/>
      <c r="AC145" s="37"/>
      <c r="AD145" s="37"/>
      <c r="AE145" s="37"/>
      <c r="AR145" s="187" t="s">
        <v>467</v>
      </c>
      <c r="AT145" s="187" t="s">
        <v>178</v>
      </c>
      <c r="AU145" s="187" t="s">
        <v>89</v>
      </c>
      <c r="AY145" s="19" t="s">
        <v>160</v>
      </c>
      <c r="BE145" s="188">
        <f t="shared" si="4"/>
        <v>0</v>
      </c>
      <c r="BF145" s="188">
        <f t="shared" si="5"/>
        <v>0</v>
      </c>
      <c r="BG145" s="188">
        <f t="shared" si="6"/>
        <v>0</v>
      </c>
      <c r="BH145" s="188">
        <f t="shared" si="7"/>
        <v>0</v>
      </c>
      <c r="BI145" s="188">
        <f t="shared" si="8"/>
        <v>0</v>
      </c>
      <c r="BJ145" s="19" t="s">
        <v>87</v>
      </c>
      <c r="BK145" s="188">
        <f t="shared" si="9"/>
        <v>0</v>
      </c>
      <c r="BL145" s="19" t="s">
        <v>308</v>
      </c>
      <c r="BM145" s="187" t="s">
        <v>2259</v>
      </c>
    </row>
    <row r="146" spans="1:65" s="2" customFormat="1" ht="16.5" customHeight="1">
      <c r="A146" s="37"/>
      <c r="B146" s="38"/>
      <c r="C146" s="227" t="s">
        <v>401</v>
      </c>
      <c r="D146" s="227" t="s">
        <v>178</v>
      </c>
      <c r="E146" s="228" t="s">
        <v>2260</v>
      </c>
      <c r="F146" s="229" t="s">
        <v>2261</v>
      </c>
      <c r="G146" s="230" t="s">
        <v>259</v>
      </c>
      <c r="H146" s="231">
        <v>120</v>
      </c>
      <c r="I146" s="232"/>
      <c r="J146" s="233">
        <f t="shared" si="0"/>
        <v>0</v>
      </c>
      <c r="K146" s="229" t="s">
        <v>167</v>
      </c>
      <c r="L146" s="234"/>
      <c r="M146" s="235" t="s">
        <v>32</v>
      </c>
      <c r="N146" s="236" t="s">
        <v>50</v>
      </c>
      <c r="O146" s="67"/>
      <c r="P146" s="185">
        <f t="shared" si="1"/>
        <v>0</v>
      </c>
      <c r="Q146" s="185">
        <v>0.00025</v>
      </c>
      <c r="R146" s="185">
        <f t="shared" si="2"/>
        <v>0.03</v>
      </c>
      <c r="S146" s="185">
        <v>0</v>
      </c>
      <c r="T146" s="186">
        <f t="shared" si="3"/>
        <v>0</v>
      </c>
      <c r="U146" s="37"/>
      <c r="V146" s="37"/>
      <c r="W146" s="37"/>
      <c r="X146" s="37"/>
      <c r="Y146" s="37"/>
      <c r="Z146" s="37"/>
      <c r="AA146" s="37"/>
      <c r="AB146" s="37"/>
      <c r="AC146" s="37"/>
      <c r="AD146" s="37"/>
      <c r="AE146" s="37"/>
      <c r="AR146" s="187" t="s">
        <v>467</v>
      </c>
      <c r="AT146" s="187" t="s">
        <v>178</v>
      </c>
      <c r="AU146" s="187" t="s">
        <v>89</v>
      </c>
      <c r="AY146" s="19" t="s">
        <v>160</v>
      </c>
      <c r="BE146" s="188">
        <f t="shared" si="4"/>
        <v>0</v>
      </c>
      <c r="BF146" s="188">
        <f t="shared" si="5"/>
        <v>0</v>
      </c>
      <c r="BG146" s="188">
        <f t="shared" si="6"/>
        <v>0</v>
      </c>
      <c r="BH146" s="188">
        <f t="shared" si="7"/>
        <v>0</v>
      </c>
      <c r="BI146" s="188">
        <f t="shared" si="8"/>
        <v>0</v>
      </c>
      <c r="BJ146" s="19" t="s">
        <v>87</v>
      </c>
      <c r="BK146" s="188">
        <f t="shared" si="9"/>
        <v>0</v>
      </c>
      <c r="BL146" s="19" t="s">
        <v>308</v>
      </c>
      <c r="BM146" s="187" t="s">
        <v>2262</v>
      </c>
    </row>
    <row r="147" spans="1:65" s="2" customFormat="1" ht="24.2" customHeight="1">
      <c r="A147" s="37"/>
      <c r="B147" s="38"/>
      <c r="C147" s="176" t="s">
        <v>410</v>
      </c>
      <c r="D147" s="176" t="s">
        <v>163</v>
      </c>
      <c r="E147" s="177" t="s">
        <v>2263</v>
      </c>
      <c r="F147" s="178" t="s">
        <v>2264</v>
      </c>
      <c r="G147" s="179" t="s">
        <v>166</v>
      </c>
      <c r="H147" s="180">
        <v>0.349</v>
      </c>
      <c r="I147" s="181"/>
      <c r="J147" s="182">
        <f t="shared" si="0"/>
        <v>0</v>
      </c>
      <c r="K147" s="178" t="s">
        <v>167</v>
      </c>
      <c r="L147" s="42"/>
      <c r="M147" s="183" t="s">
        <v>32</v>
      </c>
      <c r="N147" s="184" t="s">
        <v>50</v>
      </c>
      <c r="O147" s="67"/>
      <c r="P147" s="185">
        <f t="shared" si="1"/>
        <v>0</v>
      </c>
      <c r="Q147" s="185">
        <v>0</v>
      </c>
      <c r="R147" s="185">
        <f t="shared" si="2"/>
        <v>0</v>
      </c>
      <c r="S147" s="185">
        <v>0</v>
      </c>
      <c r="T147" s="186">
        <f t="shared" si="3"/>
        <v>0</v>
      </c>
      <c r="U147" s="37"/>
      <c r="V147" s="37"/>
      <c r="W147" s="37"/>
      <c r="X147" s="37"/>
      <c r="Y147" s="37"/>
      <c r="Z147" s="37"/>
      <c r="AA147" s="37"/>
      <c r="AB147" s="37"/>
      <c r="AC147" s="37"/>
      <c r="AD147" s="37"/>
      <c r="AE147" s="37"/>
      <c r="AR147" s="187" t="s">
        <v>308</v>
      </c>
      <c r="AT147" s="187" t="s">
        <v>163</v>
      </c>
      <c r="AU147" s="187" t="s">
        <v>89</v>
      </c>
      <c r="AY147" s="19" t="s">
        <v>160</v>
      </c>
      <c r="BE147" s="188">
        <f t="shared" si="4"/>
        <v>0</v>
      </c>
      <c r="BF147" s="188">
        <f t="shared" si="5"/>
        <v>0</v>
      </c>
      <c r="BG147" s="188">
        <f t="shared" si="6"/>
        <v>0</v>
      </c>
      <c r="BH147" s="188">
        <f t="shared" si="7"/>
        <v>0</v>
      </c>
      <c r="BI147" s="188">
        <f t="shared" si="8"/>
        <v>0</v>
      </c>
      <c r="BJ147" s="19" t="s">
        <v>87</v>
      </c>
      <c r="BK147" s="188">
        <f t="shared" si="9"/>
        <v>0</v>
      </c>
      <c r="BL147" s="19" t="s">
        <v>308</v>
      </c>
      <c r="BM147" s="187" t="s">
        <v>2265</v>
      </c>
    </row>
    <row r="148" spans="1:47" s="2" customFormat="1" ht="11.25">
      <c r="A148" s="37"/>
      <c r="B148" s="38"/>
      <c r="C148" s="39"/>
      <c r="D148" s="189" t="s">
        <v>170</v>
      </c>
      <c r="E148" s="39"/>
      <c r="F148" s="190" t="s">
        <v>2266</v>
      </c>
      <c r="G148" s="39"/>
      <c r="H148" s="39"/>
      <c r="I148" s="191"/>
      <c r="J148" s="39"/>
      <c r="K148" s="39"/>
      <c r="L148" s="42"/>
      <c r="M148" s="192"/>
      <c r="N148" s="193"/>
      <c r="O148" s="67"/>
      <c r="P148" s="67"/>
      <c r="Q148" s="67"/>
      <c r="R148" s="67"/>
      <c r="S148" s="67"/>
      <c r="T148" s="68"/>
      <c r="U148" s="37"/>
      <c r="V148" s="37"/>
      <c r="W148" s="37"/>
      <c r="X148" s="37"/>
      <c r="Y148" s="37"/>
      <c r="Z148" s="37"/>
      <c r="AA148" s="37"/>
      <c r="AB148" s="37"/>
      <c r="AC148" s="37"/>
      <c r="AD148" s="37"/>
      <c r="AE148" s="37"/>
      <c r="AT148" s="19" t="s">
        <v>170</v>
      </c>
      <c r="AU148" s="19" t="s">
        <v>89</v>
      </c>
    </row>
    <row r="149" spans="1:65" s="2" customFormat="1" ht="24.2" customHeight="1">
      <c r="A149" s="37"/>
      <c r="B149" s="38"/>
      <c r="C149" s="176" t="s">
        <v>415</v>
      </c>
      <c r="D149" s="176" t="s">
        <v>163</v>
      </c>
      <c r="E149" s="177" t="s">
        <v>2267</v>
      </c>
      <c r="F149" s="178" t="s">
        <v>2268</v>
      </c>
      <c r="G149" s="179" t="s">
        <v>166</v>
      </c>
      <c r="H149" s="180">
        <v>0.349</v>
      </c>
      <c r="I149" s="181"/>
      <c r="J149" s="182">
        <f>ROUND(I149*H149,2)</f>
        <v>0</v>
      </c>
      <c r="K149" s="178" t="s">
        <v>167</v>
      </c>
      <c r="L149" s="42"/>
      <c r="M149" s="183" t="s">
        <v>32</v>
      </c>
      <c r="N149" s="184" t="s">
        <v>50</v>
      </c>
      <c r="O149" s="67"/>
      <c r="P149" s="185">
        <f>O149*H149</f>
        <v>0</v>
      </c>
      <c r="Q149" s="185">
        <v>0</v>
      </c>
      <c r="R149" s="185">
        <f>Q149*H149</f>
        <v>0</v>
      </c>
      <c r="S149" s="185">
        <v>0</v>
      </c>
      <c r="T149" s="186">
        <f>S149*H149</f>
        <v>0</v>
      </c>
      <c r="U149" s="37"/>
      <c r="V149" s="37"/>
      <c r="W149" s="37"/>
      <c r="X149" s="37"/>
      <c r="Y149" s="37"/>
      <c r="Z149" s="37"/>
      <c r="AA149" s="37"/>
      <c r="AB149" s="37"/>
      <c r="AC149" s="37"/>
      <c r="AD149" s="37"/>
      <c r="AE149" s="37"/>
      <c r="AR149" s="187" t="s">
        <v>308</v>
      </c>
      <c r="AT149" s="187" t="s">
        <v>163</v>
      </c>
      <c r="AU149" s="187" t="s">
        <v>89</v>
      </c>
      <c r="AY149" s="19" t="s">
        <v>160</v>
      </c>
      <c r="BE149" s="188">
        <f>IF(N149="základní",J149,0)</f>
        <v>0</v>
      </c>
      <c r="BF149" s="188">
        <f>IF(N149="snížená",J149,0)</f>
        <v>0</v>
      </c>
      <c r="BG149" s="188">
        <f>IF(N149="zákl. přenesená",J149,0)</f>
        <v>0</v>
      </c>
      <c r="BH149" s="188">
        <f>IF(N149="sníž. přenesená",J149,0)</f>
        <v>0</v>
      </c>
      <c r="BI149" s="188">
        <f>IF(N149="nulová",J149,0)</f>
        <v>0</v>
      </c>
      <c r="BJ149" s="19" t="s">
        <v>87</v>
      </c>
      <c r="BK149" s="188">
        <f>ROUND(I149*H149,2)</f>
        <v>0</v>
      </c>
      <c r="BL149" s="19" t="s">
        <v>308</v>
      </c>
      <c r="BM149" s="187" t="s">
        <v>2269</v>
      </c>
    </row>
    <row r="150" spans="1:47" s="2" customFormat="1" ht="11.25">
      <c r="A150" s="37"/>
      <c r="B150" s="38"/>
      <c r="C150" s="39"/>
      <c r="D150" s="189" t="s">
        <v>170</v>
      </c>
      <c r="E150" s="39"/>
      <c r="F150" s="190" t="s">
        <v>2270</v>
      </c>
      <c r="G150" s="39"/>
      <c r="H150" s="39"/>
      <c r="I150" s="191"/>
      <c r="J150" s="39"/>
      <c r="K150" s="39"/>
      <c r="L150" s="42"/>
      <c r="M150" s="192"/>
      <c r="N150" s="193"/>
      <c r="O150" s="67"/>
      <c r="P150" s="67"/>
      <c r="Q150" s="67"/>
      <c r="R150" s="67"/>
      <c r="S150" s="67"/>
      <c r="T150" s="68"/>
      <c r="U150" s="37"/>
      <c r="V150" s="37"/>
      <c r="W150" s="37"/>
      <c r="X150" s="37"/>
      <c r="Y150" s="37"/>
      <c r="Z150" s="37"/>
      <c r="AA150" s="37"/>
      <c r="AB150" s="37"/>
      <c r="AC150" s="37"/>
      <c r="AD150" s="37"/>
      <c r="AE150" s="37"/>
      <c r="AT150" s="19" t="s">
        <v>170</v>
      </c>
      <c r="AU150" s="19" t="s">
        <v>89</v>
      </c>
    </row>
    <row r="151" spans="2:63" s="12" customFormat="1" ht="22.9" customHeight="1">
      <c r="B151" s="160"/>
      <c r="C151" s="161"/>
      <c r="D151" s="162" t="s">
        <v>78</v>
      </c>
      <c r="E151" s="174" t="s">
        <v>2271</v>
      </c>
      <c r="F151" s="174" t="s">
        <v>2272</v>
      </c>
      <c r="G151" s="161"/>
      <c r="H151" s="161"/>
      <c r="I151" s="164"/>
      <c r="J151" s="175">
        <f>BK151</f>
        <v>0</v>
      </c>
      <c r="K151" s="161"/>
      <c r="L151" s="166"/>
      <c r="M151" s="167"/>
      <c r="N151" s="168"/>
      <c r="O151" s="168"/>
      <c r="P151" s="169">
        <f>SUM(P152:P175)</f>
        <v>0</v>
      </c>
      <c r="Q151" s="168"/>
      <c r="R151" s="169">
        <f>SUM(R152:R175)</f>
        <v>0.27707</v>
      </c>
      <c r="S151" s="168"/>
      <c r="T151" s="170">
        <f>SUM(T152:T175)</f>
        <v>0.02961</v>
      </c>
      <c r="AR151" s="171" t="s">
        <v>89</v>
      </c>
      <c r="AT151" s="172" t="s">
        <v>78</v>
      </c>
      <c r="AU151" s="172" t="s">
        <v>87</v>
      </c>
      <c r="AY151" s="171" t="s">
        <v>160</v>
      </c>
      <c r="BK151" s="173">
        <f>SUM(BK152:BK175)</f>
        <v>0</v>
      </c>
    </row>
    <row r="152" spans="1:65" s="2" customFormat="1" ht="16.5" customHeight="1">
      <c r="A152" s="37"/>
      <c r="B152" s="38"/>
      <c r="C152" s="176" t="s">
        <v>423</v>
      </c>
      <c r="D152" s="176" t="s">
        <v>163</v>
      </c>
      <c r="E152" s="177" t="s">
        <v>2273</v>
      </c>
      <c r="F152" s="178" t="s">
        <v>2274</v>
      </c>
      <c r="G152" s="179" t="s">
        <v>259</v>
      </c>
      <c r="H152" s="180">
        <v>12</v>
      </c>
      <c r="I152" s="181"/>
      <c r="J152" s="182">
        <f>ROUND(I152*H152,2)</f>
        <v>0</v>
      </c>
      <c r="K152" s="178" t="s">
        <v>167</v>
      </c>
      <c r="L152" s="42"/>
      <c r="M152" s="183" t="s">
        <v>32</v>
      </c>
      <c r="N152" s="184" t="s">
        <v>50</v>
      </c>
      <c r="O152" s="67"/>
      <c r="P152" s="185">
        <f>O152*H152</f>
        <v>0</v>
      </c>
      <c r="Q152" s="185">
        <v>0.0004</v>
      </c>
      <c r="R152" s="185">
        <f>Q152*H152</f>
        <v>0.0048000000000000004</v>
      </c>
      <c r="S152" s="185">
        <v>0</v>
      </c>
      <c r="T152" s="186">
        <f>S152*H152</f>
        <v>0</v>
      </c>
      <c r="U152" s="37"/>
      <c r="V152" s="37"/>
      <c r="W152" s="37"/>
      <c r="X152" s="37"/>
      <c r="Y152" s="37"/>
      <c r="Z152" s="37"/>
      <c r="AA152" s="37"/>
      <c r="AB152" s="37"/>
      <c r="AC152" s="37"/>
      <c r="AD152" s="37"/>
      <c r="AE152" s="37"/>
      <c r="AR152" s="187" t="s">
        <v>308</v>
      </c>
      <c r="AT152" s="187" t="s">
        <v>163</v>
      </c>
      <c r="AU152" s="187" t="s">
        <v>89</v>
      </c>
      <c r="AY152" s="19" t="s">
        <v>160</v>
      </c>
      <c r="BE152" s="188">
        <f>IF(N152="základní",J152,0)</f>
        <v>0</v>
      </c>
      <c r="BF152" s="188">
        <f>IF(N152="snížená",J152,0)</f>
        <v>0</v>
      </c>
      <c r="BG152" s="188">
        <f>IF(N152="zákl. přenesená",J152,0)</f>
        <v>0</v>
      </c>
      <c r="BH152" s="188">
        <f>IF(N152="sníž. přenesená",J152,0)</f>
        <v>0</v>
      </c>
      <c r="BI152" s="188">
        <f>IF(N152="nulová",J152,0)</f>
        <v>0</v>
      </c>
      <c r="BJ152" s="19" t="s">
        <v>87</v>
      </c>
      <c r="BK152" s="188">
        <f>ROUND(I152*H152,2)</f>
        <v>0</v>
      </c>
      <c r="BL152" s="19" t="s">
        <v>308</v>
      </c>
      <c r="BM152" s="187" t="s">
        <v>2275</v>
      </c>
    </row>
    <row r="153" spans="1:47" s="2" customFormat="1" ht="11.25">
      <c r="A153" s="37"/>
      <c r="B153" s="38"/>
      <c r="C153" s="39"/>
      <c r="D153" s="189" t="s">
        <v>170</v>
      </c>
      <c r="E153" s="39"/>
      <c r="F153" s="190" t="s">
        <v>2276</v>
      </c>
      <c r="G153" s="39"/>
      <c r="H153" s="39"/>
      <c r="I153" s="191"/>
      <c r="J153" s="39"/>
      <c r="K153" s="39"/>
      <c r="L153" s="42"/>
      <c r="M153" s="192"/>
      <c r="N153" s="193"/>
      <c r="O153" s="67"/>
      <c r="P153" s="67"/>
      <c r="Q153" s="67"/>
      <c r="R153" s="67"/>
      <c r="S153" s="67"/>
      <c r="T153" s="68"/>
      <c r="U153" s="37"/>
      <c r="V153" s="37"/>
      <c r="W153" s="37"/>
      <c r="X153" s="37"/>
      <c r="Y153" s="37"/>
      <c r="Z153" s="37"/>
      <c r="AA153" s="37"/>
      <c r="AB153" s="37"/>
      <c r="AC153" s="37"/>
      <c r="AD153" s="37"/>
      <c r="AE153" s="37"/>
      <c r="AT153" s="19" t="s">
        <v>170</v>
      </c>
      <c r="AU153" s="19" t="s">
        <v>89</v>
      </c>
    </row>
    <row r="154" spans="1:65" s="2" customFormat="1" ht="16.5" customHeight="1">
      <c r="A154" s="37"/>
      <c r="B154" s="38"/>
      <c r="C154" s="176" t="s">
        <v>427</v>
      </c>
      <c r="D154" s="176" t="s">
        <v>163</v>
      </c>
      <c r="E154" s="177" t="s">
        <v>2277</v>
      </c>
      <c r="F154" s="178" t="s">
        <v>2278</v>
      </c>
      <c r="G154" s="179" t="s">
        <v>259</v>
      </c>
      <c r="H154" s="180">
        <v>65</v>
      </c>
      <c r="I154" s="181"/>
      <c r="J154" s="182">
        <f>ROUND(I154*H154,2)</f>
        <v>0</v>
      </c>
      <c r="K154" s="178" t="s">
        <v>167</v>
      </c>
      <c r="L154" s="42"/>
      <c r="M154" s="183" t="s">
        <v>32</v>
      </c>
      <c r="N154" s="184" t="s">
        <v>50</v>
      </c>
      <c r="O154" s="67"/>
      <c r="P154" s="185">
        <f>O154*H154</f>
        <v>0</v>
      </c>
      <c r="Q154" s="185">
        <v>0.00041</v>
      </c>
      <c r="R154" s="185">
        <f>Q154*H154</f>
        <v>0.02665</v>
      </c>
      <c r="S154" s="185">
        <v>0</v>
      </c>
      <c r="T154" s="186">
        <f>S154*H154</f>
        <v>0</v>
      </c>
      <c r="U154" s="37"/>
      <c r="V154" s="37"/>
      <c r="W154" s="37"/>
      <c r="X154" s="37"/>
      <c r="Y154" s="37"/>
      <c r="Z154" s="37"/>
      <c r="AA154" s="37"/>
      <c r="AB154" s="37"/>
      <c r="AC154" s="37"/>
      <c r="AD154" s="37"/>
      <c r="AE154" s="37"/>
      <c r="AR154" s="187" t="s">
        <v>308</v>
      </c>
      <c r="AT154" s="187" t="s">
        <v>163</v>
      </c>
      <c r="AU154" s="187" t="s">
        <v>89</v>
      </c>
      <c r="AY154" s="19" t="s">
        <v>160</v>
      </c>
      <c r="BE154" s="188">
        <f>IF(N154="základní",J154,0)</f>
        <v>0</v>
      </c>
      <c r="BF154" s="188">
        <f>IF(N154="snížená",J154,0)</f>
        <v>0</v>
      </c>
      <c r="BG154" s="188">
        <f>IF(N154="zákl. přenesená",J154,0)</f>
        <v>0</v>
      </c>
      <c r="BH154" s="188">
        <f>IF(N154="sníž. přenesená",J154,0)</f>
        <v>0</v>
      </c>
      <c r="BI154" s="188">
        <f>IF(N154="nulová",J154,0)</f>
        <v>0</v>
      </c>
      <c r="BJ154" s="19" t="s">
        <v>87</v>
      </c>
      <c r="BK154" s="188">
        <f>ROUND(I154*H154,2)</f>
        <v>0</v>
      </c>
      <c r="BL154" s="19" t="s">
        <v>308</v>
      </c>
      <c r="BM154" s="187" t="s">
        <v>2279</v>
      </c>
    </row>
    <row r="155" spans="1:47" s="2" customFormat="1" ht="11.25">
      <c r="A155" s="37"/>
      <c r="B155" s="38"/>
      <c r="C155" s="39"/>
      <c r="D155" s="189" t="s">
        <v>170</v>
      </c>
      <c r="E155" s="39"/>
      <c r="F155" s="190" t="s">
        <v>2280</v>
      </c>
      <c r="G155" s="39"/>
      <c r="H155" s="39"/>
      <c r="I155" s="191"/>
      <c r="J155" s="39"/>
      <c r="K155" s="39"/>
      <c r="L155" s="42"/>
      <c r="M155" s="192"/>
      <c r="N155" s="193"/>
      <c r="O155" s="67"/>
      <c r="P155" s="67"/>
      <c r="Q155" s="67"/>
      <c r="R155" s="67"/>
      <c r="S155" s="67"/>
      <c r="T155" s="68"/>
      <c r="U155" s="37"/>
      <c r="V155" s="37"/>
      <c r="W155" s="37"/>
      <c r="X155" s="37"/>
      <c r="Y155" s="37"/>
      <c r="Z155" s="37"/>
      <c r="AA155" s="37"/>
      <c r="AB155" s="37"/>
      <c r="AC155" s="37"/>
      <c r="AD155" s="37"/>
      <c r="AE155" s="37"/>
      <c r="AT155" s="19" t="s">
        <v>170</v>
      </c>
      <c r="AU155" s="19" t="s">
        <v>89</v>
      </c>
    </row>
    <row r="156" spans="1:65" s="2" customFormat="1" ht="16.5" customHeight="1">
      <c r="A156" s="37"/>
      <c r="B156" s="38"/>
      <c r="C156" s="176" t="s">
        <v>434</v>
      </c>
      <c r="D156" s="176" t="s">
        <v>163</v>
      </c>
      <c r="E156" s="177" t="s">
        <v>2281</v>
      </c>
      <c r="F156" s="178" t="s">
        <v>2282</v>
      </c>
      <c r="G156" s="179" t="s">
        <v>259</v>
      </c>
      <c r="H156" s="180">
        <v>155</v>
      </c>
      <c r="I156" s="181"/>
      <c r="J156" s="182">
        <f>ROUND(I156*H156,2)</f>
        <v>0</v>
      </c>
      <c r="K156" s="178" t="s">
        <v>167</v>
      </c>
      <c r="L156" s="42"/>
      <c r="M156" s="183" t="s">
        <v>32</v>
      </c>
      <c r="N156" s="184" t="s">
        <v>50</v>
      </c>
      <c r="O156" s="67"/>
      <c r="P156" s="185">
        <f>O156*H156</f>
        <v>0</v>
      </c>
      <c r="Q156" s="185">
        <v>0.00048</v>
      </c>
      <c r="R156" s="185">
        <f>Q156*H156</f>
        <v>0.07440000000000001</v>
      </c>
      <c r="S156" s="185">
        <v>0</v>
      </c>
      <c r="T156" s="186">
        <f>S156*H156</f>
        <v>0</v>
      </c>
      <c r="U156" s="37"/>
      <c r="V156" s="37"/>
      <c r="W156" s="37"/>
      <c r="X156" s="37"/>
      <c r="Y156" s="37"/>
      <c r="Z156" s="37"/>
      <c r="AA156" s="37"/>
      <c r="AB156" s="37"/>
      <c r="AC156" s="37"/>
      <c r="AD156" s="37"/>
      <c r="AE156" s="37"/>
      <c r="AR156" s="187" t="s">
        <v>308</v>
      </c>
      <c r="AT156" s="187" t="s">
        <v>163</v>
      </c>
      <c r="AU156" s="187" t="s">
        <v>89</v>
      </c>
      <c r="AY156" s="19" t="s">
        <v>160</v>
      </c>
      <c r="BE156" s="188">
        <f>IF(N156="základní",J156,0)</f>
        <v>0</v>
      </c>
      <c r="BF156" s="188">
        <f>IF(N156="snížená",J156,0)</f>
        <v>0</v>
      </c>
      <c r="BG156" s="188">
        <f>IF(N156="zákl. přenesená",J156,0)</f>
        <v>0</v>
      </c>
      <c r="BH156" s="188">
        <f>IF(N156="sníž. přenesená",J156,0)</f>
        <v>0</v>
      </c>
      <c r="BI156" s="188">
        <f>IF(N156="nulová",J156,0)</f>
        <v>0</v>
      </c>
      <c r="BJ156" s="19" t="s">
        <v>87</v>
      </c>
      <c r="BK156" s="188">
        <f>ROUND(I156*H156,2)</f>
        <v>0</v>
      </c>
      <c r="BL156" s="19" t="s">
        <v>308</v>
      </c>
      <c r="BM156" s="187" t="s">
        <v>2283</v>
      </c>
    </row>
    <row r="157" spans="1:47" s="2" customFormat="1" ht="11.25">
      <c r="A157" s="37"/>
      <c r="B157" s="38"/>
      <c r="C157" s="39"/>
      <c r="D157" s="189" t="s">
        <v>170</v>
      </c>
      <c r="E157" s="39"/>
      <c r="F157" s="190" t="s">
        <v>2284</v>
      </c>
      <c r="G157" s="39"/>
      <c r="H157" s="39"/>
      <c r="I157" s="191"/>
      <c r="J157" s="39"/>
      <c r="K157" s="39"/>
      <c r="L157" s="42"/>
      <c r="M157" s="192"/>
      <c r="N157" s="193"/>
      <c r="O157" s="67"/>
      <c r="P157" s="67"/>
      <c r="Q157" s="67"/>
      <c r="R157" s="67"/>
      <c r="S157" s="67"/>
      <c r="T157" s="68"/>
      <c r="U157" s="37"/>
      <c r="V157" s="37"/>
      <c r="W157" s="37"/>
      <c r="X157" s="37"/>
      <c r="Y157" s="37"/>
      <c r="Z157" s="37"/>
      <c r="AA157" s="37"/>
      <c r="AB157" s="37"/>
      <c r="AC157" s="37"/>
      <c r="AD157" s="37"/>
      <c r="AE157" s="37"/>
      <c r="AT157" s="19" t="s">
        <v>170</v>
      </c>
      <c r="AU157" s="19" t="s">
        <v>89</v>
      </c>
    </row>
    <row r="158" spans="1:65" s="2" customFormat="1" ht="16.5" customHeight="1">
      <c r="A158" s="37"/>
      <c r="B158" s="38"/>
      <c r="C158" s="176" t="s">
        <v>444</v>
      </c>
      <c r="D158" s="176" t="s">
        <v>163</v>
      </c>
      <c r="E158" s="177" t="s">
        <v>2285</v>
      </c>
      <c r="F158" s="178" t="s">
        <v>2286</v>
      </c>
      <c r="G158" s="179" t="s">
        <v>259</v>
      </c>
      <c r="H158" s="180">
        <v>73</v>
      </c>
      <c r="I158" s="181"/>
      <c r="J158" s="182">
        <f>ROUND(I158*H158,2)</f>
        <v>0</v>
      </c>
      <c r="K158" s="178" t="s">
        <v>167</v>
      </c>
      <c r="L158" s="42"/>
      <c r="M158" s="183" t="s">
        <v>32</v>
      </c>
      <c r="N158" s="184" t="s">
        <v>50</v>
      </c>
      <c r="O158" s="67"/>
      <c r="P158" s="185">
        <f>O158*H158</f>
        <v>0</v>
      </c>
      <c r="Q158" s="185">
        <v>0.00224</v>
      </c>
      <c r="R158" s="185">
        <f>Q158*H158</f>
        <v>0.16352</v>
      </c>
      <c r="S158" s="185">
        <v>0</v>
      </c>
      <c r="T158" s="186">
        <f>S158*H158</f>
        <v>0</v>
      </c>
      <c r="U158" s="37"/>
      <c r="V158" s="37"/>
      <c r="W158" s="37"/>
      <c r="X158" s="37"/>
      <c r="Y158" s="37"/>
      <c r="Z158" s="37"/>
      <c r="AA158" s="37"/>
      <c r="AB158" s="37"/>
      <c r="AC158" s="37"/>
      <c r="AD158" s="37"/>
      <c r="AE158" s="37"/>
      <c r="AR158" s="187" t="s">
        <v>308</v>
      </c>
      <c r="AT158" s="187" t="s">
        <v>163</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308</v>
      </c>
      <c r="BM158" s="187" t="s">
        <v>2287</v>
      </c>
    </row>
    <row r="159" spans="1:47" s="2" customFormat="1" ht="11.25">
      <c r="A159" s="37"/>
      <c r="B159" s="38"/>
      <c r="C159" s="39"/>
      <c r="D159" s="189" t="s">
        <v>170</v>
      </c>
      <c r="E159" s="39"/>
      <c r="F159" s="190" t="s">
        <v>2288</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19" t="s">
        <v>170</v>
      </c>
      <c r="AU159" s="19" t="s">
        <v>89</v>
      </c>
    </row>
    <row r="160" spans="1:65" s="2" customFormat="1" ht="16.5" customHeight="1">
      <c r="A160" s="37"/>
      <c r="B160" s="38"/>
      <c r="C160" s="176" t="s">
        <v>454</v>
      </c>
      <c r="D160" s="176" t="s">
        <v>163</v>
      </c>
      <c r="E160" s="177" t="s">
        <v>2289</v>
      </c>
      <c r="F160" s="178" t="s">
        <v>2290</v>
      </c>
      <c r="G160" s="179" t="s">
        <v>477</v>
      </c>
      <c r="H160" s="180">
        <v>1</v>
      </c>
      <c r="I160" s="181"/>
      <c r="J160" s="182">
        <f>ROUND(I160*H160,2)</f>
        <v>0</v>
      </c>
      <c r="K160" s="178" t="s">
        <v>167</v>
      </c>
      <c r="L160" s="42"/>
      <c r="M160" s="183" t="s">
        <v>32</v>
      </c>
      <c r="N160" s="184" t="s">
        <v>50</v>
      </c>
      <c r="O160" s="67"/>
      <c r="P160" s="185">
        <f>O160*H160</f>
        <v>0</v>
      </c>
      <c r="Q160" s="185">
        <v>0</v>
      </c>
      <c r="R160" s="185">
        <f>Q160*H160</f>
        <v>0</v>
      </c>
      <c r="S160" s="185">
        <v>0.02961</v>
      </c>
      <c r="T160" s="186">
        <f>S160*H160</f>
        <v>0.02961</v>
      </c>
      <c r="U160" s="37"/>
      <c r="V160" s="37"/>
      <c r="W160" s="37"/>
      <c r="X160" s="37"/>
      <c r="Y160" s="37"/>
      <c r="Z160" s="37"/>
      <c r="AA160" s="37"/>
      <c r="AB160" s="37"/>
      <c r="AC160" s="37"/>
      <c r="AD160" s="37"/>
      <c r="AE160" s="37"/>
      <c r="AR160" s="187" t="s">
        <v>308</v>
      </c>
      <c r="AT160" s="187" t="s">
        <v>163</v>
      </c>
      <c r="AU160" s="187" t="s">
        <v>89</v>
      </c>
      <c r="AY160" s="19" t="s">
        <v>160</v>
      </c>
      <c r="BE160" s="188">
        <f>IF(N160="základní",J160,0)</f>
        <v>0</v>
      </c>
      <c r="BF160" s="188">
        <f>IF(N160="snížená",J160,0)</f>
        <v>0</v>
      </c>
      <c r="BG160" s="188">
        <f>IF(N160="zákl. přenesená",J160,0)</f>
        <v>0</v>
      </c>
      <c r="BH160" s="188">
        <f>IF(N160="sníž. přenesená",J160,0)</f>
        <v>0</v>
      </c>
      <c r="BI160" s="188">
        <f>IF(N160="nulová",J160,0)</f>
        <v>0</v>
      </c>
      <c r="BJ160" s="19" t="s">
        <v>87</v>
      </c>
      <c r="BK160" s="188">
        <f>ROUND(I160*H160,2)</f>
        <v>0</v>
      </c>
      <c r="BL160" s="19" t="s">
        <v>308</v>
      </c>
      <c r="BM160" s="187" t="s">
        <v>2291</v>
      </c>
    </row>
    <row r="161" spans="1:47" s="2" customFormat="1" ht="11.25">
      <c r="A161" s="37"/>
      <c r="B161" s="38"/>
      <c r="C161" s="39"/>
      <c r="D161" s="189" t="s">
        <v>170</v>
      </c>
      <c r="E161" s="39"/>
      <c r="F161" s="190" t="s">
        <v>2292</v>
      </c>
      <c r="G161" s="39"/>
      <c r="H161" s="39"/>
      <c r="I161" s="191"/>
      <c r="J161" s="39"/>
      <c r="K161" s="39"/>
      <c r="L161" s="42"/>
      <c r="M161" s="192"/>
      <c r="N161" s="193"/>
      <c r="O161" s="67"/>
      <c r="P161" s="67"/>
      <c r="Q161" s="67"/>
      <c r="R161" s="67"/>
      <c r="S161" s="67"/>
      <c r="T161" s="68"/>
      <c r="U161" s="37"/>
      <c r="V161" s="37"/>
      <c r="W161" s="37"/>
      <c r="X161" s="37"/>
      <c r="Y161" s="37"/>
      <c r="Z161" s="37"/>
      <c r="AA161" s="37"/>
      <c r="AB161" s="37"/>
      <c r="AC161" s="37"/>
      <c r="AD161" s="37"/>
      <c r="AE161" s="37"/>
      <c r="AT161" s="19" t="s">
        <v>170</v>
      </c>
      <c r="AU161" s="19" t="s">
        <v>89</v>
      </c>
    </row>
    <row r="162" spans="1:65" s="2" customFormat="1" ht="16.5" customHeight="1">
      <c r="A162" s="37"/>
      <c r="B162" s="38"/>
      <c r="C162" s="176" t="s">
        <v>461</v>
      </c>
      <c r="D162" s="176" t="s">
        <v>163</v>
      </c>
      <c r="E162" s="177" t="s">
        <v>2293</v>
      </c>
      <c r="F162" s="178" t="s">
        <v>2294</v>
      </c>
      <c r="G162" s="179" t="s">
        <v>477</v>
      </c>
      <c r="H162" s="180">
        <v>2</v>
      </c>
      <c r="I162" s="181"/>
      <c r="J162" s="182">
        <f>ROUND(I162*H162,2)</f>
        <v>0</v>
      </c>
      <c r="K162" s="178" t="s">
        <v>167</v>
      </c>
      <c r="L162" s="42"/>
      <c r="M162" s="183" t="s">
        <v>32</v>
      </c>
      <c r="N162" s="184" t="s">
        <v>50</v>
      </c>
      <c r="O162" s="67"/>
      <c r="P162" s="185">
        <f>O162*H162</f>
        <v>0</v>
      </c>
      <c r="Q162" s="185">
        <v>0.00015</v>
      </c>
      <c r="R162" s="185">
        <f>Q162*H162</f>
        <v>0.0003</v>
      </c>
      <c r="S162" s="185">
        <v>0</v>
      </c>
      <c r="T162" s="186">
        <f>S162*H162</f>
        <v>0</v>
      </c>
      <c r="U162" s="37"/>
      <c r="V162" s="37"/>
      <c r="W162" s="37"/>
      <c r="X162" s="37"/>
      <c r="Y162" s="37"/>
      <c r="Z162" s="37"/>
      <c r="AA162" s="37"/>
      <c r="AB162" s="37"/>
      <c r="AC162" s="37"/>
      <c r="AD162" s="37"/>
      <c r="AE162" s="37"/>
      <c r="AR162" s="187" t="s">
        <v>308</v>
      </c>
      <c r="AT162" s="187" t="s">
        <v>163</v>
      </c>
      <c r="AU162" s="187" t="s">
        <v>89</v>
      </c>
      <c r="AY162" s="19" t="s">
        <v>160</v>
      </c>
      <c r="BE162" s="188">
        <f>IF(N162="základní",J162,0)</f>
        <v>0</v>
      </c>
      <c r="BF162" s="188">
        <f>IF(N162="snížená",J162,0)</f>
        <v>0</v>
      </c>
      <c r="BG162" s="188">
        <f>IF(N162="zákl. přenesená",J162,0)</f>
        <v>0</v>
      </c>
      <c r="BH162" s="188">
        <f>IF(N162="sníž. přenesená",J162,0)</f>
        <v>0</v>
      </c>
      <c r="BI162" s="188">
        <f>IF(N162="nulová",J162,0)</f>
        <v>0</v>
      </c>
      <c r="BJ162" s="19" t="s">
        <v>87</v>
      </c>
      <c r="BK162" s="188">
        <f>ROUND(I162*H162,2)</f>
        <v>0</v>
      </c>
      <c r="BL162" s="19" t="s">
        <v>308</v>
      </c>
      <c r="BM162" s="187" t="s">
        <v>2295</v>
      </c>
    </row>
    <row r="163" spans="1:47" s="2" customFormat="1" ht="11.25">
      <c r="A163" s="37"/>
      <c r="B163" s="38"/>
      <c r="C163" s="39"/>
      <c r="D163" s="189" t="s">
        <v>170</v>
      </c>
      <c r="E163" s="39"/>
      <c r="F163" s="190" t="s">
        <v>2296</v>
      </c>
      <c r="G163" s="39"/>
      <c r="H163" s="39"/>
      <c r="I163" s="191"/>
      <c r="J163" s="39"/>
      <c r="K163" s="39"/>
      <c r="L163" s="42"/>
      <c r="M163" s="192"/>
      <c r="N163" s="193"/>
      <c r="O163" s="67"/>
      <c r="P163" s="67"/>
      <c r="Q163" s="67"/>
      <c r="R163" s="67"/>
      <c r="S163" s="67"/>
      <c r="T163" s="68"/>
      <c r="U163" s="37"/>
      <c r="V163" s="37"/>
      <c r="W163" s="37"/>
      <c r="X163" s="37"/>
      <c r="Y163" s="37"/>
      <c r="Z163" s="37"/>
      <c r="AA163" s="37"/>
      <c r="AB163" s="37"/>
      <c r="AC163" s="37"/>
      <c r="AD163" s="37"/>
      <c r="AE163" s="37"/>
      <c r="AT163" s="19" t="s">
        <v>170</v>
      </c>
      <c r="AU163" s="19" t="s">
        <v>89</v>
      </c>
    </row>
    <row r="164" spans="1:65" s="2" customFormat="1" ht="16.5" customHeight="1">
      <c r="A164" s="37"/>
      <c r="B164" s="38"/>
      <c r="C164" s="227" t="s">
        <v>467</v>
      </c>
      <c r="D164" s="227" t="s">
        <v>178</v>
      </c>
      <c r="E164" s="228" t="s">
        <v>2297</v>
      </c>
      <c r="F164" s="229" t="s">
        <v>2298</v>
      </c>
      <c r="G164" s="230" t="s">
        <v>477</v>
      </c>
      <c r="H164" s="231">
        <v>1</v>
      </c>
      <c r="I164" s="232"/>
      <c r="J164" s="233">
        <f>ROUND(I164*H164,2)</f>
        <v>0</v>
      </c>
      <c r="K164" s="229" t="s">
        <v>167</v>
      </c>
      <c r="L164" s="234"/>
      <c r="M164" s="235" t="s">
        <v>32</v>
      </c>
      <c r="N164" s="236" t="s">
        <v>50</v>
      </c>
      <c r="O164" s="67"/>
      <c r="P164" s="185">
        <f>O164*H164</f>
        <v>0</v>
      </c>
      <c r="Q164" s="185">
        <v>0.0037</v>
      </c>
      <c r="R164" s="185">
        <f>Q164*H164</f>
        <v>0.0037</v>
      </c>
      <c r="S164" s="185">
        <v>0</v>
      </c>
      <c r="T164" s="186">
        <f>S164*H164</f>
        <v>0</v>
      </c>
      <c r="U164" s="37"/>
      <c r="V164" s="37"/>
      <c r="W164" s="37"/>
      <c r="X164" s="37"/>
      <c r="Y164" s="37"/>
      <c r="Z164" s="37"/>
      <c r="AA164" s="37"/>
      <c r="AB164" s="37"/>
      <c r="AC164" s="37"/>
      <c r="AD164" s="37"/>
      <c r="AE164" s="37"/>
      <c r="AR164" s="187" t="s">
        <v>467</v>
      </c>
      <c r="AT164" s="187" t="s">
        <v>178</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308</v>
      </c>
      <c r="BM164" s="187" t="s">
        <v>2299</v>
      </c>
    </row>
    <row r="165" spans="1:65" s="2" customFormat="1" ht="16.5" customHeight="1">
      <c r="A165" s="37"/>
      <c r="B165" s="38"/>
      <c r="C165" s="227" t="s">
        <v>474</v>
      </c>
      <c r="D165" s="227" t="s">
        <v>178</v>
      </c>
      <c r="E165" s="228" t="s">
        <v>2300</v>
      </c>
      <c r="F165" s="229" t="s">
        <v>2301</v>
      </c>
      <c r="G165" s="230" t="s">
        <v>477</v>
      </c>
      <c r="H165" s="231">
        <v>1</v>
      </c>
      <c r="I165" s="232"/>
      <c r="J165" s="233">
        <f>ROUND(I165*H165,2)</f>
        <v>0</v>
      </c>
      <c r="K165" s="229" t="s">
        <v>484</v>
      </c>
      <c r="L165" s="234"/>
      <c r="M165" s="235" t="s">
        <v>32</v>
      </c>
      <c r="N165" s="236" t="s">
        <v>50</v>
      </c>
      <c r="O165" s="67"/>
      <c r="P165" s="185">
        <f>O165*H165</f>
        <v>0</v>
      </c>
      <c r="Q165" s="185">
        <v>0.0037</v>
      </c>
      <c r="R165" s="185">
        <f>Q165*H165</f>
        <v>0.0037</v>
      </c>
      <c r="S165" s="185">
        <v>0</v>
      </c>
      <c r="T165" s="186">
        <f>S165*H165</f>
        <v>0</v>
      </c>
      <c r="U165" s="37"/>
      <c r="V165" s="37"/>
      <c r="W165" s="37"/>
      <c r="X165" s="37"/>
      <c r="Y165" s="37"/>
      <c r="Z165" s="37"/>
      <c r="AA165" s="37"/>
      <c r="AB165" s="37"/>
      <c r="AC165" s="37"/>
      <c r="AD165" s="37"/>
      <c r="AE165" s="37"/>
      <c r="AR165" s="187" t="s">
        <v>467</v>
      </c>
      <c r="AT165" s="187" t="s">
        <v>178</v>
      </c>
      <c r="AU165" s="187" t="s">
        <v>89</v>
      </c>
      <c r="AY165" s="19" t="s">
        <v>160</v>
      </c>
      <c r="BE165" s="188">
        <f>IF(N165="základní",J165,0)</f>
        <v>0</v>
      </c>
      <c r="BF165" s="188">
        <f>IF(N165="snížená",J165,0)</f>
        <v>0</v>
      </c>
      <c r="BG165" s="188">
        <f>IF(N165="zákl. přenesená",J165,0)</f>
        <v>0</v>
      </c>
      <c r="BH165" s="188">
        <f>IF(N165="sníž. přenesená",J165,0)</f>
        <v>0</v>
      </c>
      <c r="BI165" s="188">
        <f>IF(N165="nulová",J165,0)</f>
        <v>0</v>
      </c>
      <c r="BJ165" s="19" t="s">
        <v>87</v>
      </c>
      <c r="BK165" s="188">
        <f>ROUND(I165*H165,2)</f>
        <v>0</v>
      </c>
      <c r="BL165" s="19" t="s">
        <v>308</v>
      </c>
      <c r="BM165" s="187" t="s">
        <v>2302</v>
      </c>
    </row>
    <row r="166" spans="1:65" s="2" customFormat="1" ht="16.5" customHeight="1">
      <c r="A166" s="37"/>
      <c r="B166" s="38"/>
      <c r="C166" s="176" t="s">
        <v>481</v>
      </c>
      <c r="D166" s="176" t="s">
        <v>163</v>
      </c>
      <c r="E166" s="177" t="s">
        <v>2303</v>
      </c>
      <c r="F166" s="178" t="s">
        <v>2304</v>
      </c>
      <c r="G166" s="179" t="s">
        <v>259</v>
      </c>
      <c r="H166" s="180">
        <v>305</v>
      </c>
      <c r="I166" s="181"/>
      <c r="J166" s="182">
        <f>ROUND(I166*H166,2)</f>
        <v>0</v>
      </c>
      <c r="K166" s="178" t="s">
        <v>167</v>
      </c>
      <c r="L166" s="42"/>
      <c r="M166" s="183" t="s">
        <v>32</v>
      </c>
      <c r="N166" s="184" t="s">
        <v>50</v>
      </c>
      <c r="O166" s="67"/>
      <c r="P166" s="185">
        <f>O166*H166</f>
        <v>0</v>
      </c>
      <c r="Q166" s="185">
        <v>0</v>
      </c>
      <c r="R166" s="185">
        <f>Q166*H166</f>
        <v>0</v>
      </c>
      <c r="S166" s="185">
        <v>0</v>
      </c>
      <c r="T166" s="186">
        <f>S166*H166</f>
        <v>0</v>
      </c>
      <c r="U166" s="37"/>
      <c r="V166" s="37"/>
      <c r="W166" s="37"/>
      <c r="X166" s="37"/>
      <c r="Y166" s="37"/>
      <c r="Z166" s="37"/>
      <c r="AA166" s="37"/>
      <c r="AB166" s="37"/>
      <c r="AC166" s="37"/>
      <c r="AD166" s="37"/>
      <c r="AE166" s="37"/>
      <c r="AR166" s="187" t="s">
        <v>308</v>
      </c>
      <c r="AT166" s="187" t="s">
        <v>163</v>
      </c>
      <c r="AU166" s="187" t="s">
        <v>89</v>
      </c>
      <c r="AY166" s="19" t="s">
        <v>160</v>
      </c>
      <c r="BE166" s="188">
        <f>IF(N166="základní",J166,0)</f>
        <v>0</v>
      </c>
      <c r="BF166" s="188">
        <f>IF(N166="snížená",J166,0)</f>
        <v>0</v>
      </c>
      <c r="BG166" s="188">
        <f>IF(N166="zákl. přenesená",J166,0)</f>
        <v>0</v>
      </c>
      <c r="BH166" s="188">
        <f>IF(N166="sníž. přenesená",J166,0)</f>
        <v>0</v>
      </c>
      <c r="BI166" s="188">
        <f>IF(N166="nulová",J166,0)</f>
        <v>0</v>
      </c>
      <c r="BJ166" s="19" t="s">
        <v>87</v>
      </c>
      <c r="BK166" s="188">
        <f>ROUND(I166*H166,2)</f>
        <v>0</v>
      </c>
      <c r="BL166" s="19" t="s">
        <v>308</v>
      </c>
      <c r="BM166" s="187" t="s">
        <v>2305</v>
      </c>
    </row>
    <row r="167" spans="1:47" s="2" customFormat="1" ht="11.25">
      <c r="A167" s="37"/>
      <c r="B167" s="38"/>
      <c r="C167" s="39"/>
      <c r="D167" s="189" t="s">
        <v>170</v>
      </c>
      <c r="E167" s="39"/>
      <c r="F167" s="190" t="s">
        <v>2306</v>
      </c>
      <c r="G167" s="39"/>
      <c r="H167" s="39"/>
      <c r="I167" s="191"/>
      <c r="J167" s="39"/>
      <c r="K167" s="39"/>
      <c r="L167" s="42"/>
      <c r="M167" s="192"/>
      <c r="N167" s="193"/>
      <c r="O167" s="67"/>
      <c r="P167" s="67"/>
      <c r="Q167" s="67"/>
      <c r="R167" s="67"/>
      <c r="S167" s="67"/>
      <c r="T167" s="68"/>
      <c r="U167" s="37"/>
      <c r="V167" s="37"/>
      <c r="W167" s="37"/>
      <c r="X167" s="37"/>
      <c r="Y167" s="37"/>
      <c r="Z167" s="37"/>
      <c r="AA167" s="37"/>
      <c r="AB167" s="37"/>
      <c r="AC167" s="37"/>
      <c r="AD167" s="37"/>
      <c r="AE167" s="37"/>
      <c r="AT167" s="19" t="s">
        <v>170</v>
      </c>
      <c r="AU167" s="19" t="s">
        <v>89</v>
      </c>
    </row>
    <row r="168" spans="2:51" s="14" customFormat="1" ht="11.25">
      <c r="B168" s="205"/>
      <c r="C168" s="206"/>
      <c r="D168" s="196" t="s">
        <v>172</v>
      </c>
      <c r="E168" s="207" t="s">
        <v>32</v>
      </c>
      <c r="F168" s="208" t="s">
        <v>2307</v>
      </c>
      <c r="G168" s="206"/>
      <c r="H168" s="209">
        <v>305</v>
      </c>
      <c r="I168" s="210"/>
      <c r="J168" s="206"/>
      <c r="K168" s="206"/>
      <c r="L168" s="211"/>
      <c r="M168" s="212"/>
      <c r="N168" s="213"/>
      <c r="O168" s="213"/>
      <c r="P168" s="213"/>
      <c r="Q168" s="213"/>
      <c r="R168" s="213"/>
      <c r="S168" s="213"/>
      <c r="T168" s="214"/>
      <c r="AT168" s="215" t="s">
        <v>172</v>
      </c>
      <c r="AU168" s="215" t="s">
        <v>89</v>
      </c>
      <c r="AV168" s="14" t="s">
        <v>89</v>
      </c>
      <c r="AW168" s="14" t="s">
        <v>40</v>
      </c>
      <c r="AX168" s="14" t="s">
        <v>87</v>
      </c>
      <c r="AY168" s="215" t="s">
        <v>160</v>
      </c>
    </row>
    <row r="169" spans="1:65" s="2" customFormat="1" ht="21.75" customHeight="1">
      <c r="A169" s="37"/>
      <c r="B169" s="38"/>
      <c r="C169" s="176" t="s">
        <v>486</v>
      </c>
      <c r="D169" s="176" t="s">
        <v>163</v>
      </c>
      <c r="E169" s="177" t="s">
        <v>2308</v>
      </c>
      <c r="F169" s="178" t="s">
        <v>2309</v>
      </c>
      <c r="G169" s="179" t="s">
        <v>1247</v>
      </c>
      <c r="H169" s="180">
        <v>5</v>
      </c>
      <c r="I169" s="181"/>
      <c r="J169" s="182">
        <f>ROUND(I169*H169,2)</f>
        <v>0</v>
      </c>
      <c r="K169" s="178" t="s">
        <v>484</v>
      </c>
      <c r="L169" s="42"/>
      <c r="M169" s="183" t="s">
        <v>32</v>
      </c>
      <c r="N169" s="184" t="s">
        <v>50</v>
      </c>
      <c r="O169" s="67"/>
      <c r="P169" s="185">
        <f>O169*H169</f>
        <v>0</v>
      </c>
      <c r="Q169" s="185">
        <v>0</v>
      </c>
      <c r="R169" s="185">
        <f>Q169*H169</f>
        <v>0</v>
      </c>
      <c r="S169" s="185">
        <v>0</v>
      </c>
      <c r="T169" s="186">
        <f>S169*H169</f>
        <v>0</v>
      </c>
      <c r="U169" s="37"/>
      <c r="V169" s="37"/>
      <c r="W169" s="37"/>
      <c r="X169" s="37"/>
      <c r="Y169" s="37"/>
      <c r="Z169" s="37"/>
      <c r="AA169" s="37"/>
      <c r="AB169" s="37"/>
      <c r="AC169" s="37"/>
      <c r="AD169" s="37"/>
      <c r="AE169" s="37"/>
      <c r="AR169" s="187" t="s">
        <v>308</v>
      </c>
      <c r="AT169" s="187" t="s">
        <v>163</v>
      </c>
      <c r="AU169" s="187" t="s">
        <v>89</v>
      </c>
      <c r="AY169" s="19" t="s">
        <v>160</v>
      </c>
      <c r="BE169" s="188">
        <f>IF(N169="základní",J169,0)</f>
        <v>0</v>
      </c>
      <c r="BF169" s="188">
        <f>IF(N169="snížená",J169,0)</f>
        <v>0</v>
      </c>
      <c r="BG169" s="188">
        <f>IF(N169="zákl. přenesená",J169,0)</f>
        <v>0</v>
      </c>
      <c r="BH169" s="188">
        <f>IF(N169="sníž. přenesená",J169,0)</f>
        <v>0</v>
      </c>
      <c r="BI169" s="188">
        <f>IF(N169="nulová",J169,0)</f>
        <v>0</v>
      </c>
      <c r="BJ169" s="19" t="s">
        <v>87</v>
      </c>
      <c r="BK169" s="188">
        <f>ROUND(I169*H169,2)</f>
        <v>0</v>
      </c>
      <c r="BL169" s="19" t="s">
        <v>308</v>
      </c>
      <c r="BM169" s="187" t="s">
        <v>2310</v>
      </c>
    </row>
    <row r="170" spans="1:65" s="2" customFormat="1" ht="16.5" customHeight="1">
      <c r="A170" s="37"/>
      <c r="B170" s="38"/>
      <c r="C170" s="176" t="s">
        <v>490</v>
      </c>
      <c r="D170" s="176" t="s">
        <v>163</v>
      </c>
      <c r="E170" s="177" t="s">
        <v>2311</v>
      </c>
      <c r="F170" s="178" t="s">
        <v>2312</v>
      </c>
      <c r="G170" s="179" t="s">
        <v>259</v>
      </c>
      <c r="H170" s="180">
        <v>16</v>
      </c>
      <c r="I170" s="181"/>
      <c r="J170" s="182">
        <f>ROUND(I170*H170,2)</f>
        <v>0</v>
      </c>
      <c r="K170" s="178" t="s">
        <v>484</v>
      </c>
      <c r="L170" s="42"/>
      <c r="M170" s="183" t="s">
        <v>32</v>
      </c>
      <c r="N170" s="184" t="s">
        <v>50</v>
      </c>
      <c r="O170" s="67"/>
      <c r="P170" s="185">
        <f>O170*H170</f>
        <v>0</v>
      </c>
      <c r="Q170" s="185">
        <v>0</v>
      </c>
      <c r="R170" s="185">
        <f>Q170*H170</f>
        <v>0</v>
      </c>
      <c r="S170" s="185">
        <v>0</v>
      </c>
      <c r="T170" s="186">
        <f>S170*H170</f>
        <v>0</v>
      </c>
      <c r="U170" s="37"/>
      <c r="V170" s="37"/>
      <c r="W170" s="37"/>
      <c r="X170" s="37"/>
      <c r="Y170" s="37"/>
      <c r="Z170" s="37"/>
      <c r="AA170" s="37"/>
      <c r="AB170" s="37"/>
      <c r="AC170" s="37"/>
      <c r="AD170" s="37"/>
      <c r="AE170" s="37"/>
      <c r="AR170" s="187" t="s">
        <v>308</v>
      </c>
      <c r="AT170" s="187" t="s">
        <v>163</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308</v>
      </c>
      <c r="BM170" s="187" t="s">
        <v>2313</v>
      </c>
    </row>
    <row r="171" spans="1:65" s="2" customFormat="1" ht="16.5" customHeight="1">
      <c r="A171" s="37"/>
      <c r="B171" s="38"/>
      <c r="C171" s="176" t="s">
        <v>494</v>
      </c>
      <c r="D171" s="176" t="s">
        <v>163</v>
      </c>
      <c r="E171" s="177" t="s">
        <v>2314</v>
      </c>
      <c r="F171" s="178" t="s">
        <v>2315</v>
      </c>
      <c r="G171" s="179" t="s">
        <v>259</v>
      </c>
      <c r="H171" s="180">
        <v>6</v>
      </c>
      <c r="I171" s="181"/>
      <c r="J171" s="182">
        <f>ROUND(I171*H171,2)</f>
        <v>0</v>
      </c>
      <c r="K171" s="178" t="s">
        <v>484</v>
      </c>
      <c r="L171" s="42"/>
      <c r="M171" s="183" t="s">
        <v>32</v>
      </c>
      <c r="N171" s="184" t="s">
        <v>50</v>
      </c>
      <c r="O171" s="67"/>
      <c r="P171" s="185">
        <f>O171*H171</f>
        <v>0</v>
      </c>
      <c r="Q171" s="185">
        <v>0</v>
      </c>
      <c r="R171" s="185">
        <f>Q171*H171</f>
        <v>0</v>
      </c>
      <c r="S171" s="185">
        <v>0</v>
      </c>
      <c r="T171" s="186">
        <f>S171*H171</f>
        <v>0</v>
      </c>
      <c r="U171" s="37"/>
      <c r="V171" s="37"/>
      <c r="W171" s="37"/>
      <c r="X171" s="37"/>
      <c r="Y171" s="37"/>
      <c r="Z171" s="37"/>
      <c r="AA171" s="37"/>
      <c r="AB171" s="37"/>
      <c r="AC171" s="37"/>
      <c r="AD171" s="37"/>
      <c r="AE171" s="37"/>
      <c r="AR171" s="187" t="s">
        <v>308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308</v>
      </c>
      <c r="BM171" s="187" t="s">
        <v>2316</v>
      </c>
    </row>
    <row r="172" spans="1:65" s="2" customFormat="1" ht="24.2" customHeight="1">
      <c r="A172" s="37"/>
      <c r="B172" s="38"/>
      <c r="C172" s="176" t="s">
        <v>498</v>
      </c>
      <c r="D172" s="176" t="s">
        <v>163</v>
      </c>
      <c r="E172" s="177" t="s">
        <v>2317</v>
      </c>
      <c r="F172" s="178" t="s">
        <v>2318</v>
      </c>
      <c r="G172" s="179" t="s">
        <v>166</v>
      </c>
      <c r="H172" s="180">
        <v>0.277</v>
      </c>
      <c r="I172" s="181"/>
      <c r="J172" s="182">
        <f>ROUND(I172*H172,2)</f>
        <v>0</v>
      </c>
      <c r="K172" s="178" t="s">
        <v>167</v>
      </c>
      <c r="L172" s="42"/>
      <c r="M172" s="183" t="s">
        <v>32</v>
      </c>
      <c r="N172" s="184" t="s">
        <v>50</v>
      </c>
      <c r="O172" s="67"/>
      <c r="P172" s="185">
        <f>O172*H172</f>
        <v>0</v>
      </c>
      <c r="Q172" s="185">
        <v>0</v>
      </c>
      <c r="R172" s="185">
        <f>Q172*H172</f>
        <v>0</v>
      </c>
      <c r="S172" s="185">
        <v>0</v>
      </c>
      <c r="T172" s="186">
        <f>S172*H172</f>
        <v>0</v>
      </c>
      <c r="U172" s="37"/>
      <c r="V172" s="37"/>
      <c r="W172" s="37"/>
      <c r="X172" s="37"/>
      <c r="Y172" s="37"/>
      <c r="Z172" s="37"/>
      <c r="AA172" s="37"/>
      <c r="AB172" s="37"/>
      <c r="AC172" s="37"/>
      <c r="AD172" s="37"/>
      <c r="AE172" s="37"/>
      <c r="AR172" s="187" t="s">
        <v>308</v>
      </c>
      <c r="AT172" s="187" t="s">
        <v>163</v>
      </c>
      <c r="AU172" s="187" t="s">
        <v>89</v>
      </c>
      <c r="AY172" s="19" t="s">
        <v>160</v>
      </c>
      <c r="BE172" s="188">
        <f>IF(N172="základní",J172,0)</f>
        <v>0</v>
      </c>
      <c r="BF172" s="188">
        <f>IF(N172="snížená",J172,0)</f>
        <v>0</v>
      </c>
      <c r="BG172" s="188">
        <f>IF(N172="zákl. přenesená",J172,0)</f>
        <v>0</v>
      </c>
      <c r="BH172" s="188">
        <f>IF(N172="sníž. přenesená",J172,0)</f>
        <v>0</v>
      </c>
      <c r="BI172" s="188">
        <f>IF(N172="nulová",J172,0)</f>
        <v>0</v>
      </c>
      <c r="BJ172" s="19" t="s">
        <v>87</v>
      </c>
      <c r="BK172" s="188">
        <f>ROUND(I172*H172,2)</f>
        <v>0</v>
      </c>
      <c r="BL172" s="19" t="s">
        <v>308</v>
      </c>
      <c r="BM172" s="187" t="s">
        <v>2319</v>
      </c>
    </row>
    <row r="173" spans="1:47" s="2" customFormat="1" ht="11.25">
      <c r="A173" s="37"/>
      <c r="B173" s="38"/>
      <c r="C173" s="39"/>
      <c r="D173" s="189" t="s">
        <v>170</v>
      </c>
      <c r="E173" s="39"/>
      <c r="F173" s="190" t="s">
        <v>2320</v>
      </c>
      <c r="G173" s="39"/>
      <c r="H173" s="39"/>
      <c r="I173" s="191"/>
      <c r="J173" s="39"/>
      <c r="K173" s="39"/>
      <c r="L173" s="42"/>
      <c r="M173" s="192"/>
      <c r="N173" s="193"/>
      <c r="O173" s="67"/>
      <c r="P173" s="67"/>
      <c r="Q173" s="67"/>
      <c r="R173" s="67"/>
      <c r="S173" s="67"/>
      <c r="T173" s="68"/>
      <c r="U173" s="37"/>
      <c r="V173" s="37"/>
      <c r="W173" s="37"/>
      <c r="X173" s="37"/>
      <c r="Y173" s="37"/>
      <c r="Z173" s="37"/>
      <c r="AA173" s="37"/>
      <c r="AB173" s="37"/>
      <c r="AC173" s="37"/>
      <c r="AD173" s="37"/>
      <c r="AE173" s="37"/>
      <c r="AT173" s="19" t="s">
        <v>170</v>
      </c>
      <c r="AU173" s="19" t="s">
        <v>89</v>
      </c>
    </row>
    <row r="174" spans="1:65" s="2" customFormat="1" ht="24.2" customHeight="1">
      <c r="A174" s="37"/>
      <c r="B174" s="38"/>
      <c r="C174" s="176" t="s">
        <v>502</v>
      </c>
      <c r="D174" s="176" t="s">
        <v>163</v>
      </c>
      <c r="E174" s="177" t="s">
        <v>2321</v>
      </c>
      <c r="F174" s="178" t="s">
        <v>2322</v>
      </c>
      <c r="G174" s="179" t="s">
        <v>166</v>
      </c>
      <c r="H174" s="180">
        <v>0.277</v>
      </c>
      <c r="I174" s="181"/>
      <c r="J174" s="182">
        <f>ROUND(I174*H174,2)</f>
        <v>0</v>
      </c>
      <c r="K174" s="178" t="s">
        <v>167</v>
      </c>
      <c r="L174" s="42"/>
      <c r="M174" s="183" t="s">
        <v>32</v>
      </c>
      <c r="N174" s="184" t="s">
        <v>50</v>
      </c>
      <c r="O174" s="67"/>
      <c r="P174" s="185">
        <f>O174*H174</f>
        <v>0</v>
      </c>
      <c r="Q174" s="185">
        <v>0</v>
      </c>
      <c r="R174" s="185">
        <f>Q174*H174</f>
        <v>0</v>
      </c>
      <c r="S174" s="185">
        <v>0</v>
      </c>
      <c r="T174" s="186">
        <f>S174*H174</f>
        <v>0</v>
      </c>
      <c r="U174" s="37"/>
      <c r="V174" s="37"/>
      <c r="W174" s="37"/>
      <c r="X174" s="37"/>
      <c r="Y174" s="37"/>
      <c r="Z174" s="37"/>
      <c r="AA174" s="37"/>
      <c r="AB174" s="37"/>
      <c r="AC174" s="37"/>
      <c r="AD174" s="37"/>
      <c r="AE174" s="37"/>
      <c r="AR174" s="187" t="s">
        <v>308</v>
      </c>
      <c r="AT174" s="187" t="s">
        <v>163</v>
      </c>
      <c r="AU174" s="187" t="s">
        <v>89</v>
      </c>
      <c r="AY174" s="19" t="s">
        <v>160</v>
      </c>
      <c r="BE174" s="188">
        <f>IF(N174="základní",J174,0)</f>
        <v>0</v>
      </c>
      <c r="BF174" s="188">
        <f>IF(N174="snížená",J174,0)</f>
        <v>0</v>
      </c>
      <c r="BG174" s="188">
        <f>IF(N174="zákl. přenesená",J174,0)</f>
        <v>0</v>
      </c>
      <c r="BH174" s="188">
        <f>IF(N174="sníž. přenesená",J174,0)</f>
        <v>0</v>
      </c>
      <c r="BI174" s="188">
        <f>IF(N174="nulová",J174,0)</f>
        <v>0</v>
      </c>
      <c r="BJ174" s="19" t="s">
        <v>87</v>
      </c>
      <c r="BK174" s="188">
        <f>ROUND(I174*H174,2)</f>
        <v>0</v>
      </c>
      <c r="BL174" s="19" t="s">
        <v>308</v>
      </c>
      <c r="BM174" s="187" t="s">
        <v>2323</v>
      </c>
    </row>
    <row r="175" spans="1:47" s="2" customFormat="1" ht="11.25">
      <c r="A175" s="37"/>
      <c r="B175" s="38"/>
      <c r="C175" s="39"/>
      <c r="D175" s="189" t="s">
        <v>170</v>
      </c>
      <c r="E175" s="39"/>
      <c r="F175" s="190" t="s">
        <v>2324</v>
      </c>
      <c r="G175" s="39"/>
      <c r="H175" s="39"/>
      <c r="I175" s="191"/>
      <c r="J175" s="39"/>
      <c r="K175" s="39"/>
      <c r="L175" s="42"/>
      <c r="M175" s="192"/>
      <c r="N175" s="193"/>
      <c r="O175" s="67"/>
      <c r="P175" s="67"/>
      <c r="Q175" s="67"/>
      <c r="R175" s="67"/>
      <c r="S175" s="67"/>
      <c r="T175" s="68"/>
      <c r="U175" s="37"/>
      <c r="V175" s="37"/>
      <c r="W175" s="37"/>
      <c r="X175" s="37"/>
      <c r="Y175" s="37"/>
      <c r="Z175" s="37"/>
      <c r="AA175" s="37"/>
      <c r="AB175" s="37"/>
      <c r="AC175" s="37"/>
      <c r="AD175" s="37"/>
      <c r="AE175" s="37"/>
      <c r="AT175" s="19" t="s">
        <v>170</v>
      </c>
      <c r="AU175" s="19" t="s">
        <v>89</v>
      </c>
    </row>
    <row r="176" spans="2:63" s="12" customFormat="1" ht="22.9" customHeight="1">
      <c r="B176" s="160"/>
      <c r="C176" s="161"/>
      <c r="D176" s="162" t="s">
        <v>78</v>
      </c>
      <c r="E176" s="174" t="s">
        <v>2325</v>
      </c>
      <c r="F176" s="174" t="s">
        <v>2326</v>
      </c>
      <c r="G176" s="161"/>
      <c r="H176" s="161"/>
      <c r="I176" s="164"/>
      <c r="J176" s="175">
        <f>BK176</f>
        <v>0</v>
      </c>
      <c r="K176" s="161"/>
      <c r="L176" s="166"/>
      <c r="M176" s="167"/>
      <c r="N176" s="168"/>
      <c r="O176" s="168"/>
      <c r="P176" s="169">
        <f>SUM(P177:P210)</f>
        <v>0</v>
      </c>
      <c r="Q176" s="168"/>
      <c r="R176" s="169">
        <f>SUM(R177:R210)</f>
        <v>0.8400299999999998</v>
      </c>
      <c r="S176" s="168"/>
      <c r="T176" s="170">
        <f>SUM(T177:T210)</f>
        <v>0</v>
      </c>
      <c r="AR176" s="171" t="s">
        <v>89</v>
      </c>
      <c r="AT176" s="172" t="s">
        <v>78</v>
      </c>
      <c r="AU176" s="172" t="s">
        <v>87</v>
      </c>
      <c r="AY176" s="171" t="s">
        <v>160</v>
      </c>
      <c r="BK176" s="173">
        <f>SUM(BK177:BK210)</f>
        <v>0</v>
      </c>
    </row>
    <row r="177" spans="1:65" s="2" customFormat="1" ht="16.5" customHeight="1">
      <c r="A177" s="37"/>
      <c r="B177" s="38"/>
      <c r="C177" s="176" t="s">
        <v>506</v>
      </c>
      <c r="D177" s="176" t="s">
        <v>163</v>
      </c>
      <c r="E177" s="177" t="s">
        <v>2327</v>
      </c>
      <c r="F177" s="178" t="s">
        <v>2328</v>
      </c>
      <c r="G177" s="179" t="s">
        <v>259</v>
      </c>
      <c r="H177" s="180">
        <v>32</v>
      </c>
      <c r="I177" s="181"/>
      <c r="J177" s="182">
        <f>ROUND(I177*H177,2)</f>
        <v>0</v>
      </c>
      <c r="K177" s="178" t="s">
        <v>167</v>
      </c>
      <c r="L177" s="42"/>
      <c r="M177" s="183" t="s">
        <v>32</v>
      </c>
      <c r="N177" s="184" t="s">
        <v>50</v>
      </c>
      <c r="O177" s="67"/>
      <c r="P177" s="185">
        <f>O177*H177</f>
        <v>0</v>
      </c>
      <c r="Q177" s="185">
        <v>0.00309</v>
      </c>
      <c r="R177" s="185">
        <f>Q177*H177</f>
        <v>0.09888</v>
      </c>
      <c r="S177" s="185">
        <v>0</v>
      </c>
      <c r="T177" s="186">
        <f>S177*H177</f>
        <v>0</v>
      </c>
      <c r="U177" s="37"/>
      <c r="V177" s="37"/>
      <c r="W177" s="37"/>
      <c r="X177" s="37"/>
      <c r="Y177" s="37"/>
      <c r="Z177" s="37"/>
      <c r="AA177" s="37"/>
      <c r="AB177" s="37"/>
      <c r="AC177" s="37"/>
      <c r="AD177" s="37"/>
      <c r="AE177" s="37"/>
      <c r="AR177" s="187" t="s">
        <v>308</v>
      </c>
      <c r="AT177" s="187" t="s">
        <v>163</v>
      </c>
      <c r="AU177" s="187" t="s">
        <v>89</v>
      </c>
      <c r="AY177" s="19" t="s">
        <v>160</v>
      </c>
      <c r="BE177" s="188">
        <f>IF(N177="základní",J177,0)</f>
        <v>0</v>
      </c>
      <c r="BF177" s="188">
        <f>IF(N177="snížená",J177,0)</f>
        <v>0</v>
      </c>
      <c r="BG177" s="188">
        <f>IF(N177="zákl. přenesená",J177,0)</f>
        <v>0</v>
      </c>
      <c r="BH177" s="188">
        <f>IF(N177="sníž. přenesená",J177,0)</f>
        <v>0</v>
      </c>
      <c r="BI177" s="188">
        <f>IF(N177="nulová",J177,0)</f>
        <v>0</v>
      </c>
      <c r="BJ177" s="19" t="s">
        <v>87</v>
      </c>
      <c r="BK177" s="188">
        <f>ROUND(I177*H177,2)</f>
        <v>0</v>
      </c>
      <c r="BL177" s="19" t="s">
        <v>308</v>
      </c>
      <c r="BM177" s="187" t="s">
        <v>2329</v>
      </c>
    </row>
    <row r="178" spans="1:47" s="2" customFormat="1" ht="11.25">
      <c r="A178" s="37"/>
      <c r="B178" s="38"/>
      <c r="C178" s="39"/>
      <c r="D178" s="189" t="s">
        <v>170</v>
      </c>
      <c r="E178" s="39"/>
      <c r="F178" s="190" t="s">
        <v>2330</v>
      </c>
      <c r="G178" s="39"/>
      <c r="H178" s="39"/>
      <c r="I178" s="191"/>
      <c r="J178" s="39"/>
      <c r="K178" s="39"/>
      <c r="L178" s="42"/>
      <c r="M178" s="192"/>
      <c r="N178" s="193"/>
      <c r="O178" s="67"/>
      <c r="P178" s="67"/>
      <c r="Q178" s="67"/>
      <c r="R178" s="67"/>
      <c r="S178" s="67"/>
      <c r="T178" s="68"/>
      <c r="U178" s="37"/>
      <c r="V178" s="37"/>
      <c r="W178" s="37"/>
      <c r="X178" s="37"/>
      <c r="Y178" s="37"/>
      <c r="Z178" s="37"/>
      <c r="AA178" s="37"/>
      <c r="AB178" s="37"/>
      <c r="AC178" s="37"/>
      <c r="AD178" s="37"/>
      <c r="AE178" s="37"/>
      <c r="AT178" s="19" t="s">
        <v>170</v>
      </c>
      <c r="AU178" s="19" t="s">
        <v>89</v>
      </c>
    </row>
    <row r="179" spans="1:65" s="2" customFormat="1" ht="21.75" customHeight="1">
      <c r="A179" s="37"/>
      <c r="B179" s="38"/>
      <c r="C179" s="176" t="s">
        <v>510</v>
      </c>
      <c r="D179" s="176" t="s">
        <v>163</v>
      </c>
      <c r="E179" s="177" t="s">
        <v>2331</v>
      </c>
      <c r="F179" s="178" t="s">
        <v>2332</v>
      </c>
      <c r="G179" s="179" t="s">
        <v>259</v>
      </c>
      <c r="H179" s="180">
        <v>120</v>
      </c>
      <c r="I179" s="181"/>
      <c r="J179" s="182">
        <f>ROUND(I179*H179,2)</f>
        <v>0</v>
      </c>
      <c r="K179" s="178" t="s">
        <v>167</v>
      </c>
      <c r="L179" s="42"/>
      <c r="M179" s="183" t="s">
        <v>32</v>
      </c>
      <c r="N179" s="184" t="s">
        <v>50</v>
      </c>
      <c r="O179" s="67"/>
      <c r="P179" s="185">
        <f>O179*H179</f>
        <v>0</v>
      </c>
      <c r="Q179" s="185">
        <v>0.00084</v>
      </c>
      <c r="R179" s="185">
        <f>Q179*H179</f>
        <v>0.1008</v>
      </c>
      <c r="S179" s="185">
        <v>0</v>
      </c>
      <c r="T179" s="186">
        <f>S179*H179</f>
        <v>0</v>
      </c>
      <c r="U179" s="37"/>
      <c r="V179" s="37"/>
      <c r="W179" s="37"/>
      <c r="X179" s="37"/>
      <c r="Y179" s="37"/>
      <c r="Z179" s="37"/>
      <c r="AA179" s="37"/>
      <c r="AB179" s="37"/>
      <c r="AC179" s="37"/>
      <c r="AD179" s="37"/>
      <c r="AE179" s="37"/>
      <c r="AR179" s="187" t="s">
        <v>308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308</v>
      </c>
      <c r="BM179" s="187" t="s">
        <v>2333</v>
      </c>
    </row>
    <row r="180" spans="1:47" s="2" customFormat="1" ht="11.25">
      <c r="A180" s="37"/>
      <c r="B180" s="38"/>
      <c r="C180" s="39"/>
      <c r="D180" s="189" t="s">
        <v>170</v>
      </c>
      <c r="E180" s="39"/>
      <c r="F180" s="190" t="s">
        <v>2334</v>
      </c>
      <c r="G180" s="39"/>
      <c r="H180" s="39"/>
      <c r="I180" s="191"/>
      <c r="J180" s="39"/>
      <c r="K180" s="39"/>
      <c r="L180" s="42"/>
      <c r="M180" s="192"/>
      <c r="N180" s="193"/>
      <c r="O180" s="67"/>
      <c r="P180" s="67"/>
      <c r="Q180" s="67"/>
      <c r="R180" s="67"/>
      <c r="S180" s="67"/>
      <c r="T180" s="68"/>
      <c r="U180" s="37"/>
      <c r="V180" s="37"/>
      <c r="W180" s="37"/>
      <c r="X180" s="37"/>
      <c r="Y180" s="37"/>
      <c r="Z180" s="37"/>
      <c r="AA180" s="37"/>
      <c r="AB180" s="37"/>
      <c r="AC180" s="37"/>
      <c r="AD180" s="37"/>
      <c r="AE180" s="37"/>
      <c r="AT180" s="19" t="s">
        <v>170</v>
      </c>
      <c r="AU180" s="19" t="s">
        <v>89</v>
      </c>
    </row>
    <row r="181" spans="1:65" s="2" customFormat="1" ht="21.75" customHeight="1">
      <c r="A181" s="37"/>
      <c r="B181" s="38"/>
      <c r="C181" s="176" t="s">
        <v>515</v>
      </c>
      <c r="D181" s="176" t="s">
        <v>163</v>
      </c>
      <c r="E181" s="177" t="s">
        <v>2335</v>
      </c>
      <c r="F181" s="178" t="s">
        <v>2336</v>
      </c>
      <c r="G181" s="179" t="s">
        <v>259</v>
      </c>
      <c r="H181" s="180">
        <v>255</v>
      </c>
      <c r="I181" s="181"/>
      <c r="J181" s="182">
        <f>ROUND(I181*H181,2)</f>
        <v>0</v>
      </c>
      <c r="K181" s="178" t="s">
        <v>167</v>
      </c>
      <c r="L181" s="42"/>
      <c r="M181" s="183" t="s">
        <v>32</v>
      </c>
      <c r="N181" s="184" t="s">
        <v>50</v>
      </c>
      <c r="O181" s="67"/>
      <c r="P181" s="185">
        <f>O181*H181</f>
        <v>0</v>
      </c>
      <c r="Q181" s="185">
        <v>0.00098</v>
      </c>
      <c r="R181" s="185">
        <f>Q181*H181</f>
        <v>0.24989999999999998</v>
      </c>
      <c r="S181" s="185">
        <v>0</v>
      </c>
      <c r="T181" s="186">
        <f>S181*H181</f>
        <v>0</v>
      </c>
      <c r="U181" s="37"/>
      <c r="V181" s="37"/>
      <c r="W181" s="37"/>
      <c r="X181" s="37"/>
      <c r="Y181" s="37"/>
      <c r="Z181" s="37"/>
      <c r="AA181" s="37"/>
      <c r="AB181" s="37"/>
      <c r="AC181" s="37"/>
      <c r="AD181" s="37"/>
      <c r="AE181" s="37"/>
      <c r="AR181" s="187" t="s">
        <v>308</v>
      </c>
      <c r="AT181" s="187" t="s">
        <v>163</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308</v>
      </c>
      <c r="BM181" s="187" t="s">
        <v>2337</v>
      </c>
    </row>
    <row r="182" spans="1:47" s="2" customFormat="1" ht="11.25">
      <c r="A182" s="37"/>
      <c r="B182" s="38"/>
      <c r="C182" s="39"/>
      <c r="D182" s="189" t="s">
        <v>170</v>
      </c>
      <c r="E182" s="39"/>
      <c r="F182" s="190" t="s">
        <v>2338</v>
      </c>
      <c r="G182" s="39"/>
      <c r="H182" s="39"/>
      <c r="I182" s="191"/>
      <c r="J182" s="39"/>
      <c r="K182" s="39"/>
      <c r="L182" s="42"/>
      <c r="M182" s="192"/>
      <c r="N182" s="193"/>
      <c r="O182" s="67"/>
      <c r="P182" s="67"/>
      <c r="Q182" s="67"/>
      <c r="R182" s="67"/>
      <c r="S182" s="67"/>
      <c r="T182" s="68"/>
      <c r="U182" s="37"/>
      <c r="V182" s="37"/>
      <c r="W182" s="37"/>
      <c r="X182" s="37"/>
      <c r="Y182" s="37"/>
      <c r="Z182" s="37"/>
      <c r="AA182" s="37"/>
      <c r="AB182" s="37"/>
      <c r="AC182" s="37"/>
      <c r="AD182" s="37"/>
      <c r="AE182" s="37"/>
      <c r="AT182" s="19" t="s">
        <v>170</v>
      </c>
      <c r="AU182" s="19" t="s">
        <v>89</v>
      </c>
    </row>
    <row r="183" spans="1:65" s="2" customFormat="1" ht="21.75" customHeight="1">
      <c r="A183" s="37"/>
      <c r="B183" s="38"/>
      <c r="C183" s="176" t="s">
        <v>520</v>
      </c>
      <c r="D183" s="176" t="s">
        <v>163</v>
      </c>
      <c r="E183" s="177" t="s">
        <v>2339</v>
      </c>
      <c r="F183" s="178" t="s">
        <v>2340</v>
      </c>
      <c r="G183" s="179" t="s">
        <v>259</v>
      </c>
      <c r="H183" s="180">
        <v>60</v>
      </c>
      <c r="I183" s="181"/>
      <c r="J183" s="182">
        <f>ROUND(I183*H183,2)</f>
        <v>0</v>
      </c>
      <c r="K183" s="178" t="s">
        <v>167</v>
      </c>
      <c r="L183" s="42"/>
      <c r="M183" s="183" t="s">
        <v>32</v>
      </c>
      <c r="N183" s="184" t="s">
        <v>50</v>
      </c>
      <c r="O183" s="67"/>
      <c r="P183" s="185">
        <f>O183*H183</f>
        <v>0</v>
      </c>
      <c r="Q183" s="185">
        <v>0.00126</v>
      </c>
      <c r="R183" s="185">
        <f>Q183*H183</f>
        <v>0.0756</v>
      </c>
      <c r="S183" s="185">
        <v>0</v>
      </c>
      <c r="T183" s="186">
        <f>S183*H183</f>
        <v>0</v>
      </c>
      <c r="U183" s="37"/>
      <c r="V183" s="37"/>
      <c r="W183" s="37"/>
      <c r="X183" s="37"/>
      <c r="Y183" s="37"/>
      <c r="Z183" s="37"/>
      <c r="AA183" s="37"/>
      <c r="AB183" s="37"/>
      <c r="AC183" s="37"/>
      <c r="AD183" s="37"/>
      <c r="AE183" s="37"/>
      <c r="AR183" s="187" t="s">
        <v>308</v>
      </c>
      <c r="AT183" s="187" t="s">
        <v>163</v>
      </c>
      <c r="AU183" s="187" t="s">
        <v>89</v>
      </c>
      <c r="AY183" s="19" t="s">
        <v>160</v>
      </c>
      <c r="BE183" s="188">
        <f>IF(N183="základní",J183,0)</f>
        <v>0</v>
      </c>
      <c r="BF183" s="188">
        <f>IF(N183="snížená",J183,0)</f>
        <v>0</v>
      </c>
      <c r="BG183" s="188">
        <f>IF(N183="zákl. přenesená",J183,0)</f>
        <v>0</v>
      </c>
      <c r="BH183" s="188">
        <f>IF(N183="sníž. přenesená",J183,0)</f>
        <v>0</v>
      </c>
      <c r="BI183" s="188">
        <f>IF(N183="nulová",J183,0)</f>
        <v>0</v>
      </c>
      <c r="BJ183" s="19" t="s">
        <v>87</v>
      </c>
      <c r="BK183" s="188">
        <f>ROUND(I183*H183,2)</f>
        <v>0</v>
      </c>
      <c r="BL183" s="19" t="s">
        <v>308</v>
      </c>
      <c r="BM183" s="187" t="s">
        <v>2341</v>
      </c>
    </row>
    <row r="184" spans="1:47" s="2" customFormat="1" ht="11.25">
      <c r="A184" s="37"/>
      <c r="B184" s="38"/>
      <c r="C184" s="39"/>
      <c r="D184" s="189" t="s">
        <v>170</v>
      </c>
      <c r="E184" s="39"/>
      <c r="F184" s="190" t="s">
        <v>2342</v>
      </c>
      <c r="G184" s="39"/>
      <c r="H184" s="39"/>
      <c r="I184" s="191"/>
      <c r="J184" s="39"/>
      <c r="K184" s="39"/>
      <c r="L184" s="42"/>
      <c r="M184" s="192"/>
      <c r="N184" s="193"/>
      <c r="O184" s="67"/>
      <c r="P184" s="67"/>
      <c r="Q184" s="67"/>
      <c r="R184" s="67"/>
      <c r="S184" s="67"/>
      <c r="T184" s="68"/>
      <c r="U184" s="37"/>
      <c r="V184" s="37"/>
      <c r="W184" s="37"/>
      <c r="X184" s="37"/>
      <c r="Y184" s="37"/>
      <c r="Z184" s="37"/>
      <c r="AA184" s="37"/>
      <c r="AB184" s="37"/>
      <c r="AC184" s="37"/>
      <c r="AD184" s="37"/>
      <c r="AE184" s="37"/>
      <c r="AT184" s="19" t="s">
        <v>170</v>
      </c>
      <c r="AU184" s="19" t="s">
        <v>89</v>
      </c>
    </row>
    <row r="185" spans="1:65" s="2" customFormat="1" ht="21.75" customHeight="1">
      <c r="A185" s="37"/>
      <c r="B185" s="38"/>
      <c r="C185" s="176" t="s">
        <v>526</v>
      </c>
      <c r="D185" s="176" t="s">
        <v>163</v>
      </c>
      <c r="E185" s="177" t="s">
        <v>2343</v>
      </c>
      <c r="F185" s="178" t="s">
        <v>2344</v>
      </c>
      <c r="G185" s="179" t="s">
        <v>259</v>
      </c>
      <c r="H185" s="180">
        <v>104</v>
      </c>
      <c r="I185" s="181"/>
      <c r="J185" s="182">
        <f>ROUND(I185*H185,2)</f>
        <v>0</v>
      </c>
      <c r="K185" s="178" t="s">
        <v>167</v>
      </c>
      <c r="L185" s="42"/>
      <c r="M185" s="183" t="s">
        <v>32</v>
      </c>
      <c r="N185" s="184" t="s">
        <v>50</v>
      </c>
      <c r="O185" s="67"/>
      <c r="P185" s="185">
        <f>O185*H185</f>
        <v>0</v>
      </c>
      <c r="Q185" s="185">
        <v>0.00153</v>
      </c>
      <c r="R185" s="185">
        <f>Q185*H185</f>
        <v>0.15911999999999998</v>
      </c>
      <c r="S185" s="185">
        <v>0</v>
      </c>
      <c r="T185" s="186">
        <f>S185*H185</f>
        <v>0</v>
      </c>
      <c r="U185" s="37"/>
      <c r="V185" s="37"/>
      <c r="W185" s="37"/>
      <c r="X185" s="37"/>
      <c r="Y185" s="37"/>
      <c r="Z185" s="37"/>
      <c r="AA185" s="37"/>
      <c r="AB185" s="37"/>
      <c r="AC185" s="37"/>
      <c r="AD185" s="37"/>
      <c r="AE185" s="37"/>
      <c r="AR185" s="187" t="s">
        <v>308</v>
      </c>
      <c r="AT185" s="187" t="s">
        <v>163</v>
      </c>
      <c r="AU185" s="187" t="s">
        <v>89</v>
      </c>
      <c r="AY185" s="19" t="s">
        <v>160</v>
      </c>
      <c r="BE185" s="188">
        <f>IF(N185="základní",J185,0)</f>
        <v>0</v>
      </c>
      <c r="BF185" s="188">
        <f>IF(N185="snížená",J185,0)</f>
        <v>0</v>
      </c>
      <c r="BG185" s="188">
        <f>IF(N185="zákl. přenesená",J185,0)</f>
        <v>0</v>
      </c>
      <c r="BH185" s="188">
        <f>IF(N185="sníž. přenesená",J185,0)</f>
        <v>0</v>
      </c>
      <c r="BI185" s="188">
        <f>IF(N185="nulová",J185,0)</f>
        <v>0</v>
      </c>
      <c r="BJ185" s="19" t="s">
        <v>87</v>
      </c>
      <c r="BK185" s="188">
        <f>ROUND(I185*H185,2)</f>
        <v>0</v>
      </c>
      <c r="BL185" s="19" t="s">
        <v>308</v>
      </c>
      <c r="BM185" s="187" t="s">
        <v>2345</v>
      </c>
    </row>
    <row r="186" spans="1:47" s="2" customFormat="1" ht="11.25">
      <c r="A186" s="37"/>
      <c r="B186" s="38"/>
      <c r="C186" s="39"/>
      <c r="D186" s="189" t="s">
        <v>170</v>
      </c>
      <c r="E186" s="39"/>
      <c r="F186" s="190" t="s">
        <v>2346</v>
      </c>
      <c r="G186" s="39"/>
      <c r="H186" s="39"/>
      <c r="I186" s="191"/>
      <c r="J186" s="39"/>
      <c r="K186" s="39"/>
      <c r="L186" s="42"/>
      <c r="M186" s="192"/>
      <c r="N186" s="193"/>
      <c r="O186" s="67"/>
      <c r="P186" s="67"/>
      <c r="Q186" s="67"/>
      <c r="R186" s="67"/>
      <c r="S186" s="67"/>
      <c r="T186" s="68"/>
      <c r="U186" s="37"/>
      <c r="V186" s="37"/>
      <c r="W186" s="37"/>
      <c r="X186" s="37"/>
      <c r="Y186" s="37"/>
      <c r="Z186" s="37"/>
      <c r="AA186" s="37"/>
      <c r="AB186" s="37"/>
      <c r="AC186" s="37"/>
      <c r="AD186" s="37"/>
      <c r="AE186" s="37"/>
      <c r="AT186" s="19" t="s">
        <v>170</v>
      </c>
      <c r="AU186" s="19" t="s">
        <v>89</v>
      </c>
    </row>
    <row r="187" spans="1:65" s="2" customFormat="1" ht="16.5" customHeight="1">
      <c r="A187" s="37"/>
      <c r="B187" s="38"/>
      <c r="C187" s="176" t="s">
        <v>532</v>
      </c>
      <c r="D187" s="176" t="s">
        <v>163</v>
      </c>
      <c r="E187" s="177" t="s">
        <v>2347</v>
      </c>
      <c r="F187" s="178" t="s">
        <v>2348</v>
      </c>
      <c r="G187" s="179" t="s">
        <v>1806</v>
      </c>
      <c r="H187" s="180">
        <v>3</v>
      </c>
      <c r="I187" s="181"/>
      <c r="J187" s="182">
        <f>ROUND(I187*H187,2)</f>
        <v>0</v>
      </c>
      <c r="K187" s="178" t="s">
        <v>167</v>
      </c>
      <c r="L187" s="42"/>
      <c r="M187" s="183" t="s">
        <v>32</v>
      </c>
      <c r="N187" s="184" t="s">
        <v>50</v>
      </c>
      <c r="O187" s="67"/>
      <c r="P187" s="185">
        <f>O187*H187</f>
        <v>0</v>
      </c>
      <c r="Q187" s="185">
        <v>0.00057</v>
      </c>
      <c r="R187" s="185">
        <f>Q187*H187</f>
        <v>0.00171</v>
      </c>
      <c r="S187" s="185">
        <v>0</v>
      </c>
      <c r="T187" s="186">
        <f>S187*H187</f>
        <v>0</v>
      </c>
      <c r="U187" s="37"/>
      <c r="V187" s="37"/>
      <c r="W187" s="37"/>
      <c r="X187" s="37"/>
      <c r="Y187" s="37"/>
      <c r="Z187" s="37"/>
      <c r="AA187" s="37"/>
      <c r="AB187" s="37"/>
      <c r="AC187" s="37"/>
      <c r="AD187" s="37"/>
      <c r="AE187" s="37"/>
      <c r="AR187" s="187" t="s">
        <v>308</v>
      </c>
      <c r="AT187" s="187" t="s">
        <v>163</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308</v>
      </c>
      <c r="BM187" s="187" t="s">
        <v>2349</v>
      </c>
    </row>
    <row r="188" spans="1:47" s="2" customFormat="1" ht="11.25">
      <c r="A188" s="37"/>
      <c r="B188" s="38"/>
      <c r="C188" s="39"/>
      <c r="D188" s="189" t="s">
        <v>170</v>
      </c>
      <c r="E188" s="39"/>
      <c r="F188" s="190" t="s">
        <v>2350</v>
      </c>
      <c r="G188" s="39"/>
      <c r="H188" s="39"/>
      <c r="I188" s="191"/>
      <c r="J188" s="39"/>
      <c r="K188" s="39"/>
      <c r="L188" s="42"/>
      <c r="M188" s="192"/>
      <c r="N188" s="193"/>
      <c r="O188" s="67"/>
      <c r="P188" s="67"/>
      <c r="Q188" s="67"/>
      <c r="R188" s="67"/>
      <c r="S188" s="67"/>
      <c r="T188" s="68"/>
      <c r="U188" s="37"/>
      <c r="V188" s="37"/>
      <c r="W188" s="37"/>
      <c r="X188" s="37"/>
      <c r="Y188" s="37"/>
      <c r="Z188" s="37"/>
      <c r="AA188" s="37"/>
      <c r="AB188" s="37"/>
      <c r="AC188" s="37"/>
      <c r="AD188" s="37"/>
      <c r="AE188" s="37"/>
      <c r="AT188" s="19" t="s">
        <v>170</v>
      </c>
      <c r="AU188" s="19" t="s">
        <v>89</v>
      </c>
    </row>
    <row r="189" spans="2:51" s="13" customFormat="1" ht="11.25">
      <c r="B189" s="194"/>
      <c r="C189" s="195"/>
      <c r="D189" s="196" t="s">
        <v>172</v>
      </c>
      <c r="E189" s="197" t="s">
        <v>32</v>
      </c>
      <c r="F189" s="198" t="s">
        <v>2351</v>
      </c>
      <c r="G189" s="195"/>
      <c r="H189" s="197" t="s">
        <v>32</v>
      </c>
      <c r="I189" s="199"/>
      <c r="J189" s="195"/>
      <c r="K189" s="195"/>
      <c r="L189" s="200"/>
      <c r="M189" s="201"/>
      <c r="N189" s="202"/>
      <c r="O189" s="202"/>
      <c r="P189" s="202"/>
      <c r="Q189" s="202"/>
      <c r="R189" s="202"/>
      <c r="S189" s="202"/>
      <c r="T189" s="203"/>
      <c r="AT189" s="204" t="s">
        <v>172</v>
      </c>
      <c r="AU189" s="204" t="s">
        <v>89</v>
      </c>
      <c r="AV189" s="13" t="s">
        <v>87</v>
      </c>
      <c r="AW189" s="13" t="s">
        <v>40</v>
      </c>
      <c r="AX189" s="13" t="s">
        <v>79</v>
      </c>
      <c r="AY189" s="204" t="s">
        <v>160</v>
      </c>
    </row>
    <row r="190" spans="2:51" s="14" customFormat="1" ht="11.25">
      <c r="B190" s="205"/>
      <c r="C190" s="206"/>
      <c r="D190" s="196" t="s">
        <v>172</v>
      </c>
      <c r="E190" s="207" t="s">
        <v>32</v>
      </c>
      <c r="F190" s="208" t="s">
        <v>161</v>
      </c>
      <c r="G190" s="206"/>
      <c r="H190" s="209">
        <v>3</v>
      </c>
      <c r="I190" s="210"/>
      <c r="J190" s="206"/>
      <c r="K190" s="206"/>
      <c r="L190" s="211"/>
      <c r="M190" s="212"/>
      <c r="N190" s="213"/>
      <c r="O190" s="213"/>
      <c r="P190" s="213"/>
      <c r="Q190" s="213"/>
      <c r="R190" s="213"/>
      <c r="S190" s="213"/>
      <c r="T190" s="214"/>
      <c r="AT190" s="215" t="s">
        <v>172</v>
      </c>
      <c r="AU190" s="215" t="s">
        <v>89</v>
      </c>
      <c r="AV190" s="14" t="s">
        <v>89</v>
      </c>
      <c r="AW190" s="14" t="s">
        <v>40</v>
      </c>
      <c r="AX190" s="14" t="s">
        <v>87</v>
      </c>
      <c r="AY190" s="215" t="s">
        <v>160</v>
      </c>
    </row>
    <row r="191" spans="1:65" s="2" customFormat="1" ht="16.5" customHeight="1">
      <c r="A191" s="37"/>
      <c r="B191" s="38"/>
      <c r="C191" s="176" t="s">
        <v>538</v>
      </c>
      <c r="D191" s="176" t="s">
        <v>163</v>
      </c>
      <c r="E191" s="177" t="s">
        <v>2352</v>
      </c>
      <c r="F191" s="178" t="s">
        <v>2353</v>
      </c>
      <c r="G191" s="179" t="s">
        <v>477</v>
      </c>
      <c r="H191" s="180">
        <v>2</v>
      </c>
      <c r="I191" s="181"/>
      <c r="J191" s="182">
        <f>ROUND(I191*H191,2)</f>
        <v>0</v>
      </c>
      <c r="K191" s="178" t="s">
        <v>167</v>
      </c>
      <c r="L191" s="42"/>
      <c r="M191" s="183" t="s">
        <v>32</v>
      </c>
      <c r="N191" s="184" t="s">
        <v>50</v>
      </c>
      <c r="O191" s="67"/>
      <c r="P191" s="185">
        <f>O191*H191</f>
        <v>0</v>
      </c>
      <c r="Q191" s="185">
        <v>0.00016</v>
      </c>
      <c r="R191" s="185">
        <f>Q191*H191</f>
        <v>0.00032</v>
      </c>
      <c r="S191" s="185">
        <v>0</v>
      </c>
      <c r="T191" s="186">
        <f>S191*H191</f>
        <v>0</v>
      </c>
      <c r="U191" s="37"/>
      <c r="V191" s="37"/>
      <c r="W191" s="37"/>
      <c r="X191" s="37"/>
      <c r="Y191" s="37"/>
      <c r="Z191" s="37"/>
      <c r="AA191" s="37"/>
      <c r="AB191" s="37"/>
      <c r="AC191" s="37"/>
      <c r="AD191" s="37"/>
      <c r="AE191" s="37"/>
      <c r="AR191" s="187" t="s">
        <v>308</v>
      </c>
      <c r="AT191" s="187" t="s">
        <v>163</v>
      </c>
      <c r="AU191" s="187" t="s">
        <v>89</v>
      </c>
      <c r="AY191" s="19" t="s">
        <v>160</v>
      </c>
      <c r="BE191" s="188">
        <f>IF(N191="základní",J191,0)</f>
        <v>0</v>
      </c>
      <c r="BF191" s="188">
        <f>IF(N191="snížená",J191,0)</f>
        <v>0</v>
      </c>
      <c r="BG191" s="188">
        <f>IF(N191="zákl. přenesená",J191,0)</f>
        <v>0</v>
      </c>
      <c r="BH191" s="188">
        <f>IF(N191="sníž. přenesená",J191,0)</f>
        <v>0</v>
      </c>
      <c r="BI191" s="188">
        <f>IF(N191="nulová",J191,0)</f>
        <v>0</v>
      </c>
      <c r="BJ191" s="19" t="s">
        <v>87</v>
      </c>
      <c r="BK191" s="188">
        <f>ROUND(I191*H191,2)</f>
        <v>0</v>
      </c>
      <c r="BL191" s="19" t="s">
        <v>308</v>
      </c>
      <c r="BM191" s="187" t="s">
        <v>2354</v>
      </c>
    </row>
    <row r="192" spans="1:47" s="2" customFormat="1" ht="11.25">
      <c r="A192" s="37"/>
      <c r="B192" s="38"/>
      <c r="C192" s="39"/>
      <c r="D192" s="189" t="s">
        <v>170</v>
      </c>
      <c r="E192" s="39"/>
      <c r="F192" s="190" t="s">
        <v>2355</v>
      </c>
      <c r="G192" s="39"/>
      <c r="H192" s="39"/>
      <c r="I192" s="191"/>
      <c r="J192" s="39"/>
      <c r="K192" s="39"/>
      <c r="L192" s="42"/>
      <c r="M192" s="192"/>
      <c r="N192" s="193"/>
      <c r="O192" s="67"/>
      <c r="P192" s="67"/>
      <c r="Q192" s="67"/>
      <c r="R192" s="67"/>
      <c r="S192" s="67"/>
      <c r="T192" s="68"/>
      <c r="U192" s="37"/>
      <c r="V192" s="37"/>
      <c r="W192" s="37"/>
      <c r="X192" s="37"/>
      <c r="Y192" s="37"/>
      <c r="Z192" s="37"/>
      <c r="AA192" s="37"/>
      <c r="AB192" s="37"/>
      <c r="AC192" s="37"/>
      <c r="AD192" s="37"/>
      <c r="AE192" s="37"/>
      <c r="AT192" s="19" t="s">
        <v>170</v>
      </c>
      <c r="AU192" s="19" t="s">
        <v>89</v>
      </c>
    </row>
    <row r="193" spans="2:51" s="13" customFormat="1" ht="11.25">
      <c r="B193" s="194"/>
      <c r="C193" s="195"/>
      <c r="D193" s="196" t="s">
        <v>172</v>
      </c>
      <c r="E193" s="197" t="s">
        <v>32</v>
      </c>
      <c r="F193" s="198" t="s">
        <v>2356</v>
      </c>
      <c r="G193" s="195"/>
      <c r="H193" s="197" t="s">
        <v>32</v>
      </c>
      <c r="I193" s="199"/>
      <c r="J193" s="195"/>
      <c r="K193" s="195"/>
      <c r="L193" s="200"/>
      <c r="M193" s="201"/>
      <c r="N193" s="202"/>
      <c r="O193" s="202"/>
      <c r="P193" s="202"/>
      <c r="Q193" s="202"/>
      <c r="R193" s="202"/>
      <c r="S193" s="202"/>
      <c r="T193" s="203"/>
      <c r="AT193" s="204" t="s">
        <v>172</v>
      </c>
      <c r="AU193" s="204" t="s">
        <v>89</v>
      </c>
      <c r="AV193" s="13" t="s">
        <v>87</v>
      </c>
      <c r="AW193" s="13" t="s">
        <v>40</v>
      </c>
      <c r="AX193" s="13" t="s">
        <v>79</v>
      </c>
      <c r="AY193" s="204" t="s">
        <v>160</v>
      </c>
    </row>
    <row r="194" spans="2:51" s="14" customFormat="1" ht="11.25">
      <c r="B194" s="205"/>
      <c r="C194" s="206"/>
      <c r="D194" s="196" t="s">
        <v>172</v>
      </c>
      <c r="E194" s="207" t="s">
        <v>32</v>
      </c>
      <c r="F194" s="208" t="s">
        <v>89</v>
      </c>
      <c r="G194" s="206"/>
      <c r="H194" s="209">
        <v>2</v>
      </c>
      <c r="I194" s="210"/>
      <c r="J194" s="206"/>
      <c r="K194" s="206"/>
      <c r="L194" s="211"/>
      <c r="M194" s="212"/>
      <c r="N194" s="213"/>
      <c r="O194" s="213"/>
      <c r="P194" s="213"/>
      <c r="Q194" s="213"/>
      <c r="R194" s="213"/>
      <c r="S194" s="213"/>
      <c r="T194" s="214"/>
      <c r="AT194" s="215" t="s">
        <v>172</v>
      </c>
      <c r="AU194" s="215" t="s">
        <v>89</v>
      </c>
      <c r="AV194" s="14" t="s">
        <v>89</v>
      </c>
      <c r="AW194" s="14" t="s">
        <v>40</v>
      </c>
      <c r="AX194" s="14" t="s">
        <v>87</v>
      </c>
      <c r="AY194" s="215" t="s">
        <v>160</v>
      </c>
    </row>
    <row r="195" spans="1:65" s="2" customFormat="1" ht="16.5" customHeight="1">
      <c r="A195" s="37"/>
      <c r="B195" s="38"/>
      <c r="C195" s="176" t="s">
        <v>543</v>
      </c>
      <c r="D195" s="176" t="s">
        <v>163</v>
      </c>
      <c r="E195" s="177" t="s">
        <v>2357</v>
      </c>
      <c r="F195" s="178" t="s">
        <v>2358</v>
      </c>
      <c r="G195" s="179" t="s">
        <v>477</v>
      </c>
      <c r="H195" s="180">
        <v>10</v>
      </c>
      <c r="I195" s="181"/>
      <c r="J195" s="182">
        <f>ROUND(I195*H195,2)</f>
        <v>0</v>
      </c>
      <c r="K195" s="178" t="s">
        <v>167</v>
      </c>
      <c r="L195" s="42"/>
      <c r="M195" s="183" t="s">
        <v>32</v>
      </c>
      <c r="N195" s="184" t="s">
        <v>50</v>
      </c>
      <c r="O195" s="67"/>
      <c r="P195" s="185">
        <f>O195*H195</f>
        <v>0</v>
      </c>
      <c r="Q195" s="185">
        <v>0.00017</v>
      </c>
      <c r="R195" s="185">
        <f>Q195*H195</f>
        <v>0.0017000000000000001</v>
      </c>
      <c r="S195" s="185">
        <v>0</v>
      </c>
      <c r="T195" s="186">
        <f>S195*H195</f>
        <v>0</v>
      </c>
      <c r="U195" s="37"/>
      <c r="V195" s="37"/>
      <c r="W195" s="37"/>
      <c r="X195" s="37"/>
      <c r="Y195" s="37"/>
      <c r="Z195" s="37"/>
      <c r="AA195" s="37"/>
      <c r="AB195" s="37"/>
      <c r="AC195" s="37"/>
      <c r="AD195" s="37"/>
      <c r="AE195" s="37"/>
      <c r="AR195" s="187" t="s">
        <v>308</v>
      </c>
      <c r="AT195" s="187" t="s">
        <v>163</v>
      </c>
      <c r="AU195" s="187" t="s">
        <v>89</v>
      </c>
      <c r="AY195" s="19" t="s">
        <v>160</v>
      </c>
      <c r="BE195" s="188">
        <f>IF(N195="základní",J195,0)</f>
        <v>0</v>
      </c>
      <c r="BF195" s="188">
        <f>IF(N195="snížená",J195,0)</f>
        <v>0</v>
      </c>
      <c r="BG195" s="188">
        <f>IF(N195="zákl. přenesená",J195,0)</f>
        <v>0</v>
      </c>
      <c r="BH195" s="188">
        <f>IF(N195="sníž. přenesená",J195,0)</f>
        <v>0</v>
      </c>
      <c r="BI195" s="188">
        <f>IF(N195="nulová",J195,0)</f>
        <v>0</v>
      </c>
      <c r="BJ195" s="19" t="s">
        <v>87</v>
      </c>
      <c r="BK195" s="188">
        <f>ROUND(I195*H195,2)</f>
        <v>0</v>
      </c>
      <c r="BL195" s="19" t="s">
        <v>308</v>
      </c>
      <c r="BM195" s="187" t="s">
        <v>2359</v>
      </c>
    </row>
    <row r="196" spans="1:47" s="2" customFormat="1" ht="11.25">
      <c r="A196" s="37"/>
      <c r="B196" s="38"/>
      <c r="C196" s="39"/>
      <c r="D196" s="189" t="s">
        <v>170</v>
      </c>
      <c r="E196" s="39"/>
      <c r="F196" s="190" t="s">
        <v>2360</v>
      </c>
      <c r="G196" s="39"/>
      <c r="H196" s="39"/>
      <c r="I196" s="191"/>
      <c r="J196" s="39"/>
      <c r="K196" s="39"/>
      <c r="L196" s="42"/>
      <c r="M196" s="192"/>
      <c r="N196" s="193"/>
      <c r="O196" s="67"/>
      <c r="P196" s="67"/>
      <c r="Q196" s="67"/>
      <c r="R196" s="67"/>
      <c r="S196" s="67"/>
      <c r="T196" s="68"/>
      <c r="U196" s="37"/>
      <c r="V196" s="37"/>
      <c r="W196" s="37"/>
      <c r="X196" s="37"/>
      <c r="Y196" s="37"/>
      <c r="Z196" s="37"/>
      <c r="AA196" s="37"/>
      <c r="AB196" s="37"/>
      <c r="AC196" s="37"/>
      <c r="AD196" s="37"/>
      <c r="AE196" s="37"/>
      <c r="AT196" s="19" t="s">
        <v>170</v>
      </c>
      <c r="AU196" s="19" t="s">
        <v>89</v>
      </c>
    </row>
    <row r="197" spans="1:65" s="2" customFormat="1" ht="16.5" customHeight="1">
      <c r="A197" s="37"/>
      <c r="B197" s="38"/>
      <c r="C197" s="176" t="s">
        <v>547</v>
      </c>
      <c r="D197" s="176" t="s">
        <v>163</v>
      </c>
      <c r="E197" s="177" t="s">
        <v>2361</v>
      </c>
      <c r="F197" s="178" t="s">
        <v>2362</v>
      </c>
      <c r="G197" s="179" t="s">
        <v>477</v>
      </c>
      <c r="H197" s="180">
        <v>26</v>
      </c>
      <c r="I197" s="181"/>
      <c r="J197" s="182">
        <f>ROUND(I197*H197,2)</f>
        <v>0</v>
      </c>
      <c r="K197" s="178" t="s">
        <v>167</v>
      </c>
      <c r="L197" s="42"/>
      <c r="M197" s="183" t="s">
        <v>32</v>
      </c>
      <c r="N197" s="184" t="s">
        <v>50</v>
      </c>
      <c r="O197" s="67"/>
      <c r="P197" s="185">
        <f>O197*H197</f>
        <v>0</v>
      </c>
      <c r="Q197" s="185">
        <v>0.0002</v>
      </c>
      <c r="R197" s="185">
        <f>Q197*H197</f>
        <v>0.005200000000000001</v>
      </c>
      <c r="S197" s="185">
        <v>0</v>
      </c>
      <c r="T197" s="186">
        <f>S197*H197</f>
        <v>0</v>
      </c>
      <c r="U197" s="37"/>
      <c r="V197" s="37"/>
      <c r="W197" s="37"/>
      <c r="X197" s="37"/>
      <c r="Y197" s="37"/>
      <c r="Z197" s="37"/>
      <c r="AA197" s="37"/>
      <c r="AB197" s="37"/>
      <c r="AC197" s="37"/>
      <c r="AD197" s="37"/>
      <c r="AE197" s="37"/>
      <c r="AR197" s="187" t="s">
        <v>308</v>
      </c>
      <c r="AT197" s="187" t="s">
        <v>163</v>
      </c>
      <c r="AU197" s="187" t="s">
        <v>89</v>
      </c>
      <c r="AY197" s="19" t="s">
        <v>160</v>
      </c>
      <c r="BE197" s="188">
        <f>IF(N197="základní",J197,0)</f>
        <v>0</v>
      </c>
      <c r="BF197" s="188">
        <f>IF(N197="snížená",J197,0)</f>
        <v>0</v>
      </c>
      <c r="BG197" s="188">
        <f>IF(N197="zákl. přenesená",J197,0)</f>
        <v>0</v>
      </c>
      <c r="BH197" s="188">
        <f>IF(N197="sníž. přenesená",J197,0)</f>
        <v>0</v>
      </c>
      <c r="BI197" s="188">
        <f>IF(N197="nulová",J197,0)</f>
        <v>0</v>
      </c>
      <c r="BJ197" s="19" t="s">
        <v>87</v>
      </c>
      <c r="BK197" s="188">
        <f>ROUND(I197*H197,2)</f>
        <v>0</v>
      </c>
      <c r="BL197" s="19" t="s">
        <v>308</v>
      </c>
      <c r="BM197" s="187" t="s">
        <v>2363</v>
      </c>
    </row>
    <row r="198" spans="1:47" s="2" customFormat="1" ht="11.25">
      <c r="A198" s="37"/>
      <c r="B198" s="38"/>
      <c r="C198" s="39"/>
      <c r="D198" s="189" t="s">
        <v>170</v>
      </c>
      <c r="E198" s="39"/>
      <c r="F198" s="190" t="s">
        <v>2364</v>
      </c>
      <c r="G198" s="39"/>
      <c r="H198" s="39"/>
      <c r="I198" s="191"/>
      <c r="J198" s="39"/>
      <c r="K198" s="39"/>
      <c r="L198" s="42"/>
      <c r="M198" s="192"/>
      <c r="N198" s="193"/>
      <c r="O198" s="67"/>
      <c r="P198" s="67"/>
      <c r="Q198" s="67"/>
      <c r="R198" s="67"/>
      <c r="S198" s="67"/>
      <c r="T198" s="68"/>
      <c r="U198" s="37"/>
      <c r="V198" s="37"/>
      <c r="W198" s="37"/>
      <c r="X198" s="37"/>
      <c r="Y198" s="37"/>
      <c r="Z198" s="37"/>
      <c r="AA198" s="37"/>
      <c r="AB198" s="37"/>
      <c r="AC198" s="37"/>
      <c r="AD198" s="37"/>
      <c r="AE198" s="37"/>
      <c r="AT198" s="19" t="s">
        <v>170</v>
      </c>
      <c r="AU198" s="19" t="s">
        <v>89</v>
      </c>
    </row>
    <row r="199" spans="1:65" s="2" customFormat="1" ht="16.5" customHeight="1">
      <c r="A199" s="37"/>
      <c r="B199" s="38"/>
      <c r="C199" s="176" t="s">
        <v>558</v>
      </c>
      <c r="D199" s="176" t="s">
        <v>163</v>
      </c>
      <c r="E199" s="177" t="s">
        <v>2365</v>
      </c>
      <c r="F199" s="178" t="s">
        <v>2366</v>
      </c>
      <c r="G199" s="179" t="s">
        <v>477</v>
      </c>
      <c r="H199" s="180">
        <v>10</v>
      </c>
      <c r="I199" s="181"/>
      <c r="J199" s="182">
        <f>ROUND(I199*H199,2)</f>
        <v>0</v>
      </c>
      <c r="K199" s="178" t="s">
        <v>167</v>
      </c>
      <c r="L199" s="42"/>
      <c r="M199" s="183" t="s">
        <v>32</v>
      </c>
      <c r="N199" s="184" t="s">
        <v>50</v>
      </c>
      <c r="O199" s="67"/>
      <c r="P199" s="185">
        <f>O199*H199</f>
        <v>0</v>
      </c>
      <c r="Q199" s="185">
        <v>0.00034</v>
      </c>
      <c r="R199" s="185">
        <f>Q199*H199</f>
        <v>0.0034000000000000002</v>
      </c>
      <c r="S199" s="185">
        <v>0</v>
      </c>
      <c r="T199" s="186">
        <f>S199*H199</f>
        <v>0</v>
      </c>
      <c r="U199" s="37"/>
      <c r="V199" s="37"/>
      <c r="W199" s="37"/>
      <c r="X199" s="37"/>
      <c r="Y199" s="37"/>
      <c r="Z199" s="37"/>
      <c r="AA199" s="37"/>
      <c r="AB199" s="37"/>
      <c r="AC199" s="37"/>
      <c r="AD199" s="37"/>
      <c r="AE199" s="37"/>
      <c r="AR199" s="187" t="s">
        <v>308</v>
      </c>
      <c r="AT199" s="187" t="s">
        <v>163</v>
      </c>
      <c r="AU199" s="187" t="s">
        <v>89</v>
      </c>
      <c r="AY199" s="19" t="s">
        <v>160</v>
      </c>
      <c r="BE199" s="188">
        <f>IF(N199="základní",J199,0)</f>
        <v>0</v>
      </c>
      <c r="BF199" s="188">
        <f>IF(N199="snížená",J199,0)</f>
        <v>0</v>
      </c>
      <c r="BG199" s="188">
        <f>IF(N199="zákl. přenesená",J199,0)</f>
        <v>0</v>
      </c>
      <c r="BH199" s="188">
        <f>IF(N199="sníž. přenesená",J199,0)</f>
        <v>0</v>
      </c>
      <c r="BI199" s="188">
        <f>IF(N199="nulová",J199,0)</f>
        <v>0</v>
      </c>
      <c r="BJ199" s="19" t="s">
        <v>87</v>
      </c>
      <c r="BK199" s="188">
        <f>ROUND(I199*H199,2)</f>
        <v>0</v>
      </c>
      <c r="BL199" s="19" t="s">
        <v>308</v>
      </c>
      <c r="BM199" s="187" t="s">
        <v>2367</v>
      </c>
    </row>
    <row r="200" spans="1:47" s="2" customFormat="1" ht="11.25">
      <c r="A200" s="37"/>
      <c r="B200" s="38"/>
      <c r="C200" s="39"/>
      <c r="D200" s="189" t="s">
        <v>170</v>
      </c>
      <c r="E200" s="39"/>
      <c r="F200" s="190" t="s">
        <v>2368</v>
      </c>
      <c r="G200" s="39"/>
      <c r="H200" s="39"/>
      <c r="I200" s="191"/>
      <c r="J200" s="39"/>
      <c r="K200" s="39"/>
      <c r="L200" s="42"/>
      <c r="M200" s="192"/>
      <c r="N200" s="193"/>
      <c r="O200" s="67"/>
      <c r="P200" s="67"/>
      <c r="Q200" s="67"/>
      <c r="R200" s="67"/>
      <c r="S200" s="67"/>
      <c r="T200" s="68"/>
      <c r="U200" s="37"/>
      <c r="V200" s="37"/>
      <c r="W200" s="37"/>
      <c r="X200" s="37"/>
      <c r="Y200" s="37"/>
      <c r="Z200" s="37"/>
      <c r="AA200" s="37"/>
      <c r="AB200" s="37"/>
      <c r="AC200" s="37"/>
      <c r="AD200" s="37"/>
      <c r="AE200" s="37"/>
      <c r="AT200" s="19" t="s">
        <v>170</v>
      </c>
      <c r="AU200" s="19" t="s">
        <v>89</v>
      </c>
    </row>
    <row r="201" spans="1:65" s="2" customFormat="1" ht="21.75" customHeight="1">
      <c r="A201" s="37"/>
      <c r="B201" s="38"/>
      <c r="C201" s="176" t="s">
        <v>564</v>
      </c>
      <c r="D201" s="176" t="s">
        <v>163</v>
      </c>
      <c r="E201" s="177" t="s">
        <v>2369</v>
      </c>
      <c r="F201" s="178" t="s">
        <v>2370</v>
      </c>
      <c r="G201" s="179" t="s">
        <v>1806</v>
      </c>
      <c r="H201" s="180">
        <v>1</v>
      </c>
      <c r="I201" s="181"/>
      <c r="J201" s="182">
        <f>ROUND(I201*H201,2)</f>
        <v>0</v>
      </c>
      <c r="K201" s="178" t="s">
        <v>484</v>
      </c>
      <c r="L201" s="42"/>
      <c r="M201" s="183" t="s">
        <v>32</v>
      </c>
      <c r="N201" s="184" t="s">
        <v>50</v>
      </c>
      <c r="O201" s="67"/>
      <c r="P201" s="185">
        <f>O201*H201</f>
        <v>0</v>
      </c>
      <c r="Q201" s="185">
        <v>0.0292</v>
      </c>
      <c r="R201" s="185">
        <f>Q201*H201</f>
        <v>0.0292</v>
      </c>
      <c r="S201" s="185">
        <v>0</v>
      </c>
      <c r="T201" s="186">
        <f>S201*H201</f>
        <v>0</v>
      </c>
      <c r="U201" s="37"/>
      <c r="V201" s="37"/>
      <c r="W201" s="37"/>
      <c r="X201" s="37"/>
      <c r="Y201" s="37"/>
      <c r="Z201" s="37"/>
      <c r="AA201" s="37"/>
      <c r="AB201" s="37"/>
      <c r="AC201" s="37"/>
      <c r="AD201" s="37"/>
      <c r="AE201" s="37"/>
      <c r="AR201" s="187" t="s">
        <v>308</v>
      </c>
      <c r="AT201" s="187" t="s">
        <v>163</v>
      </c>
      <c r="AU201" s="187" t="s">
        <v>89</v>
      </c>
      <c r="AY201" s="19" t="s">
        <v>160</v>
      </c>
      <c r="BE201" s="188">
        <f>IF(N201="základní",J201,0)</f>
        <v>0</v>
      </c>
      <c r="BF201" s="188">
        <f>IF(N201="snížená",J201,0)</f>
        <v>0</v>
      </c>
      <c r="BG201" s="188">
        <f>IF(N201="zákl. přenesená",J201,0)</f>
        <v>0</v>
      </c>
      <c r="BH201" s="188">
        <f>IF(N201="sníž. přenesená",J201,0)</f>
        <v>0</v>
      </c>
      <c r="BI201" s="188">
        <f>IF(N201="nulová",J201,0)</f>
        <v>0</v>
      </c>
      <c r="BJ201" s="19" t="s">
        <v>87</v>
      </c>
      <c r="BK201" s="188">
        <f>ROUND(I201*H201,2)</f>
        <v>0</v>
      </c>
      <c r="BL201" s="19" t="s">
        <v>308</v>
      </c>
      <c r="BM201" s="187" t="s">
        <v>2371</v>
      </c>
    </row>
    <row r="202" spans="1:65" s="2" customFormat="1" ht="24.2" customHeight="1">
      <c r="A202" s="37"/>
      <c r="B202" s="38"/>
      <c r="C202" s="176" t="s">
        <v>570</v>
      </c>
      <c r="D202" s="176" t="s">
        <v>163</v>
      </c>
      <c r="E202" s="177" t="s">
        <v>2372</v>
      </c>
      <c r="F202" s="178" t="s">
        <v>2373</v>
      </c>
      <c r="G202" s="179" t="s">
        <v>259</v>
      </c>
      <c r="H202" s="180">
        <v>571</v>
      </c>
      <c r="I202" s="181"/>
      <c r="J202" s="182">
        <f>ROUND(I202*H202,2)</f>
        <v>0</v>
      </c>
      <c r="K202" s="178" t="s">
        <v>167</v>
      </c>
      <c r="L202" s="42"/>
      <c r="M202" s="183" t="s">
        <v>32</v>
      </c>
      <c r="N202" s="184" t="s">
        <v>50</v>
      </c>
      <c r="O202" s="67"/>
      <c r="P202" s="185">
        <f>O202*H202</f>
        <v>0</v>
      </c>
      <c r="Q202" s="185">
        <v>0.00019</v>
      </c>
      <c r="R202" s="185">
        <f>Q202*H202</f>
        <v>0.10849</v>
      </c>
      <c r="S202" s="185">
        <v>0</v>
      </c>
      <c r="T202" s="186">
        <f>S202*H202</f>
        <v>0</v>
      </c>
      <c r="U202" s="37"/>
      <c r="V202" s="37"/>
      <c r="W202" s="37"/>
      <c r="X202" s="37"/>
      <c r="Y202" s="37"/>
      <c r="Z202" s="37"/>
      <c r="AA202" s="37"/>
      <c r="AB202" s="37"/>
      <c r="AC202" s="37"/>
      <c r="AD202" s="37"/>
      <c r="AE202" s="37"/>
      <c r="AR202" s="187" t="s">
        <v>308</v>
      </c>
      <c r="AT202" s="187" t="s">
        <v>163</v>
      </c>
      <c r="AU202" s="187" t="s">
        <v>89</v>
      </c>
      <c r="AY202" s="19" t="s">
        <v>160</v>
      </c>
      <c r="BE202" s="188">
        <f>IF(N202="základní",J202,0)</f>
        <v>0</v>
      </c>
      <c r="BF202" s="188">
        <f>IF(N202="snížená",J202,0)</f>
        <v>0</v>
      </c>
      <c r="BG202" s="188">
        <f>IF(N202="zákl. přenesená",J202,0)</f>
        <v>0</v>
      </c>
      <c r="BH202" s="188">
        <f>IF(N202="sníž. přenesená",J202,0)</f>
        <v>0</v>
      </c>
      <c r="BI202" s="188">
        <f>IF(N202="nulová",J202,0)</f>
        <v>0</v>
      </c>
      <c r="BJ202" s="19" t="s">
        <v>87</v>
      </c>
      <c r="BK202" s="188">
        <f>ROUND(I202*H202,2)</f>
        <v>0</v>
      </c>
      <c r="BL202" s="19" t="s">
        <v>308</v>
      </c>
      <c r="BM202" s="187" t="s">
        <v>2374</v>
      </c>
    </row>
    <row r="203" spans="1:47" s="2" customFormat="1" ht="11.25">
      <c r="A203" s="37"/>
      <c r="B203" s="38"/>
      <c r="C203" s="39"/>
      <c r="D203" s="189" t="s">
        <v>170</v>
      </c>
      <c r="E203" s="39"/>
      <c r="F203" s="190" t="s">
        <v>2375</v>
      </c>
      <c r="G203" s="39"/>
      <c r="H203" s="39"/>
      <c r="I203" s="191"/>
      <c r="J203" s="39"/>
      <c r="K203" s="39"/>
      <c r="L203" s="42"/>
      <c r="M203" s="192"/>
      <c r="N203" s="193"/>
      <c r="O203" s="67"/>
      <c r="P203" s="67"/>
      <c r="Q203" s="67"/>
      <c r="R203" s="67"/>
      <c r="S203" s="67"/>
      <c r="T203" s="68"/>
      <c r="U203" s="37"/>
      <c r="V203" s="37"/>
      <c r="W203" s="37"/>
      <c r="X203" s="37"/>
      <c r="Y203" s="37"/>
      <c r="Z203" s="37"/>
      <c r="AA203" s="37"/>
      <c r="AB203" s="37"/>
      <c r="AC203" s="37"/>
      <c r="AD203" s="37"/>
      <c r="AE203" s="37"/>
      <c r="AT203" s="19" t="s">
        <v>170</v>
      </c>
      <c r="AU203" s="19" t="s">
        <v>89</v>
      </c>
    </row>
    <row r="204" spans="2:51" s="14" customFormat="1" ht="11.25">
      <c r="B204" s="205"/>
      <c r="C204" s="206"/>
      <c r="D204" s="196" t="s">
        <v>172</v>
      </c>
      <c r="E204" s="207" t="s">
        <v>32</v>
      </c>
      <c r="F204" s="208" t="s">
        <v>2376</v>
      </c>
      <c r="G204" s="206"/>
      <c r="H204" s="209">
        <v>571</v>
      </c>
      <c r="I204" s="210"/>
      <c r="J204" s="206"/>
      <c r="K204" s="206"/>
      <c r="L204" s="211"/>
      <c r="M204" s="212"/>
      <c r="N204" s="213"/>
      <c r="O204" s="213"/>
      <c r="P204" s="213"/>
      <c r="Q204" s="213"/>
      <c r="R204" s="213"/>
      <c r="S204" s="213"/>
      <c r="T204" s="214"/>
      <c r="AT204" s="215" t="s">
        <v>172</v>
      </c>
      <c r="AU204" s="215" t="s">
        <v>89</v>
      </c>
      <c r="AV204" s="14" t="s">
        <v>89</v>
      </c>
      <c r="AW204" s="14" t="s">
        <v>40</v>
      </c>
      <c r="AX204" s="14" t="s">
        <v>87</v>
      </c>
      <c r="AY204" s="215" t="s">
        <v>160</v>
      </c>
    </row>
    <row r="205" spans="1:65" s="2" customFormat="1" ht="21.75" customHeight="1">
      <c r="A205" s="37"/>
      <c r="B205" s="38"/>
      <c r="C205" s="176" t="s">
        <v>577</v>
      </c>
      <c r="D205" s="176" t="s">
        <v>163</v>
      </c>
      <c r="E205" s="177" t="s">
        <v>2377</v>
      </c>
      <c r="F205" s="178" t="s">
        <v>2378</v>
      </c>
      <c r="G205" s="179" t="s">
        <v>259</v>
      </c>
      <c r="H205" s="180">
        <v>571</v>
      </c>
      <c r="I205" s="181"/>
      <c r="J205" s="182">
        <f>ROUND(I205*H205,2)</f>
        <v>0</v>
      </c>
      <c r="K205" s="178" t="s">
        <v>167</v>
      </c>
      <c r="L205" s="42"/>
      <c r="M205" s="183" t="s">
        <v>32</v>
      </c>
      <c r="N205" s="184" t="s">
        <v>50</v>
      </c>
      <c r="O205" s="67"/>
      <c r="P205" s="185">
        <f>O205*H205</f>
        <v>0</v>
      </c>
      <c r="Q205" s="185">
        <v>1E-05</v>
      </c>
      <c r="R205" s="185">
        <f>Q205*H205</f>
        <v>0.005710000000000001</v>
      </c>
      <c r="S205" s="185">
        <v>0</v>
      </c>
      <c r="T205" s="186">
        <f>S205*H205</f>
        <v>0</v>
      </c>
      <c r="U205" s="37"/>
      <c r="V205" s="37"/>
      <c r="W205" s="37"/>
      <c r="X205" s="37"/>
      <c r="Y205" s="37"/>
      <c r="Z205" s="37"/>
      <c r="AA205" s="37"/>
      <c r="AB205" s="37"/>
      <c r="AC205" s="37"/>
      <c r="AD205" s="37"/>
      <c r="AE205" s="37"/>
      <c r="AR205" s="187" t="s">
        <v>308</v>
      </c>
      <c r="AT205" s="187" t="s">
        <v>163</v>
      </c>
      <c r="AU205" s="187" t="s">
        <v>89</v>
      </c>
      <c r="AY205" s="19" t="s">
        <v>160</v>
      </c>
      <c r="BE205" s="188">
        <f>IF(N205="základní",J205,0)</f>
        <v>0</v>
      </c>
      <c r="BF205" s="188">
        <f>IF(N205="snížená",J205,0)</f>
        <v>0</v>
      </c>
      <c r="BG205" s="188">
        <f>IF(N205="zákl. přenesená",J205,0)</f>
        <v>0</v>
      </c>
      <c r="BH205" s="188">
        <f>IF(N205="sníž. přenesená",J205,0)</f>
        <v>0</v>
      </c>
      <c r="BI205" s="188">
        <f>IF(N205="nulová",J205,0)</f>
        <v>0</v>
      </c>
      <c r="BJ205" s="19" t="s">
        <v>87</v>
      </c>
      <c r="BK205" s="188">
        <f>ROUND(I205*H205,2)</f>
        <v>0</v>
      </c>
      <c r="BL205" s="19" t="s">
        <v>308</v>
      </c>
      <c r="BM205" s="187" t="s">
        <v>2379</v>
      </c>
    </row>
    <row r="206" spans="1:47" s="2" customFormat="1" ht="11.25">
      <c r="A206" s="37"/>
      <c r="B206" s="38"/>
      <c r="C206" s="39"/>
      <c r="D206" s="189" t="s">
        <v>170</v>
      </c>
      <c r="E206" s="39"/>
      <c r="F206" s="190" t="s">
        <v>2380</v>
      </c>
      <c r="G206" s="39"/>
      <c r="H206" s="39"/>
      <c r="I206" s="191"/>
      <c r="J206" s="39"/>
      <c r="K206" s="39"/>
      <c r="L206" s="42"/>
      <c r="M206" s="192"/>
      <c r="N206" s="193"/>
      <c r="O206" s="67"/>
      <c r="P206" s="67"/>
      <c r="Q206" s="67"/>
      <c r="R206" s="67"/>
      <c r="S206" s="67"/>
      <c r="T206" s="68"/>
      <c r="U206" s="37"/>
      <c r="V206" s="37"/>
      <c r="W206" s="37"/>
      <c r="X206" s="37"/>
      <c r="Y206" s="37"/>
      <c r="Z206" s="37"/>
      <c r="AA206" s="37"/>
      <c r="AB206" s="37"/>
      <c r="AC206" s="37"/>
      <c r="AD206" s="37"/>
      <c r="AE206" s="37"/>
      <c r="AT206" s="19" t="s">
        <v>170</v>
      </c>
      <c r="AU206" s="19" t="s">
        <v>89</v>
      </c>
    </row>
    <row r="207" spans="1:65" s="2" customFormat="1" ht="24.2" customHeight="1">
      <c r="A207" s="37"/>
      <c r="B207" s="38"/>
      <c r="C207" s="176" t="s">
        <v>584</v>
      </c>
      <c r="D207" s="176" t="s">
        <v>163</v>
      </c>
      <c r="E207" s="177" t="s">
        <v>2381</v>
      </c>
      <c r="F207" s="178" t="s">
        <v>2382</v>
      </c>
      <c r="G207" s="179" t="s">
        <v>166</v>
      </c>
      <c r="H207" s="180">
        <v>0.84</v>
      </c>
      <c r="I207" s="181"/>
      <c r="J207" s="182">
        <f>ROUND(I207*H207,2)</f>
        <v>0</v>
      </c>
      <c r="K207" s="178" t="s">
        <v>167</v>
      </c>
      <c r="L207" s="42"/>
      <c r="M207" s="183" t="s">
        <v>32</v>
      </c>
      <c r="N207" s="184" t="s">
        <v>50</v>
      </c>
      <c r="O207" s="67"/>
      <c r="P207" s="185">
        <f>O207*H207</f>
        <v>0</v>
      </c>
      <c r="Q207" s="185">
        <v>0</v>
      </c>
      <c r="R207" s="185">
        <f>Q207*H207</f>
        <v>0</v>
      </c>
      <c r="S207" s="185">
        <v>0</v>
      </c>
      <c r="T207" s="186">
        <f>S207*H207</f>
        <v>0</v>
      </c>
      <c r="U207" s="37"/>
      <c r="V207" s="37"/>
      <c r="W207" s="37"/>
      <c r="X207" s="37"/>
      <c r="Y207" s="37"/>
      <c r="Z207" s="37"/>
      <c r="AA207" s="37"/>
      <c r="AB207" s="37"/>
      <c r="AC207" s="37"/>
      <c r="AD207" s="37"/>
      <c r="AE207" s="37"/>
      <c r="AR207" s="187" t="s">
        <v>308</v>
      </c>
      <c r="AT207" s="187" t="s">
        <v>163</v>
      </c>
      <c r="AU207" s="187" t="s">
        <v>89</v>
      </c>
      <c r="AY207" s="19" t="s">
        <v>160</v>
      </c>
      <c r="BE207" s="188">
        <f>IF(N207="základní",J207,0)</f>
        <v>0</v>
      </c>
      <c r="BF207" s="188">
        <f>IF(N207="snížená",J207,0)</f>
        <v>0</v>
      </c>
      <c r="BG207" s="188">
        <f>IF(N207="zákl. přenesená",J207,0)</f>
        <v>0</v>
      </c>
      <c r="BH207" s="188">
        <f>IF(N207="sníž. přenesená",J207,0)</f>
        <v>0</v>
      </c>
      <c r="BI207" s="188">
        <f>IF(N207="nulová",J207,0)</f>
        <v>0</v>
      </c>
      <c r="BJ207" s="19" t="s">
        <v>87</v>
      </c>
      <c r="BK207" s="188">
        <f>ROUND(I207*H207,2)</f>
        <v>0</v>
      </c>
      <c r="BL207" s="19" t="s">
        <v>308</v>
      </c>
      <c r="BM207" s="187" t="s">
        <v>2383</v>
      </c>
    </row>
    <row r="208" spans="1:47" s="2" customFormat="1" ht="11.25">
      <c r="A208" s="37"/>
      <c r="B208" s="38"/>
      <c r="C208" s="39"/>
      <c r="D208" s="189" t="s">
        <v>170</v>
      </c>
      <c r="E208" s="39"/>
      <c r="F208" s="190" t="s">
        <v>2384</v>
      </c>
      <c r="G208" s="39"/>
      <c r="H208" s="39"/>
      <c r="I208" s="191"/>
      <c r="J208" s="39"/>
      <c r="K208" s="39"/>
      <c r="L208" s="42"/>
      <c r="M208" s="192"/>
      <c r="N208" s="193"/>
      <c r="O208" s="67"/>
      <c r="P208" s="67"/>
      <c r="Q208" s="67"/>
      <c r="R208" s="67"/>
      <c r="S208" s="67"/>
      <c r="T208" s="68"/>
      <c r="U208" s="37"/>
      <c r="V208" s="37"/>
      <c r="W208" s="37"/>
      <c r="X208" s="37"/>
      <c r="Y208" s="37"/>
      <c r="Z208" s="37"/>
      <c r="AA208" s="37"/>
      <c r="AB208" s="37"/>
      <c r="AC208" s="37"/>
      <c r="AD208" s="37"/>
      <c r="AE208" s="37"/>
      <c r="AT208" s="19" t="s">
        <v>170</v>
      </c>
      <c r="AU208" s="19" t="s">
        <v>89</v>
      </c>
    </row>
    <row r="209" spans="1:65" s="2" customFormat="1" ht="24.2" customHeight="1">
      <c r="A209" s="37"/>
      <c r="B209" s="38"/>
      <c r="C209" s="176" t="s">
        <v>591</v>
      </c>
      <c r="D209" s="176" t="s">
        <v>163</v>
      </c>
      <c r="E209" s="177" t="s">
        <v>2385</v>
      </c>
      <c r="F209" s="178" t="s">
        <v>2386</v>
      </c>
      <c r="G209" s="179" t="s">
        <v>166</v>
      </c>
      <c r="H209" s="180">
        <v>0.84</v>
      </c>
      <c r="I209" s="181"/>
      <c r="J209" s="182">
        <f>ROUND(I209*H209,2)</f>
        <v>0</v>
      </c>
      <c r="K209" s="178" t="s">
        <v>167</v>
      </c>
      <c r="L209" s="42"/>
      <c r="M209" s="183" t="s">
        <v>32</v>
      </c>
      <c r="N209" s="184" t="s">
        <v>50</v>
      </c>
      <c r="O209" s="67"/>
      <c r="P209" s="185">
        <f>O209*H209</f>
        <v>0</v>
      </c>
      <c r="Q209" s="185">
        <v>0</v>
      </c>
      <c r="R209" s="185">
        <f>Q209*H209</f>
        <v>0</v>
      </c>
      <c r="S209" s="185">
        <v>0</v>
      </c>
      <c r="T209" s="186">
        <f>S209*H209</f>
        <v>0</v>
      </c>
      <c r="U209" s="37"/>
      <c r="V209" s="37"/>
      <c r="W209" s="37"/>
      <c r="X209" s="37"/>
      <c r="Y209" s="37"/>
      <c r="Z209" s="37"/>
      <c r="AA209" s="37"/>
      <c r="AB209" s="37"/>
      <c r="AC209" s="37"/>
      <c r="AD209" s="37"/>
      <c r="AE209" s="37"/>
      <c r="AR209" s="187" t="s">
        <v>308</v>
      </c>
      <c r="AT209" s="187" t="s">
        <v>163</v>
      </c>
      <c r="AU209" s="187" t="s">
        <v>89</v>
      </c>
      <c r="AY209" s="19" t="s">
        <v>160</v>
      </c>
      <c r="BE209" s="188">
        <f>IF(N209="základní",J209,0)</f>
        <v>0</v>
      </c>
      <c r="BF209" s="188">
        <f>IF(N209="snížená",J209,0)</f>
        <v>0</v>
      </c>
      <c r="BG209" s="188">
        <f>IF(N209="zákl. přenesená",J209,0)</f>
        <v>0</v>
      </c>
      <c r="BH209" s="188">
        <f>IF(N209="sníž. přenesená",J209,0)</f>
        <v>0</v>
      </c>
      <c r="BI209" s="188">
        <f>IF(N209="nulová",J209,0)</f>
        <v>0</v>
      </c>
      <c r="BJ209" s="19" t="s">
        <v>87</v>
      </c>
      <c r="BK209" s="188">
        <f>ROUND(I209*H209,2)</f>
        <v>0</v>
      </c>
      <c r="BL209" s="19" t="s">
        <v>308</v>
      </c>
      <c r="BM209" s="187" t="s">
        <v>2387</v>
      </c>
    </row>
    <row r="210" spans="1:47" s="2" customFormat="1" ht="11.25">
      <c r="A210" s="37"/>
      <c r="B210" s="38"/>
      <c r="C210" s="39"/>
      <c r="D210" s="189" t="s">
        <v>170</v>
      </c>
      <c r="E210" s="39"/>
      <c r="F210" s="190" t="s">
        <v>2388</v>
      </c>
      <c r="G210" s="39"/>
      <c r="H210" s="39"/>
      <c r="I210" s="191"/>
      <c r="J210" s="39"/>
      <c r="K210" s="39"/>
      <c r="L210" s="42"/>
      <c r="M210" s="192"/>
      <c r="N210" s="193"/>
      <c r="O210" s="67"/>
      <c r="P210" s="67"/>
      <c r="Q210" s="67"/>
      <c r="R210" s="67"/>
      <c r="S210" s="67"/>
      <c r="T210" s="68"/>
      <c r="U210" s="37"/>
      <c r="V210" s="37"/>
      <c r="W210" s="37"/>
      <c r="X210" s="37"/>
      <c r="Y210" s="37"/>
      <c r="Z210" s="37"/>
      <c r="AA210" s="37"/>
      <c r="AB210" s="37"/>
      <c r="AC210" s="37"/>
      <c r="AD210" s="37"/>
      <c r="AE210" s="37"/>
      <c r="AT210" s="19" t="s">
        <v>170</v>
      </c>
      <c r="AU210" s="19" t="s">
        <v>89</v>
      </c>
    </row>
    <row r="211" spans="2:63" s="12" customFormat="1" ht="22.9" customHeight="1">
      <c r="B211" s="160"/>
      <c r="C211" s="161"/>
      <c r="D211" s="162" t="s">
        <v>78</v>
      </c>
      <c r="E211" s="174" t="s">
        <v>1802</v>
      </c>
      <c r="F211" s="174" t="s">
        <v>1803</v>
      </c>
      <c r="G211" s="161"/>
      <c r="H211" s="161"/>
      <c r="I211" s="164"/>
      <c r="J211" s="175">
        <f>BK211</f>
        <v>0</v>
      </c>
      <c r="K211" s="161"/>
      <c r="L211" s="166"/>
      <c r="M211" s="167"/>
      <c r="N211" s="168"/>
      <c r="O211" s="168"/>
      <c r="P211" s="169">
        <f>SUM(P212:P318)</f>
        <v>0</v>
      </c>
      <c r="Q211" s="168"/>
      <c r="R211" s="169">
        <f>SUM(R212:R318)</f>
        <v>1.1457437727999997</v>
      </c>
      <c r="S211" s="168"/>
      <c r="T211" s="170">
        <f>SUM(T212:T318)</f>
        <v>0.77691</v>
      </c>
      <c r="AR211" s="171" t="s">
        <v>89</v>
      </c>
      <c r="AT211" s="172" t="s">
        <v>78</v>
      </c>
      <c r="AU211" s="172" t="s">
        <v>87</v>
      </c>
      <c r="AY211" s="171" t="s">
        <v>160</v>
      </c>
      <c r="BK211" s="173">
        <f>SUM(BK212:BK318)</f>
        <v>0</v>
      </c>
    </row>
    <row r="212" spans="1:65" s="2" customFormat="1" ht="16.5" customHeight="1">
      <c r="A212" s="37"/>
      <c r="B212" s="38"/>
      <c r="C212" s="176" t="s">
        <v>596</v>
      </c>
      <c r="D212" s="176" t="s">
        <v>163</v>
      </c>
      <c r="E212" s="177" t="s">
        <v>2389</v>
      </c>
      <c r="F212" s="178" t="s">
        <v>2390</v>
      </c>
      <c r="G212" s="179" t="s">
        <v>1806</v>
      </c>
      <c r="H212" s="180">
        <v>7</v>
      </c>
      <c r="I212" s="181"/>
      <c r="J212" s="182">
        <f>ROUND(I212*H212,2)</f>
        <v>0</v>
      </c>
      <c r="K212" s="178" t="s">
        <v>167</v>
      </c>
      <c r="L212" s="42"/>
      <c r="M212" s="183" t="s">
        <v>32</v>
      </c>
      <c r="N212" s="184" t="s">
        <v>50</v>
      </c>
      <c r="O212" s="67"/>
      <c r="P212" s="185">
        <f>O212*H212</f>
        <v>0</v>
      </c>
      <c r="Q212" s="185">
        <v>0</v>
      </c>
      <c r="R212" s="185">
        <f>Q212*H212</f>
        <v>0</v>
      </c>
      <c r="S212" s="185">
        <v>0.01933</v>
      </c>
      <c r="T212" s="186">
        <f>S212*H212</f>
        <v>0.13530999999999999</v>
      </c>
      <c r="U212" s="37"/>
      <c r="V212" s="37"/>
      <c r="W212" s="37"/>
      <c r="X212" s="37"/>
      <c r="Y212" s="37"/>
      <c r="Z212" s="37"/>
      <c r="AA212" s="37"/>
      <c r="AB212" s="37"/>
      <c r="AC212" s="37"/>
      <c r="AD212" s="37"/>
      <c r="AE212" s="37"/>
      <c r="AR212" s="187" t="s">
        <v>308</v>
      </c>
      <c r="AT212" s="187" t="s">
        <v>163</v>
      </c>
      <c r="AU212" s="187" t="s">
        <v>89</v>
      </c>
      <c r="AY212" s="19" t="s">
        <v>160</v>
      </c>
      <c r="BE212" s="188">
        <f>IF(N212="základní",J212,0)</f>
        <v>0</v>
      </c>
      <c r="BF212" s="188">
        <f>IF(N212="snížená",J212,0)</f>
        <v>0</v>
      </c>
      <c r="BG212" s="188">
        <f>IF(N212="zákl. přenesená",J212,0)</f>
        <v>0</v>
      </c>
      <c r="BH212" s="188">
        <f>IF(N212="sníž. přenesená",J212,0)</f>
        <v>0</v>
      </c>
      <c r="BI212" s="188">
        <f>IF(N212="nulová",J212,0)</f>
        <v>0</v>
      </c>
      <c r="BJ212" s="19" t="s">
        <v>87</v>
      </c>
      <c r="BK212" s="188">
        <f>ROUND(I212*H212,2)</f>
        <v>0</v>
      </c>
      <c r="BL212" s="19" t="s">
        <v>308</v>
      </c>
      <c r="BM212" s="187" t="s">
        <v>2391</v>
      </c>
    </row>
    <row r="213" spans="1:47" s="2" customFormat="1" ht="11.25">
      <c r="A213" s="37"/>
      <c r="B213" s="38"/>
      <c r="C213" s="39"/>
      <c r="D213" s="189" t="s">
        <v>170</v>
      </c>
      <c r="E213" s="39"/>
      <c r="F213" s="190" t="s">
        <v>2392</v>
      </c>
      <c r="G213" s="39"/>
      <c r="H213" s="39"/>
      <c r="I213" s="191"/>
      <c r="J213" s="39"/>
      <c r="K213" s="39"/>
      <c r="L213" s="42"/>
      <c r="M213" s="192"/>
      <c r="N213" s="193"/>
      <c r="O213" s="67"/>
      <c r="P213" s="67"/>
      <c r="Q213" s="67"/>
      <c r="R213" s="67"/>
      <c r="S213" s="67"/>
      <c r="T213" s="68"/>
      <c r="U213" s="37"/>
      <c r="V213" s="37"/>
      <c r="W213" s="37"/>
      <c r="X213" s="37"/>
      <c r="Y213" s="37"/>
      <c r="Z213" s="37"/>
      <c r="AA213" s="37"/>
      <c r="AB213" s="37"/>
      <c r="AC213" s="37"/>
      <c r="AD213" s="37"/>
      <c r="AE213" s="37"/>
      <c r="AT213" s="19" t="s">
        <v>170</v>
      </c>
      <c r="AU213" s="19" t="s">
        <v>89</v>
      </c>
    </row>
    <row r="214" spans="1:65" s="2" customFormat="1" ht="21.75" customHeight="1">
      <c r="A214" s="37"/>
      <c r="B214" s="38"/>
      <c r="C214" s="176" t="s">
        <v>601</v>
      </c>
      <c r="D214" s="176" t="s">
        <v>163</v>
      </c>
      <c r="E214" s="177" t="s">
        <v>2393</v>
      </c>
      <c r="F214" s="178" t="s">
        <v>2394</v>
      </c>
      <c r="G214" s="179" t="s">
        <v>1806</v>
      </c>
      <c r="H214" s="180">
        <v>4</v>
      </c>
      <c r="I214" s="181"/>
      <c r="J214" s="182">
        <f>ROUND(I214*H214,2)</f>
        <v>0</v>
      </c>
      <c r="K214" s="178" t="s">
        <v>167</v>
      </c>
      <c r="L214" s="42"/>
      <c r="M214" s="183" t="s">
        <v>32</v>
      </c>
      <c r="N214" s="184" t="s">
        <v>50</v>
      </c>
      <c r="O214" s="67"/>
      <c r="P214" s="185">
        <f>O214*H214</f>
        <v>0</v>
      </c>
      <c r="Q214" s="185">
        <v>0.01697</v>
      </c>
      <c r="R214" s="185">
        <f>Q214*H214</f>
        <v>0.06788</v>
      </c>
      <c r="S214" s="185">
        <v>0</v>
      </c>
      <c r="T214" s="186">
        <f>S214*H214</f>
        <v>0</v>
      </c>
      <c r="U214" s="37"/>
      <c r="V214" s="37"/>
      <c r="W214" s="37"/>
      <c r="X214" s="37"/>
      <c r="Y214" s="37"/>
      <c r="Z214" s="37"/>
      <c r="AA214" s="37"/>
      <c r="AB214" s="37"/>
      <c r="AC214" s="37"/>
      <c r="AD214" s="37"/>
      <c r="AE214" s="37"/>
      <c r="AR214" s="187" t="s">
        <v>308</v>
      </c>
      <c r="AT214" s="187" t="s">
        <v>163</v>
      </c>
      <c r="AU214" s="187" t="s">
        <v>89</v>
      </c>
      <c r="AY214" s="19" t="s">
        <v>160</v>
      </c>
      <c r="BE214" s="188">
        <f>IF(N214="základní",J214,0)</f>
        <v>0</v>
      </c>
      <c r="BF214" s="188">
        <f>IF(N214="snížená",J214,0)</f>
        <v>0</v>
      </c>
      <c r="BG214" s="188">
        <f>IF(N214="zákl. přenesená",J214,0)</f>
        <v>0</v>
      </c>
      <c r="BH214" s="188">
        <f>IF(N214="sníž. přenesená",J214,0)</f>
        <v>0</v>
      </c>
      <c r="BI214" s="188">
        <f>IF(N214="nulová",J214,0)</f>
        <v>0</v>
      </c>
      <c r="BJ214" s="19" t="s">
        <v>87</v>
      </c>
      <c r="BK214" s="188">
        <f>ROUND(I214*H214,2)</f>
        <v>0</v>
      </c>
      <c r="BL214" s="19" t="s">
        <v>308</v>
      </c>
      <c r="BM214" s="187" t="s">
        <v>2395</v>
      </c>
    </row>
    <row r="215" spans="1:47" s="2" customFormat="1" ht="11.25">
      <c r="A215" s="37"/>
      <c r="B215" s="38"/>
      <c r="C215" s="39"/>
      <c r="D215" s="189" t="s">
        <v>170</v>
      </c>
      <c r="E215" s="39"/>
      <c r="F215" s="190" t="s">
        <v>2396</v>
      </c>
      <c r="G215" s="39"/>
      <c r="H215" s="39"/>
      <c r="I215" s="191"/>
      <c r="J215" s="39"/>
      <c r="K215" s="39"/>
      <c r="L215" s="42"/>
      <c r="M215" s="192"/>
      <c r="N215" s="193"/>
      <c r="O215" s="67"/>
      <c r="P215" s="67"/>
      <c r="Q215" s="67"/>
      <c r="R215" s="67"/>
      <c r="S215" s="67"/>
      <c r="T215" s="68"/>
      <c r="U215" s="37"/>
      <c r="V215" s="37"/>
      <c r="W215" s="37"/>
      <c r="X215" s="37"/>
      <c r="Y215" s="37"/>
      <c r="Z215" s="37"/>
      <c r="AA215" s="37"/>
      <c r="AB215" s="37"/>
      <c r="AC215" s="37"/>
      <c r="AD215" s="37"/>
      <c r="AE215" s="37"/>
      <c r="AT215" s="19" t="s">
        <v>170</v>
      </c>
      <c r="AU215" s="19" t="s">
        <v>89</v>
      </c>
    </row>
    <row r="216" spans="1:65" s="2" customFormat="1" ht="16.5" customHeight="1">
      <c r="A216" s="37"/>
      <c r="B216" s="38"/>
      <c r="C216" s="176" t="s">
        <v>607</v>
      </c>
      <c r="D216" s="176" t="s">
        <v>163</v>
      </c>
      <c r="E216" s="177" t="s">
        <v>2397</v>
      </c>
      <c r="F216" s="178" t="s">
        <v>2398</v>
      </c>
      <c r="G216" s="179" t="s">
        <v>477</v>
      </c>
      <c r="H216" s="180">
        <v>4</v>
      </c>
      <c r="I216" s="181"/>
      <c r="J216" s="182">
        <f>ROUND(I216*H216,2)</f>
        <v>0</v>
      </c>
      <c r="K216" s="178" t="s">
        <v>167</v>
      </c>
      <c r="L216" s="42"/>
      <c r="M216" s="183" t="s">
        <v>32</v>
      </c>
      <c r="N216" s="184" t="s">
        <v>50</v>
      </c>
      <c r="O216" s="67"/>
      <c r="P216" s="185">
        <f>O216*H216</f>
        <v>0</v>
      </c>
      <c r="Q216" s="185">
        <v>0.00247</v>
      </c>
      <c r="R216" s="185">
        <f>Q216*H216</f>
        <v>0.00988</v>
      </c>
      <c r="S216" s="185">
        <v>0</v>
      </c>
      <c r="T216" s="186">
        <f>S216*H216</f>
        <v>0</v>
      </c>
      <c r="U216" s="37"/>
      <c r="V216" s="37"/>
      <c r="W216" s="37"/>
      <c r="X216" s="37"/>
      <c r="Y216" s="37"/>
      <c r="Z216" s="37"/>
      <c r="AA216" s="37"/>
      <c r="AB216" s="37"/>
      <c r="AC216" s="37"/>
      <c r="AD216" s="37"/>
      <c r="AE216" s="37"/>
      <c r="AR216" s="187" t="s">
        <v>308</v>
      </c>
      <c r="AT216" s="187" t="s">
        <v>163</v>
      </c>
      <c r="AU216" s="187" t="s">
        <v>89</v>
      </c>
      <c r="AY216" s="19" t="s">
        <v>160</v>
      </c>
      <c r="BE216" s="188">
        <f>IF(N216="základní",J216,0)</f>
        <v>0</v>
      </c>
      <c r="BF216" s="188">
        <f>IF(N216="snížená",J216,0)</f>
        <v>0</v>
      </c>
      <c r="BG216" s="188">
        <f>IF(N216="zákl. přenesená",J216,0)</f>
        <v>0</v>
      </c>
      <c r="BH216" s="188">
        <f>IF(N216="sníž. přenesená",J216,0)</f>
        <v>0</v>
      </c>
      <c r="BI216" s="188">
        <f>IF(N216="nulová",J216,0)</f>
        <v>0</v>
      </c>
      <c r="BJ216" s="19" t="s">
        <v>87</v>
      </c>
      <c r="BK216" s="188">
        <f>ROUND(I216*H216,2)</f>
        <v>0</v>
      </c>
      <c r="BL216" s="19" t="s">
        <v>308</v>
      </c>
      <c r="BM216" s="187" t="s">
        <v>2399</v>
      </c>
    </row>
    <row r="217" spans="1:47" s="2" customFormat="1" ht="11.25">
      <c r="A217" s="37"/>
      <c r="B217" s="38"/>
      <c r="C217" s="39"/>
      <c r="D217" s="189" t="s">
        <v>170</v>
      </c>
      <c r="E217" s="39"/>
      <c r="F217" s="190" t="s">
        <v>2400</v>
      </c>
      <c r="G217" s="39"/>
      <c r="H217" s="39"/>
      <c r="I217" s="191"/>
      <c r="J217" s="39"/>
      <c r="K217" s="39"/>
      <c r="L217" s="42"/>
      <c r="M217" s="192"/>
      <c r="N217" s="193"/>
      <c r="O217" s="67"/>
      <c r="P217" s="67"/>
      <c r="Q217" s="67"/>
      <c r="R217" s="67"/>
      <c r="S217" s="67"/>
      <c r="T217" s="68"/>
      <c r="U217" s="37"/>
      <c r="V217" s="37"/>
      <c r="W217" s="37"/>
      <c r="X217" s="37"/>
      <c r="Y217" s="37"/>
      <c r="Z217" s="37"/>
      <c r="AA217" s="37"/>
      <c r="AB217" s="37"/>
      <c r="AC217" s="37"/>
      <c r="AD217" s="37"/>
      <c r="AE217" s="37"/>
      <c r="AT217" s="19" t="s">
        <v>170</v>
      </c>
      <c r="AU217" s="19" t="s">
        <v>89</v>
      </c>
    </row>
    <row r="218" spans="1:65" s="2" customFormat="1" ht="16.5" customHeight="1">
      <c r="A218" s="37"/>
      <c r="B218" s="38"/>
      <c r="C218" s="227" t="s">
        <v>617</v>
      </c>
      <c r="D218" s="227" t="s">
        <v>178</v>
      </c>
      <c r="E218" s="228" t="s">
        <v>2401</v>
      </c>
      <c r="F218" s="229" t="s">
        <v>2402</v>
      </c>
      <c r="G218" s="230" t="s">
        <v>477</v>
      </c>
      <c r="H218" s="231">
        <v>4</v>
      </c>
      <c r="I218" s="232"/>
      <c r="J218" s="233">
        <f>ROUND(I218*H218,2)</f>
        <v>0</v>
      </c>
      <c r="K218" s="229" t="s">
        <v>484</v>
      </c>
      <c r="L218" s="234"/>
      <c r="M218" s="235" t="s">
        <v>32</v>
      </c>
      <c r="N218" s="236" t="s">
        <v>50</v>
      </c>
      <c r="O218" s="67"/>
      <c r="P218" s="185">
        <f>O218*H218</f>
        <v>0</v>
      </c>
      <c r="Q218" s="185">
        <v>0.0145</v>
      </c>
      <c r="R218" s="185">
        <f>Q218*H218</f>
        <v>0.058</v>
      </c>
      <c r="S218" s="185">
        <v>0</v>
      </c>
      <c r="T218" s="186">
        <f>S218*H218</f>
        <v>0</v>
      </c>
      <c r="U218" s="37"/>
      <c r="V218" s="37"/>
      <c r="W218" s="37"/>
      <c r="X218" s="37"/>
      <c r="Y218" s="37"/>
      <c r="Z218" s="37"/>
      <c r="AA218" s="37"/>
      <c r="AB218" s="37"/>
      <c r="AC218" s="37"/>
      <c r="AD218" s="37"/>
      <c r="AE218" s="37"/>
      <c r="AR218" s="187" t="s">
        <v>467</v>
      </c>
      <c r="AT218" s="187" t="s">
        <v>178</v>
      </c>
      <c r="AU218" s="187" t="s">
        <v>89</v>
      </c>
      <c r="AY218" s="19" t="s">
        <v>160</v>
      </c>
      <c r="BE218" s="188">
        <f>IF(N218="základní",J218,0)</f>
        <v>0</v>
      </c>
      <c r="BF218" s="188">
        <f>IF(N218="snížená",J218,0)</f>
        <v>0</v>
      </c>
      <c r="BG218" s="188">
        <f>IF(N218="zákl. přenesená",J218,0)</f>
        <v>0</v>
      </c>
      <c r="BH218" s="188">
        <f>IF(N218="sníž. přenesená",J218,0)</f>
        <v>0</v>
      </c>
      <c r="BI218" s="188">
        <f>IF(N218="nulová",J218,0)</f>
        <v>0</v>
      </c>
      <c r="BJ218" s="19" t="s">
        <v>87</v>
      </c>
      <c r="BK218" s="188">
        <f>ROUND(I218*H218,2)</f>
        <v>0</v>
      </c>
      <c r="BL218" s="19" t="s">
        <v>308</v>
      </c>
      <c r="BM218" s="187" t="s">
        <v>2403</v>
      </c>
    </row>
    <row r="219" spans="1:65" s="2" customFormat="1" ht="16.5" customHeight="1">
      <c r="A219" s="37"/>
      <c r="B219" s="38"/>
      <c r="C219" s="227" t="s">
        <v>624</v>
      </c>
      <c r="D219" s="227" t="s">
        <v>178</v>
      </c>
      <c r="E219" s="228" t="s">
        <v>2404</v>
      </c>
      <c r="F219" s="229" t="s">
        <v>2405</v>
      </c>
      <c r="G219" s="230" t="s">
        <v>477</v>
      </c>
      <c r="H219" s="231">
        <v>4</v>
      </c>
      <c r="I219" s="232"/>
      <c r="J219" s="233">
        <f>ROUND(I219*H219,2)</f>
        <v>0</v>
      </c>
      <c r="K219" s="229" t="s">
        <v>167</v>
      </c>
      <c r="L219" s="234"/>
      <c r="M219" s="235" t="s">
        <v>32</v>
      </c>
      <c r="N219" s="236" t="s">
        <v>50</v>
      </c>
      <c r="O219" s="67"/>
      <c r="P219" s="185">
        <f>O219*H219</f>
        <v>0</v>
      </c>
      <c r="Q219" s="185">
        <v>0.00128</v>
      </c>
      <c r="R219" s="185">
        <f>Q219*H219</f>
        <v>0.00512</v>
      </c>
      <c r="S219" s="185">
        <v>0</v>
      </c>
      <c r="T219" s="186">
        <f>S219*H219</f>
        <v>0</v>
      </c>
      <c r="U219" s="37"/>
      <c r="V219" s="37"/>
      <c r="W219" s="37"/>
      <c r="X219" s="37"/>
      <c r="Y219" s="37"/>
      <c r="Z219" s="37"/>
      <c r="AA219" s="37"/>
      <c r="AB219" s="37"/>
      <c r="AC219" s="37"/>
      <c r="AD219" s="37"/>
      <c r="AE219" s="37"/>
      <c r="AR219" s="187" t="s">
        <v>467</v>
      </c>
      <c r="AT219" s="187" t="s">
        <v>178</v>
      </c>
      <c r="AU219" s="187" t="s">
        <v>89</v>
      </c>
      <c r="AY219" s="19" t="s">
        <v>160</v>
      </c>
      <c r="BE219" s="188">
        <f>IF(N219="základní",J219,0)</f>
        <v>0</v>
      </c>
      <c r="BF219" s="188">
        <f>IF(N219="snížená",J219,0)</f>
        <v>0</v>
      </c>
      <c r="BG219" s="188">
        <f>IF(N219="zákl. přenesená",J219,0)</f>
        <v>0</v>
      </c>
      <c r="BH219" s="188">
        <f>IF(N219="sníž. přenesená",J219,0)</f>
        <v>0</v>
      </c>
      <c r="BI219" s="188">
        <f>IF(N219="nulová",J219,0)</f>
        <v>0</v>
      </c>
      <c r="BJ219" s="19" t="s">
        <v>87</v>
      </c>
      <c r="BK219" s="188">
        <f>ROUND(I219*H219,2)</f>
        <v>0</v>
      </c>
      <c r="BL219" s="19" t="s">
        <v>308</v>
      </c>
      <c r="BM219" s="187" t="s">
        <v>2406</v>
      </c>
    </row>
    <row r="220" spans="1:65" s="2" customFormat="1" ht="16.5" customHeight="1">
      <c r="A220" s="37"/>
      <c r="B220" s="38"/>
      <c r="C220" s="176" t="s">
        <v>645</v>
      </c>
      <c r="D220" s="176" t="s">
        <v>163</v>
      </c>
      <c r="E220" s="177" t="s">
        <v>2407</v>
      </c>
      <c r="F220" s="178" t="s">
        <v>2408</v>
      </c>
      <c r="G220" s="179" t="s">
        <v>1806</v>
      </c>
      <c r="H220" s="180">
        <v>22</v>
      </c>
      <c r="I220" s="181"/>
      <c r="J220" s="182">
        <f>ROUND(I220*H220,2)</f>
        <v>0</v>
      </c>
      <c r="K220" s="178" t="s">
        <v>167</v>
      </c>
      <c r="L220" s="42"/>
      <c r="M220" s="183" t="s">
        <v>32</v>
      </c>
      <c r="N220" s="184" t="s">
        <v>50</v>
      </c>
      <c r="O220" s="67"/>
      <c r="P220" s="185">
        <f>O220*H220</f>
        <v>0</v>
      </c>
      <c r="Q220" s="185">
        <v>0</v>
      </c>
      <c r="R220" s="185">
        <f>Q220*H220</f>
        <v>0</v>
      </c>
      <c r="S220" s="185">
        <v>0.01946</v>
      </c>
      <c r="T220" s="186">
        <f>S220*H220</f>
        <v>0.42812000000000006</v>
      </c>
      <c r="U220" s="37"/>
      <c r="V220" s="37"/>
      <c r="W220" s="37"/>
      <c r="X220" s="37"/>
      <c r="Y220" s="37"/>
      <c r="Z220" s="37"/>
      <c r="AA220" s="37"/>
      <c r="AB220" s="37"/>
      <c r="AC220" s="37"/>
      <c r="AD220" s="37"/>
      <c r="AE220" s="37"/>
      <c r="AR220" s="187" t="s">
        <v>308</v>
      </c>
      <c r="AT220" s="187" t="s">
        <v>163</v>
      </c>
      <c r="AU220" s="187" t="s">
        <v>89</v>
      </c>
      <c r="AY220" s="19" t="s">
        <v>160</v>
      </c>
      <c r="BE220" s="188">
        <f>IF(N220="základní",J220,0)</f>
        <v>0</v>
      </c>
      <c r="BF220" s="188">
        <f>IF(N220="snížená",J220,0)</f>
        <v>0</v>
      </c>
      <c r="BG220" s="188">
        <f>IF(N220="zákl. přenesená",J220,0)</f>
        <v>0</v>
      </c>
      <c r="BH220" s="188">
        <f>IF(N220="sníž. přenesená",J220,0)</f>
        <v>0</v>
      </c>
      <c r="BI220" s="188">
        <f>IF(N220="nulová",J220,0)</f>
        <v>0</v>
      </c>
      <c r="BJ220" s="19" t="s">
        <v>87</v>
      </c>
      <c r="BK220" s="188">
        <f>ROUND(I220*H220,2)</f>
        <v>0</v>
      </c>
      <c r="BL220" s="19" t="s">
        <v>308</v>
      </c>
      <c r="BM220" s="187" t="s">
        <v>2409</v>
      </c>
    </row>
    <row r="221" spans="1:47" s="2" customFormat="1" ht="11.25">
      <c r="A221" s="37"/>
      <c r="B221" s="38"/>
      <c r="C221" s="39"/>
      <c r="D221" s="189" t="s">
        <v>170</v>
      </c>
      <c r="E221" s="39"/>
      <c r="F221" s="190" t="s">
        <v>2410</v>
      </c>
      <c r="G221" s="39"/>
      <c r="H221" s="39"/>
      <c r="I221" s="191"/>
      <c r="J221" s="39"/>
      <c r="K221" s="39"/>
      <c r="L221" s="42"/>
      <c r="M221" s="192"/>
      <c r="N221" s="193"/>
      <c r="O221" s="67"/>
      <c r="P221" s="67"/>
      <c r="Q221" s="67"/>
      <c r="R221" s="67"/>
      <c r="S221" s="67"/>
      <c r="T221" s="68"/>
      <c r="U221" s="37"/>
      <c r="V221" s="37"/>
      <c r="W221" s="37"/>
      <c r="X221" s="37"/>
      <c r="Y221" s="37"/>
      <c r="Z221" s="37"/>
      <c r="AA221" s="37"/>
      <c r="AB221" s="37"/>
      <c r="AC221" s="37"/>
      <c r="AD221" s="37"/>
      <c r="AE221" s="37"/>
      <c r="AT221" s="19" t="s">
        <v>170</v>
      </c>
      <c r="AU221" s="19" t="s">
        <v>89</v>
      </c>
    </row>
    <row r="222" spans="1:65" s="2" customFormat="1" ht="24.2" customHeight="1">
      <c r="A222" s="37"/>
      <c r="B222" s="38"/>
      <c r="C222" s="176" t="s">
        <v>650</v>
      </c>
      <c r="D222" s="176" t="s">
        <v>163</v>
      </c>
      <c r="E222" s="177" t="s">
        <v>2411</v>
      </c>
      <c r="F222" s="178" t="s">
        <v>2412</v>
      </c>
      <c r="G222" s="179" t="s">
        <v>1806</v>
      </c>
      <c r="H222" s="180">
        <v>7</v>
      </c>
      <c r="I222" s="181"/>
      <c r="J222" s="182">
        <f>ROUND(I222*H222,2)</f>
        <v>0</v>
      </c>
      <c r="K222" s="178" t="s">
        <v>167</v>
      </c>
      <c r="L222" s="42"/>
      <c r="M222" s="183" t="s">
        <v>32</v>
      </c>
      <c r="N222" s="184" t="s">
        <v>50</v>
      </c>
      <c r="O222" s="67"/>
      <c r="P222" s="185">
        <f>O222*H222</f>
        <v>0</v>
      </c>
      <c r="Q222" s="185">
        <v>0.02223</v>
      </c>
      <c r="R222" s="185">
        <f>Q222*H222</f>
        <v>0.15561</v>
      </c>
      <c r="S222" s="185">
        <v>0</v>
      </c>
      <c r="T222" s="186">
        <f>S222*H222</f>
        <v>0</v>
      </c>
      <c r="U222" s="37"/>
      <c r="V222" s="37"/>
      <c r="W222" s="37"/>
      <c r="X222" s="37"/>
      <c r="Y222" s="37"/>
      <c r="Z222" s="37"/>
      <c r="AA222" s="37"/>
      <c r="AB222" s="37"/>
      <c r="AC222" s="37"/>
      <c r="AD222" s="37"/>
      <c r="AE222" s="37"/>
      <c r="AR222" s="187" t="s">
        <v>308</v>
      </c>
      <c r="AT222" s="187" t="s">
        <v>163</v>
      </c>
      <c r="AU222" s="187" t="s">
        <v>89</v>
      </c>
      <c r="AY222" s="19" t="s">
        <v>160</v>
      </c>
      <c r="BE222" s="188">
        <f>IF(N222="základní",J222,0)</f>
        <v>0</v>
      </c>
      <c r="BF222" s="188">
        <f>IF(N222="snížená",J222,0)</f>
        <v>0</v>
      </c>
      <c r="BG222" s="188">
        <f>IF(N222="zákl. přenesená",J222,0)</f>
        <v>0</v>
      </c>
      <c r="BH222" s="188">
        <f>IF(N222="sníž. přenesená",J222,0)</f>
        <v>0</v>
      </c>
      <c r="BI222" s="188">
        <f>IF(N222="nulová",J222,0)</f>
        <v>0</v>
      </c>
      <c r="BJ222" s="19" t="s">
        <v>87</v>
      </c>
      <c r="BK222" s="188">
        <f>ROUND(I222*H222,2)</f>
        <v>0</v>
      </c>
      <c r="BL222" s="19" t="s">
        <v>308</v>
      </c>
      <c r="BM222" s="187" t="s">
        <v>2413</v>
      </c>
    </row>
    <row r="223" spans="1:47" s="2" customFormat="1" ht="11.25">
      <c r="A223" s="37"/>
      <c r="B223" s="38"/>
      <c r="C223" s="39"/>
      <c r="D223" s="189" t="s">
        <v>170</v>
      </c>
      <c r="E223" s="39"/>
      <c r="F223" s="190" t="s">
        <v>2414</v>
      </c>
      <c r="G223" s="39"/>
      <c r="H223" s="39"/>
      <c r="I223" s="191"/>
      <c r="J223" s="39"/>
      <c r="K223" s="39"/>
      <c r="L223" s="42"/>
      <c r="M223" s="192"/>
      <c r="N223" s="193"/>
      <c r="O223" s="67"/>
      <c r="P223" s="67"/>
      <c r="Q223" s="67"/>
      <c r="R223" s="67"/>
      <c r="S223" s="67"/>
      <c r="T223" s="68"/>
      <c r="U223" s="37"/>
      <c r="V223" s="37"/>
      <c r="W223" s="37"/>
      <c r="X223" s="37"/>
      <c r="Y223" s="37"/>
      <c r="Z223" s="37"/>
      <c r="AA223" s="37"/>
      <c r="AB223" s="37"/>
      <c r="AC223" s="37"/>
      <c r="AD223" s="37"/>
      <c r="AE223" s="37"/>
      <c r="AT223" s="19" t="s">
        <v>170</v>
      </c>
      <c r="AU223" s="19" t="s">
        <v>89</v>
      </c>
    </row>
    <row r="224" spans="1:65" s="2" customFormat="1" ht="24.2" customHeight="1">
      <c r="A224" s="37"/>
      <c r="B224" s="38"/>
      <c r="C224" s="176" t="s">
        <v>657</v>
      </c>
      <c r="D224" s="176" t="s">
        <v>163</v>
      </c>
      <c r="E224" s="177" t="s">
        <v>2415</v>
      </c>
      <c r="F224" s="178" t="s">
        <v>2416</v>
      </c>
      <c r="G224" s="179" t="s">
        <v>1806</v>
      </c>
      <c r="H224" s="180">
        <v>13</v>
      </c>
      <c r="I224" s="181"/>
      <c r="J224" s="182">
        <f>ROUND(I224*H224,2)</f>
        <v>0</v>
      </c>
      <c r="K224" s="178" t="s">
        <v>167</v>
      </c>
      <c r="L224" s="42"/>
      <c r="M224" s="183" t="s">
        <v>32</v>
      </c>
      <c r="N224" s="184" t="s">
        <v>50</v>
      </c>
      <c r="O224" s="67"/>
      <c r="P224" s="185">
        <f>O224*H224</f>
        <v>0</v>
      </c>
      <c r="Q224" s="185">
        <v>0.01607</v>
      </c>
      <c r="R224" s="185">
        <f>Q224*H224</f>
        <v>0.20891</v>
      </c>
      <c r="S224" s="185">
        <v>0</v>
      </c>
      <c r="T224" s="186">
        <f>S224*H224</f>
        <v>0</v>
      </c>
      <c r="U224" s="37"/>
      <c r="V224" s="37"/>
      <c r="W224" s="37"/>
      <c r="X224" s="37"/>
      <c r="Y224" s="37"/>
      <c r="Z224" s="37"/>
      <c r="AA224" s="37"/>
      <c r="AB224" s="37"/>
      <c r="AC224" s="37"/>
      <c r="AD224" s="37"/>
      <c r="AE224" s="37"/>
      <c r="AR224" s="187" t="s">
        <v>308</v>
      </c>
      <c r="AT224" s="187" t="s">
        <v>163</v>
      </c>
      <c r="AU224" s="187" t="s">
        <v>89</v>
      </c>
      <c r="AY224" s="19" t="s">
        <v>160</v>
      </c>
      <c r="BE224" s="188">
        <f>IF(N224="základní",J224,0)</f>
        <v>0</v>
      </c>
      <c r="BF224" s="188">
        <f>IF(N224="snížená",J224,0)</f>
        <v>0</v>
      </c>
      <c r="BG224" s="188">
        <f>IF(N224="zákl. přenesená",J224,0)</f>
        <v>0</v>
      </c>
      <c r="BH224" s="188">
        <f>IF(N224="sníž. přenesená",J224,0)</f>
        <v>0</v>
      </c>
      <c r="BI224" s="188">
        <f>IF(N224="nulová",J224,0)</f>
        <v>0</v>
      </c>
      <c r="BJ224" s="19" t="s">
        <v>87</v>
      </c>
      <c r="BK224" s="188">
        <f>ROUND(I224*H224,2)</f>
        <v>0</v>
      </c>
      <c r="BL224" s="19" t="s">
        <v>308</v>
      </c>
      <c r="BM224" s="187" t="s">
        <v>2417</v>
      </c>
    </row>
    <row r="225" spans="1:47" s="2" customFormat="1" ht="11.25">
      <c r="A225" s="37"/>
      <c r="B225" s="38"/>
      <c r="C225" s="39"/>
      <c r="D225" s="189" t="s">
        <v>170</v>
      </c>
      <c r="E225" s="39"/>
      <c r="F225" s="190" t="s">
        <v>2418</v>
      </c>
      <c r="G225" s="39"/>
      <c r="H225" s="39"/>
      <c r="I225" s="191"/>
      <c r="J225" s="39"/>
      <c r="K225" s="39"/>
      <c r="L225" s="42"/>
      <c r="M225" s="192"/>
      <c r="N225" s="193"/>
      <c r="O225" s="67"/>
      <c r="P225" s="67"/>
      <c r="Q225" s="67"/>
      <c r="R225" s="67"/>
      <c r="S225" s="67"/>
      <c r="T225" s="68"/>
      <c r="U225" s="37"/>
      <c r="V225" s="37"/>
      <c r="W225" s="37"/>
      <c r="X225" s="37"/>
      <c r="Y225" s="37"/>
      <c r="Z225" s="37"/>
      <c r="AA225" s="37"/>
      <c r="AB225" s="37"/>
      <c r="AC225" s="37"/>
      <c r="AD225" s="37"/>
      <c r="AE225" s="37"/>
      <c r="AT225" s="19" t="s">
        <v>170</v>
      </c>
      <c r="AU225" s="19" t="s">
        <v>89</v>
      </c>
    </row>
    <row r="226" spans="1:65" s="2" customFormat="1" ht="24.2" customHeight="1">
      <c r="A226" s="37"/>
      <c r="B226" s="38"/>
      <c r="C226" s="176" t="s">
        <v>664</v>
      </c>
      <c r="D226" s="176" t="s">
        <v>163</v>
      </c>
      <c r="E226" s="177" t="s">
        <v>2419</v>
      </c>
      <c r="F226" s="178" t="s">
        <v>2420</v>
      </c>
      <c r="G226" s="179" t="s">
        <v>1806</v>
      </c>
      <c r="H226" s="180">
        <v>3</v>
      </c>
      <c r="I226" s="181"/>
      <c r="J226" s="182">
        <f>ROUND(I226*H226,2)</f>
        <v>0</v>
      </c>
      <c r="K226" s="178" t="s">
        <v>167</v>
      </c>
      <c r="L226" s="42"/>
      <c r="M226" s="183" t="s">
        <v>32</v>
      </c>
      <c r="N226" s="184" t="s">
        <v>50</v>
      </c>
      <c r="O226" s="67"/>
      <c r="P226" s="185">
        <f>O226*H226</f>
        <v>0</v>
      </c>
      <c r="Q226" s="185">
        <v>0.01921</v>
      </c>
      <c r="R226" s="185">
        <f>Q226*H226</f>
        <v>0.05763</v>
      </c>
      <c r="S226" s="185">
        <v>0</v>
      </c>
      <c r="T226" s="186">
        <f>S226*H226</f>
        <v>0</v>
      </c>
      <c r="U226" s="37"/>
      <c r="V226" s="37"/>
      <c r="W226" s="37"/>
      <c r="X226" s="37"/>
      <c r="Y226" s="37"/>
      <c r="Z226" s="37"/>
      <c r="AA226" s="37"/>
      <c r="AB226" s="37"/>
      <c r="AC226" s="37"/>
      <c r="AD226" s="37"/>
      <c r="AE226" s="37"/>
      <c r="AR226" s="187" t="s">
        <v>308</v>
      </c>
      <c r="AT226" s="187" t="s">
        <v>163</v>
      </c>
      <c r="AU226" s="187" t="s">
        <v>89</v>
      </c>
      <c r="AY226" s="19" t="s">
        <v>160</v>
      </c>
      <c r="BE226" s="188">
        <f>IF(N226="základní",J226,0)</f>
        <v>0</v>
      </c>
      <c r="BF226" s="188">
        <f>IF(N226="snížená",J226,0)</f>
        <v>0</v>
      </c>
      <c r="BG226" s="188">
        <f>IF(N226="zákl. přenesená",J226,0)</f>
        <v>0</v>
      </c>
      <c r="BH226" s="188">
        <f>IF(N226="sníž. přenesená",J226,0)</f>
        <v>0</v>
      </c>
      <c r="BI226" s="188">
        <f>IF(N226="nulová",J226,0)</f>
        <v>0</v>
      </c>
      <c r="BJ226" s="19" t="s">
        <v>87</v>
      </c>
      <c r="BK226" s="188">
        <f>ROUND(I226*H226,2)</f>
        <v>0</v>
      </c>
      <c r="BL226" s="19" t="s">
        <v>308</v>
      </c>
      <c r="BM226" s="187" t="s">
        <v>2421</v>
      </c>
    </row>
    <row r="227" spans="1:47" s="2" customFormat="1" ht="11.25">
      <c r="A227" s="37"/>
      <c r="B227" s="38"/>
      <c r="C227" s="39"/>
      <c r="D227" s="189" t="s">
        <v>170</v>
      </c>
      <c r="E227" s="39"/>
      <c r="F227" s="190" t="s">
        <v>2422</v>
      </c>
      <c r="G227" s="39"/>
      <c r="H227" s="39"/>
      <c r="I227" s="191"/>
      <c r="J227" s="39"/>
      <c r="K227" s="39"/>
      <c r="L227" s="42"/>
      <c r="M227" s="192"/>
      <c r="N227" s="193"/>
      <c r="O227" s="67"/>
      <c r="P227" s="67"/>
      <c r="Q227" s="67"/>
      <c r="R227" s="67"/>
      <c r="S227" s="67"/>
      <c r="T227" s="68"/>
      <c r="U227" s="37"/>
      <c r="V227" s="37"/>
      <c r="W227" s="37"/>
      <c r="X227" s="37"/>
      <c r="Y227" s="37"/>
      <c r="Z227" s="37"/>
      <c r="AA227" s="37"/>
      <c r="AB227" s="37"/>
      <c r="AC227" s="37"/>
      <c r="AD227" s="37"/>
      <c r="AE227" s="37"/>
      <c r="AT227" s="19" t="s">
        <v>170</v>
      </c>
      <c r="AU227" s="19" t="s">
        <v>89</v>
      </c>
    </row>
    <row r="228" spans="1:65" s="2" customFormat="1" ht="16.5" customHeight="1">
      <c r="A228" s="37"/>
      <c r="B228" s="38"/>
      <c r="C228" s="176" t="s">
        <v>671</v>
      </c>
      <c r="D228" s="176" t="s">
        <v>163</v>
      </c>
      <c r="E228" s="177" t="s">
        <v>2423</v>
      </c>
      <c r="F228" s="178" t="s">
        <v>2424</v>
      </c>
      <c r="G228" s="179" t="s">
        <v>1806</v>
      </c>
      <c r="H228" s="180">
        <v>2</v>
      </c>
      <c r="I228" s="181"/>
      <c r="J228" s="182">
        <f>ROUND(I228*H228,2)</f>
        <v>0</v>
      </c>
      <c r="K228" s="178" t="s">
        <v>167</v>
      </c>
      <c r="L228" s="42"/>
      <c r="M228" s="183" t="s">
        <v>32</v>
      </c>
      <c r="N228" s="184" t="s">
        <v>50</v>
      </c>
      <c r="O228" s="67"/>
      <c r="P228" s="185">
        <f>O228*H228</f>
        <v>0</v>
      </c>
      <c r="Q228" s="185">
        <v>0.00326</v>
      </c>
      <c r="R228" s="185">
        <f>Q228*H228</f>
        <v>0.00652</v>
      </c>
      <c r="S228" s="185">
        <v>0</v>
      </c>
      <c r="T228" s="186">
        <f>S228*H228</f>
        <v>0</v>
      </c>
      <c r="U228" s="37"/>
      <c r="V228" s="37"/>
      <c r="W228" s="37"/>
      <c r="X228" s="37"/>
      <c r="Y228" s="37"/>
      <c r="Z228" s="37"/>
      <c r="AA228" s="37"/>
      <c r="AB228" s="37"/>
      <c r="AC228" s="37"/>
      <c r="AD228" s="37"/>
      <c r="AE228" s="37"/>
      <c r="AR228" s="187" t="s">
        <v>308</v>
      </c>
      <c r="AT228" s="187" t="s">
        <v>163</v>
      </c>
      <c r="AU228" s="187" t="s">
        <v>89</v>
      </c>
      <c r="AY228" s="19" t="s">
        <v>160</v>
      </c>
      <c r="BE228" s="188">
        <f>IF(N228="základní",J228,0)</f>
        <v>0</v>
      </c>
      <c r="BF228" s="188">
        <f>IF(N228="snížená",J228,0)</f>
        <v>0</v>
      </c>
      <c r="BG228" s="188">
        <f>IF(N228="zákl. přenesená",J228,0)</f>
        <v>0</v>
      </c>
      <c r="BH228" s="188">
        <f>IF(N228="sníž. přenesená",J228,0)</f>
        <v>0</v>
      </c>
      <c r="BI228" s="188">
        <f>IF(N228="nulová",J228,0)</f>
        <v>0</v>
      </c>
      <c r="BJ228" s="19" t="s">
        <v>87</v>
      </c>
      <c r="BK228" s="188">
        <f>ROUND(I228*H228,2)</f>
        <v>0</v>
      </c>
      <c r="BL228" s="19" t="s">
        <v>308</v>
      </c>
      <c r="BM228" s="187" t="s">
        <v>2425</v>
      </c>
    </row>
    <row r="229" spans="1:47" s="2" customFormat="1" ht="11.25">
      <c r="A229" s="37"/>
      <c r="B229" s="38"/>
      <c r="C229" s="39"/>
      <c r="D229" s="189" t="s">
        <v>170</v>
      </c>
      <c r="E229" s="39"/>
      <c r="F229" s="190" t="s">
        <v>2426</v>
      </c>
      <c r="G229" s="39"/>
      <c r="H229" s="39"/>
      <c r="I229" s="191"/>
      <c r="J229" s="39"/>
      <c r="K229" s="39"/>
      <c r="L229" s="42"/>
      <c r="M229" s="192"/>
      <c r="N229" s="193"/>
      <c r="O229" s="67"/>
      <c r="P229" s="67"/>
      <c r="Q229" s="67"/>
      <c r="R229" s="67"/>
      <c r="S229" s="67"/>
      <c r="T229" s="68"/>
      <c r="U229" s="37"/>
      <c r="V229" s="37"/>
      <c r="W229" s="37"/>
      <c r="X229" s="37"/>
      <c r="Y229" s="37"/>
      <c r="Z229" s="37"/>
      <c r="AA229" s="37"/>
      <c r="AB229" s="37"/>
      <c r="AC229" s="37"/>
      <c r="AD229" s="37"/>
      <c r="AE229" s="37"/>
      <c r="AT229" s="19" t="s">
        <v>170</v>
      </c>
      <c r="AU229" s="19" t="s">
        <v>89</v>
      </c>
    </row>
    <row r="230" spans="1:65" s="2" customFormat="1" ht="16.5" customHeight="1">
      <c r="A230" s="37"/>
      <c r="B230" s="38"/>
      <c r="C230" s="227" t="s">
        <v>715</v>
      </c>
      <c r="D230" s="227" t="s">
        <v>178</v>
      </c>
      <c r="E230" s="228" t="s">
        <v>2427</v>
      </c>
      <c r="F230" s="229" t="s">
        <v>2428</v>
      </c>
      <c r="G230" s="230" t="s">
        <v>477</v>
      </c>
      <c r="H230" s="231">
        <v>2</v>
      </c>
      <c r="I230" s="232"/>
      <c r="J230" s="233">
        <f>ROUND(I230*H230,2)</f>
        <v>0</v>
      </c>
      <c r="K230" s="229" t="s">
        <v>484</v>
      </c>
      <c r="L230" s="234"/>
      <c r="M230" s="235" t="s">
        <v>32</v>
      </c>
      <c r="N230" s="236" t="s">
        <v>50</v>
      </c>
      <c r="O230" s="67"/>
      <c r="P230" s="185">
        <f>O230*H230</f>
        <v>0</v>
      </c>
      <c r="Q230" s="185">
        <v>0.0145</v>
      </c>
      <c r="R230" s="185">
        <f>Q230*H230</f>
        <v>0.029</v>
      </c>
      <c r="S230" s="185">
        <v>0</v>
      </c>
      <c r="T230" s="186">
        <f>S230*H230</f>
        <v>0</v>
      </c>
      <c r="U230" s="37"/>
      <c r="V230" s="37"/>
      <c r="W230" s="37"/>
      <c r="X230" s="37"/>
      <c r="Y230" s="37"/>
      <c r="Z230" s="37"/>
      <c r="AA230" s="37"/>
      <c r="AB230" s="37"/>
      <c r="AC230" s="37"/>
      <c r="AD230" s="37"/>
      <c r="AE230" s="37"/>
      <c r="AR230" s="187" t="s">
        <v>467</v>
      </c>
      <c r="AT230" s="187" t="s">
        <v>178</v>
      </c>
      <c r="AU230" s="187" t="s">
        <v>89</v>
      </c>
      <c r="AY230" s="19" t="s">
        <v>160</v>
      </c>
      <c r="BE230" s="188">
        <f>IF(N230="základní",J230,0)</f>
        <v>0</v>
      </c>
      <c r="BF230" s="188">
        <f>IF(N230="snížená",J230,0)</f>
        <v>0</v>
      </c>
      <c r="BG230" s="188">
        <f>IF(N230="zákl. přenesená",J230,0)</f>
        <v>0</v>
      </c>
      <c r="BH230" s="188">
        <f>IF(N230="sníž. přenesená",J230,0)</f>
        <v>0</v>
      </c>
      <c r="BI230" s="188">
        <f>IF(N230="nulová",J230,0)</f>
        <v>0</v>
      </c>
      <c r="BJ230" s="19" t="s">
        <v>87</v>
      </c>
      <c r="BK230" s="188">
        <f>ROUND(I230*H230,2)</f>
        <v>0</v>
      </c>
      <c r="BL230" s="19" t="s">
        <v>308</v>
      </c>
      <c r="BM230" s="187" t="s">
        <v>2429</v>
      </c>
    </row>
    <row r="231" spans="1:65" s="2" customFormat="1" ht="16.5" customHeight="1">
      <c r="A231" s="37"/>
      <c r="B231" s="38"/>
      <c r="C231" s="176" t="s">
        <v>720</v>
      </c>
      <c r="D231" s="176" t="s">
        <v>163</v>
      </c>
      <c r="E231" s="177" t="s">
        <v>2430</v>
      </c>
      <c r="F231" s="178" t="s">
        <v>2431</v>
      </c>
      <c r="G231" s="179" t="s">
        <v>1806</v>
      </c>
      <c r="H231" s="180">
        <v>2</v>
      </c>
      <c r="I231" s="181"/>
      <c r="J231" s="182">
        <f>ROUND(I231*H231,2)</f>
        <v>0</v>
      </c>
      <c r="K231" s="178" t="s">
        <v>167</v>
      </c>
      <c r="L231" s="42"/>
      <c r="M231" s="183" t="s">
        <v>32</v>
      </c>
      <c r="N231" s="184" t="s">
        <v>50</v>
      </c>
      <c r="O231" s="67"/>
      <c r="P231" s="185">
        <f>O231*H231</f>
        <v>0</v>
      </c>
      <c r="Q231" s="185">
        <v>0</v>
      </c>
      <c r="R231" s="185">
        <f>Q231*H231</f>
        <v>0</v>
      </c>
      <c r="S231" s="185">
        <v>0.0225</v>
      </c>
      <c r="T231" s="186">
        <f>S231*H231</f>
        <v>0.045</v>
      </c>
      <c r="U231" s="37"/>
      <c r="V231" s="37"/>
      <c r="W231" s="37"/>
      <c r="X231" s="37"/>
      <c r="Y231" s="37"/>
      <c r="Z231" s="37"/>
      <c r="AA231" s="37"/>
      <c r="AB231" s="37"/>
      <c r="AC231" s="37"/>
      <c r="AD231" s="37"/>
      <c r="AE231" s="37"/>
      <c r="AR231" s="187" t="s">
        <v>308</v>
      </c>
      <c r="AT231" s="187" t="s">
        <v>163</v>
      </c>
      <c r="AU231" s="187" t="s">
        <v>89</v>
      </c>
      <c r="AY231" s="19" t="s">
        <v>160</v>
      </c>
      <c r="BE231" s="188">
        <f>IF(N231="základní",J231,0)</f>
        <v>0</v>
      </c>
      <c r="BF231" s="188">
        <f>IF(N231="snížená",J231,0)</f>
        <v>0</v>
      </c>
      <c r="BG231" s="188">
        <f>IF(N231="zákl. přenesená",J231,0)</f>
        <v>0</v>
      </c>
      <c r="BH231" s="188">
        <f>IF(N231="sníž. přenesená",J231,0)</f>
        <v>0</v>
      </c>
      <c r="BI231" s="188">
        <f>IF(N231="nulová",J231,0)</f>
        <v>0</v>
      </c>
      <c r="BJ231" s="19" t="s">
        <v>87</v>
      </c>
      <c r="BK231" s="188">
        <f>ROUND(I231*H231,2)</f>
        <v>0</v>
      </c>
      <c r="BL231" s="19" t="s">
        <v>308</v>
      </c>
      <c r="BM231" s="187" t="s">
        <v>2432</v>
      </c>
    </row>
    <row r="232" spans="1:47" s="2" customFormat="1" ht="11.25">
      <c r="A232" s="37"/>
      <c r="B232" s="38"/>
      <c r="C232" s="39"/>
      <c r="D232" s="189" t="s">
        <v>170</v>
      </c>
      <c r="E232" s="39"/>
      <c r="F232" s="190" t="s">
        <v>2433</v>
      </c>
      <c r="G232" s="39"/>
      <c r="H232" s="39"/>
      <c r="I232" s="191"/>
      <c r="J232" s="39"/>
      <c r="K232" s="39"/>
      <c r="L232" s="42"/>
      <c r="M232" s="192"/>
      <c r="N232" s="193"/>
      <c r="O232" s="67"/>
      <c r="P232" s="67"/>
      <c r="Q232" s="67"/>
      <c r="R232" s="67"/>
      <c r="S232" s="67"/>
      <c r="T232" s="68"/>
      <c r="U232" s="37"/>
      <c r="V232" s="37"/>
      <c r="W232" s="37"/>
      <c r="X232" s="37"/>
      <c r="Y232" s="37"/>
      <c r="Z232" s="37"/>
      <c r="AA232" s="37"/>
      <c r="AB232" s="37"/>
      <c r="AC232" s="37"/>
      <c r="AD232" s="37"/>
      <c r="AE232" s="37"/>
      <c r="AT232" s="19" t="s">
        <v>170</v>
      </c>
      <c r="AU232" s="19" t="s">
        <v>89</v>
      </c>
    </row>
    <row r="233" spans="1:65" s="2" customFormat="1" ht="16.5" customHeight="1">
      <c r="A233" s="37"/>
      <c r="B233" s="38"/>
      <c r="C233" s="176" t="s">
        <v>725</v>
      </c>
      <c r="D233" s="176" t="s">
        <v>163</v>
      </c>
      <c r="E233" s="177" t="s">
        <v>2434</v>
      </c>
      <c r="F233" s="178" t="s">
        <v>2435</v>
      </c>
      <c r="G233" s="179" t="s">
        <v>1806</v>
      </c>
      <c r="H233" s="180">
        <v>2</v>
      </c>
      <c r="I233" s="181"/>
      <c r="J233" s="182">
        <f>ROUND(I233*H233,2)</f>
        <v>0</v>
      </c>
      <c r="K233" s="178" t="s">
        <v>167</v>
      </c>
      <c r="L233" s="42"/>
      <c r="M233" s="183" t="s">
        <v>32</v>
      </c>
      <c r="N233" s="184" t="s">
        <v>50</v>
      </c>
      <c r="O233" s="67"/>
      <c r="P233" s="185">
        <f>O233*H233</f>
        <v>0</v>
      </c>
      <c r="Q233" s="185">
        <v>0.03503</v>
      </c>
      <c r="R233" s="185">
        <f>Q233*H233</f>
        <v>0.07006</v>
      </c>
      <c r="S233" s="185">
        <v>0</v>
      </c>
      <c r="T233" s="186">
        <f>S233*H233</f>
        <v>0</v>
      </c>
      <c r="U233" s="37"/>
      <c r="V233" s="37"/>
      <c r="W233" s="37"/>
      <c r="X233" s="37"/>
      <c r="Y233" s="37"/>
      <c r="Z233" s="37"/>
      <c r="AA233" s="37"/>
      <c r="AB233" s="37"/>
      <c r="AC233" s="37"/>
      <c r="AD233" s="37"/>
      <c r="AE233" s="37"/>
      <c r="AR233" s="187" t="s">
        <v>308</v>
      </c>
      <c r="AT233" s="187" t="s">
        <v>163</v>
      </c>
      <c r="AU233" s="187" t="s">
        <v>89</v>
      </c>
      <c r="AY233" s="19" t="s">
        <v>160</v>
      </c>
      <c r="BE233" s="188">
        <f>IF(N233="základní",J233,0)</f>
        <v>0</v>
      </c>
      <c r="BF233" s="188">
        <f>IF(N233="snížená",J233,0)</f>
        <v>0</v>
      </c>
      <c r="BG233" s="188">
        <f>IF(N233="zákl. přenesená",J233,0)</f>
        <v>0</v>
      </c>
      <c r="BH233" s="188">
        <f>IF(N233="sníž. přenesená",J233,0)</f>
        <v>0</v>
      </c>
      <c r="BI233" s="188">
        <f>IF(N233="nulová",J233,0)</f>
        <v>0</v>
      </c>
      <c r="BJ233" s="19" t="s">
        <v>87</v>
      </c>
      <c r="BK233" s="188">
        <f>ROUND(I233*H233,2)</f>
        <v>0</v>
      </c>
      <c r="BL233" s="19" t="s">
        <v>308</v>
      </c>
      <c r="BM233" s="187" t="s">
        <v>2436</v>
      </c>
    </row>
    <row r="234" spans="1:47" s="2" customFormat="1" ht="11.25">
      <c r="A234" s="37"/>
      <c r="B234" s="38"/>
      <c r="C234" s="39"/>
      <c r="D234" s="189" t="s">
        <v>170</v>
      </c>
      <c r="E234" s="39"/>
      <c r="F234" s="190" t="s">
        <v>2437</v>
      </c>
      <c r="G234" s="39"/>
      <c r="H234" s="39"/>
      <c r="I234" s="191"/>
      <c r="J234" s="39"/>
      <c r="K234" s="39"/>
      <c r="L234" s="42"/>
      <c r="M234" s="192"/>
      <c r="N234" s="193"/>
      <c r="O234" s="67"/>
      <c r="P234" s="67"/>
      <c r="Q234" s="67"/>
      <c r="R234" s="67"/>
      <c r="S234" s="67"/>
      <c r="T234" s="68"/>
      <c r="U234" s="37"/>
      <c r="V234" s="37"/>
      <c r="W234" s="37"/>
      <c r="X234" s="37"/>
      <c r="Y234" s="37"/>
      <c r="Z234" s="37"/>
      <c r="AA234" s="37"/>
      <c r="AB234" s="37"/>
      <c r="AC234" s="37"/>
      <c r="AD234" s="37"/>
      <c r="AE234" s="37"/>
      <c r="AT234" s="19" t="s">
        <v>170</v>
      </c>
      <c r="AU234" s="19" t="s">
        <v>89</v>
      </c>
    </row>
    <row r="235" spans="1:65" s="2" customFormat="1" ht="16.5" customHeight="1">
      <c r="A235" s="37"/>
      <c r="B235" s="38"/>
      <c r="C235" s="176" t="s">
        <v>731</v>
      </c>
      <c r="D235" s="176" t="s">
        <v>163</v>
      </c>
      <c r="E235" s="177" t="s">
        <v>2438</v>
      </c>
      <c r="F235" s="178" t="s">
        <v>2439</v>
      </c>
      <c r="G235" s="179" t="s">
        <v>1806</v>
      </c>
      <c r="H235" s="180">
        <v>1</v>
      </c>
      <c r="I235" s="181"/>
      <c r="J235" s="182">
        <f>ROUND(I235*H235,2)</f>
        <v>0</v>
      </c>
      <c r="K235" s="178" t="s">
        <v>484</v>
      </c>
      <c r="L235" s="42"/>
      <c r="M235" s="183" t="s">
        <v>32</v>
      </c>
      <c r="N235" s="184" t="s">
        <v>50</v>
      </c>
      <c r="O235" s="67"/>
      <c r="P235" s="185">
        <f>O235*H235</f>
        <v>0</v>
      </c>
      <c r="Q235" s="185">
        <v>0.0514137728</v>
      </c>
      <c r="R235" s="185">
        <f>Q235*H235</f>
        <v>0.0514137728</v>
      </c>
      <c r="S235" s="185">
        <v>0</v>
      </c>
      <c r="T235" s="186">
        <f>S235*H235</f>
        <v>0</v>
      </c>
      <c r="U235" s="37"/>
      <c r="V235" s="37"/>
      <c r="W235" s="37"/>
      <c r="X235" s="37"/>
      <c r="Y235" s="37"/>
      <c r="Z235" s="37"/>
      <c r="AA235" s="37"/>
      <c r="AB235" s="37"/>
      <c r="AC235" s="37"/>
      <c r="AD235" s="37"/>
      <c r="AE235" s="37"/>
      <c r="AR235" s="187" t="s">
        <v>308</v>
      </c>
      <c r="AT235" s="187" t="s">
        <v>163</v>
      </c>
      <c r="AU235" s="187" t="s">
        <v>89</v>
      </c>
      <c r="AY235" s="19" t="s">
        <v>160</v>
      </c>
      <c r="BE235" s="188">
        <f>IF(N235="základní",J235,0)</f>
        <v>0</v>
      </c>
      <c r="BF235" s="188">
        <f>IF(N235="snížená",J235,0)</f>
        <v>0</v>
      </c>
      <c r="BG235" s="188">
        <f>IF(N235="zákl. přenesená",J235,0)</f>
        <v>0</v>
      </c>
      <c r="BH235" s="188">
        <f>IF(N235="sníž. přenesená",J235,0)</f>
        <v>0</v>
      </c>
      <c r="BI235" s="188">
        <f>IF(N235="nulová",J235,0)</f>
        <v>0</v>
      </c>
      <c r="BJ235" s="19" t="s">
        <v>87</v>
      </c>
      <c r="BK235" s="188">
        <f>ROUND(I235*H235,2)</f>
        <v>0</v>
      </c>
      <c r="BL235" s="19" t="s">
        <v>308</v>
      </c>
      <c r="BM235" s="187" t="s">
        <v>2440</v>
      </c>
    </row>
    <row r="236" spans="1:65" s="2" customFormat="1" ht="24.2" customHeight="1">
      <c r="A236" s="37"/>
      <c r="B236" s="38"/>
      <c r="C236" s="176" t="s">
        <v>736</v>
      </c>
      <c r="D236" s="176" t="s">
        <v>163</v>
      </c>
      <c r="E236" s="177" t="s">
        <v>2441</v>
      </c>
      <c r="F236" s="178" t="s">
        <v>2442</v>
      </c>
      <c r="G236" s="179" t="s">
        <v>1806</v>
      </c>
      <c r="H236" s="180">
        <v>3</v>
      </c>
      <c r="I236" s="181"/>
      <c r="J236" s="182">
        <f>ROUND(I236*H236,2)</f>
        <v>0</v>
      </c>
      <c r="K236" s="178" t="s">
        <v>167</v>
      </c>
      <c r="L236" s="42"/>
      <c r="M236" s="183" t="s">
        <v>32</v>
      </c>
      <c r="N236" s="184" t="s">
        <v>50</v>
      </c>
      <c r="O236" s="67"/>
      <c r="P236" s="185">
        <f>O236*H236</f>
        <v>0</v>
      </c>
      <c r="Q236" s="185">
        <v>0.01937</v>
      </c>
      <c r="R236" s="185">
        <f>Q236*H236</f>
        <v>0.058109999999999995</v>
      </c>
      <c r="S236" s="185">
        <v>0</v>
      </c>
      <c r="T236" s="186">
        <f>S236*H236</f>
        <v>0</v>
      </c>
      <c r="U236" s="37"/>
      <c r="V236" s="37"/>
      <c r="W236" s="37"/>
      <c r="X236" s="37"/>
      <c r="Y236" s="37"/>
      <c r="Z236" s="37"/>
      <c r="AA236" s="37"/>
      <c r="AB236" s="37"/>
      <c r="AC236" s="37"/>
      <c r="AD236" s="37"/>
      <c r="AE236" s="37"/>
      <c r="AR236" s="187" t="s">
        <v>308</v>
      </c>
      <c r="AT236" s="187" t="s">
        <v>163</v>
      </c>
      <c r="AU236" s="187" t="s">
        <v>89</v>
      </c>
      <c r="AY236" s="19" t="s">
        <v>160</v>
      </c>
      <c r="BE236" s="188">
        <f>IF(N236="základní",J236,0)</f>
        <v>0</v>
      </c>
      <c r="BF236" s="188">
        <f>IF(N236="snížená",J236,0)</f>
        <v>0</v>
      </c>
      <c r="BG236" s="188">
        <f>IF(N236="zákl. přenesená",J236,0)</f>
        <v>0</v>
      </c>
      <c r="BH236" s="188">
        <f>IF(N236="sníž. přenesená",J236,0)</f>
        <v>0</v>
      </c>
      <c r="BI236" s="188">
        <f>IF(N236="nulová",J236,0)</f>
        <v>0</v>
      </c>
      <c r="BJ236" s="19" t="s">
        <v>87</v>
      </c>
      <c r="BK236" s="188">
        <f>ROUND(I236*H236,2)</f>
        <v>0</v>
      </c>
      <c r="BL236" s="19" t="s">
        <v>308</v>
      </c>
      <c r="BM236" s="187" t="s">
        <v>2443</v>
      </c>
    </row>
    <row r="237" spans="1:47" s="2" customFormat="1" ht="11.25">
      <c r="A237" s="37"/>
      <c r="B237" s="38"/>
      <c r="C237" s="39"/>
      <c r="D237" s="189" t="s">
        <v>170</v>
      </c>
      <c r="E237" s="39"/>
      <c r="F237" s="190" t="s">
        <v>2444</v>
      </c>
      <c r="G237" s="39"/>
      <c r="H237" s="39"/>
      <c r="I237" s="191"/>
      <c r="J237" s="39"/>
      <c r="K237" s="39"/>
      <c r="L237" s="42"/>
      <c r="M237" s="192"/>
      <c r="N237" s="193"/>
      <c r="O237" s="67"/>
      <c r="P237" s="67"/>
      <c r="Q237" s="67"/>
      <c r="R237" s="67"/>
      <c r="S237" s="67"/>
      <c r="T237" s="68"/>
      <c r="U237" s="37"/>
      <c r="V237" s="37"/>
      <c r="W237" s="37"/>
      <c r="X237" s="37"/>
      <c r="Y237" s="37"/>
      <c r="Z237" s="37"/>
      <c r="AA237" s="37"/>
      <c r="AB237" s="37"/>
      <c r="AC237" s="37"/>
      <c r="AD237" s="37"/>
      <c r="AE237" s="37"/>
      <c r="AT237" s="19" t="s">
        <v>170</v>
      </c>
      <c r="AU237" s="19" t="s">
        <v>89</v>
      </c>
    </row>
    <row r="238" spans="1:65" s="2" customFormat="1" ht="24.2" customHeight="1">
      <c r="A238" s="37"/>
      <c r="B238" s="38"/>
      <c r="C238" s="176" t="s">
        <v>744</v>
      </c>
      <c r="D238" s="176" t="s">
        <v>163</v>
      </c>
      <c r="E238" s="177" t="s">
        <v>2445</v>
      </c>
      <c r="F238" s="178" t="s">
        <v>2446</v>
      </c>
      <c r="G238" s="179" t="s">
        <v>1806</v>
      </c>
      <c r="H238" s="180">
        <v>3</v>
      </c>
      <c r="I238" s="181"/>
      <c r="J238" s="182">
        <f>ROUND(I238*H238,2)</f>
        <v>0</v>
      </c>
      <c r="K238" s="178" t="s">
        <v>167</v>
      </c>
      <c r="L238" s="42"/>
      <c r="M238" s="183" t="s">
        <v>32</v>
      </c>
      <c r="N238" s="184" t="s">
        <v>50</v>
      </c>
      <c r="O238" s="67"/>
      <c r="P238" s="185">
        <f>O238*H238</f>
        <v>0</v>
      </c>
      <c r="Q238" s="185">
        <v>0.02221</v>
      </c>
      <c r="R238" s="185">
        <f>Q238*H238</f>
        <v>0.06663</v>
      </c>
      <c r="S238" s="185">
        <v>0</v>
      </c>
      <c r="T238" s="186">
        <f>S238*H238</f>
        <v>0</v>
      </c>
      <c r="U238" s="37"/>
      <c r="V238" s="37"/>
      <c r="W238" s="37"/>
      <c r="X238" s="37"/>
      <c r="Y238" s="37"/>
      <c r="Z238" s="37"/>
      <c r="AA238" s="37"/>
      <c r="AB238" s="37"/>
      <c r="AC238" s="37"/>
      <c r="AD238" s="37"/>
      <c r="AE238" s="37"/>
      <c r="AR238" s="187" t="s">
        <v>308</v>
      </c>
      <c r="AT238" s="187" t="s">
        <v>163</v>
      </c>
      <c r="AU238" s="187" t="s">
        <v>89</v>
      </c>
      <c r="AY238" s="19" t="s">
        <v>160</v>
      </c>
      <c r="BE238" s="188">
        <f>IF(N238="základní",J238,0)</f>
        <v>0</v>
      </c>
      <c r="BF238" s="188">
        <f>IF(N238="snížená",J238,0)</f>
        <v>0</v>
      </c>
      <c r="BG238" s="188">
        <f>IF(N238="zákl. přenesená",J238,0)</f>
        <v>0</v>
      </c>
      <c r="BH238" s="188">
        <f>IF(N238="sníž. přenesená",J238,0)</f>
        <v>0</v>
      </c>
      <c r="BI238" s="188">
        <f>IF(N238="nulová",J238,0)</f>
        <v>0</v>
      </c>
      <c r="BJ238" s="19" t="s">
        <v>87</v>
      </c>
      <c r="BK238" s="188">
        <f>ROUND(I238*H238,2)</f>
        <v>0</v>
      </c>
      <c r="BL238" s="19" t="s">
        <v>308</v>
      </c>
      <c r="BM238" s="187" t="s">
        <v>2447</v>
      </c>
    </row>
    <row r="239" spans="1:47" s="2" customFormat="1" ht="11.25">
      <c r="A239" s="37"/>
      <c r="B239" s="38"/>
      <c r="C239" s="39"/>
      <c r="D239" s="189" t="s">
        <v>170</v>
      </c>
      <c r="E239" s="39"/>
      <c r="F239" s="190" t="s">
        <v>2448</v>
      </c>
      <c r="G239" s="39"/>
      <c r="H239" s="39"/>
      <c r="I239" s="191"/>
      <c r="J239" s="39"/>
      <c r="K239" s="39"/>
      <c r="L239" s="42"/>
      <c r="M239" s="192"/>
      <c r="N239" s="193"/>
      <c r="O239" s="67"/>
      <c r="P239" s="67"/>
      <c r="Q239" s="67"/>
      <c r="R239" s="67"/>
      <c r="S239" s="67"/>
      <c r="T239" s="68"/>
      <c r="U239" s="37"/>
      <c r="V239" s="37"/>
      <c r="W239" s="37"/>
      <c r="X239" s="37"/>
      <c r="Y239" s="37"/>
      <c r="Z239" s="37"/>
      <c r="AA239" s="37"/>
      <c r="AB239" s="37"/>
      <c r="AC239" s="37"/>
      <c r="AD239" s="37"/>
      <c r="AE239" s="37"/>
      <c r="AT239" s="19" t="s">
        <v>170</v>
      </c>
      <c r="AU239" s="19" t="s">
        <v>89</v>
      </c>
    </row>
    <row r="240" spans="1:65" s="2" customFormat="1" ht="16.5" customHeight="1">
      <c r="A240" s="37"/>
      <c r="B240" s="38"/>
      <c r="C240" s="176" t="s">
        <v>749</v>
      </c>
      <c r="D240" s="176" t="s">
        <v>163</v>
      </c>
      <c r="E240" s="177" t="s">
        <v>2449</v>
      </c>
      <c r="F240" s="178" t="s">
        <v>2450</v>
      </c>
      <c r="G240" s="179" t="s">
        <v>1806</v>
      </c>
      <c r="H240" s="180">
        <v>8</v>
      </c>
      <c r="I240" s="181"/>
      <c r="J240" s="182">
        <f>ROUND(I240*H240,2)</f>
        <v>0</v>
      </c>
      <c r="K240" s="178" t="s">
        <v>167</v>
      </c>
      <c r="L240" s="42"/>
      <c r="M240" s="183" t="s">
        <v>32</v>
      </c>
      <c r="N240" s="184" t="s">
        <v>50</v>
      </c>
      <c r="O240" s="67"/>
      <c r="P240" s="185">
        <f>O240*H240</f>
        <v>0</v>
      </c>
      <c r="Q240" s="185">
        <v>0.00052</v>
      </c>
      <c r="R240" s="185">
        <f>Q240*H240</f>
        <v>0.00416</v>
      </c>
      <c r="S240" s="185">
        <v>0</v>
      </c>
      <c r="T240" s="186">
        <f>S240*H240</f>
        <v>0</v>
      </c>
      <c r="U240" s="37"/>
      <c r="V240" s="37"/>
      <c r="W240" s="37"/>
      <c r="X240" s="37"/>
      <c r="Y240" s="37"/>
      <c r="Z240" s="37"/>
      <c r="AA240" s="37"/>
      <c r="AB240" s="37"/>
      <c r="AC240" s="37"/>
      <c r="AD240" s="37"/>
      <c r="AE240" s="37"/>
      <c r="AR240" s="187" t="s">
        <v>308</v>
      </c>
      <c r="AT240" s="187" t="s">
        <v>163</v>
      </c>
      <c r="AU240" s="187" t="s">
        <v>89</v>
      </c>
      <c r="AY240" s="19" t="s">
        <v>160</v>
      </c>
      <c r="BE240" s="188">
        <f>IF(N240="základní",J240,0)</f>
        <v>0</v>
      </c>
      <c r="BF240" s="188">
        <f>IF(N240="snížená",J240,0)</f>
        <v>0</v>
      </c>
      <c r="BG240" s="188">
        <f>IF(N240="zákl. přenesená",J240,0)</f>
        <v>0</v>
      </c>
      <c r="BH240" s="188">
        <f>IF(N240="sníž. přenesená",J240,0)</f>
        <v>0</v>
      </c>
      <c r="BI240" s="188">
        <f>IF(N240="nulová",J240,0)</f>
        <v>0</v>
      </c>
      <c r="BJ240" s="19" t="s">
        <v>87</v>
      </c>
      <c r="BK240" s="188">
        <f>ROUND(I240*H240,2)</f>
        <v>0</v>
      </c>
      <c r="BL240" s="19" t="s">
        <v>308</v>
      </c>
      <c r="BM240" s="187" t="s">
        <v>2451</v>
      </c>
    </row>
    <row r="241" spans="1:47" s="2" customFormat="1" ht="11.25">
      <c r="A241" s="37"/>
      <c r="B241" s="38"/>
      <c r="C241" s="39"/>
      <c r="D241" s="189" t="s">
        <v>170</v>
      </c>
      <c r="E241" s="39"/>
      <c r="F241" s="190" t="s">
        <v>2452</v>
      </c>
      <c r="G241" s="39"/>
      <c r="H241" s="39"/>
      <c r="I241" s="191"/>
      <c r="J241" s="39"/>
      <c r="K241" s="39"/>
      <c r="L241" s="42"/>
      <c r="M241" s="192"/>
      <c r="N241" s="193"/>
      <c r="O241" s="67"/>
      <c r="P241" s="67"/>
      <c r="Q241" s="67"/>
      <c r="R241" s="67"/>
      <c r="S241" s="67"/>
      <c r="T241" s="68"/>
      <c r="U241" s="37"/>
      <c r="V241" s="37"/>
      <c r="W241" s="37"/>
      <c r="X241" s="37"/>
      <c r="Y241" s="37"/>
      <c r="Z241" s="37"/>
      <c r="AA241" s="37"/>
      <c r="AB241" s="37"/>
      <c r="AC241" s="37"/>
      <c r="AD241" s="37"/>
      <c r="AE241" s="37"/>
      <c r="AT241" s="19" t="s">
        <v>170</v>
      </c>
      <c r="AU241" s="19" t="s">
        <v>89</v>
      </c>
    </row>
    <row r="242" spans="1:65" s="2" customFormat="1" ht="16.5" customHeight="1">
      <c r="A242" s="37"/>
      <c r="B242" s="38"/>
      <c r="C242" s="176" t="s">
        <v>756</v>
      </c>
      <c r="D242" s="176" t="s">
        <v>163</v>
      </c>
      <c r="E242" s="177" t="s">
        <v>2453</v>
      </c>
      <c r="F242" s="178" t="s">
        <v>2454</v>
      </c>
      <c r="G242" s="179" t="s">
        <v>1806</v>
      </c>
      <c r="H242" s="180">
        <v>12</v>
      </c>
      <c r="I242" s="181"/>
      <c r="J242" s="182">
        <f>ROUND(I242*H242,2)</f>
        <v>0</v>
      </c>
      <c r="K242" s="178" t="s">
        <v>167</v>
      </c>
      <c r="L242" s="42"/>
      <c r="M242" s="183" t="s">
        <v>32</v>
      </c>
      <c r="N242" s="184" t="s">
        <v>50</v>
      </c>
      <c r="O242" s="67"/>
      <c r="P242" s="185">
        <f>O242*H242</f>
        <v>0</v>
      </c>
      <c r="Q242" s="185">
        <v>0.00052</v>
      </c>
      <c r="R242" s="185">
        <f>Q242*H242</f>
        <v>0.006239999999999999</v>
      </c>
      <c r="S242" s="185">
        <v>0</v>
      </c>
      <c r="T242" s="186">
        <f>S242*H242</f>
        <v>0</v>
      </c>
      <c r="U242" s="37"/>
      <c r="V242" s="37"/>
      <c r="W242" s="37"/>
      <c r="X242" s="37"/>
      <c r="Y242" s="37"/>
      <c r="Z242" s="37"/>
      <c r="AA242" s="37"/>
      <c r="AB242" s="37"/>
      <c r="AC242" s="37"/>
      <c r="AD242" s="37"/>
      <c r="AE242" s="37"/>
      <c r="AR242" s="187" t="s">
        <v>308</v>
      </c>
      <c r="AT242" s="187" t="s">
        <v>163</v>
      </c>
      <c r="AU242" s="187" t="s">
        <v>89</v>
      </c>
      <c r="AY242" s="19" t="s">
        <v>160</v>
      </c>
      <c r="BE242" s="188">
        <f>IF(N242="základní",J242,0)</f>
        <v>0</v>
      </c>
      <c r="BF242" s="188">
        <f>IF(N242="snížená",J242,0)</f>
        <v>0</v>
      </c>
      <c r="BG242" s="188">
        <f>IF(N242="zákl. přenesená",J242,0)</f>
        <v>0</v>
      </c>
      <c r="BH242" s="188">
        <f>IF(N242="sníž. přenesená",J242,0)</f>
        <v>0</v>
      </c>
      <c r="BI242" s="188">
        <f>IF(N242="nulová",J242,0)</f>
        <v>0</v>
      </c>
      <c r="BJ242" s="19" t="s">
        <v>87</v>
      </c>
      <c r="BK242" s="188">
        <f>ROUND(I242*H242,2)</f>
        <v>0</v>
      </c>
      <c r="BL242" s="19" t="s">
        <v>308</v>
      </c>
      <c r="BM242" s="187" t="s">
        <v>2455</v>
      </c>
    </row>
    <row r="243" spans="1:47" s="2" customFormat="1" ht="11.25">
      <c r="A243" s="37"/>
      <c r="B243" s="38"/>
      <c r="C243" s="39"/>
      <c r="D243" s="189" t="s">
        <v>170</v>
      </c>
      <c r="E243" s="39"/>
      <c r="F243" s="190" t="s">
        <v>2456</v>
      </c>
      <c r="G243" s="39"/>
      <c r="H243" s="39"/>
      <c r="I243" s="191"/>
      <c r="J243" s="39"/>
      <c r="K243" s="39"/>
      <c r="L243" s="42"/>
      <c r="M243" s="192"/>
      <c r="N243" s="193"/>
      <c r="O243" s="67"/>
      <c r="P243" s="67"/>
      <c r="Q243" s="67"/>
      <c r="R243" s="67"/>
      <c r="S243" s="67"/>
      <c r="T243" s="68"/>
      <c r="U243" s="37"/>
      <c r="V243" s="37"/>
      <c r="W243" s="37"/>
      <c r="X243" s="37"/>
      <c r="Y243" s="37"/>
      <c r="Z243" s="37"/>
      <c r="AA243" s="37"/>
      <c r="AB243" s="37"/>
      <c r="AC243" s="37"/>
      <c r="AD243" s="37"/>
      <c r="AE243" s="37"/>
      <c r="AT243" s="19" t="s">
        <v>170</v>
      </c>
      <c r="AU243" s="19" t="s">
        <v>89</v>
      </c>
    </row>
    <row r="244" spans="1:65" s="2" customFormat="1" ht="16.5" customHeight="1">
      <c r="A244" s="37"/>
      <c r="B244" s="38"/>
      <c r="C244" s="176" t="s">
        <v>765</v>
      </c>
      <c r="D244" s="176" t="s">
        <v>163</v>
      </c>
      <c r="E244" s="177" t="s">
        <v>2457</v>
      </c>
      <c r="F244" s="178" t="s">
        <v>2458</v>
      </c>
      <c r="G244" s="179" t="s">
        <v>1806</v>
      </c>
      <c r="H244" s="180">
        <v>85</v>
      </c>
      <c r="I244" s="181"/>
      <c r="J244" s="182">
        <f>ROUND(I244*H244,2)</f>
        <v>0</v>
      </c>
      <c r="K244" s="178" t="s">
        <v>484</v>
      </c>
      <c r="L244" s="42"/>
      <c r="M244" s="183" t="s">
        <v>32</v>
      </c>
      <c r="N244" s="184" t="s">
        <v>50</v>
      </c>
      <c r="O244" s="67"/>
      <c r="P244" s="185">
        <f>O244*H244</f>
        <v>0</v>
      </c>
      <c r="Q244" s="185">
        <v>0</v>
      </c>
      <c r="R244" s="185">
        <f>Q244*H244</f>
        <v>0</v>
      </c>
      <c r="S244" s="185">
        <v>0</v>
      </c>
      <c r="T244" s="186">
        <f>S244*H244</f>
        <v>0</v>
      </c>
      <c r="U244" s="37"/>
      <c r="V244" s="37"/>
      <c r="W244" s="37"/>
      <c r="X244" s="37"/>
      <c r="Y244" s="37"/>
      <c r="Z244" s="37"/>
      <c r="AA244" s="37"/>
      <c r="AB244" s="37"/>
      <c r="AC244" s="37"/>
      <c r="AD244" s="37"/>
      <c r="AE244" s="37"/>
      <c r="AR244" s="187" t="s">
        <v>308</v>
      </c>
      <c r="AT244" s="187" t="s">
        <v>163</v>
      </c>
      <c r="AU244" s="187" t="s">
        <v>89</v>
      </c>
      <c r="AY244" s="19" t="s">
        <v>160</v>
      </c>
      <c r="BE244" s="188">
        <f>IF(N244="základní",J244,0)</f>
        <v>0</v>
      </c>
      <c r="BF244" s="188">
        <f>IF(N244="snížená",J244,0)</f>
        <v>0</v>
      </c>
      <c r="BG244" s="188">
        <f>IF(N244="zákl. přenesená",J244,0)</f>
        <v>0</v>
      </c>
      <c r="BH244" s="188">
        <f>IF(N244="sníž. přenesená",J244,0)</f>
        <v>0</v>
      </c>
      <c r="BI244" s="188">
        <f>IF(N244="nulová",J244,0)</f>
        <v>0</v>
      </c>
      <c r="BJ244" s="19" t="s">
        <v>87</v>
      </c>
      <c r="BK244" s="188">
        <f>ROUND(I244*H244,2)</f>
        <v>0</v>
      </c>
      <c r="BL244" s="19" t="s">
        <v>308</v>
      </c>
      <c r="BM244" s="187" t="s">
        <v>2459</v>
      </c>
    </row>
    <row r="245" spans="2:51" s="13" customFormat="1" ht="11.25">
      <c r="B245" s="194"/>
      <c r="C245" s="195"/>
      <c r="D245" s="196" t="s">
        <v>172</v>
      </c>
      <c r="E245" s="197" t="s">
        <v>32</v>
      </c>
      <c r="F245" s="198" t="s">
        <v>2460</v>
      </c>
      <c r="G245" s="195"/>
      <c r="H245" s="197" t="s">
        <v>32</v>
      </c>
      <c r="I245" s="199"/>
      <c r="J245" s="195"/>
      <c r="K245" s="195"/>
      <c r="L245" s="200"/>
      <c r="M245" s="201"/>
      <c r="N245" s="202"/>
      <c r="O245" s="202"/>
      <c r="P245" s="202"/>
      <c r="Q245" s="202"/>
      <c r="R245" s="202"/>
      <c r="S245" s="202"/>
      <c r="T245" s="203"/>
      <c r="AT245" s="204" t="s">
        <v>172</v>
      </c>
      <c r="AU245" s="204" t="s">
        <v>89</v>
      </c>
      <c r="AV245" s="13" t="s">
        <v>87</v>
      </c>
      <c r="AW245" s="13" t="s">
        <v>40</v>
      </c>
      <c r="AX245" s="13" t="s">
        <v>79</v>
      </c>
      <c r="AY245" s="204" t="s">
        <v>160</v>
      </c>
    </row>
    <row r="246" spans="2:51" s="14" customFormat="1" ht="11.25">
      <c r="B246" s="205"/>
      <c r="C246" s="206"/>
      <c r="D246" s="196" t="s">
        <v>172</v>
      </c>
      <c r="E246" s="207" t="s">
        <v>32</v>
      </c>
      <c r="F246" s="208" t="s">
        <v>281</v>
      </c>
      <c r="G246" s="206"/>
      <c r="H246" s="209">
        <v>12</v>
      </c>
      <c r="I246" s="210"/>
      <c r="J246" s="206"/>
      <c r="K246" s="206"/>
      <c r="L246" s="211"/>
      <c r="M246" s="212"/>
      <c r="N246" s="213"/>
      <c r="O246" s="213"/>
      <c r="P246" s="213"/>
      <c r="Q246" s="213"/>
      <c r="R246" s="213"/>
      <c r="S246" s="213"/>
      <c r="T246" s="214"/>
      <c r="AT246" s="215" t="s">
        <v>172</v>
      </c>
      <c r="AU246" s="215" t="s">
        <v>89</v>
      </c>
      <c r="AV246" s="14" t="s">
        <v>89</v>
      </c>
      <c r="AW246" s="14" t="s">
        <v>40</v>
      </c>
      <c r="AX246" s="14" t="s">
        <v>79</v>
      </c>
      <c r="AY246" s="215" t="s">
        <v>160</v>
      </c>
    </row>
    <row r="247" spans="2:51" s="13" customFormat="1" ht="11.25">
      <c r="B247" s="194"/>
      <c r="C247" s="195"/>
      <c r="D247" s="196" t="s">
        <v>172</v>
      </c>
      <c r="E247" s="197" t="s">
        <v>32</v>
      </c>
      <c r="F247" s="198" t="s">
        <v>2461</v>
      </c>
      <c r="G247" s="195"/>
      <c r="H247" s="197" t="s">
        <v>32</v>
      </c>
      <c r="I247" s="199"/>
      <c r="J247" s="195"/>
      <c r="K247" s="195"/>
      <c r="L247" s="200"/>
      <c r="M247" s="201"/>
      <c r="N247" s="202"/>
      <c r="O247" s="202"/>
      <c r="P247" s="202"/>
      <c r="Q247" s="202"/>
      <c r="R247" s="202"/>
      <c r="S247" s="202"/>
      <c r="T247" s="203"/>
      <c r="AT247" s="204" t="s">
        <v>172</v>
      </c>
      <c r="AU247" s="204" t="s">
        <v>89</v>
      </c>
      <c r="AV247" s="13" t="s">
        <v>87</v>
      </c>
      <c r="AW247" s="13" t="s">
        <v>40</v>
      </c>
      <c r="AX247" s="13" t="s">
        <v>79</v>
      </c>
      <c r="AY247" s="204" t="s">
        <v>160</v>
      </c>
    </row>
    <row r="248" spans="2:51" s="14" customFormat="1" ht="11.25">
      <c r="B248" s="205"/>
      <c r="C248" s="206"/>
      <c r="D248" s="196" t="s">
        <v>172</v>
      </c>
      <c r="E248" s="207" t="s">
        <v>32</v>
      </c>
      <c r="F248" s="208" t="s">
        <v>332</v>
      </c>
      <c r="G248" s="206"/>
      <c r="H248" s="209">
        <v>19</v>
      </c>
      <c r="I248" s="210"/>
      <c r="J248" s="206"/>
      <c r="K248" s="206"/>
      <c r="L248" s="211"/>
      <c r="M248" s="212"/>
      <c r="N248" s="213"/>
      <c r="O248" s="213"/>
      <c r="P248" s="213"/>
      <c r="Q248" s="213"/>
      <c r="R248" s="213"/>
      <c r="S248" s="213"/>
      <c r="T248" s="214"/>
      <c r="AT248" s="215" t="s">
        <v>172</v>
      </c>
      <c r="AU248" s="215" t="s">
        <v>89</v>
      </c>
      <c r="AV248" s="14" t="s">
        <v>89</v>
      </c>
      <c r="AW248" s="14" t="s">
        <v>40</v>
      </c>
      <c r="AX248" s="14" t="s">
        <v>79</v>
      </c>
      <c r="AY248" s="215" t="s">
        <v>160</v>
      </c>
    </row>
    <row r="249" spans="2:51" s="13" customFormat="1" ht="11.25">
      <c r="B249" s="194"/>
      <c r="C249" s="195"/>
      <c r="D249" s="196" t="s">
        <v>172</v>
      </c>
      <c r="E249" s="197" t="s">
        <v>32</v>
      </c>
      <c r="F249" s="198" t="s">
        <v>2462</v>
      </c>
      <c r="G249" s="195"/>
      <c r="H249" s="197" t="s">
        <v>32</v>
      </c>
      <c r="I249" s="199"/>
      <c r="J249" s="195"/>
      <c r="K249" s="195"/>
      <c r="L249" s="200"/>
      <c r="M249" s="201"/>
      <c r="N249" s="202"/>
      <c r="O249" s="202"/>
      <c r="P249" s="202"/>
      <c r="Q249" s="202"/>
      <c r="R249" s="202"/>
      <c r="S249" s="202"/>
      <c r="T249" s="203"/>
      <c r="AT249" s="204" t="s">
        <v>172</v>
      </c>
      <c r="AU249" s="204" t="s">
        <v>89</v>
      </c>
      <c r="AV249" s="13" t="s">
        <v>87</v>
      </c>
      <c r="AW249" s="13" t="s">
        <v>40</v>
      </c>
      <c r="AX249" s="13" t="s">
        <v>79</v>
      </c>
      <c r="AY249" s="204" t="s">
        <v>160</v>
      </c>
    </row>
    <row r="250" spans="2:51" s="14" customFormat="1" ht="11.25">
      <c r="B250" s="205"/>
      <c r="C250" s="206"/>
      <c r="D250" s="196" t="s">
        <v>172</v>
      </c>
      <c r="E250" s="207" t="s">
        <v>32</v>
      </c>
      <c r="F250" s="208" t="s">
        <v>181</v>
      </c>
      <c r="G250" s="206"/>
      <c r="H250" s="209">
        <v>8</v>
      </c>
      <c r="I250" s="210"/>
      <c r="J250" s="206"/>
      <c r="K250" s="206"/>
      <c r="L250" s="211"/>
      <c r="M250" s="212"/>
      <c r="N250" s="213"/>
      <c r="O250" s="213"/>
      <c r="P250" s="213"/>
      <c r="Q250" s="213"/>
      <c r="R250" s="213"/>
      <c r="S250" s="213"/>
      <c r="T250" s="214"/>
      <c r="AT250" s="215" t="s">
        <v>172</v>
      </c>
      <c r="AU250" s="215" t="s">
        <v>89</v>
      </c>
      <c r="AV250" s="14" t="s">
        <v>89</v>
      </c>
      <c r="AW250" s="14" t="s">
        <v>40</v>
      </c>
      <c r="AX250" s="14" t="s">
        <v>79</v>
      </c>
      <c r="AY250" s="215" t="s">
        <v>160</v>
      </c>
    </row>
    <row r="251" spans="2:51" s="13" customFormat="1" ht="11.25">
      <c r="B251" s="194"/>
      <c r="C251" s="195"/>
      <c r="D251" s="196" t="s">
        <v>172</v>
      </c>
      <c r="E251" s="197" t="s">
        <v>32</v>
      </c>
      <c r="F251" s="198" t="s">
        <v>2463</v>
      </c>
      <c r="G251" s="195"/>
      <c r="H251" s="197" t="s">
        <v>32</v>
      </c>
      <c r="I251" s="199"/>
      <c r="J251" s="195"/>
      <c r="K251" s="195"/>
      <c r="L251" s="200"/>
      <c r="M251" s="201"/>
      <c r="N251" s="202"/>
      <c r="O251" s="202"/>
      <c r="P251" s="202"/>
      <c r="Q251" s="202"/>
      <c r="R251" s="202"/>
      <c r="S251" s="202"/>
      <c r="T251" s="203"/>
      <c r="AT251" s="204" t="s">
        <v>172</v>
      </c>
      <c r="AU251" s="204" t="s">
        <v>89</v>
      </c>
      <c r="AV251" s="13" t="s">
        <v>87</v>
      </c>
      <c r="AW251" s="13" t="s">
        <v>40</v>
      </c>
      <c r="AX251" s="13" t="s">
        <v>79</v>
      </c>
      <c r="AY251" s="204" t="s">
        <v>160</v>
      </c>
    </row>
    <row r="252" spans="2:51" s="14" customFormat="1" ht="11.25">
      <c r="B252" s="205"/>
      <c r="C252" s="206"/>
      <c r="D252" s="196" t="s">
        <v>172</v>
      </c>
      <c r="E252" s="207" t="s">
        <v>32</v>
      </c>
      <c r="F252" s="208" t="s">
        <v>391</v>
      </c>
      <c r="G252" s="206"/>
      <c r="H252" s="209">
        <v>22</v>
      </c>
      <c r="I252" s="210"/>
      <c r="J252" s="206"/>
      <c r="K252" s="206"/>
      <c r="L252" s="211"/>
      <c r="M252" s="212"/>
      <c r="N252" s="213"/>
      <c r="O252" s="213"/>
      <c r="P252" s="213"/>
      <c r="Q252" s="213"/>
      <c r="R252" s="213"/>
      <c r="S252" s="213"/>
      <c r="T252" s="214"/>
      <c r="AT252" s="215" t="s">
        <v>172</v>
      </c>
      <c r="AU252" s="215" t="s">
        <v>89</v>
      </c>
      <c r="AV252" s="14" t="s">
        <v>89</v>
      </c>
      <c r="AW252" s="14" t="s">
        <v>40</v>
      </c>
      <c r="AX252" s="14" t="s">
        <v>79</v>
      </c>
      <c r="AY252" s="215" t="s">
        <v>160</v>
      </c>
    </row>
    <row r="253" spans="2:51" s="13" customFormat="1" ht="11.25">
      <c r="B253" s="194"/>
      <c r="C253" s="195"/>
      <c r="D253" s="196" t="s">
        <v>172</v>
      </c>
      <c r="E253" s="197" t="s">
        <v>32</v>
      </c>
      <c r="F253" s="198" t="s">
        <v>2464</v>
      </c>
      <c r="G253" s="195"/>
      <c r="H253" s="197" t="s">
        <v>32</v>
      </c>
      <c r="I253" s="199"/>
      <c r="J253" s="195"/>
      <c r="K253" s="195"/>
      <c r="L253" s="200"/>
      <c r="M253" s="201"/>
      <c r="N253" s="202"/>
      <c r="O253" s="202"/>
      <c r="P253" s="202"/>
      <c r="Q253" s="202"/>
      <c r="R253" s="202"/>
      <c r="S253" s="202"/>
      <c r="T253" s="203"/>
      <c r="AT253" s="204" t="s">
        <v>172</v>
      </c>
      <c r="AU253" s="204" t="s">
        <v>89</v>
      </c>
      <c r="AV253" s="13" t="s">
        <v>87</v>
      </c>
      <c r="AW253" s="13" t="s">
        <v>40</v>
      </c>
      <c r="AX253" s="13" t="s">
        <v>79</v>
      </c>
      <c r="AY253" s="204" t="s">
        <v>160</v>
      </c>
    </row>
    <row r="254" spans="2:51" s="14" customFormat="1" ht="11.25">
      <c r="B254" s="205"/>
      <c r="C254" s="206"/>
      <c r="D254" s="196" t="s">
        <v>172</v>
      </c>
      <c r="E254" s="207" t="s">
        <v>32</v>
      </c>
      <c r="F254" s="208" t="s">
        <v>216</v>
      </c>
      <c r="G254" s="206"/>
      <c r="H254" s="209">
        <v>5</v>
      </c>
      <c r="I254" s="210"/>
      <c r="J254" s="206"/>
      <c r="K254" s="206"/>
      <c r="L254" s="211"/>
      <c r="M254" s="212"/>
      <c r="N254" s="213"/>
      <c r="O254" s="213"/>
      <c r="P254" s="213"/>
      <c r="Q254" s="213"/>
      <c r="R254" s="213"/>
      <c r="S254" s="213"/>
      <c r="T254" s="214"/>
      <c r="AT254" s="215" t="s">
        <v>172</v>
      </c>
      <c r="AU254" s="215" t="s">
        <v>89</v>
      </c>
      <c r="AV254" s="14" t="s">
        <v>89</v>
      </c>
      <c r="AW254" s="14" t="s">
        <v>40</v>
      </c>
      <c r="AX254" s="14" t="s">
        <v>79</v>
      </c>
      <c r="AY254" s="215" t="s">
        <v>160</v>
      </c>
    </row>
    <row r="255" spans="2:51" s="13" customFormat="1" ht="11.25">
      <c r="B255" s="194"/>
      <c r="C255" s="195"/>
      <c r="D255" s="196" t="s">
        <v>172</v>
      </c>
      <c r="E255" s="197" t="s">
        <v>32</v>
      </c>
      <c r="F255" s="198" t="s">
        <v>2465</v>
      </c>
      <c r="G255" s="195"/>
      <c r="H255" s="197" t="s">
        <v>32</v>
      </c>
      <c r="I255" s="199"/>
      <c r="J255" s="195"/>
      <c r="K255" s="195"/>
      <c r="L255" s="200"/>
      <c r="M255" s="201"/>
      <c r="N255" s="202"/>
      <c r="O255" s="202"/>
      <c r="P255" s="202"/>
      <c r="Q255" s="202"/>
      <c r="R255" s="202"/>
      <c r="S255" s="202"/>
      <c r="T255" s="203"/>
      <c r="AT255" s="204" t="s">
        <v>172</v>
      </c>
      <c r="AU255" s="204" t="s">
        <v>89</v>
      </c>
      <c r="AV255" s="13" t="s">
        <v>87</v>
      </c>
      <c r="AW255" s="13" t="s">
        <v>40</v>
      </c>
      <c r="AX255" s="13" t="s">
        <v>79</v>
      </c>
      <c r="AY255" s="204" t="s">
        <v>160</v>
      </c>
    </row>
    <row r="256" spans="2:51" s="14" customFormat="1" ht="11.25">
      <c r="B256" s="205"/>
      <c r="C256" s="206"/>
      <c r="D256" s="196" t="s">
        <v>172</v>
      </c>
      <c r="E256" s="207" t="s">
        <v>32</v>
      </c>
      <c r="F256" s="208" t="s">
        <v>332</v>
      </c>
      <c r="G256" s="206"/>
      <c r="H256" s="209">
        <v>19</v>
      </c>
      <c r="I256" s="210"/>
      <c r="J256" s="206"/>
      <c r="K256" s="206"/>
      <c r="L256" s="211"/>
      <c r="M256" s="212"/>
      <c r="N256" s="213"/>
      <c r="O256" s="213"/>
      <c r="P256" s="213"/>
      <c r="Q256" s="213"/>
      <c r="R256" s="213"/>
      <c r="S256" s="213"/>
      <c r="T256" s="214"/>
      <c r="AT256" s="215" t="s">
        <v>172</v>
      </c>
      <c r="AU256" s="215" t="s">
        <v>89</v>
      </c>
      <c r="AV256" s="14" t="s">
        <v>89</v>
      </c>
      <c r="AW256" s="14" t="s">
        <v>40</v>
      </c>
      <c r="AX256" s="14" t="s">
        <v>79</v>
      </c>
      <c r="AY256" s="215" t="s">
        <v>160</v>
      </c>
    </row>
    <row r="257" spans="2:51" s="15" customFormat="1" ht="11.25">
      <c r="B257" s="216"/>
      <c r="C257" s="217"/>
      <c r="D257" s="196" t="s">
        <v>172</v>
      </c>
      <c r="E257" s="218" t="s">
        <v>32</v>
      </c>
      <c r="F257" s="219" t="s">
        <v>177</v>
      </c>
      <c r="G257" s="217"/>
      <c r="H257" s="220">
        <v>85</v>
      </c>
      <c r="I257" s="221"/>
      <c r="J257" s="217"/>
      <c r="K257" s="217"/>
      <c r="L257" s="222"/>
      <c r="M257" s="223"/>
      <c r="N257" s="224"/>
      <c r="O257" s="224"/>
      <c r="P257" s="224"/>
      <c r="Q257" s="224"/>
      <c r="R257" s="224"/>
      <c r="S257" s="224"/>
      <c r="T257" s="225"/>
      <c r="AT257" s="226" t="s">
        <v>172</v>
      </c>
      <c r="AU257" s="226" t="s">
        <v>89</v>
      </c>
      <c r="AV257" s="15" t="s">
        <v>168</v>
      </c>
      <c r="AW257" s="15" t="s">
        <v>40</v>
      </c>
      <c r="AX257" s="15" t="s">
        <v>87</v>
      </c>
      <c r="AY257" s="226" t="s">
        <v>160</v>
      </c>
    </row>
    <row r="258" spans="1:65" s="2" customFormat="1" ht="16.5" customHeight="1">
      <c r="A258" s="37"/>
      <c r="B258" s="38"/>
      <c r="C258" s="227" t="s">
        <v>774</v>
      </c>
      <c r="D258" s="227" t="s">
        <v>178</v>
      </c>
      <c r="E258" s="228" t="s">
        <v>2466</v>
      </c>
      <c r="F258" s="229" t="s">
        <v>2467</v>
      </c>
      <c r="G258" s="230" t="s">
        <v>477</v>
      </c>
      <c r="H258" s="231">
        <v>12</v>
      </c>
      <c r="I258" s="232"/>
      <c r="J258" s="233">
        <f aca="true" t="shared" si="10" ref="J258:J264">ROUND(I258*H258,2)</f>
        <v>0</v>
      </c>
      <c r="K258" s="229" t="s">
        <v>484</v>
      </c>
      <c r="L258" s="234"/>
      <c r="M258" s="235" t="s">
        <v>32</v>
      </c>
      <c r="N258" s="236" t="s">
        <v>50</v>
      </c>
      <c r="O258" s="67"/>
      <c r="P258" s="185">
        <f aca="true" t="shared" si="11" ref="P258:P264">O258*H258</f>
        <v>0</v>
      </c>
      <c r="Q258" s="185">
        <v>0.0005</v>
      </c>
      <c r="R258" s="185">
        <f aca="true" t="shared" si="12" ref="R258:R264">Q258*H258</f>
        <v>0.006</v>
      </c>
      <c r="S258" s="185">
        <v>0</v>
      </c>
      <c r="T258" s="186">
        <f aca="true" t="shared" si="13" ref="T258:T264">S258*H258</f>
        <v>0</v>
      </c>
      <c r="U258" s="37"/>
      <c r="V258" s="37"/>
      <c r="W258" s="37"/>
      <c r="X258" s="37"/>
      <c r="Y258" s="37"/>
      <c r="Z258" s="37"/>
      <c r="AA258" s="37"/>
      <c r="AB258" s="37"/>
      <c r="AC258" s="37"/>
      <c r="AD258" s="37"/>
      <c r="AE258" s="37"/>
      <c r="AR258" s="187" t="s">
        <v>467</v>
      </c>
      <c r="AT258" s="187" t="s">
        <v>178</v>
      </c>
      <c r="AU258" s="187" t="s">
        <v>89</v>
      </c>
      <c r="AY258" s="19" t="s">
        <v>160</v>
      </c>
      <c r="BE258" s="188">
        <f aca="true" t="shared" si="14" ref="BE258:BE264">IF(N258="základní",J258,0)</f>
        <v>0</v>
      </c>
      <c r="BF258" s="188">
        <f aca="true" t="shared" si="15" ref="BF258:BF264">IF(N258="snížená",J258,0)</f>
        <v>0</v>
      </c>
      <c r="BG258" s="188">
        <f aca="true" t="shared" si="16" ref="BG258:BG264">IF(N258="zákl. přenesená",J258,0)</f>
        <v>0</v>
      </c>
      <c r="BH258" s="188">
        <f aca="true" t="shared" si="17" ref="BH258:BH264">IF(N258="sníž. přenesená",J258,0)</f>
        <v>0</v>
      </c>
      <c r="BI258" s="188">
        <f aca="true" t="shared" si="18" ref="BI258:BI264">IF(N258="nulová",J258,0)</f>
        <v>0</v>
      </c>
      <c r="BJ258" s="19" t="s">
        <v>87</v>
      </c>
      <c r="BK258" s="188">
        <f aca="true" t="shared" si="19" ref="BK258:BK264">ROUND(I258*H258,2)</f>
        <v>0</v>
      </c>
      <c r="BL258" s="19" t="s">
        <v>308</v>
      </c>
      <c r="BM258" s="187" t="s">
        <v>2468</v>
      </c>
    </row>
    <row r="259" spans="1:65" s="2" customFormat="1" ht="16.5" customHeight="1">
      <c r="A259" s="37"/>
      <c r="B259" s="38"/>
      <c r="C259" s="227" t="s">
        <v>787</v>
      </c>
      <c r="D259" s="227" t="s">
        <v>178</v>
      </c>
      <c r="E259" s="228" t="s">
        <v>2469</v>
      </c>
      <c r="F259" s="229" t="s">
        <v>2470</v>
      </c>
      <c r="G259" s="230" t="s">
        <v>477</v>
      </c>
      <c r="H259" s="231">
        <v>8</v>
      </c>
      <c r="I259" s="232"/>
      <c r="J259" s="233">
        <f t="shared" si="10"/>
        <v>0</v>
      </c>
      <c r="K259" s="229" t="s">
        <v>484</v>
      </c>
      <c r="L259" s="234"/>
      <c r="M259" s="235" t="s">
        <v>32</v>
      </c>
      <c r="N259" s="236" t="s">
        <v>50</v>
      </c>
      <c r="O259" s="67"/>
      <c r="P259" s="185">
        <f t="shared" si="11"/>
        <v>0</v>
      </c>
      <c r="Q259" s="185">
        <v>0.0005</v>
      </c>
      <c r="R259" s="185">
        <f t="shared" si="12"/>
        <v>0.004</v>
      </c>
      <c r="S259" s="185">
        <v>0</v>
      </c>
      <c r="T259" s="186">
        <f t="shared" si="13"/>
        <v>0</v>
      </c>
      <c r="U259" s="37"/>
      <c r="V259" s="37"/>
      <c r="W259" s="37"/>
      <c r="X259" s="37"/>
      <c r="Y259" s="37"/>
      <c r="Z259" s="37"/>
      <c r="AA259" s="37"/>
      <c r="AB259" s="37"/>
      <c r="AC259" s="37"/>
      <c r="AD259" s="37"/>
      <c r="AE259" s="37"/>
      <c r="AR259" s="187" t="s">
        <v>467</v>
      </c>
      <c r="AT259" s="187" t="s">
        <v>178</v>
      </c>
      <c r="AU259" s="187" t="s">
        <v>89</v>
      </c>
      <c r="AY259" s="19" t="s">
        <v>160</v>
      </c>
      <c r="BE259" s="188">
        <f t="shared" si="14"/>
        <v>0</v>
      </c>
      <c r="BF259" s="188">
        <f t="shared" si="15"/>
        <v>0</v>
      </c>
      <c r="BG259" s="188">
        <f t="shared" si="16"/>
        <v>0</v>
      </c>
      <c r="BH259" s="188">
        <f t="shared" si="17"/>
        <v>0</v>
      </c>
      <c r="BI259" s="188">
        <f t="shared" si="18"/>
        <v>0</v>
      </c>
      <c r="BJ259" s="19" t="s">
        <v>87</v>
      </c>
      <c r="BK259" s="188">
        <f t="shared" si="19"/>
        <v>0</v>
      </c>
      <c r="BL259" s="19" t="s">
        <v>308</v>
      </c>
      <c r="BM259" s="187" t="s">
        <v>2471</v>
      </c>
    </row>
    <row r="260" spans="1:65" s="2" customFormat="1" ht="16.5" customHeight="1">
      <c r="A260" s="37"/>
      <c r="B260" s="38"/>
      <c r="C260" s="227" t="s">
        <v>796</v>
      </c>
      <c r="D260" s="227" t="s">
        <v>178</v>
      </c>
      <c r="E260" s="228" t="s">
        <v>2472</v>
      </c>
      <c r="F260" s="229" t="s">
        <v>2473</v>
      </c>
      <c r="G260" s="230" t="s">
        <v>477</v>
      </c>
      <c r="H260" s="231">
        <v>22</v>
      </c>
      <c r="I260" s="232"/>
      <c r="J260" s="233">
        <f t="shared" si="10"/>
        <v>0</v>
      </c>
      <c r="K260" s="229" t="s">
        <v>484</v>
      </c>
      <c r="L260" s="234"/>
      <c r="M260" s="235" t="s">
        <v>32</v>
      </c>
      <c r="N260" s="236" t="s">
        <v>50</v>
      </c>
      <c r="O260" s="67"/>
      <c r="P260" s="185">
        <f t="shared" si="11"/>
        <v>0</v>
      </c>
      <c r="Q260" s="185">
        <v>0.0005</v>
      </c>
      <c r="R260" s="185">
        <f t="shared" si="12"/>
        <v>0.011</v>
      </c>
      <c r="S260" s="185">
        <v>0</v>
      </c>
      <c r="T260" s="186">
        <f t="shared" si="13"/>
        <v>0</v>
      </c>
      <c r="U260" s="37"/>
      <c r="V260" s="37"/>
      <c r="W260" s="37"/>
      <c r="X260" s="37"/>
      <c r="Y260" s="37"/>
      <c r="Z260" s="37"/>
      <c r="AA260" s="37"/>
      <c r="AB260" s="37"/>
      <c r="AC260" s="37"/>
      <c r="AD260" s="37"/>
      <c r="AE260" s="37"/>
      <c r="AR260" s="187" t="s">
        <v>467</v>
      </c>
      <c r="AT260" s="187" t="s">
        <v>178</v>
      </c>
      <c r="AU260" s="187" t="s">
        <v>89</v>
      </c>
      <c r="AY260" s="19" t="s">
        <v>160</v>
      </c>
      <c r="BE260" s="188">
        <f t="shared" si="14"/>
        <v>0</v>
      </c>
      <c r="BF260" s="188">
        <f t="shared" si="15"/>
        <v>0</v>
      </c>
      <c r="BG260" s="188">
        <f t="shared" si="16"/>
        <v>0</v>
      </c>
      <c r="BH260" s="188">
        <f t="shared" si="17"/>
        <v>0</v>
      </c>
      <c r="BI260" s="188">
        <f t="shared" si="18"/>
        <v>0</v>
      </c>
      <c r="BJ260" s="19" t="s">
        <v>87</v>
      </c>
      <c r="BK260" s="188">
        <f t="shared" si="19"/>
        <v>0</v>
      </c>
      <c r="BL260" s="19" t="s">
        <v>308</v>
      </c>
      <c r="BM260" s="187" t="s">
        <v>2474</v>
      </c>
    </row>
    <row r="261" spans="1:65" s="2" customFormat="1" ht="16.5" customHeight="1">
      <c r="A261" s="37"/>
      <c r="B261" s="38"/>
      <c r="C261" s="227" t="s">
        <v>805</v>
      </c>
      <c r="D261" s="227" t="s">
        <v>178</v>
      </c>
      <c r="E261" s="228" t="s">
        <v>2475</v>
      </c>
      <c r="F261" s="229" t="s">
        <v>2476</v>
      </c>
      <c r="G261" s="230" t="s">
        <v>477</v>
      </c>
      <c r="H261" s="231">
        <v>5</v>
      </c>
      <c r="I261" s="232"/>
      <c r="J261" s="233">
        <f t="shared" si="10"/>
        <v>0</v>
      </c>
      <c r="K261" s="229" t="s">
        <v>484</v>
      </c>
      <c r="L261" s="234"/>
      <c r="M261" s="235" t="s">
        <v>32</v>
      </c>
      <c r="N261" s="236" t="s">
        <v>50</v>
      </c>
      <c r="O261" s="67"/>
      <c r="P261" s="185">
        <f t="shared" si="11"/>
        <v>0</v>
      </c>
      <c r="Q261" s="185">
        <v>0.0005</v>
      </c>
      <c r="R261" s="185">
        <f t="shared" si="12"/>
        <v>0.0025</v>
      </c>
      <c r="S261" s="185">
        <v>0</v>
      </c>
      <c r="T261" s="186">
        <f t="shared" si="13"/>
        <v>0</v>
      </c>
      <c r="U261" s="37"/>
      <c r="V261" s="37"/>
      <c r="W261" s="37"/>
      <c r="X261" s="37"/>
      <c r="Y261" s="37"/>
      <c r="Z261" s="37"/>
      <c r="AA261" s="37"/>
      <c r="AB261" s="37"/>
      <c r="AC261" s="37"/>
      <c r="AD261" s="37"/>
      <c r="AE261" s="37"/>
      <c r="AR261" s="187" t="s">
        <v>467</v>
      </c>
      <c r="AT261" s="187" t="s">
        <v>178</v>
      </c>
      <c r="AU261" s="187" t="s">
        <v>89</v>
      </c>
      <c r="AY261" s="19" t="s">
        <v>160</v>
      </c>
      <c r="BE261" s="188">
        <f t="shared" si="14"/>
        <v>0</v>
      </c>
      <c r="BF261" s="188">
        <f t="shared" si="15"/>
        <v>0</v>
      </c>
      <c r="BG261" s="188">
        <f t="shared" si="16"/>
        <v>0</v>
      </c>
      <c r="BH261" s="188">
        <f t="shared" si="17"/>
        <v>0</v>
      </c>
      <c r="BI261" s="188">
        <f t="shared" si="18"/>
        <v>0</v>
      </c>
      <c r="BJ261" s="19" t="s">
        <v>87</v>
      </c>
      <c r="BK261" s="188">
        <f t="shared" si="19"/>
        <v>0</v>
      </c>
      <c r="BL261" s="19" t="s">
        <v>308</v>
      </c>
      <c r="BM261" s="187" t="s">
        <v>2477</v>
      </c>
    </row>
    <row r="262" spans="1:65" s="2" customFormat="1" ht="16.5" customHeight="1">
      <c r="A262" s="37"/>
      <c r="B262" s="38"/>
      <c r="C262" s="227" t="s">
        <v>822</v>
      </c>
      <c r="D262" s="227" t="s">
        <v>178</v>
      </c>
      <c r="E262" s="228" t="s">
        <v>2478</v>
      </c>
      <c r="F262" s="229" t="s">
        <v>2479</v>
      </c>
      <c r="G262" s="230" t="s">
        <v>477</v>
      </c>
      <c r="H262" s="231">
        <v>19</v>
      </c>
      <c r="I262" s="232"/>
      <c r="J262" s="233">
        <f t="shared" si="10"/>
        <v>0</v>
      </c>
      <c r="K262" s="229" t="s">
        <v>484</v>
      </c>
      <c r="L262" s="234"/>
      <c r="M262" s="235" t="s">
        <v>32</v>
      </c>
      <c r="N262" s="236" t="s">
        <v>50</v>
      </c>
      <c r="O262" s="67"/>
      <c r="P262" s="185">
        <f t="shared" si="11"/>
        <v>0</v>
      </c>
      <c r="Q262" s="185">
        <v>0.0005</v>
      </c>
      <c r="R262" s="185">
        <f t="shared" si="12"/>
        <v>0.0095</v>
      </c>
      <c r="S262" s="185">
        <v>0</v>
      </c>
      <c r="T262" s="186">
        <f t="shared" si="13"/>
        <v>0</v>
      </c>
      <c r="U262" s="37"/>
      <c r="V262" s="37"/>
      <c r="W262" s="37"/>
      <c r="X262" s="37"/>
      <c r="Y262" s="37"/>
      <c r="Z262" s="37"/>
      <c r="AA262" s="37"/>
      <c r="AB262" s="37"/>
      <c r="AC262" s="37"/>
      <c r="AD262" s="37"/>
      <c r="AE262" s="37"/>
      <c r="AR262" s="187" t="s">
        <v>467</v>
      </c>
      <c r="AT262" s="187" t="s">
        <v>178</v>
      </c>
      <c r="AU262" s="187" t="s">
        <v>89</v>
      </c>
      <c r="AY262" s="19" t="s">
        <v>160</v>
      </c>
      <c r="BE262" s="188">
        <f t="shared" si="14"/>
        <v>0</v>
      </c>
      <c r="BF262" s="188">
        <f t="shared" si="15"/>
        <v>0</v>
      </c>
      <c r="BG262" s="188">
        <f t="shared" si="16"/>
        <v>0</v>
      </c>
      <c r="BH262" s="188">
        <f t="shared" si="17"/>
        <v>0</v>
      </c>
      <c r="BI262" s="188">
        <f t="shared" si="18"/>
        <v>0</v>
      </c>
      <c r="BJ262" s="19" t="s">
        <v>87</v>
      </c>
      <c r="BK262" s="188">
        <f t="shared" si="19"/>
        <v>0</v>
      </c>
      <c r="BL262" s="19" t="s">
        <v>308</v>
      </c>
      <c r="BM262" s="187" t="s">
        <v>2480</v>
      </c>
    </row>
    <row r="263" spans="1:65" s="2" customFormat="1" ht="16.5" customHeight="1">
      <c r="A263" s="37"/>
      <c r="B263" s="38"/>
      <c r="C263" s="227" t="s">
        <v>828</v>
      </c>
      <c r="D263" s="227" t="s">
        <v>178</v>
      </c>
      <c r="E263" s="228" t="s">
        <v>2481</v>
      </c>
      <c r="F263" s="229" t="s">
        <v>2482</v>
      </c>
      <c r="G263" s="230" t="s">
        <v>477</v>
      </c>
      <c r="H263" s="231">
        <v>19</v>
      </c>
      <c r="I263" s="232"/>
      <c r="J263" s="233">
        <f t="shared" si="10"/>
        <v>0</v>
      </c>
      <c r="K263" s="229" t="s">
        <v>484</v>
      </c>
      <c r="L263" s="234"/>
      <c r="M263" s="235" t="s">
        <v>32</v>
      </c>
      <c r="N263" s="236" t="s">
        <v>50</v>
      </c>
      <c r="O263" s="67"/>
      <c r="P263" s="185">
        <f t="shared" si="11"/>
        <v>0</v>
      </c>
      <c r="Q263" s="185">
        <v>0.0005</v>
      </c>
      <c r="R263" s="185">
        <f t="shared" si="12"/>
        <v>0.0095</v>
      </c>
      <c r="S263" s="185">
        <v>0</v>
      </c>
      <c r="T263" s="186">
        <f t="shared" si="13"/>
        <v>0</v>
      </c>
      <c r="U263" s="37"/>
      <c r="V263" s="37"/>
      <c r="W263" s="37"/>
      <c r="X263" s="37"/>
      <c r="Y263" s="37"/>
      <c r="Z263" s="37"/>
      <c r="AA263" s="37"/>
      <c r="AB263" s="37"/>
      <c r="AC263" s="37"/>
      <c r="AD263" s="37"/>
      <c r="AE263" s="37"/>
      <c r="AR263" s="187" t="s">
        <v>467</v>
      </c>
      <c r="AT263" s="187" t="s">
        <v>178</v>
      </c>
      <c r="AU263" s="187" t="s">
        <v>89</v>
      </c>
      <c r="AY263" s="19" t="s">
        <v>160</v>
      </c>
      <c r="BE263" s="188">
        <f t="shared" si="14"/>
        <v>0</v>
      </c>
      <c r="BF263" s="188">
        <f t="shared" si="15"/>
        <v>0</v>
      </c>
      <c r="BG263" s="188">
        <f t="shared" si="16"/>
        <v>0</v>
      </c>
      <c r="BH263" s="188">
        <f t="shared" si="17"/>
        <v>0</v>
      </c>
      <c r="BI263" s="188">
        <f t="shared" si="18"/>
        <v>0</v>
      </c>
      <c r="BJ263" s="19" t="s">
        <v>87</v>
      </c>
      <c r="BK263" s="188">
        <f t="shared" si="19"/>
        <v>0</v>
      </c>
      <c r="BL263" s="19" t="s">
        <v>308</v>
      </c>
      <c r="BM263" s="187" t="s">
        <v>2483</v>
      </c>
    </row>
    <row r="264" spans="1:65" s="2" customFormat="1" ht="16.5" customHeight="1">
      <c r="A264" s="37"/>
      <c r="B264" s="38"/>
      <c r="C264" s="176" t="s">
        <v>849</v>
      </c>
      <c r="D264" s="176" t="s">
        <v>163</v>
      </c>
      <c r="E264" s="177" t="s">
        <v>2484</v>
      </c>
      <c r="F264" s="178" t="s">
        <v>2485</v>
      </c>
      <c r="G264" s="179" t="s">
        <v>1806</v>
      </c>
      <c r="H264" s="180">
        <v>33</v>
      </c>
      <c r="I264" s="181"/>
      <c r="J264" s="182">
        <f t="shared" si="10"/>
        <v>0</v>
      </c>
      <c r="K264" s="178" t="s">
        <v>484</v>
      </c>
      <c r="L264" s="42"/>
      <c r="M264" s="183" t="s">
        <v>32</v>
      </c>
      <c r="N264" s="184" t="s">
        <v>50</v>
      </c>
      <c r="O264" s="67"/>
      <c r="P264" s="185">
        <f t="shared" si="11"/>
        <v>0</v>
      </c>
      <c r="Q264" s="185">
        <v>0.003</v>
      </c>
      <c r="R264" s="185">
        <f t="shared" si="12"/>
        <v>0.099</v>
      </c>
      <c r="S264" s="185">
        <v>0</v>
      </c>
      <c r="T264" s="186">
        <f t="shared" si="13"/>
        <v>0</v>
      </c>
      <c r="U264" s="37"/>
      <c r="V264" s="37"/>
      <c r="W264" s="37"/>
      <c r="X264" s="37"/>
      <c r="Y264" s="37"/>
      <c r="Z264" s="37"/>
      <c r="AA264" s="37"/>
      <c r="AB264" s="37"/>
      <c r="AC264" s="37"/>
      <c r="AD264" s="37"/>
      <c r="AE264" s="37"/>
      <c r="AR264" s="187" t="s">
        <v>308</v>
      </c>
      <c r="AT264" s="187" t="s">
        <v>163</v>
      </c>
      <c r="AU264" s="187" t="s">
        <v>89</v>
      </c>
      <c r="AY264" s="19" t="s">
        <v>160</v>
      </c>
      <c r="BE264" s="188">
        <f t="shared" si="14"/>
        <v>0</v>
      </c>
      <c r="BF264" s="188">
        <f t="shared" si="15"/>
        <v>0</v>
      </c>
      <c r="BG264" s="188">
        <f t="shared" si="16"/>
        <v>0</v>
      </c>
      <c r="BH264" s="188">
        <f t="shared" si="17"/>
        <v>0</v>
      </c>
      <c r="BI264" s="188">
        <f t="shared" si="18"/>
        <v>0</v>
      </c>
      <c r="BJ264" s="19" t="s">
        <v>87</v>
      </c>
      <c r="BK264" s="188">
        <f t="shared" si="19"/>
        <v>0</v>
      </c>
      <c r="BL264" s="19" t="s">
        <v>308</v>
      </c>
      <c r="BM264" s="187" t="s">
        <v>2486</v>
      </c>
    </row>
    <row r="265" spans="2:51" s="14" customFormat="1" ht="11.25">
      <c r="B265" s="205"/>
      <c r="C265" s="206"/>
      <c r="D265" s="196" t="s">
        <v>172</v>
      </c>
      <c r="E265" s="207" t="s">
        <v>32</v>
      </c>
      <c r="F265" s="208" t="s">
        <v>2487</v>
      </c>
      <c r="G265" s="206"/>
      <c r="H265" s="209">
        <v>33</v>
      </c>
      <c r="I265" s="210"/>
      <c r="J265" s="206"/>
      <c r="K265" s="206"/>
      <c r="L265" s="211"/>
      <c r="M265" s="212"/>
      <c r="N265" s="213"/>
      <c r="O265" s="213"/>
      <c r="P265" s="213"/>
      <c r="Q265" s="213"/>
      <c r="R265" s="213"/>
      <c r="S265" s="213"/>
      <c r="T265" s="214"/>
      <c r="AT265" s="215" t="s">
        <v>172</v>
      </c>
      <c r="AU265" s="215" t="s">
        <v>89</v>
      </c>
      <c r="AV265" s="14" t="s">
        <v>89</v>
      </c>
      <c r="AW265" s="14" t="s">
        <v>40</v>
      </c>
      <c r="AX265" s="14" t="s">
        <v>87</v>
      </c>
      <c r="AY265" s="215" t="s">
        <v>160</v>
      </c>
    </row>
    <row r="266" spans="1:65" s="2" customFormat="1" ht="16.5" customHeight="1">
      <c r="A266" s="37"/>
      <c r="B266" s="38"/>
      <c r="C266" s="227" t="s">
        <v>856</v>
      </c>
      <c r="D266" s="227" t="s">
        <v>178</v>
      </c>
      <c r="E266" s="228" t="s">
        <v>2488</v>
      </c>
      <c r="F266" s="229" t="s">
        <v>2489</v>
      </c>
      <c r="G266" s="230" t="s">
        <v>477</v>
      </c>
      <c r="H266" s="231">
        <v>10</v>
      </c>
      <c r="I266" s="232"/>
      <c r="J266" s="233">
        <f aca="true" t="shared" si="20" ref="J266:J272">ROUND(I266*H266,2)</f>
        <v>0</v>
      </c>
      <c r="K266" s="229" t="s">
        <v>484</v>
      </c>
      <c r="L266" s="234"/>
      <c r="M266" s="235" t="s">
        <v>32</v>
      </c>
      <c r="N266" s="236" t="s">
        <v>50</v>
      </c>
      <c r="O266" s="67"/>
      <c r="P266" s="185">
        <f aca="true" t="shared" si="21" ref="P266:P272">O266*H266</f>
        <v>0</v>
      </c>
      <c r="Q266" s="185">
        <v>0</v>
      </c>
      <c r="R266" s="185">
        <f aca="true" t="shared" si="22" ref="R266:R272">Q266*H266</f>
        <v>0</v>
      </c>
      <c r="S266" s="185">
        <v>0</v>
      </c>
      <c r="T266" s="186">
        <f aca="true" t="shared" si="23" ref="T266:T272">S266*H266</f>
        <v>0</v>
      </c>
      <c r="U266" s="37"/>
      <c r="V266" s="37"/>
      <c r="W266" s="37"/>
      <c r="X266" s="37"/>
      <c r="Y266" s="37"/>
      <c r="Z266" s="37"/>
      <c r="AA266" s="37"/>
      <c r="AB266" s="37"/>
      <c r="AC266" s="37"/>
      <c r="AD266" s="37"/>
      <c r="AE266" s="37"/>
      <c r="AR266" s="187" t="s">
        <v>467</v>
      </c>
      <c r="AT266" s="187" t="s">
        <v>178</v>
      </c>
      <c r="AU266" s="187" t="s">
        <v>89</v>
      </c>
      <c r="AY266" s="19" t="s">
        <v>160</v>
      </c>
      <c r="BE266" s="188">
        <f aca="true" t="shared" si="24" ref="BE266:BE272">IF(N266="základní",J266,0)</f>
        <v>0</v>
      </c>
      <c r="BF266" s="188">
        <f aca="true" t="shared" si="25" ref="BF266:BF272">IF(N266="snížená",J266,0)</f>
        <v>0</v>
      </c>
      <c r="BG266" s="188">
        <f aca="true" t="shared" si="26" ref="BG266:BG272">IF(N266="zákl. přenesená",J266,0)</f>
        <v>0</v>
      </c>
      <c r="BH266" s="188">
        <f aca="true" t="shared" si="27" ref="BH266:BH272">IF(N266="sníž. přenesená",J266,0)</f>
        <v>0</v>
      </c>
      <c r="BI266" s="188">
        <f aca="true" t="shared" si="28" ref="BI266:BI272">IF(N266="nulová",J266,0)</f>
        <v>0</v>
      </c>
      <c r="BJ266" s="19" t="s">
        <v>87</v>
      </c>
      <c r="BK266" s="188">
        <f aca="true" t="shared" si="29" ref="BK266:BK272">ROUND(I266*H266,2)</f>
        <v>0</v>
      </c>
      <c r="BL266" s="19" t="s">
        <v>308</v>
      </c>
      <c r="BM266" s="187" t="s">
        <v>2490</v>
      </c>
    </row>
    <row r="267" spans="1:65" s="2" customFormat="1" ht="16.5" customHeight="1">
      <c r="A267" s="37"/>
      <c r="B267" s="38"/>
      <c r="C267" s="227" t="s">
        <v>876</v>
      </c>
      <c r="D267" s="227" t="s">
        <v>178</v>
      </c>
      <c r="E267" s="228" t="s">
        <v>2491</v>
      </c>
      <c r="F267" s="229" t="s">
        <v>2492</v>
      </c>
      <c r="G267" s="230" t="s">
        <v>477</v>
      </c>
      <c r="H267" s="231">
        <v>6</v>
      </c>
      <c r="I267" s="232"/>
      <c r="J267" s="233">
        <f t="shared" si="20"/>
        <v>0</v>
      </c>
      <c r="K267" s="229" t="s">
        <v>484</v>
      </c>
      <c r="L267" s="234"/>
      <c r="M267" s="235" t="s">
        <v>32</v>
      </c>
      <c r="N267" s="236" t="s">
        <v>50</v>
      </c>
      <c r="O267" s="67"/>
      <c r="P267" s="185">
        <f t="shared" si="21"/>
        <v>0</v>
      </c>
      <c r="Q267" s="185">
        <v>0</v>
      </c>
      <c r="R267" s="185">
        <f t="shared" si="22"/>
        <v>0</v>
      </c>
      <c r="S267" s="185">
        <v>0</v>
      </c>
      <c r="T267" s="186">
        <f t="shared" si="23"/>
        <v>0</v>
      </c>
      <c r="U267" s="37"/>
      <c r="V267" s="37"/>
      <c r="W267" s="37"/>
      <c r="X267" s="37"/>
      <c r="Y267" s="37"/>
      <c r="Z267" s="37"/>
      <c r="AA267" s="37"/>
      <c r="AB267" s="37"/>
      <c r="AC267" s="37"/>
      <c r="AD267" s="37"/>
      <c r="AE267" s="37"/>
      <c r="AR267" s="187" t="s">
        <v>467</v>
      </c>
      <c r="AT267" s="187" t="s">
        <v>178</v>
      </c>
      <c r="AU267" s="187" t="s">
        <v>89</v>
      </c>
      <c r="AY267" s="19" t="s">
        <v>160</v>
      </c>
      <c r="BE267" s="188">
        <f t="shared" si="24"/>
        <v>0</v>
      </c>
      <c r="BF267" s="188">
        <f t="shared" si="25"/>
        <v>0</v>
      </c>
      <c r="BG267" s="188">
        <f t="shared" si="26"/>
        <v>0</v>
      </c>
      <c r="BH267" s="188">
        <f t="shared" si="27"/>
        <v>0</v>
      </c>
      <c r="BI267" s="188">
        <f t="shared" si="28"/>
        <v>0</v>
      </c>
      <c r="BJ267" s="19" t="s">
        <v>87</v>
      </c>
      <c r="BK267" s="188">
        <f t="shared" si="29"/>
        <v>0</v>
      </c>
      <c r="BL267" s="19" t="s">
        <v>308</v>
      </c>
      <c r="BM267" s="187" t="s">
        <v>2493</v>
      </c>
    </row>
    <row r="268" spans="1:65" s="2" customFormat="1" ht="16.5" customHeight="1">
      <c r="A268" s="37"/>
      <c r="B268" s="38"/>
      <c r="C268" s="227" t="s">
        <v>882</v>
      </c>
      <c r="D268" s="227" t="s">
        <v>178</v>
      </c>
      <c r="E268" s="228" t="s">
        <v>2494</v>
      </c>
      <c r="F268" s="229" t="s">
        <v>2495</v>
      </c>
      <c r="G268" s="230" t="s">
        <v>477</v>
      </c>
      <c r="H268" s="231">
        <v>1</v>
      </c>
      <c r="I268" s="232"/>
      <c r="J268" s="233">
        <f t="shared" si="20"/>
        <v>0</v>
      </c>
      <c r="K268" s="229" t="s">
        <v>484</v>
      </c>
      <c r="L268" s="234"/>
      <c r="M268" s="235" t="s">
        <v>32</v>
      </c>
      <c r="N268" s="236" t="s">
        <v>50</v>
      </c>
      <c r="O268" s="67"/>
      <c r="P268" s="185">
        <f t="shared" si="21"/>
        <v>0</v>
      </c>
      <c r="Q268" s="185">
        <v>0</v>
      </c>
      <c r="R268" s="185">
        <f t="shared" si="22"/>
        <v>0</v>
      </c>
      <c r="S268" s="185">
        <v>0</v>
      </c>
      <c r="T268" s="186">
        <f t="shared" si="23"/>
        <v>0</v>
      </c>
      <c r="U268" s="37"/>
      <c r="V268" s="37"/>
      <c r="W268" s="37"/>
      <c r="X268" s="37"/>
      <c r="Y268" s="37"/>
      <c r="Z268" s="37"/>
      <c r="AA268" s="37"/>
      <c r="AB268" s="37"/>
      <c r="AC268" s="37"/>
      <c r="AD268" s="37"/>
      <c r="AE268" s="37"/>
      <c r="AR268" s="187" t="s">
        <v>467</v>
      </c>
      <c r="AT268" s="187" t="s">
        <v>178</v>
      </c>
      <c r="AU268" s="187" t="s">
        <v>89</v>
      </c>
      <c r="AY268" s="19" t="s">
        <v>160</v>
      </c>
      <c r="BE268" s="188">
        <f t="shared" si="24"/>
        <v>0</v>
      </c>
      <c r="BF268" s="188">
        <f t="shared" si="25"/>
        <v>0</v>
      </c>
      <c r="BG268" s="188">
        <f t="shared" si="26"/>
        <v>0</v>
      </c>
      <c r="BH268" s="188">
        <f t="shared" si="27"/>
        <v>0</v>
      </c>
      <c r="BI268" s="188">
        <f t="shared" si="28"/>
        <v>0</v>
      </c>
      <c r="BJ268" s="19" t="s">
        <v>87</v>
      </c>
      <c r="BK268" s="188">
        <f t="shared" si="29"/>
        <v>0</v>
      </c>
      <c r="BL268" s="19" t="s">
        <v>308</v>
      </c>
      <c r="BM268" s="187" t="s">
        <v>2496</v>
      </c>
    </row>
    <row r="269" spans="1:65" s="2" customFormat="1" ht="16.5" customHeight="1">
      <c r="A269" s="37"/>
      <c r="B269" s="38"/>
      <c r="C269" s="227" t="s">
        <v>893</v>
      </c>
      <c r="D269" s="227" t="s">
        <v>178</v>
      </c>
      <c r="E269" s="228" t="s">
        <v>2497</v>
      </c>
      <c r="F269" s="229" t="s">
        <v>2498</v>
      </c>
      <c r="G269" s="230" t="s">
        <v>477</v>
      </c>
      <c r="H269" s="231">
        <v>8</v>
      </c>
      <c r="I269" s="232"/>
      <c r="J269" s="233">
        <f t="shared" si="20"/>
        <v>0</v>
      </c>
      <c r="K269" s="229" t="s">
        <v>484</v>
      </c>
      <c r="L269" s="234"/>
      <c r="M269" s="235" t="s">
        <v>32</v>
      </c>
      <c r="N269" s="236" t="s">
        <v>50</v>
      </c>
      <c r="O269" s="67"/>
      <c r="P269" s="185">
        <f t="shared" si="21"/>
        <v>0</v>
      </c>
      <c r="Q269" s="185">
        <v>0</v>
      </c>
      <c r="R269" s="185">
        <f t="shared" si="22"/>
        <v>0</v>
      </c>
      <c r="S269" s="185">
        <v>0</v>
      </c>
      <c r="T269" s="186">
        <f t="shared" si="23"/>
        <v>0</v>
      </c>
      <c r="U269" s="37"/>
      <c r="V269" s="37"/>
      <c r="W269" s="37"/>
      <c r="X269" s="37"/>
      <c r="Y269" s="37"/>
      <c r="Z269" s="37"/>
      <c r="AA269" s="37"/>
      <c r="AB269" s="37"/>
      <c r="AC269" s="37"/>
      <c r="AD269" s="37"/>
      <c r="AE269" s="37"/>
      <c r="AR269" s="187" t="s">
        <v>467</v>
      </c>
      <c r="AT269" s="187" t="s">
        <v>178</v>
      </c>
      <c r="AU269" s="187" t="s">
        <v>89</v>
      </c>
      <c r="AY269" s="19" t="s">
        <v>160</v>
      </c>
      <c r="BE269" s="188">
        <f t="shared" si="24"/>
        <v>0</v>
      </c>
      <c r="BF269" s="188">
        <f t="shared" si="25"/>
        <v>0</v>
      </c>
      <c r="BG269" s="188">
        <f t="shared" si="26"/>
        <v>0</v>
      </c>
      <c r="BH269" s="188">
        <f t="shared" si="27"/>
        <v>0</v>
      </c>
      <c r="BI269" s="188">
        <f t="shared" si="28"/>
        <v>0</v>
      </c>
      <c r="BJ269" s="19" t="s">
        <v>87</v>
      </c>
      <c r="BK269" s="188">
        <f t="shared" si="29"/>
        <v>0</v>
      </c>
      <c r="BL269" s="19" t="s">
        <v>308</v>
      </c>
      <c r="BM269" s="187" t="s">
        <v>2499</v>
      </c>
    </row>
    <row r="270" spans="1:65" s="2" customFormat="1" ht="16.5" customHeight="1">
      <c r="A270" s="37"/>
      <c r="B270" s="38"/>
      <c r="C270" s="227" t="s">
        <v>901</v>
      </c>
      <c r="D270" s="227" t="s">
        <v>178</v>
      </c>
      <c r="E270" s="228" t="s">
        <v>2500</v>
      </c>
      <c r="F270" s="229" t="s">
        <v>2501</v>
      </c>
      <c r="G270" s="230" t="s">
        <v>477</v>
      </c>
      <c r="H270" s="231">
        <v>4</v>
      </c>
      <c r="I270" s="232"/>
      <c r="J270" s="233">
        <f t="shared" si="20"/>
        <v>0</v>
      </c>
      <c r="K270" s="229" t="s">
        <v>484</v>
      </c>
      <c r="L270" s="234"/>
      <c r="M270" s="235" t="s">
        <v>32</v>
      </c>
      <c r="N270" s="236" t="s">
        <v>50</v>
      </c>
      <c r="O270" s="67"/>
      <c r="P270" s="185">
        <f t="shared" si="21"/>
        <v>0</v>
      </c>
      <c r="Q270" s="185">
        <v>0.003</v>
      </c>
      <c r="R270" s="185">
        <f t="shared" si="22"/>
        <v>0.012</v>
      </c>
      <c r="S270" s="185">
        <v>0</v>
      </c>
      <c r="T270" s="186">
        <f t="shared" si="23"/>
        <v>0</v>
      </c>
      <c r="U270" s="37"/>
      <c r="V270" s="37"/>
      <c r="W270" s="37"/>
      <c r="X270" s="37"/>
      <c r="Y270" s="37"/>
      <c r="Z270" s="37"/>
      <c r="AA270" s="37"/>
      <c r="AB270" s="37"/>
      <c r="AC270" s="37"/>
      <c r="AD270" s="37"/>
      <c r="AE270" s="37"/>
      <c r="AR270" s="187" t="s">
        <v>467</v>
      </c>
      <c r="AT270" s="187" t="s">
        <v>178</v>
      </c>
      <c r="AU270" s="187" t="s">
        <v>89</v>
      </c>
      <c r="AY270" s="19" t="s">
        <v>160</v>
      </c>
      <c r="BE270" s="188">
        <f t="shared" si="24"/>
        <v>0</v>
      </c>
      <c r="BF270" s="188">
        <f t="shared" si="25"/>
        <v>0</v>
      </c>
      <c r="BG270" s="188">
        <f t="shared" si="26"/>
        <v>0</v>
      </c>
      <c r="BH270" s="188">
        <f t="shared" si="27"/>
        <v>0</v>
      </c>
      <c r="BI270" s="188">
        <f t="shared" si="28"/>
        <v>0</v>
      </c>
      <c r="BJ270" s="19" t="s">
        <v>87</v>
      </c>
      <c r="BK270" s="188">
        <f t="shared" si="29"/>
        <v>0</v>
      </c>
      <c r="BL270" s="19" t="s">
        <v>308</v>
      </c>
      <c r="BM270" s="187" t="s">
        <v>2502</v>
      </c>
    </row>
    <row r="271" spans="1:65" s="2" customFormat="1" ht="16.5" customHeight="1">
      <c r="A271" s="37"/>
      <c r="B271" s="38"/>
      <c r="C271" s="227" t="s">
        <v>906</v>
      </c>
      <c r="D271" s="227" t="s">
        <v>178</v>
      </c>
      <c r="E271" s="228" t="s">
        <v>2503</v>
      </c>
      <c r="F271" s="229" t="s">
        <v>2504</v>
      </c>
      <c r="G271" s="230" t="s">
        <v>477</v>
      </c>
      <c r="H271" s="231">
        <v>1</v>
      </c>
      <c r="I271" s="232"/>
      <c r="J271" s="233">
        <f t="shared" si="20"/>
        <v>0</v>
      </c>
      <c r="K271" s="229" t="s">
        <v>484</v>
      </c>
      <c r="L271" s="234"/>
      <c r="M271" s="235" t="s">
        <v>32</v>
      </c>
      <c r="N271" s="236" t="s">
        <v>50</v>
      </c>
      <c r="O271" s="67"/>
      <c r="P271" s="185">
        <f t="shared" si="21"/>
        <v>0</v>
      </c>
      <c r="Q271" s="185">
        <v>0.003</v>
      </c>
      <c r="R271" s="185">
        <f t="shared" si="22"/>
        <v>0.003</v>
      </c>
      <c r="S271" s="185">
        <v>0</v>
      </c>
      <c r="T271" s="186">
        <f t="shared" si="23"/>
        <v>0</v>
      </c>
      <c r="U271" s="37"/>
      <c r="V271" s="37"/>
      <c r="W271" s="37"/>
      <c r="X271" s="37"/>
      <c r="Y271" s="37"/>
      <c r="Z271" s="37"/>
      <c r="AA271" s="37"/>
      <c r="AB271" s="37"/>
      <c r="AC271" s="37"/>
      <c r="AD271" s="37"/>
      <c r="AE271" s="37"/>
      <c r="AR271" s="187" t="s">
        <v>467</v>
      </c>
      <c r="AT271" s="187" t="s">
        <v>178</v>
      </c>
      <c r="AU271" s="187" t="s">
        <v>89</v>
      </c>
      <c r="AY271" s="19" t="s">
        <v>160</v>
      </c>
      <c r="BE271" s="188">
        <f t="shared" si="24"/>
        <v>0</v>
      </c>
      <c r="BF271" s="188">
        <f t="shared" si="25"/>
        <v>0</v>
      </c>
      <c r="BG271" s="188">
        <f t="shared" si="26"/>
        <v>0</v>
      </c>
      <c r="BH271" s="188">
        <f t="shared" si="27"/>
        <v>0</v>
      </c>
      <c r="BI271" s="188">
        <f t="shared" si="28"/>
        <v>0</v>
      </c>
      <c r="BJ271" s="19" t="s">
        <v>87</v>
      </c>
      <c r="BK271" s="188">
        <f t="shared" si="29"/>
        <v>0</v>
      </c>
      <c r="BL271" s="19" t="s">
        <v>308</v>
      </c>
      <c r="BM271" s="187" t="s">
        <v>2505</v>
      </c>
    </row>
    <row r="272" spans="1:65" s="2" customFormat="1" ht="16.5" customHeight="1">
      <c r="A272" s="37"/>
      <c r="B272" s="38"/>
      <c r="C272" s="176" t="s">
        <v>911</v>
      </c>
      <c r="D272" s="176" t="s">
        <v>163</v>
      </c>
      <c r="E272" s="177" t="s">
        <v>2506</v>
      </c>
      <c r="F272" s="178" t="s">
        <v>2507</v>
      </c>
      <c r="G272" s="179" t="s">
        <v>1806</v>
      </c>
      <c r="H272" s="180">
        <v>2</v>
      </c>
      <c r="I272" s="181"/>
      <c r="J272" s="182">
        <f t="shared" si="20"/>
        <v>0</v>
      </c>
      <c r="K272" s="178" t="s">
        <v>167</v>
      </c>
      <c r="L272" s="42"/>
      <c r="M272" s="183" t="s">
        <v>32</v>
      </c>
      <c r="N272" s="184" t="s">
        <v>50</v>
      </c>
      <c r="O272" s="67"/>
      <c r="P272" s="185">
        <f t="shared" si="21"/>
        <v>0</v>
      </c>
      <c r="Q272" s="185">
        <v>0</v>
      </c>
      <c r="R272" s="185">
        <f t="shared" si="22"/>
        <v>0</v>
      </c>
      <c r="S272" s="185">
        <v>0.01707</v>
      </c>
      <c r="T272" s="186">
        <f t="shared" si="23"/>
        <v>0.03414</v>
      </c>
      <c r="U272" s="37"/>
      <c r="V272" s="37"/>
      <c r="W272" s="37"/>
      <c r="X272" s="37"/>
      <c r="Y272" s="37"/>
      <c r="Z272" s="37"/>
      <c r="AA272" s="37"/>
      <c r="AB272" s="37"/>
      <c r="AC272" s="37"/>
      <c r="AD272" s="37"/>
      <c r="AE272" s="37"/>
      <c r="AR272" s="187" t="s">
        <v>308</v>
      </c>
      <c r="AT272" s="187" t="s">
        <v>163</v>
      </c>
      <c r="AU272" s="187" t="s">
        <v>89</v>
      </c>
      <c r="AY272" s="19" t="s">
        <v>160</v>
      </c>
      <c r="BE272" s="188">
        <f t="shared" si="24"/>
        <v>0</v>
      </c>
      <c r="BF272" s="188">
        <f t="shared" si="25"/>
        <v>0</v>
      </c>
      <c r="BG272" s="188">
        <f t="shared" si="26"/>
        <v>0</v>
      </c>
      <c r="BH272" s="188">
        <f t="shared" si="27"/>
        <v>0</v>
      </c>
      <c r="BI272" s="188">
        <f t="shared" si="28"/>
        <v>0</v>
      </c>
      <c r="BJ272" s="19" t="s">
        <v>87</v>
      </c>
      <c r="BK272" s="188">
        <f t="shared" si="29"/>
        <v>0</v>
      </c>
      <c r="BL272" s="19" t="s">
        <v>308</v>
      </c>
      <c r="BM272" s="187" t="s">
        <v>2508</v>
      </c>
    </row>
    <row r="273" spans="1:47" s="2" customFormat="1" ht="11.25">
      <c r="A273" s="37"/>
      <c r="B273" s="38"/>
      <c r="C273" s="39"/>
      <c r="D273" s="189" t="s">
        <v>170</v>
      </c>
      <c r="E273" s="39"/>
      <c r="F273" s="190" t="s">
        <v>2509</v>
      </c>
      <c r="G273" s="39"/>
      <c r="H273" s="39"/>
      <c r="I273" s="191"/>
      <c r="J273" s="39"/>
      <c r="K273" s="39"/>
      <c r="L273" s="42"/>
      <c r="M273" s="192"/>
      <c r="N273" s="193"/>
      <c r="O273" s="67"/>
      <c r="P273" s="67"/>
      <c r="Q273" s="67"/>
      <c r="R273" s="67"/>
      <c r="S273" s="67"/>
      <c r="T273" s="68"/>
      <c r="U273" s="37"/>
      <c r="V273" s="37"/>
      <c r="W273" s="37"/>
      <c r="X273" s="37"/>
      <c r="Y273" s="37"/>
      <c r="Z273" s="37"/>
      <c r="AA273" s="37"/>
      <c r="AB273" s="37"/>
      <c r="AC273" s="37"/>
      <c r="AD273" s="37"/>
      <c r="AE273" s="37"/>
      <c r="AT273" s="19" t="s">
        <v>170</v>
      </c>
      <c r="AU273" s="19" t="s">
        <v>89</v>
      </c>
    </row>
    <row r="274" spans="1:65" s="2" customFormat="1" ht="16.5" customHeight="1">
      <c r="A274" s="37"/>
      <c r="B274" s="38"/>
      <c r="C274" s="176" t="s">
        <v>920</v>
      </c>
      <c r="D274" s="176" t="s">
        <v>163</v>
      </c>
      <c r="E274" s="177" t="s">
        <v>2510</v>
      </c>
      <c r="F274" s="178" t="s">
        <v>2511</v>
      </c>
      <c r="G274" s="179" t="s">
        <v>1806</v>
      </c>
      <c r="H274" s="180">
        <v>2</v>
      </c>
      <c r="I274" s="181"/>
      <c r="J274" s="182">
        <f>ROUND(I274*H274,2)</f>
        <v>0</v>
      </c>
      <c r="K274" s="178" t="s">
        <v>167</v>
      </c>
      <c r="L274" s="42"/>
      <c r="M274" s="183" t="s">
        <v>32</v>
      </c>
      <c r="N274" s="184" t="s">
        <v>50</v>
      </c>
      <c r="O274" s="67"/>
      <c r="P274" s="185">
        <f>O274*H274</f>
        <v>0</v>
      </c>
      <c r="Q274" s="185">
        <v>0</v>
      </c>
      <c r="R274" s="185">
        <f>Q274*H274</f>
        <v>0</v>
      </c>
      <c r="S274" s="185">
        <v>0.0272</v>
      </c>
      <c r="T274" s="186">
        <f>S274*H274</f>
        <v>0.0544</v>
      </c>
      <c r="U274" s="37"/>
      <c r="V274" s="37"/>
      <c r="W274" s="37"/>
      <c r="X274" s="37"/>
      <c r="Y274" s="37"/>
      <c r="Z274" s="37"/>
      <c r="AA274" s="37"/>
      <c r="AB274" s="37"/>
      <c r="AC274" s="37"/>
      <c r="AD274" s="37"/>
      <c r="AE274" s="37"/>
      <c r="AR274" s="187" t="s">
        <v>308</v>
      </c>
      <c r="AT274" s="187" t="s">
        <v>163</v>
      </c>
      <c r="AU274" s="187" t="s">
        <v>89</v>
      </c>
      <c r="AY274" s="19" t="s">
        <v>160</v>
      </c>
      <c r="BE274" s="188">
        <f>IF(N274="základní",J274,0)</f>
        <v>0</v>
      </c>
      <c r="BF274" s="188">
        <f>IF(N274="snížená",J274,0)</f>
        <v>0</v>
      </c>
      <c r="BG274" s="188">
        <f>IF(N274="zákl. přenesená",J274,0)</f>
        <v>0</v>
      </c>
      <c r="BH274" s="188">
        <f>IF(N274="sníž. přenesená",J274,0)</f>
        <v>0</v>
      </c>
      <c r="BI274" s="188">
        <f>IF(N274="nulová",J274,0)</f>
        <v>0</v>
      </c>
      <c r="BJ274" s="19" t="s">
        <v>87</v>
      </c>
      <c r="BK274" s="188">
        <f>ROUND(I274*H274,2)</f>
        <v>0</v>
      </c>
      <c r="BL274" s="19" t="s">
        <v>308</v>
      </c>
      <c r="BM274" s="187" t="s">
        <v>2512</v>
      </c>
    </row>
    <row r="275" spans="1:47" s="2" customFormat="1" ht="11.25">
      <c r="A275" s="37"/>
      <c r="B275" s="38"/>
      <c r="C275" s="39"/>
      <c r="D275" s="189" t="s">
        <v>170</v>
      </c>
      <c r="E275" s="39"/>
      <c r="F275" s="190" t="s">
        <v>2513</v>
      </c>
      <c r="G275" s="39"/>
      <c r="H275" s="39"/>
      <c r="I275" s="191"/>
      <c r="J275" s="39"/>
      <c r="K275" s="39"/>
      <c r="L275" s="42"/>
      <c r="M275" s="192"/>
      <c r="N275" s="193"/>
      <c r="O275" s="67"/>
      <c r="P275" s="67"/>
      <c r="Q275" s="67"/>
      <c r="R275" s="67"/>
      <c r="S275" s="67"/>
      <c r="T275" s="68"/>
      <c r="U275" s="37"/>
      <c r="V275" s="37"/>
      <c r="W275" s="37"/>
      <c r="X275" s="37"/>
      <c r="Y275" s="37"/>
      <c r="Z275" s="37"/>
      <c r="AA275" s="37"/>
      <c r="AB275" s="37"/>
      <c r="AC275" s="37"/>
      <c r="AD275" s="37"/>
      <c r="AE275" s="37"/>
      <c r="AT275" s="19" t="s">
        <v>170</v>
      </c>
      <c r="AU275" s="19" t="s">
        <v>89</v>
      </c>
    </row>
    <row r="276" spans="1:65" s="2" customFormat="1" ht="16.5" customHeight="1">
      <c r="A276" s="37"/>
      <c r="B276" s="38"/>
      <c r="C276" s="176" t="s">
        <v>925</v>
      </c>
      <c r="D276" s="176" t="s">
        <v>163</v>
      </c>
      <c r="E276" s="177" t="s">
        <v>2514</v>
      </c>
      <c r="F276" s="178" t="s">
        <v>2515</v>
      </c>
      <c r="G276" s="179" t="s">
        <v>1806</v>
      </c>
      <c r="H276" s="180">
        <v>1</v>
      </c>
      <c r="I276" s="181"/>
      <c r="J276" s="182">
        <f>ROUND(I276*H276,2)</f>
        <v>0</v>
      </c>
      <c r="K276" s="178" t="s">
        <v>167</v>
      </c>
      <c r="L276" s="42"/>
      <c r="M276" s="183" t="s">
        <v>32</v>
      </c>
      <c r="N276" s="184" t="s">
        <v>50</v>
      </c>
      <c r="O276" s="67"/>
      <c r="P276" s="185">
        <f>O276*H276</f>
        <v>0</v>
      </c>
      <c r="Q276" s="185">
        <v>0</v>
      </c>
      <c r="R276" s="185">
        <f>Q276*H276</f>
        <v>0</v>
      </c>
      <c r="S276" s="185">
        <v>0.0347</v>
      </c>
      <c r="T276" s="186">
        <f>S276*H276</f>
        <v>0.0347</v>
      </c>
      <c r="U276" s="37"/>
      <c r="V276" s="37"/>
      <c r="W276" s="37"/>
      <c r="X276" s="37"/>
      <c r="Y276" s="37"/>
      <c r="Z276" s="37"/>
      <c r="AA276" s="37"/>
      <c r="AB276" s="37"/>
      <c r="AC276" s="37"/>
      <c r="AD276" s="37"/>
      <c r="AE276" s="37"/>
      <c r="AR276" s="187" t="s">
        <v>308</v>
      </c>
      <c r="AT276" s="187" t="s">
        <v>163</v>
      </c>
      <c r="AU276" s="187" t="s">
        <v>89</v>
      </c>
      <c r="AY276" s="19" t="s">
        <v>160</v>
      </c>
      <c r="BE276" s="188">
        <f>IF(N276="základní",J276,0)</f>
        <v>0</v>
      </c>
      <c r="BF276" s="188">
        <f>IF(N276="snížená",J276,0)</f>
        <v>0</v>
      </c>
      <c r="BG276" s="188">
        <f>IF(N276="zákl. přenesená",J276,0)</f>
        <v>0</v>
      </c>
      <c r="BH276" s="188">
        <f>IF(N276="sníž. přenesená",J276,0)</f>
        <v>0</v>
      </c>
      <c r="BI276" s="188">
        <f>IF(N276="nulová",J276,0)</f>
        <v>0</v>
      </c>
      <c r="BJ276" s="19" t="s">
        <v>87</v>
      </c>
      <c r="BK276" s="188">
        <f>ROUND(I276*H276,2)</f>
        <v>0</v>
      </c>
      <c r="BL276" s="19" t="s">
        <v>308</v>
      </c>
      <c r="BM276" s="187" t="s">
        <v>2516</v>
      </c>
    </row>
    <row r="277" spans="1:47" s="2" customFormat="1" ht="11.25">
      <c r="A277" s="37"/>
      <c r="B277" s="38"/>
      <c r="C277" s="39"/>
      <c r="D277" s="189" t="s">
        <v>170</v>
      </c>
      <c r="E277" s="39"/>
      <c r="F277" s="190" t="s">
        <v>2517</v>
      </c>
      <c r="G277" s="39"/>
      <c r="H277" s="39"/>
      <c r="I277" s="191"/>
      <c r="J277" s="39"/>
      <c r="K277" s="39"/>
      <c r="L277" s="42"/>
      <c r="M277" s="192"/>
      <c r="N277" s="193"/>
      <c r="O277" s="67"/>
      <c r="P277" s="67"/>
      <c r="Q277" s="67"/>
      <c r="R277" s="67"/>
      <c r="S277" s="67"/>
      <c r="T277" s="68"/>
      <c r="U277" s="37"/>
      <c r="V277" s="37"/>
      <c r="W277" s="37"/>
      <c r="X277" s="37"/>
      <c r="Y277" s="37"/>
      <c r="Z277" s="37"/>
      <c r="AA277" s="37"/>
      <c r="AB277" s="37"/>
      <c r="AC277" s="37"/>
      <c r="AD277" s="37"/>
      <c r="AE277" s="37"/>
      <c r="AT277" s="19" t="s">
        <v>170</v>
      </c>
      <c r="AU277" s="19" t="s">
        <v>89</v>
      </c>
    </row>
    <row r="278" spans="1:65" s="2" customFormat="1" ht="21.75" customHeight="1">
      <c r="A278" s="37"/>
      <c r="B278" s="38"/>
      <c r="C278" s="176" t="s">
        <v>940</v>
      </c>
      <c r="D278" s="176" t="s">
        <v>163</v>
      </c>
      <c r="E278" s="177" t="s">
        <v>2518</v>
      </c>
      <c r="F278" s="178" t="s">
        <v>2519</v>
      </c>
      <c r="G278" s="179" t="s">
        <v>1806</v>
      </c>
      <c r="H278" s="180">
        <v>2</v>
      </c>
      <c r="I278" s="181"/>
      <c r="J278" s="182">
        <f>ROUND(I278*H278,2)</f>
        <v>0</v>
      </c>
      <c r="K278" s="178" t="s">
        <v>167</v>
      </c>
      <c r="L278" s="42"/>
      <c r="M278" s="183" t="s">
        <v>32</v>
      </c>
      <c r="N278" s="184" t="s">
        <v>50</v>
      </c>
      <c r="O278" s="67"/>
      <c r="P278" s="185">
        <f>O278*H278</f>
        <v>0</v>
      </c>
      <c r="Q278" s="185">
        <v>0.01475</v>
      </c>
      <c r="R278" s="185">
        <f>Q278*H278</f>
        <v>0.0295</v>
      </c>
      <c r="S278" s="185">
        <v>0</v>
      </c>
      <c r="T278" s="186">
        <f>S278*H278</f>
        <v>0</v>
      </c>
      <c r="U278" s="37"/>
      <c r="V278" s="37"/>
      <c r="W278" s="37"/>
      <c r="X278" s="37"/>
      <c r="Y278" s="37"/>
      <c r="Z278" s="37"/>
      <c r="AA278" s="37"/>
      <c r="AB278" s="37"/>
      <c r="AC278" s="37"/>
      <c r="AD278" s="37"/>
      <c r="AE278" s="37"/>
      <c r="AR278" s="187" t="s">
        <v>308</v>
      </c>
      <c r="AT278" s="187" t="s">
        <v>163</v>
      </c>
      <c r="AU278" s="187" t="s">
        <v>89</v>
      </c>
      <c r="AY278" s="19" t="s">
        <v>160</v>
      </c>
      <c r="BE278" s="188">
        <f>IF(N278="základní",J278,0)</f>
        <v>0</v>
      </c>
      <c r="BF278" s="188">
        <f>IF(N278="snížená",J278,0)</f>
        <v>0</v>
      </c>
      <c r="BG278" s="188">
        <f>IF(N278="zákl. přenesená",J278,0)</f>
        <v>0</v>
      </c>
      <c r="BH278" s="188">
        <f>IF(N278="sníž. přenesená",J278,0)</f>
        <v>0</v>
      </c>
      <c r="BI278" s="188">
        <f>IF(N278="nulová",J278,0)</f>
        <v>0</v>
      </c>
      <c r="BJ278" s="19" t="s">
        <v>87</v>
      </c>
      <c r="BK278" s="188">
        <f>ROUND(I278*H278,2)</f>
        <v>0</v>
      </c>
      <c r="BL278" s="19" t="s">
        <v>308</v>
      </c>
      <c r="BM278" s="187" t="s">
        <v>2520</v>
      </c>
    </row>
    <row r="279" spans="1:47" s="2" customFormat="1" ht="11.25">
      <c r="A279" s="37"/>
      <c r="B279" s="38"/>
      <c r="C279" s="39"/>
      <c r="D279" s="189" t="s">
        <v>170</v>
      </c>
      <c r="E279" s="39"/>
      <c r="F279" s="190" t="s">
        <v>2521</v>
      </c>
      <c r="G279" s="39"/>
      <c r="H279" s="39"/>
      <c r="I279" s="191"/>
      <c r="J279" s="39"/>
      <c r="K279" s="39"/>
      <c r="L279" s="42"/>
      <c r="M279" s="192"/>
      <c r="N279" s="193"/>
      <c r="O279" s="67"/>
      <c r="P279" s="67"/>
      <c r="Q279" s="67"/>
      <c r="R279" s="67"/>
      <c r="S279" s="67"/>
      <c r="T279" s="68"/>
      <c r="U279" s="37"/>
      <c r="V279" s="37"/>
      <c r="W279" s="37"/>
      <c r="X279" s="37"/>
      <c r="Y279" s="37"/>
      <c r="Z279" s="37"/>
      <c r="AA279" s="37"/>
      <c r="AB279" s="37"/>
      <c r="AC279" s="37"/>
      <c r="AD279" s="37"/>
      <c r="AE279" s="37"/>
      <c r="AT279" s="19" t="s">
        <v>170</v>
      </c>
      <c r="AU279" s="19" t="s">
        <v>89</v>
      </c>
    </row>
    <row r="280" spans="1:65" s="2" customFormat="1" ht="16.5" customHeight="1">
      <c r="A280" s="37"/>
      <c r="B280" s="38"/>
      <c r="C280" s="176" t="s">
        <v>945</v>
      </c>
      <c r="D280" s="249" t="s">
        <v>163</v>
      </c>
      <c r="E280" s="177" t="s">
        <v>2522</v>
      </c>
      <c r="F280" s="178" t="s">
        <v>2523</v>
      </c>
      <c r="G280" s="179" t="s">
        <v>1806</v>
      </c>
      <c r="H280" s="180">
        <v>1</v>
      </c>
      <c r="I280" s="181"/>
      <c r="J280" s="182">
        <f>ROUND(I280*H280,2)</f>
        <v>0</v>
      </c>
      <c r="K280" s="178" t="s">
        <v>167</v>
      </c>
      <c r="L280" s="42"/>
      <c r="M280" s="183" t="s">
        <v>32</v>
      </c>
      <c r="N280" s="184" t="s">
        <v>50</v>
      </c>
      <c r="O280" s="67"/>
      <c r="P280" s="185">
        <f>O280*H280</f>
        <v>0</v>
      </c>
      <c r="Q280" s="185">
        <v>0.00064</v>
      </c>
      <c r="R280" s="185">
        <f>Q280*H280</f>
        <v>0.00064</v>
      </c>
      <c r="S280" s="185">
        <v>0</v>
      </c>
      <c r="T280" s="186">
        <f>S280*H280</f>
        <v>0</v>
      </c>
      <c r="U280" s="37"/>
      <c r="V280" s="37"/>
      <c r="W280" s="37"/>
      <c r="X280" s="37"/>
      <c r="Y280" s="37"/>
      <c r="Z280" s="37"/>
      <c r="AA280" s="37"/>
      <c r="AB280" s="37"/>
      <c r="AC280" s="37"/>
      <c r="AD280" s="37"/>
      <c r="AE280" s="37"/>
      <c r="AR280" s="187" t="s">
        <v>308</v>
      </c>
      <c r="AT280" s="187" t="s">
        <v>163</v>
      </c>
      <c r="AU280" s="187" t="s">
        <v>89</v>
      </c>
      <c r="AY280" s="19" t="s">
        <v>160</v>
      </c>
      <c r="BE280" s="188">
        <f>IF(N280="základní",J280,0)</f>
        <v>0</v>
      </c>
      <c r="BF280" s="188">
        <f>IF(N280="snížená",J280,0)</f>
        <v>0</v>
      </c>
      <c r="BG280" s="188">
        <f>IF(N280="zákl. přenesená",J280,0)</f>
        <v>0</v>
      </c>
      <c r="BH280" s="188">
        <f>IF(N280="sníž. přenesená",J280,0)</f>
        <v>0</v>
      </c>
      <c r="BI280" s="188">
        <f>IF(N280="nulová",J280,0)</f>
        <v>0</v>
      </c>
      <c r="BJ280" s="19" t="s">
        <v>87</v>
      </c>
      <c r="BK280" s="188">
        <f>ROUND(I280*H280,2)</f>
        <v>0</v>
      </c>
      <c r="BL280" s="19" t="s">
        <v>308</v>
      </c>
      <c r="BM280" s="187" t="s">
        <v>2524</v>
      </c>
    </row>
    <row r="281" spans="1:47" s="2" customFormat="1" ht="11.25">
      <c r="A281" s="37"/>
      <c r="B281" s="38"/>
      <c r="C281" s="39"/>
      <c r="D281" s="189" t="s">
        <v>170</v>
      </c>
      <c r="E281" s="39"/>
      <c r="F281" s="190" t="s">
        <v>2525</v>
      </c>
      <c r="G281" s="39"/>
      <c r="H281" s="39"/>
      <c r="I281" s="191"/>
      <c r="J281" s="39"/>
      <c r="K281" s="39"/>
      <c r="L281" s="42"/>
      <c r="M281" s="192"/>
      <c r="N281" s="193"/>
      <c r="O281" s="67"/>
      <c r="P281" s="67"/>
      <c r="Q281" s="67"/>
      <c r="R281" s="67"/>
      <c r="S281" s="67"/>
      <c r="T281" s="68"/>
      <c r="U281" s="37"/>
      <c r="V281" s="37"/>
      <c r="W281" s="37"/>
      <c r="X281" s="37"/>
      <c r="Y281" s="37"/>
      <c r="Z281" s="37"/>
      <c r="AA281" s="37"/>
      <c r="AB281" s="37"/>
      <c r="AC281" s="37"/>
      <c r="AD281" s="37"/>
      <c r="AE281" s="37"/>
      <c r="AT281" s="19" t="s">
        <v>170</v>
      </c>
      <c r="AU281" s="19" t="s">
        <v>89</v>
      </c>
    </row>
    <row r="282" spans="1:65" s="2" customFormat="1" ht="16.5" customHeight="1">
      <c r="A282" s="37"/>
      <c r="B282" s="38"/>
      <c r="C282" s="227" t="s">
        <v>949</v>
      </c>
      <c r="D282" s="260" t="s">
        <v>178</v>
      </c>
      <c r="E282" s="228" t="s">
        <v>2526</v>
      </c>
      <c r="F282" s="229" t="s">
        <v>2527</v>
      </c>
      <c r="G282" s="230" t="s">
        <v>477</v>
      </c>
      <c r="H282" s="231">
        <v>1</v>
      </c>
      <c r="I282" s="232"/>
      <c r="J282" s="233">
        <f>ROUND(I282*H282,2)</f>
        <v>0</v>
      </c>
      <c r="K282" s="229" t="s">
        <v>484</v>
      </c>
      <c r="L282" s="234"/>
      <c r="M282" s="235" t="s">
        <v>32</v>
      </c>
      <c r="N282" s="236" t="s">
        <v>50</v>
      </c>
      <c r="O282" s="67"/>
      <c r="P282" s="185">
        <f>O282*H282</f>
        <v>0</v>
      </c>
      <c r="Q282" s="185">
        <v>0.0145</v>
      </c>
      <c r="R282" s="185">
        <f>Q282*H282</f>
        <v>0.0145</v>
      </c>
      <c r="S282" s="185">
        <v>0</v>
      </c>
      <c r="T282" s="186">
        <f>S282*H282</f>
        <v>0</v>
      </c>
      <c r="U282" s="37"/>
      <c r="V282" s="37"/>
      <c r="W282" s="37"/>
      <c r="X282" s="37"/>
      <c r="Y282" s="37"/>
      <c r="Z282" s="37"/>
      <c r="AA282" s="37"/>
      <c r="AB282" s="37"/>
      <c r="AC282" s="37"/>
      <c r="AD282" s="37"/>
      <c r="AE282" s="37"/>
      <c r="AR282" s="187" t="s">
        <v>467</v>
      </c>
      <c r="AT282" s="187" t="s">
        <v>178</v>
      </c>
      <c r="AU282" s="187" t="s">
        <v>89</v>
      </c>
      <c r="AY282" s="19" t="s">
        <v>160</v>
      </c>
      <c r="BE282" s="188">
        <f>IF(N282="základní",J282,0)</f>
        <v>0</v>
      </c>
      <c r="BF282" s="188">
        <f>IF(N282="snížená",J282,0)</f>
        <v>0</v>
      </c>
      <c r="BG282" s="188">
        <f>IF(N282="zákl. přenesená",J282,0)</f>
        <v>0</v>
      </c>
      <c r="BH282" s="188">
        <f>IF(N282="sníž. přenesená",J282,0)</f>
        <v>0</v>
      </c>
      <c r="BI282" s="188">
        <f>IF(N282="nulová",J282,0)</f>
        <v>0</v>
      </c>
      <c r="BJ282" s="19" t="s">
        <v>87</v>
      </c>
      <c r="BK282" s="188">
        <f>ROUND(I282*H282,2)</f>
        <v>0</v>
      </c>
      <c r="BL282" s="19" t="s">
        <v>308</v>
      </c>
      <c r="BM282" s="187" t="s">
        <v>2528</v>
      </c>
    </row>
    <row r="283" spans="1:65" s="2" customFormat="1" ht="16.5" customHeight="1">
      <c r="A283" s="37"/>
      <c r="B283" s="38"/>
      <c r="C283" s="176" t="s">
        <v>954</v>
      </c>
      <c r="D283" s="176" t="s">
        <v>163</v>
      </c>
      <c r="E283" s="177" t="s">
        <v>2529</v>
      </c>
      <c r="F283" s="178" t="s">
        <v>2530</v>
      </c>
      <c r="G283" s="179" t="s">
        <v>1806</v>
      </c>
      <c r="H283" s="180">
        <v>29</v>
      </c>
      <c r="I283" s="181"/>
      <c r="J283" s="182">
        <f>ROUND(I283*H283,2)</f>
        <v>0</v>
      </c>
      <c r="K283" s="178" t="s">
        <v>167</v>
      </c>
      <c r="L283" s="42"/>
      <c r="M283" s="183" t="s">
        <v>32</v>
      </c>
      <c r="N283" s="184" t="s">
        <v>50</v>
      </c>
      <c r="O283" s="67"/>
      <c r="P283" s="185">
        <f>O283*H283</f>
        <v>0</v>
      </c>
      <c r="Q283" s="185">
        <v>0</v>
      </c>
      <c r="R283" s="185">
        <f>Q283*H283</f>
        <v>0</v>
      </c>
      <c r="S283" s="185">
        <v>0.00156</v>
      </c>
      <c r="T283" s="186">
        <f>S283*H283</f>
        <v>0.04524</v>
      </c>
      <c r="U283" s="37"/>
      <c r="V283" s="37"/>
      <c r="W283" s="37"/>
      <c r="X283" s="37"/>
      <c r="Y283" s="37"/>
      <c r="Z283" s="37"/>
      <c r="AA283" s="37"/>
      <c r="AB283" s="37"/>
      <c r="AC283" s="37"/>
      <c r="AD283" s="37"/>
      <c r="AE283" s="37"/>
      <c r="AR283" s="187" t="s">
        <v>308</v>
      </c>
      <c r="AT283" s="187" t="s">
        <v>163</v>
      </c>
      <c r="AU283" s="187" t="s">
        <v>89</v>
      </c>
      <c r="AY283" s="19" t="s">
        <v>160</v>
      </c>
      <c r="BE283" s="188">
        <f>IF(N283="základní",J283,0)</f>
        <v>0</v>
      </c>
      <c r="BF283" s="188">
        <f>IF(N283="snížená",J283,0)</f>
        <v>0</v>
      </c>
      <c r="BG283" s="188">
        <f>IF(N283="zákl. přenesená",J283,0)</f>
        <v>0</v>
      </c>
      <c r="BH283" s="188">
        <f>IF(N283="sníž. přenesená",J283,0)</f>
        <v>0</v>
      </c>
      <c r="BI283" s="188">
        <f>IF(N283="nulová",J283,0)</f>
        <v>0</v>
      </c>
      <c r="BJ283" s="19" t="s">
        <v>87</v>
      </c>
      <c r="BK283" s="188">
        <f>ROUND(I283*H283,2)</f>
        <v>0</v>
      </c>
      <c r="BL283" s="19" t="s">
        <v>308</v>
      </c>
      <c r="BM283" s="187" t="s">
        <v>2531</v>
      </c>
    </row>
    <row r="284" spans="1:47" s="2" customFormat="1" ht="11.25">
      <c r="A284" s="37"/>
      <c r="B284" s="38"/>
      <c r="C284" s="39"/>
      <c r="D284" s="189" t="s">
        <v>170</v>
      </c>
      <c r="E284" s="39"/>
      <c r="F284" s="190" t="s">
        <v>2532</v>
      </c>
      <c r="G284" s="39"/>
      <c r="H284" s="39"/>
      <c r="I284" s="191"/>
      <c r="J284" s="39"/>
      <c r="K284" s="39"/>
      <c r="L284" s="42"/>
      <c r="M284" s="192"/>
      <c r="N284" s="193"/>
      <c r="O284" s="67"/>
      <c r="P284" s="67"/>
      <c r="Q284" s="67"/>
      <c r="R284" s="67"/>
      <c r="S284" s="67"/>
      <c r="T284" s="68"/>
      <c r="U284" s="37"/>
      <c r="V284" s="37"/>
      <c r="W284" s="37"/>
      <c r="X284" s="37"/>
      <c r="Y284" s="37"/>
      <c r="Z284" s="37"/>
      <c r="AA284" s="37"/>
      <c r="AB284" s="37"/>
      <c r="AC284" s="37"/>
      <c r="AD284" s="37"/>
      <c r="AE284" s="37"/>
      <c r="AT284" s="19" t="s">
        <v>170</v>
      </c>
      <c r="AU284" s="19" t="s">
        <v>89</v>
      </c>
    </row>
    <row r="285" spans="2:51" s="14" customFormat="1" ht="11.25">
      <c r="B285" s="205"/>
      <c r="C285" s="206"/>
      <c r="D285" s="196" t="s">
        <v>172</v>
      </c>
      <c r="E285" s="207" t="s">
        <v>32</v>
      </c>
      <c r="F285" s="208" t="s">
        <v>2533</v>
      </c>
      <c r="G285" s="206"/>
      <c r="H285" s="209">
        <v>29</v>
      </c>
      <c r="I285" s="210"/>
      <c r="J285" s="206"/>
      <c r="K285" s="206"/>
      <c r="L285" s="211"/>
      <c r="M285" s="212"/>
      <c r="N285" s="213"/>
      <c r="O285" s="213"/>
      <c r="P285" s="213"/>
      <c r="Q285" s="213"/>
      <c r="R285" s="213"/>
      <c r="S285" s="213"/>
      <c r="T285" s="214"/>
      <c r="AT285" s="215" t="s">
        <v>172</v>
      </c>
      <c r="AU285" s="215" t="s">
        <v>89</v>
      </c>
      <c r="AV285" s="14" t="s">
        <v>89</v>
      </c>
      <c r="AW285" s="14" t="s">
        <v>40</v>
      </c>
      <c r="AX285" s="14" t="s">
        <v>87</v>
      </c>
      <c r="AY285" s="215" t="s">
        <v>160</v>
      </c>
    </row>
    <row r="286" spans="1:65" s="2" customFormat="1" ht="16.5" customHeight="1">
      <c r="A286" s="37"/>
      <c r="B286" s="38"/>
      <c r="C286" s="176" t="s">
        <v>959</v>
      </c>
      <c r="D286" s="176" t="s">
        <v>163</v>
      </c>
      <c r="E286" s="177" t="s">
        <v>2534</v>
      </c>
      <c r="F286" s="178" t="s">
        <v>2535</v>
      </c>
      <c r="G286" s="179" t="s">
        <v>1806</v>
      </c>
      <c r="H286" s="180">
        <v>7</v>
      </c>
      <c r="I286" s="181"/>
      <c r="J286" s="182">
        <f>ROUND(I286*H286,2)</f>
        <v>0</v>
      </c>
      <c r="K286" s="178" t="s">
        <v>167</v>
      </c>
      <c r="L286" s="42"/>
      <c r="M286" s="183" t="s">
        <v>32</v>
      </c>
      <c r="N286" s="184" t="s">
        <v>50</v>
      </c>
      <c r="O286" s="67"/>
      <c r="P286" s="185">
        <f>O286*H286</f>
        <v>0</v>
      </c>
      <c r="Q286" s="185">
        <v>0.00208</v>
      </c>
      <c r="R286" s="185">
        <f>Q286*H286</f>
        <v>0.014559999999999998</v>
      </c>
      <c r="S286" s="185">
        <v>0</v>
      </c>
      <c r="T286" s="186">
        <f>S286*H286</f>
        <v>0</v>
      </c>
      <c r="U286" s="37"/>
      <c r="V286" s="37"/>
      <c r="W286" s="37"/>
      <c r="X286" s="37"/>
      <c r="Y286" s="37"/>
      <c r="Z286" s="37"/>
      <c r="AA286" s="37"/>
      <c r="AB286" s="37"/>
      <c r="AC286" s="37"/>
      <c r="AD286" s="37"/>
      <c r="AE286" s="37"/>
      <c r="AR286" s="187" t="s">
        <v>308</v>
      </c>
      <c r="AT286" s="187" t="s">
        <v>163</v>
      </c>
      <c r="AU286" s="187" t="s">
        <v>89</v>
      </c>
      <c r="AY286" s="19" t="s">
        <v>160</v>
      </c>
      <c r="BE286" s="188">
        <f>IF(N286="základní",J286,0)</f>
        <v>0</v>
      </c>
      <c r="BF286" s="188">
        <f>IF(N286="snížená",J286,0)</f>
        <v>0</v>
      </c>
      <c r="BG286" s="188">
        <f>IF(N286="zákl. přenesená",J286,0)</f>
        <v>0</v>
      </c>
      <c r="BH286" s="188">
        <f>IF(N286="sníž. přenesená",J286,0)</f>
        <v>0</v>
      </c>
      <c r="BI286" s="188">
        <f>IF(N286="nulová",J286,0)</f>
        <v>0</v>
      </c>
      <c r="BJ286" s="19" t="s">
        <v>87</v>
      </c>
      <c r="BK286" s="188">
        <f>ROUND(I286*H286,2)</f>
        <v>0</v>
      </c>
      <c r="BL286" s="19" t="s">
        <v>308</v>
      </c>
      <c r="BM286" s="187" t="s">
        <v>2536</v>
      </c>
    </row>
    <row r="287" spans="1:47" s="2" customFormat="1" ht="11.25">
      <c r="A287" s="37"/>
      <c r="B287" s="38"/>
      <c r="C287" s="39"/>
      <c r="D287" s="189" t="s">
        <v>170</v>
      </c>
      <c r="E287" s="39"/>
      <c r="F287" s="190" t="s">
        <v>2537</v>
      </c>
      <c r="G287" s="39"/>
      <c r="H287" s="39"/>
      <c r="I287" s="191"/>
      <c r="J287" s="39"/>
      <c r="K287" s="39"/>
      <c r="L287" s="42"/>
      <c r="M287" s="192"/>
      <c r="N287" s="193"/>
      <c r="O287" s="67"/>
      <c r="P287" s="67"/>
      <c r="Q287" s="67"/>
      <c r="R287" s="67"/>
      <c r="S287" s="67"/>
      <c r="T287" s="68"/>
      <c r="U287" s="37"/>
      <c r="V287" s="37"/>
      <c r="W287" s="37"/>
      <c r="X287" s="37"/>
      <c r="Y287" s="37"/>
      <c r="Z287" s="37"/>
      <c r="AA287" s="37"/>
      <c r="AB287" s="37"/>
      <c r="AC287" s="37"/>
      <c r="AD287" s="37"/>
      <c r="AE287" s="37"/>
      <c r="AT287" s="19" t="s">
        <v>170</v>
      </c>
      <c r="AU287" s="19" t="s">
        <v>89</v>
      </c>
    </row>
    <row r="288" spans="2:51" s="14" customFormat="1" ht="11.25">
      <c r="B288" s="205"/>
      <c r="C288" s="206"/>
      <c r="D288" s="196" t="s">
        <v>172</v>
      </c>
      <c r="E288" s="207" t="s">
        <v>32</v>
      </c>
      <c r="F288" s="208" t="s">
        <v>2538</v>
      </c>
      <c r="G288" s="206"/>
      <c r="H288" s="209">
        <v>7</v>
      </c>
      <c r="I288" s="210"/>
      <c r="J288" s="206"/>
      <c r="K288" s="206"/>
      <c r="L288" s="211"/>
      <c r="M288" s="212"/>
      <c r="N288" s="213"/>
      <c r="O288" s="213"/>
      <c r="P288" s="213"/>
      <c r="Q288" s="213"/>
      <c r="R288" s="213"/>
      <c r="S288" s="213"/>
      <c r="T288" s="214"/>
      <c r="AT288" s="215" t="s">
        <v>172</v>
      </c>
      <c r="AU288" s="215" t="s">
        <v>89</v>
      </c>
      <c r="AV288" s="14" t="s">
        <v>89</v>
      </c>
      <c r="AW288" s="14" t="s">
        <v>40</v>
      </c>
      <c r="AX288" s="14" t="s">
        <v>87</v>
      </c>
      <c r="AY288" s="215" t="s">
        <v>160</v>
      </c>
    </row>
    <row r="289" spans="1:65" s="2" customFormat="1" ht="16.5" customHeight="1">
      <c r="A289" s="37"/>
      <c r="B289" s="38"/>
      <c r="C289" s="176" t="s">
        <v>963</v>
      </c>
      <c r="D289" s="176" t="s">
        <v>163</v>
      </c>
      <c r="E289" s="177" t="s">
        <v>2539</v>
      </c>
      <c r="F289" s="178" t="s">
        <v>2540</v>
      </c>
      <c r="G289" s="179" t="s">
        <v>1806</v>
      </c>
      <c r="H289" s="180">
        <v>2</v>
      </c>
      <c r="I289" s="181"/>
      <c r="J289" s="182">
        <f>ROUND(I289*H289,2)</f>
        <v>0</v>
      </c>
      <c r="K289" s="178" t="s">
        <v>167</v>
      </c>
      <c r="L289" s="42"/>
      <c r="M289" s="183" t="s">
        <v>32</v>
      </c>
      <c r="N289" s="184" t="s">
        <v>50</v>
      </c>
      <c r="O289" s="67"/>
      <c r="P289" s="185">
        <f>O289*H289</f>
        <v>0</v>
      </c>
      <c r="Q289" s="185">
        <v>0.00172</v>
      </c>
      <c r="R289" s="185">
        <f>Q289*H289</f>
        <v>0.00344</v>
      </c>
      <c r="S289" s="185">
        <v>0</v>
      </c>
      <c r="T289" s="186">
        <f>S289*H289</f>
        <v>0</v>
      </c>
      <c r="U289" s="37"/>
      <c r="V289" s="37"/>
      <c r="W289" s="37"/>
      <c r="X289" s="37"/>
      <c r="Y289" s="37"/>
      <c r="Z289" s="37"/>
      <c r="AA289" s="37"/>
      <c r="AB289" s="37"/>
      <c r="AC289" s="37"/>
      <c r="AD289" s="37"/>
      <c r="AE289" s="37"/>
      <c r="AR289" s="187" t="s">
        <v>308</v>
      </c>
      <c r="AT289" s="187" t="s">
        <v>163</v>
      </c>
      <c r="AU289" s="187" t="s">
        <v>89</v>
      </c>
      <c r="AY289" s="19" t="s">
        <v>160</v>
      </c>
      <c r="BE289" s="188">
        <f>IF(N289="základní",J289,0)</f>
        <v>0</v>
      </c>
      <c r="BF289" s="188">
        <f>IF(N289="snížená",J289,0)</f>
        <v>0</v>
      </c>
      <c r="BG289" s="188">
        <f>IF(N289="zákl. přenesená",J289,0)</f>
        <v>0</v>
      </c>
      <c r="BH289" s="188">
        <f>IF(N289="sníž. přenesená",J289,0)</f>
        <v>0</v>
      </c>
      <c r="BI289" s="188">
        <f>IF(N289="nulová",J289,0)</f>
        <v>0</v>
      </c>
      <c r="BJ289" s="19" t="s">
        <v>87</v>
      </c>
      <c r="BK289" s="188">
        <f>ROUND(I289*H289,2)</f>
        <v>0</v>
      </c>
      <c r="BL289" s="19" t="s">
        <v>308</v>
      </c>
      <c r="BM289" s="187" t="s">
        <v>2541</v>
      </c>
    </row>
    <row r="290" spans="1:47" s="2" customFormat="1" ht="11.25">
      <c r="A290" s="37"/>
      <c r="B290" s="38"/>
      <c r="C290" s="39"/>
      <c r="D290" s="189" t="s">
        <v>170</v>
      </c>
      <c r="E290" s="39"/>
      <c r="F290" s="190" t="s">
        <v>2542</v>
      </c>
      <c r="G290" s="39"/>
      <c r="H290" s="39"/>
      <c r="I290" s="191"/>
      <c r="J290" s="39"/>
      <c r="K290" s="39"/>
      <c r="L290" s="42"/>
      <c r="M290" s="192"/>
      <c r="N290" s="193"/>
      <c r="O290" s="67"/>
      <c r="P290" s="67"/>
      <c r="Q290" s="67"/>
      <c r="R290" s="67"/>
      <c r="S290" s="67"/>
      <c r="T290" s="68"/>
      <c r="U290" s="37"/>
      <c r="V290" s="37"/>
      <c r="W290" s="37"/>
      <c r="X290" s="37"/>
      <c r="Y290" s="37"/>
      <c r="Z290" s="37"/>
      <c r="AA290" s="37"/>
      <c r="AB290" s="37"/>
      <c r="AC290" s="37"/>
      <c r="AD290" s="37"/>
      <c r="AE290" s="37"/>
      <c r="AT290" s="19" t="s">
        <v>170</v>
      </c>
      <c r="AU290" s="19" t="s">
        <v>89</v>
      </c>
    </row>
    <row r="291" spans="2:51" s="13" customFormat="1" ht="11.25">
      <c r="B291" s="194"/>
      <c r="C291" s="195"/>
      <c r="D291" s="196" t="s">
        <v>172</v>
      </c>
      <c r="E291" s="197" t="s">
        <v>32</v>
      </c>
      <c r="F291" s="198" t="s">
        <v>2543</v>
      </c>
      <c r="G291" s="195"/>
      <c r="H291" s="197" t="s">
        <v>32</v>
      </c>
      <c r="I291" s="199"/>
      <c r="J291" s="195"/>
      <c r="K291" s="195"/>
      <c r="L291" s="200"/>
      <c r="M291" s="201"/>
      <c r="N291" s="202"/>
      <c r="O291" s="202"/>
      <c r="P291" s="202"/>
      <c r="Q291" s="202"/>
      <c r="R291" s="202"/>
      <c r="S291" s="202"/>
      <c r="T291" s="203"/>
      <c r="AT291" s="204" t="s">
        <v>172</v>
      </c>
      <c r="AU291" s="204" t="s">
        <v>89</v>
      </c>
      <c r="AV291" s="13" t="s">
        <v>87</v>
      </c>
      <c r="AW291" s="13" t="s">
        <v>40</v>
      </c>
      <c r="AX291" s="13" t="s">
        <v>79</v>
      </c>
      <c r="AY291" s="204" t="s">
        <v>160</v>
      </c>
    </row>
    <row r="292" spans="2:51" s="14" customFormat="1" ht="11.25">
      <c r="B292" s="205"/>
      <c r="C292" s="206"/>
      <c r="D292" s="196" t="s">
        <v>172</v>
      </c>
      <c r="E292" s="207" t="s">
        <v>32</v>
      </c>
      <c r="F292" s="208" t="s">
        <v>89</v>
      </c>
      <c r="G292" s="206"/>
      <c r="H292" s="209">
        <v>2</v>
      </c>
      <c r="I292" s="210"/>
      <c r="J292" s="206"/>
      <c r="K292" s="206"/>
      <c r="L292" s="211"/>
      <c r="M292" s="212"/>
      <c r="N292" s="213"/>
      <c r="O292" s="213"/>
      <c r="P292" s="213"/>
      <c r="Q292" s="213"/>
      <c r="R292" s="213"/>
      <c r="S292" s="213"/>
      <c r="T292" s="214"/>
      <c r="AT292" s="215" t="s">
        <v>172</v>
      </c>
      <c r="AU292" s="215" t="s">
        <v>89</v>
      </c>
      <c r="AV292" s="14" t="s">
        <v>89</v>
      </c>
      <c r="AW292" s="14" t="s">
        <v>40</v>
      </c>
      <c r="AX292" s="14" t="s">
        <v>87</v>
      </c>
      <c r="AY292" s="215" t="s">
        <v>160</v>
      </c>
    </row>
    <row r="293" spans="1:65" s="2" customFormat="1" ht="16.5" customHeight="1">
      <c r="A293" s="37"/>
      <c r="B293" s="38"/>
      <c r="C293" s="176" t="s">
        <v>968</v>
      </c>
      <c r="D293" s="176" t="s">
        <v>163</v>
      </c>
      <c r="E293" s="177" t="s">
        <v>2544</v>
      </c>
      <c r="F293" s="178" t="s">
        <v>2545</v>
      </c>
      <c r="G293" s="179" t="s">
        <v>1806</v>
      </c>
      <c r="H293" s="180">
        <v>22</v>
      </c>
      <c r="I293" s="181"/>
      <c r="J293" s="182">
        <f>ROUND(I293*H293,2)</f>
        <v>0</v>
      </c>
      <c r="K293" s="178" t="s">
        <v>167</v>
      </c>
      <c r="L293" s="42"/>
      <c r="M293" s="183" t="s">
        <v>32</v>
      </c>
      <c r="N293" s="184" t="s">
        <v>50</v>
      </c>
      <c r="O293" s="67"/>
      <c r="P293" s="185">
        <f>O293*H293</f>
        <v>0</v>
      </c>
      <c r="Q293" s="185">
        <v>0.00184</v>
      </c>
      <c r="R293" s="185">
        <f>Q293*H293</f>
        <v>0.04048</v>
      </c>
      <c r="S293" s="185">
        <v>0</v>
      </c>
      <c r="T293" s="186">
        <f>S293*H293</f>
        <v>0</v>
      </c>
      <c r="U293" s="37"/>
      <c r="V293" s="37"/>
      <c r="W293" s="37"/>
      <c r="X293" s="37"/>
      <c r="Y293" s="37"/>
      <c r="Z293" s="37"/>
      <c r="AA293" s="37"/>
      <c r="AB293" s="37"/>
      <c r="AC293" s="37"/>
      <c r="AD293" s="37"/>
      <c r="AE293" s="37"/>
      <c r="AR293" s="187" t="s">
        <v>308</v>
      </c>
      <c r="AT293" s="187" t="s">
        <v>163</v>
      </c>
      <c r="AU293" s="187" t="s">
        <v>89</v>
      </c>
      <c r="AY293" s="19" t="s">
        <v>160</v>
      </c>
      <c r="BE293" s="188">
        <f>IF(N293="základní",J293,0)</f>
        <v>0</v>
      </c>
      <c r="BF293" s="188">
        <f>IF(N293="snížená",J293,0)</f>
        <v>0</v>
      </c>
      <c r="BG293" s="188">
        <f>IF(N293="zákl. přenesená",J293,0)</f>
        <v>0</v>
      </c>
      <c r="BH293" s="188">
        <f>IF(N293="sníž. přenesená",J293,0)</f>
        <v>0</v>
      </c>
      <c r="BI293" s="188">
        <f>IF(N293="nulová",J293,0)</f>
        <v>0</v>
      </c>
      <c r="BJ293" s="19" t="s">
        <v>87</v>
      </c>
      <c r="BK293" s="188">
        <f>ROUND(I293*H293,2)</f>
        <v>0</v>
      </c>
      <c r="BL293" s="19" t="s">
        <v>308</v>
      </c>
      <c r="BM293" s="187" t="s">
        <v>2546</v>
      </c>
    </row>
    <row r="294" spans="1:47" s="2" customFormat="1" ht="11.25">
      <c r="A294" s="37"/>
      <c r="B294" s="38"/>
      <c r="C294" s="39"/>
      <c r="D294" s="189" t="s">
        <v>170</v>
      </c>
      <c r="E294" s="39"/>
      <c r="F294" s="190" t="s">
        <v>2547</v>
      </c>
      <c r="G294" s="39"/>
      <c r="H294" s="39"/>
      <c r="I294" s="191"/>
      <c r="J294" s="39"/>
      <c r="K294" s="39"/>
      <c r="L294" s="42"/>
      <c r="M294" s="192"/>
      <c r="N294" s="193"/>
      <c r="O294" s="67"/>
      <c r="P294" s="67"/>
      <c r="Q294" s="67"/>
      <c r="R294" s="67"/>
      <c r="S294" s="67"/>
      <c r="T294" s="68"/>
      <c r="U294" s="37"/>
      <c r="V294" s="37"/>
      <c r="W294" s="37"/>
      <c r="X294" s="37"/>
      <c r="Y294" s="37"/>
      <c r="Z294" s="37"/>
      <c r="AA294" s="37"/>
      <c r="AB294" s="37"/>
      <c r="AC294" s="37"/>
      <c r="AD294" s="37"/>
      <c r="AE294" s="37"/>
      <c r="AT294" s="19" t="s">
        <v>170</v>
      </c>
      <c r="AU294" s="19" t="s">
        <v>89</v>
      </c>
    </row>
    <row r="295" spans="2:51" s="14" customFormat="1" ht="11.25">
      <c r="B295" s="205"/>
      <c r="C295" s="206"/>
      <c r="D295" s="196" t="s">
        <v>172</v>
      </c>
      <c r="E295" s="207" t="s">
        <v>32</v>
      </c>
      <c r="F295" s="208" t="s">
        <v>2548</v>
      </c>
      <c r="G295" s="206"/>
      <c r="H295" s="209">
        <v>22</v>
      </c>
      <c r="I295" s="210"/>
      <c r="J295" s="206"/>
      <c r="K295" s="206"/>
      <c r="L295" s="211"/>
      <c r="M295" s="212"/>
      <c r="N295" s="213"/>
      <c r="O295" s="213"/>
      <c r="P295" s="213"/>
      <c r="Q295" s="213"/>
      <c r="R295" s="213"/>
      <c r="S295" s="213"/>
      <c r="T295" s="214"/>
      <c r="AT295" s="215" t="s">
        <v>172</v>
      </c>
      <c r="AU295" s="215" t="s">
        <v>89</v>
      </c>
      <c r="AV295" s="14" t="s">
        <v>89</v>
      </c>
      <c r="AW295" s="14" t="s">
        <v>40</v>
      </c>
      <c r="AX295" s="14" t="s">
        <v>87</v>
      </c>
      <c r="AY295" s="215" t="s">
        <v>160</v>
      </c>
    </row>
    <row r="296" spans="1:65" s="2" customFormat="1" ht="16.5" customHeight="1">
      <c r="A296" s="37"/>
      <c r="B296" s="38"/>
      <c r="C296" s="176" t="s">
        <v>1006</v>
      </c>
      <c r="D296" s="176" t="s">
        <v>163</v>
      </c>
      <c r="E296" s="177" t="s">
        <v>2549</v>
      </c>
      <c r="F296" s="178" t="s">
        <v>2550</v>
      </c>
      <c r="G296" s="179" t="s">
        <v>477</v>
      </c>
      <c r="H296" s="180">
        <v>3</v>
      </c>
      <c r="I296" s="181"/>
      <c r="J296" s="182">
        <f>ROUND(I296*H296,2)</f>
        <v>0</v>
      </c>
      <c r="K296" s="178" t="s">
        <v>167</v>
      </c>
      <c r="L296" s="42"/>
      <c r="M296" s="183" t="s">
        <v>32</v>
      </c>
      <c r="N296" s="184" t="s">
        <v>50</v>
      </c>
      <c r="O296" s="67"/>
      <c r="P296" s="185">
        <f>O296*H296</f>
        <v>0</v>
      </c>
      <c r="Q296" s="185">
        <v>0.00016</v>
      </c>
      <c r="R296" s="185">
        <f>Q296*H296</f>
        <v>0.00048000000000000007</v>
      </c>
      <c r="S296" s="185">
        <v>0</v>
      </c>
      <c r="T296" s="186">
        <f>S296*H296</f>
        <v>0</v>
      </c>
      <c r="U296" s="37"/>
      <c r="V296" s="37"/>
      <c r="W296" s="37"/>
      <c r="X296" s="37"/>
      <c r="Y296" s="37"/>
      <c r="Z296" s="37"/>
      <c r="AA296" s="37"/>
      <c r="AB296" s="37"/>
      <c r="AC296" s="37"/>
      <c r="AD296" s="37"/>
      <c r="AE296" s="37"/>
      <c r="AR296" s="187" t="s">
        <v>308</v>
      </c>
      <c r="AT296" s="187" t="s">
        <v>163</v>
      </c>
      <c r="AU296" s="187" t="s">
        <v>89</v>
      </c>
      <c r="AY296" s="19" t="s">
        <v>160</v>
      </c>
      <c r="BE296" s="188">
        <f>IF(N296="základní",J296,0)</f>
        <v>0</v>
      </c>
      <c r="BF296" s="188">
        <f>IF(N296="snížená",J296,0)</f>
        <v>0</v>
      </c>
      <c r="BG296" s="188">
        <f>IF(N296="zákl. přenesená",J296,0)</f>
        <v>0</v>
      </c>
      <c r="BH296" s="188">
        <f>IF(N296="sníž. přenesená",J296,0)</f>
        <v>0</v>
      </c>
      <c r="BI296" s="188">
        <f>IF(N296="nulová",J296,0)</f>
        <v>0</v>
      </c>
      <c r="BJ296" s="19" t="s">
        <v>87</v>
      </c>
      <c r="BK296" s="188">
        <f>ROUND(I296*H296,2)</f>
        <v>0</v>
      </c>
      <c r="BL296" s="19" t="s">
        <v>308</v>
      </c>
      <c r="BM296" s="187" t="s">
        <v>2551</v>
      </c>
    </row>
    <row r="297" spans="1:47" s="2" customFormat="1" ht="11.25">
      <c r="A297" s="37"/>
      <c r="B297" s="38"/>
      <c r="C297" s="39"/>
      <c r="D297" s="189" t="s">
        <v>170</v>
      </c>
      <c r="E297" s="39"/>
      <c r="F297" s="190" t="s">
        <v>2552</v>
      </c>
      <c r="G297" s="39"/>
      <c r="H297" s="39"/>
      <c r="I297" s="191"/>
      <c r="J297" s="39"/>
      <c r="K297" s="39"/>
      <c r="L297" s="42"/>
      <c r="M297" s="192"/>
      <c r="N297" s="193"/>
      <c r="O297" s="67"/>
      <c r="P297" s="67"/>
      <c r="Q297" s="67"/>
      <c r="R297" s="67"/>
      <c r="S297" s="67"/>
      <c r="T297" s="68"/>
      <c r="U297" s="37"/>
      <c r="V297" s="37"/>
      <c r="W297" s="37"/>
      <c r="X297" s="37"/>
      <c r="Y297" s="37"/>
      <c r="Z297" s="37"/>
      <c r="AA297" s="37"/>
      <c r="AB297" s="37"/>
      <c r="AC297" s="37"/>
      <c r="AD297" s="37"/>
      <c r="AE297" s="37"/>
      <c r="AT297" s="19" t="s">
        <v>170</v>
      </c>
      <c r="AU297" s="19" t="s">
        <v>89</v>
      </c>
    </row>
    <row r="298" spans="1:65" s="2" customFormat="1" ht="21.75" customHeight="1">
      <c r="A298" s="37"/>
      <c r="B298" s="38"/>
      <c r="C298" s="227" t="s">
        <v>1011</v>
      </c>
      <c r="D298" s="227" t="s">
        <v>178</v>
      </c>
      <c r="E298" s="228" t="s">
        <v>2553</v>
      </c>
      <c r="F298" s="229" t="s">
        <v>2554</v>
      </c>
      <c r="G298" s="230" t="s">
        <v>477</v>
      </c>
      <c r="H298" s="231">
        <v>3</v>
      </c>
      <c r="I298" s="232"/>
      <c r="J298" s="233">
        <f>ROUND(I298*H298,2)</f>
        <v>0</v>
      </c>
      <c r="K298" s="229" t="s">
        <v>167</v>
      </c>
      <c r="L298" s="234"/>
      <c r="M298" s="235" t="s">
        <v>32</v>
      </c>
      <c r="N298" s="236" t="s">
        <v>50</v>
      </c>
      <c r="O298" s="67"/>
      <c r="P298" s="185">
        <f>O298*H298</f>
        <v>0</v>
      </c>
      <c r="Q298" s="185">
        <v>0.00199</v>
      </c>
      <c r="R298" s="185">
        <f>Q298*H298</f>
        <v>0.00597</v>
      </c>
      <c r="S298" s="185">
        <v>0</v>
      </c>
      <c r="T298" s="186">
        <f>S298*H298</f>
        <v>0</v>
      </c>
      <c r="U298" s="37"/>
      <c r="V298" s="37"/>
      <c r="W298" s="37"/>
      <c r="X298" s="37"/>
      <c r="Y298" s="37"/>
      <c r="Z298" s="37"/>
      <c r="AA298" s="37"/>
      <c r="AB298" s="37"/>
      <c r="AC298" s="37"/>
      <c r="AD298" s="37"/>
      <c r="AE298" s="37"/>
      <c r="AR298" s="187" t="s">
        <v>467</v>
      </c>
      <c r="AT298" s="187" t="s">
        <v>178</v>
      </c>
      <c r="AU298" s="187" t="s">
        <v>89</v>
      </c>
      <c r="AY298" s="19" t="s">
        <v>160</v>
      </c>
      <c r="BE298" s="188">
        <f>IF(N298="základní",J298,0)</f>
        <v>0</v>
      </c>
      <c r="BF298" s="188">
        <f>IF(N298="snížená",J298,0)</f>
        <v>0</v>
      </c>
      <c r="BG298" s="188">
        <f>IF(N298="zákl. přenesená",J298,0)</f>
        <v>0</v>
      </c>
      <c r="BH298" s="188">
        <f>IF(N298="sníž. přenesená",J298,0)</f>
        <v>0</v>
      </c>
      <c r="BI298" s="188">
        <f>IF(N298="nulová",J298,0)</f>
        <v>0</v>
      </c>
      <c r="BJ298" s="19" t="s">
        <v>87</v>
      </c>
      <c r="BK298" s="188">
        <f>ROUND(I298*H298,2)</f>
        <v>0</v>
      </c>
      <c r="BL298" s="19" t="s">
        <v>308</v>
      </c>
      <c r="BM298" s="187" t="s">
        <v>2555</v>
      </c>
    </row>
    <row r="299" spans="1:65" s="2" customFormat="1" ht="16.5" customHeight="1">
      <c r="A299" s="37"/>
      <c r="B299" s="38"/>
      <c r="C299" s="176" t="s">
        <v>1018</v>
      </c>
      <c r="D299" s="176" t="s">
        <v>163</v>
      </c>
      <c r="E299" s="177" t="s">
        <v>2556</v>
      </c>
      <c r="F299" s="178" t="s">
        <v>2557</v>
      </c>
      <c r="G299" s="179" t="s">
        <v>477</v>
      </c>
      <c r="H299" s="180">
        <v>5</v>
      </c>
      <c r="I299" s="181"/>
      <c r="J299" s="182">
        <f>ROUND(I299*H299,2)</f>
        <v>0</v>
      </c>
      <c r="K299" s="178" t="s">
        <v>167</v>
      </c>
      <c r="L299" s="42"/>
      <c r="M299" s="183" t="s">
        <v>32</v>
      </c>
      <c r="N299" s="184" t="s">
        <v>50</v>
      </c>
      <c r="O299" s="67"/>
      <c r="P299" s="185">
        <f>O299*H299</f>
        <v>0</v>
      </c>
      <c r="Q299" s="185">
        <v>0.00012</v>
      </c>
      <c r="R299" s="185">
        <f>Q299*H299</f>
        <v>0.0006000000000000001</v>
      </c>
      <c r="S299" s="185">
        <v>0</v>
      </c>
      <c r="T299" s="186">
        <f>S299*H299</f>
        <v>0</v>
      </c>
      <c r="U299" s="37"/>
      <c r="V299" s="37"/>
      <c r="W299" s="37"/>
      <c r="X299" s="37"/>
      <c r="Y299" s="37"/>
      <c r="Z299" s="37"/>
      <c r="AA299" s="37"/>
      <c r="AB299" s="37"/>
      <c r="AC299" s="37"/>
      <c r="AD299" s="37"/>
      <c r="AE299" s="37"/>
      <c r="AR299" s="187" t="s">
        <v>308</v>
      </c>
      <c r="AT299" s="187" t="s">
        <v>163</v>
      </c>
      <c r="AU299" s="187" t="s">
        <v>89</v>
      </c>
      <c r="AY299" s="19" t="s">
        <v>160</v>
      </c>
      <c r="BE299" s="188">
        <f>IF(N299="základní",J299,0)</f>
        <v>0</v>
      </c>
      <c r="BF299" s="188">
        <f>IF(N299="snížená",J299,0)</f>
        <v>0</v>
      </c>
      <c r="BG299" s="188">
        <f>IF(N299="zákl. přenesená",J299,0)</f>
        <v>0</v>
      </c>
      <c r="BH299" s="188">
        <f>IF(N299="sníž. přenesená",J299,0)</f>
        <v>0</v>
      </c>
      <c r="BI299" s="188">
        <f>IF(N299="nulová",J299,0)</f>
        <v>0</v>
      </c>
      <c r="BJ299" s="19" t="s">
        <v>87</v>
      </c>
      <c r="BK299" s="188">
        <f>ROUND(I299*H299,2)</f>
        <v>0</v>
      </c>
      <c r="BL299" s="19" t="s">
        <v>308</v>
      </c>
      <c r="BM299" s="187" t="s">
        <v>2558</v>
      </c>
    </row>
    <row r="300" spans="1:47" s="2" customFormat="1" ht="11.25">
      <c r="A300" s="37"/>
      <c r="B300" s="38"/>
      <c r="C300" s="39"/>
      <c r="D300" s="189" t="s">
        <v>170</v>
      </c>
      <c r="E300" s="39"/>
      <c r="F300" s="190" t="s">
        <v>2559</v>
      </c>
      <c r="G300" s="39"/>
      <c r="H300" s="39"/>
      <c r="I300" s="191"/>
      <c r="J300" s="39"/>
      <c r="K300" s="39"/>
      <c r="L300" s="42"/>
      <c r="M300" s="192"/>
      <c r="N300" s="193"/>
      <c r="O300" s="67"/>
      <c r="P300" s="67"/>
      <c r="Q300" s="67"/>
      <c r="R300" s="67"/>
      <c r="S300" s="67"/>
      <c r="T300" s="68"/>
      <c r="U300" s="37"/>
      <c r="V300" s="37"/>
      <c r="W300" s="37"/>
      <c r="X300" s="37"/>
      <c r="Y300" s="37"/>
      <c r="Z300" s="37"/>
      <c r="AA300" s="37"/>
      <c r="AB300" s="37"/>
      <c r="AC300" s="37"/>
      <c r="AD300" s="37"/>
      <c r="AE300" s="37"/>
      <c r="AT300" s="19" t="s">
        <v>170</v>
      </c>
      <c r="AU300" s="19" t="s">
        <v>89</v>
      </c>
    </row>
    <row r="301" spans="2:51" s="14" customFormat="1" ht="11.25">
      <c r="B301" s="205"/>
      <c r="C301" s="206"/>
      <c r="D301" s="196" t="s">
        <v>172</v>
      </c>
      <c r="E301" s="207" t="s">
        <v>32</v>
      </c>
      <c r="F301" s="208" t="s">
        <v>2560</v>
      </c>
      <c r="G301" s="206"/>
      <c r="H301" s="209">
        <v>5</v>
      </c>
      <c r="I301" s="210"/>
      <c r="J301" s="206"/>
      <c r="K301" s="206"/>
      <c r="L301" s="211"/>
      <c r="M301" s="212"/>
      <c r="N301" s="213"/>
      <c r="O301" s="213"/>
      <c r="P301" s="213"/>
      <c r="Q301" s="213"/>
      <c r="R301" s="213"/>
      <c r="S301" s="213"/>
      <c r="T301" s="214"/>
      <c r="AT301" s="215" t="s">
        <v>172</v>
      </c>
      <c r="AU301" s="215" t="s">
        <v>89</v>
      </c>
      <c r="AV301" s="14" t="s">
        <v>89</v>
      </c>
      <c r="AW301" s="14" t="s">
        <v>40</v>
      </c>
      <c r="AX301" s="14" t="s">
        <v>87</v>
      </c>
      <c r="AY301" s="215" t="s">
        <v>160</v>
      </c>
    </row>
    <row r="302" spans="1:65" s="2" customFormat="1" ht="16.5" customHeight="1">
      <c r="A302" s="37"/>
      <c r="B302" s="38"/>
      <c r="C302" s="227" t="s">
        <v>1024</v>
      </c>
      <c r="D302" s="227" t="s">
        <v>178</v>
      </c>
      <c r="E302" s="228" t="s">
        <v>2561</v>
      </c>
      <c r="F302" s="229" t="s">
        <v>2562</v>
      </c>
      <c r="G302" s="230" t="s">
        <v>477</v>
      </c>
      <c r="H302" s="231">
        <v>5</v>
      </c>
      <c r="I302" s="232"/>
      <c r="J302" s="233">
        <f>ROUND(I302*H302,2)</f>
        <v>0</v>
      </c>
      <c r="K302" s="229" t="s">
        <v>167</v>
      </c>
      <c r="L302" s="234"/>
      <c r="M302" s="235" t="s">
        <v>32</v>
      </c>
      <c r="N302" s="236" t="s">
        <v>50</v>
      </c>
      <c r="O302" s="67"/>
      <c r="P302" s="185">
        <f>O302*H302</f>
        <v>0</v>
      </c>
      <c r="Q302" s="185">
        <v>0.00262</v>
      </c>
      <c r="R302" s="185">
        <f>Q302*H302</f>
        <v>0.0131</v>
      </c>
      <c r="S302" s="185">
        <v>0</v>
      </c>
      <c r="T302" s="186">
        <f>S302*H302</f>
        <v>0</v>
      </c>
      <c r="U302" s="37"/>
      <c r="V302" s="37"/>
      <c r="W302" s="37"/>
      <c r="X302" s="37"/>
      <c r="Y302" s="37"/>
      <c r="Z302" s="37"/>
      <c r="AA302" s="37"/>
      <c r="AB302" s="37"/>
      <c r="AC302" s="37"/>
      <c r="AD302" s="37"/>
      <c r="AE302" s="37"/>
      <c r="AR302" s="187" t="s">
        <v>467</v>
      </c>
      <c r="AT302" s="187" t="s">
        <v>178</v>
      </c>
      <c r="AU302" s="187" t="s">
        <v>89</v>
      </c>
      <c r="AY302" s="19" t="s">
        <v>160</v>
      </c>
      <c r="BE302" s="188">
        <f>IF(N302="základní",J302,0)</f>
        <v>0</v>
      </c>
      <c r="BF302" s="188">
        <f>IF(N302="snížená",J302,0)</f>
        <v>0</v>
      </c>
      <c r="BG302" s="188">
        <f>IF(N302="zákl. přenesená",J302,0)</f>
        <v>0</v>
      </c>
      <c r="BH302" s="188">
        <f>IF(N302="sníž. přenesená",J302,0)</f>
        <v>0</v>
      </c>
      <c r="BI302" s="188">
        <f>IF(N302="nulová",J302,0)</f>
        <v>0</v>
      </c>
      <c r="BJ302" s="19" t="s">
        <v>87</v>
      </c>
      <c r="BK302" s="188">
        <f>ROUND(I302*H302,2)</f>
        <v>0</v>
      </c>
      <c r="BL302" s="19" t="s">
        <v>308</v>
      </c>
      <c r="BM302" s="187" t="s">
        <v>2563</v>
      </c>
    </row>
    <row r="303" spans="1:65" s="2" customFormat="1" ht="16.5" customHeight="1">
      <c r="A303" s="37"/>
      <c r="B303" s="38"/>
      <c r="C303" s="176" t="s">
        <v>1030</v>
      </c>
      <c r="D303" s="176" t="s">
        <v>163</v>
      </c>
      <c r="E303" s="177" t="s">
        <v>2564</v>
      </c>
      <c r="F303" s="178" t="s">
        <v>2565</v>
      </c>
      <c r="G303" s="179" t="s">
        <v>477</v>
      </c>
      <c r="H303" s="180">
        <v>25</v>
      </c>
      <c r="I303" s="181"/>
      <c r="J303" s="182">
        <f>ROUND(I303*H303,2)</f>
        <v>0</v>
      </c>
      <c r="K303" s="178" t="s">
        <v>167</v>
      </c>
      <c r="L303" s="42"/>
      <c r="M303" s="183" t="s">
        <v>32</v>
      </c>
      <c r="N303" s="184" t="s">
        <v>50</v>
      </c>
      <c r="O303" s="67"/>
      <c r="P303" s="185">
        <f>O303*H303</f>
        <v>0</v>
      </c>
      <c r="Q303" s="185">
        <v>0.00024</v>
      </c>
      <c r="R303" s="185">
        <f>Q303*H303</f>
        <v>0.006</v>
      </c>
      <c r="S303" s="185">
        <v>0</v>
      </c>
      <c r="T303" s="186">
        <f>S303*H303</f>
        <v>0</v>
      </c>
      <c r="U303" s="37"/>
      <c r="V303" s="37"/>
      <c r="W303" s="37"/>
      <c r="X303" s="37"/>
      <c r="Y303" s="37"/>
      <c r="Z303" s="37"/>
      <c r="AA303" s="37"/>
      <c r="AB303" s="37"/>
      <c r="AC303" s="37"/>
      <c r="AD303" s="37"/>
      <c r="AE303" s="37"/>
      <c r="AR303" s="187" t="s">
        <v>308</v>
      </c>
      <c r="AT303" s="187" t="s">
        <v>163</v>
      </c>
      <c r="AU303" s="187" t="s">
        <v>89</v>
      </c>
      <c r="AY303" s="19" t="s">
        <v>160</v>
      </c>
      <c r="BE303" s="188">
        <f>IF(N303="základní",J303,0)</f>
        <v>0</v>
      </c>
      <c r="BF303" s="188">
        <f>IF(N303="snížená",J303,0)</f>
        <v>0</v>
      </c>
      <c r="BG303" s="188">
        <f>IF(N303="zákl. přenesená",J303,0)</f>
        <v>0</v>
      </c>
      <c r="BH303" s="188">
        <f>IF(N303="sníž. přenesená",J303,0)</f>
        <v>0</v>
      </c>
      <c r="BI303" s="188">
        <f>IF(N303="nulová",J303,0)</f>
        <v>0</v>
      </c>
      <c r="BJ303" s="19" t="s">
        <v>87</v>
      </c>
      <c r="BK303" s="188">
        <f>ROUND(I303*H303,2)</f>
        <v>0</v>
      </c>
      <c r="BL303" s="19" t="s">
        <v>308</v>
      </c>
      <c r="BM303" s="187" t="s">
        <v>2566</v>
      </c>
    </row>
    <row r="304" spans="1:47" s="2" customFormat="1" ht="11.25">
      <c r="A304" s="37"/>
      <c r="B304" s="38"/>
      <c r="C304" s="39"/>
      <c r="D304" s="189" t="s">
        <v>170</v>
      </c>
      <c r="E304" s="39"/>
      <c r="F304" s="190" t="s">
        <v>2567</v>
      </c>
      <c r="G304" s="39"/>
      <c r="H304" s="39"/>
      <c r="I304" s="191"/>
      <c r="J304" s="39"/>
      <c r="K304" s="39"/>
      <c r="L304" s="42"/>
      <c r="M304" s="192"/>
      <c r="N304" s="193"/>
      <c r="O304" s="67"/>
      <c r="P304" s="67"/>
      <c r="Q304" s="67"/>
      <c r="R304" s="67"/>
      <c r="S304" s="67"/>
      <c r="T304" s="68"/>
      <c r="U304" s="37"/>
      <c r="V304" s="37"/>
      <c r="W304" s="37"/>
      <c r="X304" s="37"/>
      <c r="Y304" s="37"/>
      <c r="Z304" s="37"/>
      <c r="AA304" s="37"/>
      <c r="AB304" s="37"/>
      <c r="AC304" s="37"/>
      <c r="AD304" s="37"/>
      <c r="AE304" s="37"/>
      <c r="AT304" s="19" t="s">
        <v>170</v>
      </c>
      <c r="AU304" s="19" t="s">
        <v>89</v>
      </c>
    </row>
    <row r="305" spans="2:51" s="14" customFormat="1" ht="11.25">
      <c r="B305" s="205"/>
      <c r="C305" s="206"/>
      <c r="D305" s="196" t="s">
        <v>172</v>
      </c>
      <c r="E305" s="207" t="s">
        <v>32</v>
      </c>
      <c r="F305" s="208" t="s">
        <v>2568</v>
      </c>
      <c r="G305" s="206"/>
      <c r="H305" s="209">
        <v>25</v>
      </c>
      <c r="I305" s="210"/>
      <c r="J305" s="206"/>
      <c r="K305" s="206"/>
      <c r="L305" s="211"/>
      <c r="M305" s="212"/>
      <c r="N305" s="213"/>
      <c r="O305" s="213"/>
      <c r="P305" s="213"/>
      <c r="Q305" s="213"/>
      <c r="R305" s="213"/>
      <c r="S305" s="213"/>
      <c r="T305" s="214"/>
      <c r="AT305" s="215" t="s">
        <v>172</v>
      </c>
      <c r="AU305" s="215" t="s">
        <v>89</v>
      </c>
      <c r="AV305" s="14" t="s">
        <v>89</v>
      </c>
      <c r="AW305" s="14" t="s">
        <v>40</v>
      </c>
      <c r="AX305" s="14" t="s">
        <v>87</v>
      </c>
      <c r="AY305" s="215" t="s">
        <v>160</v>
      </c>
    </row>
    <row r="306" spans="1:65" s="2" customFormat="1" ht="16.5" customHeight="1">
      <c r="A306" s="37"/>
      <c r="B306" s="38"/>
      <c r="C306" s="176" t="s">
        <v>1035</v>
      </c>
      <c r="D306" s="176" t="s">
        <v>163</v>
      </c>
      <c r="E306" s="177" t="s">
        <v>2569</v>
      </c>
      <c r="F306" s="178" t="s">
        <v>2570</v>
      </c>
      <c r="G306" s="179" t="s">
        <v>477</v>
      </c>
      <c r="H306" s="180">
        <v>7</v>
      </c>
      <c r="I306" s="181"/>
      <c r="J306" s="182">
        <f>ROUND(I306*H306,2)</f>
        <v>0</v>
      </c>
      <c r="K306" s="178" t="s">
        <v>167</v>
      </c>
      <c r="L306" s="42"/>
      <c r="M306" s="183" t="s">
        <v>32</v>
      </c>
      <c r="N306" s="184" t="s">
        <v>50</v>
      </c>
      <c r="O306" s="67"/>
      <c r="P306" s="185">
        <f>O306*H306</f>
        <v>0</v>
      </c>
      <c r="Q306" s="185">
        <v>0.00055</v>
      </c>
      <c r="R306" s="185">
        <f>Q306*H306</f>
        <v>0.00385</v>
      </c>
      <c r="S306" s="185">
        <v>0</v>
      </c>
      <c r="T306" s="186">
        <f>S306*H306</f>
        <v>0</v>
      </c>
      <c r="U306" s="37"/>
      <c r="V306" s="37"/>
      <c r="W306" s="37"/>
      <c r="X306" s="37"/>
      <c r="Y306" s="37"/>
      <c r="Z306" s="37"/>
      <c r="AA306" s="37"/>
      <c r="AB306" s="37"/>
      <c r="AC306" s="37"/>
      <c r="AD306" s="37"/>
      <c r="AE306" s="37"/>
      <c r="AR306" s="187" t="s">
        <v>308</v>
      </c>
      <c r="AT306" s="187" t="s">
        <v>163</v>
      </c>
      <c r="AU306" s="187" t="s">
        <v>89</v>
      </c>
      <c r="AY306" s="19" t="s">
        <v>160</v>
      </c>
      <c r="BE306" s="188">
        <f>IF(N306="základní",J306,0)</f>
        <v>0</v>
      </c>
      <c r="BF306" s="188">
        <f>IF(N306="snížená",J306,0)</f>
        <v>0</v>
      </c>
      <c r="BG306" s="188">
        <f>IF(N306="zákl. přenesená",J306,0)</f>
        <v>0</v>
      </c>
      <c r="BH306" s="188">
        <f>IF(N306="sníž. přenesená",J306,0)</f>
        <v>0</v>
      </c>
      <c r="BI306" s="188">
        <f>IF(N306="nulová",J306,0)</f>
        <v>0</v>
      </c>
      <c r="BJ306" s="19" t="s">
        <v>87</v>
      </c>
      <c r="BK306" s="188">
        <f>ROUND(I306*H306,2)</f>
        <v>0</v>
      </c>
      <c r="BL306" s="19" t="s">
        <v>308</v>
      </c>
      <c r="BM306" s="187" t="s">
        <v>2571</v>
      </c>
    </row>
    <row r="307" spans="1:47" s="2" customFormat="1" ht="11.25">
      <c r="A307" s="37"/>
      <c r="B307" s="38"/>
      <c r="C307" s="39"/>
      <c r="D307" s="189" t="s">
        <v>170</v>
      </c>
      <c r="E307" s="39"/>
      <c r="F307" s="190" t="s">
        <v>2572</v>
      </c>
      <c r="G307" s="39"/>
      <c r="H307" s="39"/>
      <c r="I307" s="191"/>
      <c r="J307" s="39"/>
      <c r="K307" s="39"/>
      <c r="L307" s="42"/>
      <c r="M307" s="192"/>
      <c r="N307" s="193"/>
      <c r="O307" s="67"/>
      <c r="P307" s="67"/>
      <c r="Q307" s="67"/>
      <c r="R307" s="67"/>
      <c r="S307" s="67"/>
      <c r="T307" s="68"/>
      <c r="U307" s="37"/>
      <c r="V307" s="37"/>
      <c r="W307" s="37"/>
      <c r="X307" s="37"/>
      <c r="Y307" s="37"/>
      <c r="Z307" s="37"/>
      <c r="AA307" s="37"/>
      <c r="AB307" s="37"/>
      <c r="AC307" s="37"/>
      <c r="AD307" s="37"/>
      <c r="AE307" s="37"/>
      <c r="AT307" s="19" t="s">
        <v>170</v>
      </c>
      <c r="AU307" s="19" t="s">
        <v>89</v>
      </c>
    </row>
    <row r="308" spans="2:51" s="13" customFormat="1" ht="11.25">
      <c r="B308" s="194"/>
      <c r="C308" s="195"/>
      <c r="D308" s="196" t="s">
        <v>172</v>
      </c>
      <c r="E308" s="197" t="s">
        <v>32</v>
      </c>
      <c r="F308" s="198" t="s">
        <v>2573</v>
      </c>
      <c r="G308" s="195"/>
      <c r="H308" s="197" t="s">
        <v>32</v>
      </c>
      <c r="I308" s="199"/>
      <c r="J308" s="195"/>
      <c r="K308" s="195"/>
      <c r="L308" s="200"/>
      <c r="M308" s="201"/>
      <c r="N308" s="202"/>
      <c r="O308" s="202"/>
      <c r="P308" s="202"/>
      <c r="Q308" s="202"/>
      <c r="R308" s="202"/>
      <c r="S308" s="202"/>
      <c r="T308" s="203"/>
      <c r="AT308" s="204" t="s">
        <v>172</v>
      </c>
      <c r="AU308" s="204" t="s">
        <v>89</v>
      </c>
      <c r="AV308" s="13" t="s">
        <v>87</v>
      </c>
      <c r="AW308" s="13" t="s">
        <v>40</v>
      </c>
      <c r="AX308" s="13" t="s">
        <v>79</v>
      </c>
      <c r="AY308" s="204" t="s">
        <v>160</v>
      </c>
    </row>
    <row r="309" spans="2:51" s="14" customFormat="1" ht="11.25">
      <c r="B309" s="205"/>
      <c r="C309" s="206"/>
      <c r="D309" s="196" t="s">
        <v>172</v>
      </c>
      <c r="E309" s="207" t="s">
        <v>32</v>
      </c>
      <c r="F309" s="208" t="s">
        <v>216</v>
      </c>
      <c r="G309" s="206"/>
      <c r="H309" s="209">
        <v>5</v>
      </c>
      <c r="I309" s="210"/>
      <c r="J309" s="206"/>
      <c r="K309" s="206"/>
      <c r="L309" s="211"/>
      <c r="M309" s="212"/>
      <c r="N309" s="213"/>
      <c r="O309" s="213"/>
      <c r="P309" s="213"/>
      <c r="Q309" s="213"/>
      <c r="R309" s="213"/>
      <c r="S309" s="213"/>
      <c r="T309" s="214"/>
      <c r="AT309" s="215" t="s">
        <v>172</v>
      </c>
      <c r="AU309" s="215" t="s">
        <v>89</v>
      </c>
      <c r="AV309" s="14" t="s">
        <v>89</v>
      </c>
      <c r="AW309" s="14" t="s">
        <v>40</v>
      </c>
      <c r="AX309" s="14" t="s">
        <v>79</v>
      </c>
      <c r="AY309" s="215" t="s">
        <v>160</v>
      </c>
    </row>
    <row r="310" spans="2:51" s="13" customFormat="1" ht="11.25">
      <c r="B310" s="194"/>
      <c r="C310" s="195"/>
      <c r="D310" s="196" t="s">
        <v>172</v>
      </c>
      <c r="E310" s="197" t="s">
        <v>32</v>
      </c>
      <c r="F310" s="198" t="s">
        <v>2574</v>
      </c>
      <c r="G310" s="195"/>
      <c r="H310" s="197" t="s">
        <v>32</v>
      </c>
      <c r="I310" s="199"/>
      <c r="J310" s="195"/>
      <c r="K310" s="195"/>
      <c r="L310" s="200"/>
      <c r="M310" s="201"/>
      <c r="N310" s="202"/>
      <c r="O310" s="202"/>
      <c r="P310" s="202"/>
      <c r="Q310" s="202"/>
      <c r="R310" s="202"/>
      <c r="S310" s="202"/>
      <c r="T310" s="203"/>
      <c r="AT310" s="204" t="s">
        <v>172</v>
      </c>
      <c r="AU310" s="204" t="s">
        <v>89</v>
      </c>
      <c r="AV310" s="13" t="s">
        <v>87</v>
      </c>
      <c r="AW310" s="13" t="s">
        <v>40</v>
      </c>
      <c r="AX310" s="13" t="s">
        <v>79</v>
      </c>
      <c r="AY310" s="204" t="s">
        <v>160</v>
      </c>
    </row>
    <row r="311" spans="2:51" s="14" customFormat="1" ht="11.25">
      <c r="B311" s="205"/>
      <c r="C311" s="206"/>
      <c r="D311" s="196" t="s">
        <v>172</v>
      </c>
      <c r="E311" s="207" t="s">
        <v>32</v>
      </c>
      <c r="F311" s="208" t="s">
        <v>89</v>
      </c>
      <c r="G311" s="206"/>
      <c r="H311" s="209">
        <v>2</v>
      </c>
      <c r="I311" s="210"/>
      <c r="J311" s="206"/>
      <c r="K311" s="206"/>
      <c r="L311" s="211"/>
      <c r="M311" s="212"/>
      <c r="N311" s="213"/>
      <c r="O311" s="213"/>
      <c r="P311" s="213"/>
      <c r="Q311" s="213"/>
      <c r="R311" s="213"/>
      <c r="S311" s="213"/>
      <c r="T311" s="214"/>
      <c r="AT311" s="215" t="s">
        <v>172</v>
      </c>
      <c r="AU311" s="215" t="s">
        <v>89</v>
      </c>
      <c r="AV311" s="14" t="s">
        <v>89</v>
      </c>
      <c r="AW311" s="14" t="s">
        <v>40</v>
      </c>
      <c r="AX311" s="14" t="s">
        <v>79</v>
      </c>
      <c r="AY311" s="215" t="s">
        <v>160</v>
      </c>
    </row>
    <row r="312" spans="2:51" s="15" customFormat="1" ht="11.25">
      <c r="B312" s="216"/>
      <c r="C312" s="217"/>
      <c r="D312" s="196" t="s">
        <v>172</v>
      </c>
      <c r="E312" s="218" t="s">
        <v>32</v>
      </c>
      <c r="F312" s="219" t="s">
        <v>177</v>
      </c>
      <c r="G312" s="217"/>
      <c r="H312" s="220">
        <v>7</v>
      </c>
      <c r="I312" s="221"/>
      <c r="J312" s="217"/>
      <c r="K312" s="217"/>
      <c r="L312" s="222"/>
      <c r="M312" s="223"/>
      <c r="N312" s="224"/>
      <c r="O312" s="224"/>
      <c r="P312" s="224"/>
      <c r="Q312" s="224"/>
      <c r="R312" s="224"/>
      <c r="S312" s="224"/>
      <c r="T312" s="225"/>
      <c r="AT312" s="226" t="s">
        <v>172</v>
      </c>
      <c r="AU312" s="226" t="s">
        <v>89</v>
      </c>
      <c r="AV312" s="15" t="s">
        <v>168</v>
      </c>
      <c r="AW312" s="15" t="s">
        <v>40</v>
      </c>
      <c r="AX312" s="15" t="s">
        <v>87</v>
      </c>
      <c r="AY312" s="226" t="s">
        <v>160</v>
      </c>
    </row>
    <row r="313" spans="1:65" s="2" customFormat="1" ht="24.2" customHeight="1">
      <c r="A313" s="37"/>
      <c r="B313" s="38"/>
      <c r="C313" s="176" t="s">
        <v>1039</v>
      </c>
      <c r="D313" s="176" t="s">
        <v>163</v>
      </c>
      <c r="E313" s="177" t="s">
        <v>2575</v>
      </c>
      <c r="F313" s="178" t="s">
        <v>2576</v>
      </c>
      <c r="G313" s="179" t="s">
        <v>477</v>
      </c>
      <c r="H313" s="180">
        <v>2</v>
      </c>
      <c r="I313" s="181"/>
      <c r="J313" s="182">
        <f>ROUND(I313*H313,2)</f>
        <v>0</v>
      </c>
      <c r="K313" s="178" t="s">
        <v>167</v>
      </c>
      <c r="L313" s="42"/>
      <c r="M313" s="183" t="s">
        <v>32</v>
      </c>
      <c r="N313" s="184" t="s">
        <v>50</v>
      </c>
      <c r="O313" s="67"/>
      <c r="P313" s="185">
        <f>O313*H313</f>
        <v>0</v>
      </c>
      <c r="Q313" s="185">
        <v>0.00048</v>
      </c>
      <c r="R313" s="185">
        <f>Q313*H313</f>
        <v>0.00096</v>
      </c>
      <c r="S313" s="185">
        <v>0</v>
      </c>
      <c r="T313" s="186">
        <f>S313*H313</f>
        <v>0</v>
      </c>
      <c r="U313" s="37"/>
      <c r="V313" s="37"/>
      <c r="W313" s="37"/>
      <c r="X313" s="37"/>
      <c r="Y313" s="37"/>
      <c r="Z313" s="37"/>
      <c r="AA313" s="37"/>
      <c r="AB313" s="37"/>
      <c r="AC313" s="37"/>
      <c r="AD313" s="37"/>
      <c r="AE313" s="37"/>
      <c r="AR313" s="187" t="s">
        <v>308</v>
      </c>
      <c r="AT313" s="187" t="s">
        <v>163</v>
      </c>
      <c r="AU313" s="187" t="s">
        <v>89</v>
      </c>
      <c r="AY313" s="19" t="s">
        <v>160</v>
      </c>
      <c r="BE313" s="188">
        <f>IF(N313="základní",J313,0)</f>
        <v>0</v>
      </c>
      <c r="BF313" s="188">
        <f>IF(N313="snížená",J313,0)</f>
        <v>0</v>
      </c>
      <c r="BG313" s="188">
        <f>IF(N313="zákl. přenesená",J313,0)</f>
        <v>0</v>
      </c>
      <c r="BH313" s="188">
        <f>IF(N313="sníž. přenesená",J313,0)</f>
        <v>0</v>
      </c>
      <c r="BI313" s="188">
        <f>IF(N313="nulová",J313,0)</f>
        <v>0</v>
      </c>
      <c r="BJ313" s="19" t="s">
        <v>87</v>
      </c>
      <c r="BK313" s="188">
        <f>ROUND(I313*H313,2)</f>
        <v>0</v>
      </c>
      <c r="BL313" s="19" t="s">
        <v>308</v>
      </c>
      <c r="BM313" s="187" t="s">
        <v>2577</v>
      </c>
    </row>
    <row r="314" spans="1:47" s="2" customFormat="1" ht="11.25">
      <c r="A314" s="37"/>
      <c r="B314" s="38"/>
      <c r="C314" s="39"/>
      <c r="D314" s="189" t="s">
        <v>170</v>
      </c>
      <c r="E314" s="39"/>
      <c r="F314" s="190" t="s">
        <v>2578</v>
      </c>
      <c r="G314" s="39"/>
      <c r="H314" s="39"/>
      <c r="I314" s="191"/>
      <c r="J314" s="39"/>
      <c r="K314" s="39"/>
      <c r="L314" s="42"/>
      <c r="M314" s="192"/>
      <c r="N314" s="193"/>
      <c r="O314" s="67"/>
      <c r="P314" s="67"/>
      <c r="Q314" s="67"/>
      <c r="R314" s="67"/>
      <c r="S314" s="67"/>
      <c r="T314" s="68"/>
      <c r="U314" s="37"/>
      <c r="V314" s="37"/>
      <c r="W314" s="37"/>
      <c r="X314" s="37"/>
      <c r="Y314" s="37"/>
      <c r="Z314" s="37"/>
      <c r="AA314" s="37"/>
      <c r="AB314" s="37"/>
      <c r="AC314" s="37"/>
      <c r="AD314" s="37"/>
      <c r="AE314" s="37"/>
      <c r="AT314" s="19" t="s">
        <v>170</v>
      </c>
      <c r="AU314" s="19" t="s">
        <v>89</v>
      </c>
    </row>
    <row r="315" spans="1:65" s="2" customFormat="1" ht="24.2" customHeight="1">
      <c r="A315" s="37"/>
      <c r="B315" s="38"/>
      <c r="C315" s="176" t="s">
        <v>1045</v>
      </c>
      <c r="D315" s="176" t="s">
        <v>163</v>
      </c>
      <c r="E315" s="177" t="s">
        <v>1817</v>
      </c>
      <c r="F315" s="178" t="s">
        <v>1818</v>
      </c>
      <c r="G315" s="179" t="s">
        <v>166</v>
      </c>
      <c r="H315" s="180">
        <v>1.146</v>
      </c>
      <c r="I315" s="181"/>
      <c r="J315" s="182">
        <f>ROUND(I315*H315,2)</f>
        <v>0</v>
      </c>
      <c r="K315" s="178" t="s">
        <v>167</v>
      </c>
      <c r="L315" s="42"/>
      <c r="M315" s="183" t="s">
        <v>32</v>
      </c>
      <c r="N315" s="184" t="s">
        <v>50</v>
      </c>
      <c r="O315" s="67"/>
      <c r="P315" s="185">
        <f>O315*H315</f>
        <v>0</v>
      </c>
      <c r="Q315" s="185">
        <v>0</v>
      </c>
      <c r="R315" s="185">
        <f>Q315*H315</f>
        <v>0</v>
      </c>
      <c r="S315" s="185">
        <v>0</v>
      </c>
      <c r="T315" s="186">
        <f>S315*H315</f>
        <v>0</v>
      </c>
      <c r="U315" s="37"/>
      <c r="V315" s="37"/>
      <c r="W315" s="37"/>
      <c r="X315" s="37"/>
      <c r="Y315" s="37"/>
      <c r="Z315" s="37"/>
      <c r="AA315" s="37"/>
      <c r="AB315" s="37"/>
      <c r="AC315" s="37"/>
      <c r="AD315" s="37"/>
      <c r="AE315" s="37"/>
      <c r="AR315" s="187" t="s">
        <v>308</v>
      </c>
      <c r="AT315" s="187" t="s">
        <v>163</v>
      </c>
      <c r="AU315" s="187" t="s">
        <v>89</v>
      </c>
      <c r="AY315" s="19" t="s">
        <v>160</v>
      </c>
      <c r="BE315" s="188">
        <f>IF(N315="základní",J315,0)</f>
        <v>0</v>
      </c>
      <c r="BF315" s="188">
        <f>IF(N315="snížená",J315,0)</f>
        <v>0</v>
      </c>
      <c r="BG315" s="188">
        <f>IF(N315="zákl. přenesená",J315,0)</f>
        <v>0</v>
      </c>
      <c r="BH315" s="188">
        <f>IF(N315="sníž. přenesená",J315,0)</f>
        <v>0</v>
      </c>
      <c r="BI315" s="188">
        <f>IF(N315="nulová",J315,0)</f>
        <v>0</v>
      </c>
      <c r="BJ315" s="19" t="s">
        <v>87</v>
      </c>
      <c r="BK315" s="188">
        <f>ROUND(I315*H315,2)</f>
        <v>0</v>
      </c>
      <c r="BL315" s="19" t="s">
        <v>308</v>
      </c>
      <c r="BM315" s="187" t="s">
        <v>2579</v>
      </c>
    </row>
    <row r="316" spans="1:47" s="2" customFormat="1" ht="11.25">
      <c r="A316" s="37"/>
      <c r="B316" s="38"/>
      <c r="C316" s="39"/>
      <c r="D316" s="189" t="s">
        <v>170</v>
      </c>
      <c r="E316" s="39"/>
      <c r="F316" s="190" t="s">
        <v>1820</v>
      </c>
      <c r="G316" s="39"/>
      <c r="H316" s="39"/>
      <c r="I316" s="191"/>
      <c r="J316" s="39"/>
      <c r="K316" s="39"/>
      <c r="L316" s="42"/>
      <c r="M316" s="192"/>
      <c r="N316" s="193"/>
      <c r="O316" s="67"/>
      <c r="P316" s="67"/>
      <c r="Q316" s="67"/>
      <c r="R316" s="67"/>
      <c r="S316" s="67"/>
      <c r="T316" s="68"/>
      <c r="U316" s="37"/>
      <c r="V316" s="37"/>
      <c r="W316" s="37"/>
      <c r="X316" s="37"/>
      <c r="Y316" s="37"/>
      <c r="Z316" s="37"/>
      <c r="AA316" s="37"/>
      <c r="AB316" s="37"/>
      <c r="AC316" s="37"/>
      <c r="AD316" s="37"/>
      <c r="AE316" s="37"/>
      <c r="AT316" s="19" t="s">
        <v>170</v>
      </c>
      <c r="AU316" s="19" t="s">
        <v>89</v>
      </c>
    </row>
    <row r="317" spans="1:65" s="2" customFormat="1" ht="24.2" customHeight="1">
      <c r="A317" s="37"/>
      <c r="B317" s="38"/>
      <c r="C317" s="176" t="s">
        <v>1049</v>
      </c>
      <c r="D317" s="176" t="s">
        <v>163</v>
      </c>
      <c r="E317" s="177" t="s">
        <v>1821</v>
      </c>
      <c r="F317" s="178" t="s">
        <v>1822</v>
      </c>
      <c r="G317" s="179" t="s">
        <v>166</v>
      </c>
      <c r="H317" s="180">
        <v>1.146</v>
      </c>
      <c r="I317" s="181"/>
      <c r="J317" s="182">
        <f>ROUND(I317*H317,2)</f>
        <v>0</v>
      </c>
      <c r="K317" s="178" t="s">
        <v>167</v>
      </c>
      <c r="L317" s="42"/>
      <c r="M317" s="183" t="s">
        <v>32</v>
      </c>
      <c r="N317" s="184" t="s">
        <v>50</v>
      </c>
      <c r="O317" s="67"/>
      <c r="P317" s="185">
        <f>O317*H317</f>
        <v>0</v>
      </c>
      <c r="Q317" s="185">
        <v>0</v>
      </c>
      <c r="R317" s="185">
        <f>Q317*H317</f>
        <v>0</v>
      </c>
      <c r="S317" s="185">
        <v>0</v>
      </c>
      <c r="T317" s="186">
        <f>S317*H317</f>
        <v>0</v>
      </c>
      <c r="U317" s="37"/>
      <c r="V317" s="37"/>
      <c r="W317" s="37"/>
      <c r="X317" s="37"/>
      <c r="Y317" s="37"/>
      <c r="Z317" s="37"/>
      <c r="AA317" s="37"/>
      <c r="AB317" s="37"/>
      <c r="AC317" s="37"/>
      <c r="AD317" s="37"/>
      <c r="AE317" s="37"/>
      <c r="AR317" s="187" t="s">
        <v>308</v>
      </c>
      <c r="AT317" s="187" t="s">
        <v>163</v>
      </c>
      <c r="AU317" s="187" t="s">
        <v>89</v>
      </c>
      <c r="AY317" s="19" t="s">
        <v>160</v>
      </c>
      <c r="BE317" s="188">
        <f>IF(N317="základní",J317,0)</f>
        <v>0</v>
      </c>
      <c r="BF317" s="188">
        <f>IF(N317="snížená",J317,0)</f>
        <v>0</v>
      </c>
      <c r="BG317" s="188">
        <f>IF(N317="zákl. přenesená",J317,0)</f>
        <v>0</v>
      </c>
      <c r="BH317" s="188">
        <f>IF(N317="sníž. přenesená",J317,0)</f>
        <v>0</v>
      </c>
      <c r="BI317" s="188">
        <f>IF(N317="nulová",J317,0)</f>
        <v>0</v>
      </c>
      <c r="BJ317" s="19" t="s">
        <v>87</v>
      </c>
      <c r="BK317" s="188">
        <f>ROUND(I317*H317,2)</f>
        <v>0</v>
      </c>
      <c r="BL317" s="19" t="s">
        <v>308</v>
      </c>
      <c r="BM317" s="187" t="s">
        <v>2580</v>
      </c>
    </row>
    <row r="318" spans="1:47" s="2" customFormat="1" ht="11.25">
      <c r="A318" s="37"/>
      <c r="B318" s="38"/>
      <c r="C318" s="39"/>
      <c r="D318" s="189" t="s">
        <v>170</v>
      </c>
      <c r="E318" s="39"/>
      <c r="F318" s="190" t="s">
        <v>1824</v>
      </c>
      <c r="G318" s="39"/>
      <c r="H318" s="39"/>
      <c r="I318" s="191"/>
      <c r="J318" s="39"/>
      <c r="K318" s="39"/>
      <c r="L318" s="42"/>
      <c r="M318" s="192"/>
      <c r="N318" s="193"/>
      <c r="O318" s="67"/>
      <c r="P318" s="67"/>
      <c r="Q318" s="67"/>
      <c r="R318" s="67"/>
      <c r="S318" s="67"/>
      <c r="T318" s="68"/>
      <c r="U318" s="37"/>
      <c r="V318" s="37"/>
      <c r="W318" s="37"/>
      <c r="X318" s="37"/>
      <c r="Y318" s="37"/>
      <c r="Z318" s="37"/>
      <c r="AA318" s="37"/>
      <c r="AB318" s="37"/>
      <c r="AC318" s="37"/>
      <c r="AD318" s="37"/>
      <c r="AE318" s="37"/>
      <c r="AT318" s="19" t="s">
        <v>170</v>
      </c>
      <c r="AU318" s="19" t="s">
        <v>89</v>
      </c>
    </row>
    <row r="319" spans="2:63" s="12" customFormat="1" ht="22.9" customHeight="1">
      <c r="B319" s="160"/>
      <c r="C319" s="161"/>
      <c r="D319" s="162" t="s">
        <v>78</v>
      </c>
      <c r="E319" s="174" t="s">
        <v>2581</v>
      </c>
      <c r="F319" s="174" t="s">
        <v>2582</v>
      </c>
      <c r="G319" s="161"/>
      <c r="H319" s="161"/>
      <c r="I319" s="164"/>
      <c r="J319" s="175">
        <f>BK319</f>
        <v>0</v>
      </c>
      <c r="K319" s="161"/>
      <c r="L319" s="166"/>
      <c r="M319" s="167"/>
      <c r="N319" s="168"/>
      <c r="O319" s="168"/>
      <c r="P319" s="169">
        <f>SUM(P320:P330)</f>
        <v>0</v>
      </c>
      <c r="Q319" s="168"/>
      <c r="R319" s="169">
        <f>SUM(R320:R330)</f>
        <v>0.1705</v>
      </c>
      <c r="S319" s="168"/>
      <c r="T319" s="170">
        <f>SUM(T320:T330)</f>
        <v>0</v>
      </c>
      <c r="AR319" s="171" t="s">
        <v>89</v>
      </c>
      <c r="AT319" s="172" t="s">
        <v>78</v>
      </c>
      <c r="AU319" s="172" t="s">
        <v>87</v>
      </c>
      <c r="AY319" s="171" t="s">
        <v>160</v>
      </c>
      <c r="BK319" s="173">
        <f>SUM(BK320:BK330)</f>
        <v>0</v>
      </c>
    </row>
    <row r="320" spans="1:65" s="2" customFormat="1" ht="24.2" customHeight="1">
      <c r="A320" s="37"/>
      <c r="B320" s="38"/>
      <c r="C320" s="176" t="s">
        <v>1053</v>
      </c>
      <c r="D320" s="176" t="s">
        <v>163</v>
      </c>
      <c r="E320" s="177" t="s">
        <v>2583</v>
      </c>
      <c r="F320" s="178" t="s">
        <v>2584</v>
      </c>
      <c r="G320" s="179" t="s">
        <v>1806</v>
      </c>
      <c r="H320" s="180">
        <v>6</v>
      </c>
      <c r="I320" s="181"/>
      <c r="J320" s="182">
        <f>ROUND(I320*H320,2)</f>
        <v>0</v>
      </c>
      <c r="K320" s="178" t="s">
        <v>167</v>
      </c>
      <c r="L320" s="42"/>
      <c r="M320" s="183" t="s">
        <v>32</v>
      </c>
      <c r="N320" s="184" t="s">
        <v>50</v>
      </c>
      <c r="O320" s="67"/>
      <c r="P320" s="185">
        <f>O320*H320</f>
        <v>0</v>
      </c>
      <c r="Q320" s="185">
        <v>0.01665</v>
      </c>
      <c r="R320" s="185">
        <f>Q320*H320</f>
        <v>0.09990000000000002</v>
      </c>
      <c r="S320" s="185">
        <v>0</v>
      </c>
      <c r="T320" s="186">
        <f>S320*H320</f>
        <v>0</v>
      </c>
      <c r="U320" s="37"/>
      <c r="V320" s="37"/>
      <c r="W320" s="37"/>
      <c r="X320" s="37"/>
      <c r="Y320" s="37"/>
      <c r="Z320" s="37"/>
      <c r="AA320" s="37"/>
      <c r="AB320" s="37"/>
      <c r="AC320" s="37"/>
      <c r="AD320" s="37"/>
      <c r="AE320" s="37"/>
      <c r="AR320" s="187" t="s">
        <v>308</v>
      </c>
      <c r="AT320" s="187" t="s">
        <v>163</v>
      </c>
      <c r="AU320" s="187" t="s">
        <v>89</v>
      </c>
      <c r="AY320" s="19" t="s">
        <v>160</v>
      </c>
      <c r="BE320" s="188">
        <f>IF(N320="základní",J320,0)</f>
        <v>0</v>
      </c>
      <c r="BF320" s="188">
        <f>IF(N320="snížená",J320,0)</f>
        <v>0</v>
      </c>
      <c r="BG320" s="188">
        <f>IF(N320="zákl. přenesená",J320,0)</f>
        <v>0</v>
      </c>
      <c r="BH320" s="188">
        <f>IF(N320="sníž. přenesená",J320,0)</f>
        <v>0</v>
      </c>
      <c r="BI320" s="188">
        <f>IF(N320="nulová",J320,0)</f>
        <v>0</v>
      </c>
      <c r="BJ320" s="19" t="s">
        <v>87</v>
      </c>
      <c r="BK320" s="188">
        <f>ROUND(I320*H320,2)</f>
        <v>0</v>
      </c>
      <c r="BL320" s="19" t="s">
        <v>308</v>
      </c>
      <c r="BM320" s="187" t="s">
        <v>2585</v>
      </c>
    </row>
    <row r="321" spans="1:47" s="2" customFormat="1" ht="11.25">
      <c r="A321" s="37"/>
      <c r="B321" s="38"/>
      <c r="C321" s="39"/>
      <c r="D321" s="189" t="s">
        <v>170</v>
      </c>
      <c r="E321" s="39"/>
      <c r="F321" s="190" t="s">
        <v>2586</v>
      </c>
      <c r="G321" s="39"/>
      <c r="H321" s="39"/>
      <c r="I321" s="191"/>
      <c r="J321" s="39"/>
      <c r="K321" s="39"/>
      <c r="L321" s="42"/>
      <c r="M321" s="192"/>
      <c r="N321" s="193"/>
      <c r="O321" s="67"/>
      <c r="P321" s="67"/>
      <c r="Q321" s="67"/>
      <c r="R321" s="67"/>
      <c r="S321" s="67"/>
      <c r="T321" s="68"/>
      <c r="U321" s="37"/>
      <c r="V321" s="37"/>
      <c r="W321" s="37"/>
      <c r="X321" s="37"/>
      <c r="Y321" s="37"/>
      <c r="Z321" s="37"/>
      <c r="AA321" s="37"/>
      <c r="AB321" s="37"/>
      <c r="AC321" s="37"/>
      <c r="AD321" s="37"/>
      <c r="AE321" s="37"/>
      <c r="AT321" s="19" t="s">
        <v>170</v>
      </c>
      <c r="AU321" s="19" t="s">
        <v>89</v>
      </c>
    </row>
    <row r="322" spans="2:51" s="13" customFormat="1" ht="11.25">
      <c r="B322" s="194"/>
      <c r="C322" s="195"/>
      <c r="D322" s="196" t="s">
        <v>172</v>
      </c>
      <c r="E322" s="197" t="s">
        <v>32</v>
      </c>
      <c r="F322" s="198" t="s">
        <v>2587</v>
      </c>
      <c r="G322" s="195"/>
      <c r="H322" s="197" t="s">
        <v>32</v>
      </c>
      <c r="I322" s="199"/>
      <c r="J322" s="195"/>
      <c r="K322" s="195"/>
      <c r="L322" s="200"/>
      <c r="M322" s="201"/>
      <c r="N322" s="202"/>
      <c r="O322" s="202"/>
      <c r="P322" s="202"/>
      <c r="Q322" s="202"/>
      <c r="R322" s="202"/>
      <c r="S322" s="202"/>
      <c r="T322" s="203"/>
      <c r="AT322" s="204" t="s">
        <v>172</v>
      </c>
      <c r="AU322" s="204" t="s">
        <v>89</v>
      </c>
      <c r="AV322" s="13" t="s">
        <v>87</v>
      </c>
      <c r="AW322" s="13" t="s">
        <v>40</v>
      </c>
      <c r="AX322" s="13" t="s">
        <v>79</v>
      </c>
      <c r="AY322" s="204" t="s">
        <v>160</v>
      </c>
    </row>
    <row r="323" spans="2:51" s="14" customFormat="1" ht="11.25">
      <c r="B323" s="205"/>
      <c r="C323" s="206"/>
      <c r="D323" s="196" t="s">
        <v>172</v>
      </c>
      <c r="E323" s="207" t="s">
        <v>32</v>
      </c>
      <c r="F323" s="208" t="s">
        <v>168</v>
      </c>
      <c r="G323" s="206"/>
      <c r="H323" s="209">
        <v>4</v>
      </c>
      <c r="I323" s="210"/>
      <c r="J323" s="206"/>
      <c r="K323" s="206"/>
      <c r="L323" s="211"/>
      <c r="M323" s="212"/>
      <c r="N323" s="213"/>
      <c r="O323" s="213"/>
      <c r="P323" s="213"/>
      <c r="Q323" s="213"/>
      <c r="R323" s="213"/>
      <c r="S323" s="213"/>
      <c r="T323" s="214"/>
      <c r="AT323" s="215" t="s">
        <v>172</v>
      </c>
      <c r="AU323" s="215" t="s">
        <v>89</v>
      </c>
      <c r="AV323" s="14" t="s">
        <v>89</v>
      </c>
      <c r="AW323" s="14" t="s">
        <v>40</v>
      </c>
      <c r="AX323" s="14" t="s">
        <v>79</v>
      </c>
      <c r="AY323" s="215" t="s">
        <v>160</v>
      </c>
    </row>
    <row r="324" spans="2:51" s="13" customFormat="1" ht="11.25">
      <c r="B324" s="194"/>
      <c r="C324" s="195"/>
      <c r="D324" s="196" t="s">
        <v>172</v>
      </c>
      <c r="E324" s="197" t="s">
        <v>32</v>
      </c>
      <c r="F324" s="198" t="s">
        <v>2543</v>
      </c>
      <c r="G324" s="195"/>
      <c r="H324" s="197" t="s">
        <v>32</v>
      </c>
      <c r="I324" s="199"/>
      <c r="J324" s="195"/>
      <c r="K324" s="195"/>
      <c r="L324" s="200"/>
      <c r="M324" s="201"/>
      <c r="N324" s="202"/>
      <c r="O324" s="202"/>
      <c r="P324" s="202"/>
      <c r="Q324" s="202"/>
      <c r="R324" s="202"/>
      <c r="S324" s="202"/>
      <c r="T324" s="203"/>
      <c r="AT324" s="204" t="s">
        <v>172</v>
      </c>
      <c r="AU324" s="204" t="s">
        <v>89</v>
      </c>
      <c r="AV324" s="13" t="s">
        <v>87</v>
      </c>
      <c r="AW324" s="13" t="s">
        <v>40</v>
      </c>
      <c r="AX324" s="13" t="s">
        <v>79</v>
      </c>
      <c r="AY324" s="204" t="s">
        <v>160</v>
      </c>
    </row>
    <row r="325" spans="2:51" s="14" customFormat="1" ht="11.25">
      <c r="B325" s="205"/>
      <c r="C325" s="206"/>
      <c r="D325" s="196" t="s">
        <v>172</v>
      </c>
      <c r="E325" s="207" t="s">
        <v>32</v>
      </c>
      <c r="F325" s="208" t="s">
        <v>89</v>
      </c>
      <c r="G325" s="206"/>
      <c r="H325" s="209">
        <v>2</v>
      </c>
      <c r="I325" s="210"/>
      <c r="J325" s="206"/>
      <c r="K325" s="206"/>
      <c r="L325" s="211"/>
      <c r="M325" s="212"/>
      <c r="N325" s="213"/>
      <c r="O325" s="213"/>
      <c r="P325" s="213"/>
      <c r="Q325" s="213"/>
      <c r="R325" s="213"/>
      <c r="S325" s="213"/>
      <c r="T325" s="214"/>
      <c r="AT325" s="215" t="s">
        <v>172</v>
      </c>
      <c r="AU325" s="215" t="s">
        <v>89</v>
      </c>
      <c r="AV325" s="14" t="s">
        <v>89</v>
      </c>
      <c r="AW325" s="14" t="s">
        <v>40</v>
      </c>
      <c r="AX325" s="14" t="s">
        <v>79</v>
      </c>
      <c r="AY325" s="215" t="s">
        <v>160</v>
      </c>
    </row>
    <row r="326" spans="2:51" s="15" customFormat="1" ht="11.25">
      <c r="B326" s="216"/>
      <c r="C326" s="217"/>
      <c r="D326" s="196" t="s">
        <v>172</v>
      </c>
      <c r="E326" s="218" t="s">
        <v>32</v>
      </c>
      <c r="F326" s="219" t="s">
        <v>177</v>
      </c>
      <c r="G326" s="217"/>
      <c r="H326" s="220">
        <v>6</v>
      </c>
      <c r="I326" s="221"/>
      <c r="J326" s="217"/>
      <c r="K326" s="217"/>
      <c r="L326" s="222"/>
      <c r="M326" s="223"/>
      <c r="N326" s="224"/>
      <c r="O326" s="224"/>
      <c r="P326" s="224"/>
      <c r="Q326" s="224"/>
      <c r="R326" s="224"/>
      <c r="S326" s="224"/>
      <c r="T326" s="225"/>
      <c r="AT326" s="226" t="s">
        <v>172</v>
      </c>
      <c r="AU326" s="226" t="s">
        <v>89</v>
      </c>
      <c r="AV326" s="15" t="s">
        <v>168</v>
      </c>
      <c r="AW326" s="15" t="s">
        <v>40</v>
      </c>
      <c r="AX326" s="15" t="s">
        <v>87</v>
      </c>
      <c r="AY326" s="226" t="s">
        <v>160</v>
      </c>
    </row>
    <row r="327" spans="1:65" s="2" customFormat="1" ht="24.2" customHeight="1">
      <c r="A327" s="37"/>
      <c r="B327" s="38"/>
      <c r="C327" s="176" t="s">
        <v>1056</v>
      </c>
      <c r="D327" s="176" t="s">
        <v>163</v>
      </c>
      <c r="E327" s="177" t="s">
        <v>2588</v>
      </c>
      <c r="F327" s="178" t="s">
        <v>2589</v>
      </c>
      <c r="G327" s="179" t="s">
        <v>1806</v>
      </c>
      <c r="H327" s="180">
        <v>4</v>
      </c>
      <c r="I327" s="181"/>
      <c r="J327" s="182">
        <f>ROUND(I327*H327,2)</f>
        <v>0</v>
      </c>
      <c r="K327" s="178" t="s">
        <v>167</v>
      </c>
      <c r="L327" s="42"/>
      <c r="M327" s="183" t="s">
        <v>32</v>
      </c>
      <c r="N327" s="184" t="s">
        <v>50</v>
      </c>
      <c r="O327" s="67"/>
      <c r="P327" s="185">
        <f>O327*H327</f>
        <v>0</v>
      </c>
      <c r="Q327" s="185">
        <v>0.01765</v>
      </c>
      <c r="R327" s="185">
        <f>Q327*H327</f>
        <v>0.0706</v>
      </c>
      <c r="S327" s="185">
        <v>0</v>
      </c>
      <c r="T327" s="186">
        <f>S327*H327</f>
        <v>0</v>
      </c>
      <c r="U327" s="37"/>
      <c r="V327" s="37"/>
      <c r="W327" s="37"/>
      <c r="X327" s="37"/>
      <c r="Y327" s="37"/>
      <c r="Z327" s="37"/>
      <c r="AA327" s="37"/>
      <c r="AB327" s="37"/>
      <c r="AC327" s="37"/>
      <c r="AD327" s="37"/>
      <c r="AE327" s="37"/>
      <c r="AR327" s="187" t="s">
        <v>308</v>
      </c>
      <c r="AT327" s="187" t="s">
        <v>163</v>
      </c>
      <c r="AU327" s="187" t="s">
        <v>89</v>
      </c>
      <c r="AY327" s="19" t="s">
        <v>160</v>
      </c>
      <c r="BE327" s="188">
        <f>IF(N327="základní",J327,0)</f>
        <v>0</v>
      </c>
      <c r="BF327" s="188">
        <f>IF(N327="snížená",J327,0)</f>
        <v>0</v>
      </c>
      <c r="BG327" s="188">
        <f>IF(N327="zákl. přenesená",J327,0)</f>
        <v>0</v>
      </c>
      <c r="BH327" s="188">
        <f>IF(N327="sníž. přenesená",J327,0)</f>
        <v>0</v>
      </c>
      <c r="BI327" s="188">
        <f>IF(N327="nulová",J327,0)</f>
        <v>0</v>
      </c>
      <c r="BJ327" s="19" t="s">
        <v>87</v>
      </c>
      <c r="BK327" s="188">
        <f>ROUND(I327*H327,2)</f>
        <v>0</v>
      </c>
      <c r="BL327" s="19" t="s">
        <v>308</v>
      </c>
      <c r="BM327" s="187" t="s">
        <v>2590</v>
      </c>
    </row>
    <row r="328" spans="1:47" s="2" customFormat="1" ht="11.25">
      <c r="A328" s="37"/>
      <c r="B328" s="38"/>
      <c r="C328" s="39"/>
      <c r="D328" s="189" t="s">
        <v>170</v>
      </c>
      <c r="E328" s="39"/>
      <c r="F328" s="190" t="s">
        <v>2591</v>
      </c>
      <c r="G328" s="39"/>
      <c r="H328" s="39"/>
      <c r="I328" s="191"/>
      <c r="J328" s="39"/>
      <c r="K328" s="39"/>
      <c r="L328" s="42"/>
      <c r="M328" s="192"/>
      <c r="N328" s="193"/>
      <c r="O328" s="67"/>
      <c r="P328" s="67"/>
      <c r="Q328" s="67"/>
      <c r="R328" s="67"/>
      <c r="S328" s="67"/>
      <c r="T328" s="68"/>
      <c r="U328" s="37"/>
      <c r="V328" s="37"/>
      <c r="W328" s="37"/>
      <c r="X328" s="37"/>
      <c r="Y328" s="37"/>
      <c r="Z328" s="37"/>
      <c r="AA328" s="37"/>
      <c r="AB328" s="37"/>
      <c r="AC328" s="37"/>
      <c r="AD328" s="37"/>
      <c r="AE328" s="37"/>
      <c r="AT328" s="19" t="s">
        <v>170</v>
      </c>
      <c r="AU328" s="19" t="s">
        <v>89</v>
      </c>
    </row>
    <row r="329" spans="1:65" s="2" customFormat="1" ht="24.2" customHeight="1">
      <c r="A329" s="37"/>
      <c r="B329" s="38"/>
      <c r="C329" s="176" t="s">
        <v>1059</v>
      </c>
      <c r="D329" s="176" t="s">
        <v>163</v>
      </c>
      <c r="E329" s="177" t="s">
        <v>2592</v>
      </c>
      <c r="F329" s="178" t="s">
        <v>2593</v>
      </c>
      <c r="G329" s="179" t="s">
        <v>166</v>
      </c>
      <c r="H329" s="180">
        <v>0.171</v>
      </c>
      <c r="I329" s="181"/>
      <c r="J329" s="182">
        <f>ROUND(I329*H329,2)</f>
        <v>0</v>
      </c>
      <c r="K329" s="178" t="s">
        <v>167</v>
      </c>
      <c r="L329" s="42"/>
      <c r="M329" s="183" t="s">
        <v>32</v>
      </c>
      <c r="N329" s="184" t="s">
        <v>50</v>
      </c>
      <c r="O329" s="67"/>
      <c r="P329" s="185">
        <f>O329*H329</f>
        <v>0</v>
      </c>
      <c r="Q329" s="185">
        <v>0</v>
      </c>
      <c r="R329" s="185">
        <f>Q329*H329</f>
        <v>0</v>
      </c>
      <c r="S329" s="185">
        <v>0</v>
      </c>
      <c r="T329" s="186">
        <f>S329*H329</f>
        <v>0</v>
      </c>
      <c r="U329" s="37"/>
      <c r="V329" s="37"/>
      <c r="W329" s="37"/>
      <c r="X329" s="37"/>
      <c r="Y329" s="37"/>
      <c r="Z329" s="37"/>
      <c r="AA329" s="37"/>
      <c r="AB329" s="37"/>
      <c r="AC329" s="37"/>
      <c r="AD329" s="37"/>
      <c r="AE329" s="37"/>
      <c r="AR329" s="187" t="s">
        <v>308</v>
      </c>
      <c r="AT329" s="187" t="s">
        <v>163</v>
      </c>
      <c r="AU329" s="187" t="s">
        <v>89</v>
      </c>
      <c r="AY329" s="19" t="s">
        <v>160</v>
      </c>
      <c r="BE329" s="188">
        <f>IF(N329="základní",J329,0)</f>
        <v>0</v>
      </c>
      <c r="BF329" s="188">
        <f>IF(N329="snížená",J329,0)</f>
        <v>0</v>
      </c>
      <c r="BG329" s="188">
        <f>IF(N329="zákl. přenesená",J329,0)</f>
        <v>0</v>
      </c>
      <c r="BH329" s="188">
        <f>IF(N329="sníž. přenesená",J329,0)</f>
        <v>0</v>
      </c>
      <c r="BI329" s="188">
        <f>IF(N329="nulová",J329,0)</f>
        <v>0</v>
      </c>
      <c r="BJ329" s="19" t="s">
        <v>87</v>
      </c>
      <c r="BK329" s="188">
        <f>ROUND(I329*H329,2)</f>
        <v>0</v>
      </c>
      <c r="BL329" s="19" t="s">
        <v>308</v>
      </c>
      <c r="BM329" s="187" t="s">
        <v>2594</v>
      </c>
    </row>
    <row r="330" spans="1:47" s="2" customFormat="1" ht="11.25">
      <c r="A330" s="37"/>
      <c r="B330" s="38"/>
      <c r="C330" s="39"/>
      <c r="D330" s="189" t="s">
        <v>170</v>
      </c>
      <c r="E330" s="39"/>
      <c r="F330" s="190" t="s">
        <v>2595</v>
      </c>
      <c r="G330" s="39"/>
      <c r="H330" s="39"/>
      <c r="I330" s="191"/>
      <c r="J330" s="39"/>
      <c r="K330" s="39"/>
      <c r="L330" s="42"/>
      <c r="M330" s="250"/>
      <c r="N330" s="251"/>
      <c r="O330" s="252"/>
      <c r="P330" s="252"/>
      <c r="Q330" s="252"/>
      <c r="R330" s="252"/>
      <c r="S330" s="252"/>
      <c r="T330" s="253"/>
      <c r="U330" s="37"/>
      <c r="V330" s="37"/>
      <c r="W330" s="37"/>
      <c r="X330" s="37"/>
      <c r="Y330" s="37"/>
      <c r="Z330" s="37"/>
      <c r="AA330" s="37"/>
      <c r="AB330" s="37"/>
      <c r="AC330" s="37"/>
      <c r="AD330" s="37"/>
      <c r="AE330" s="37"/>
      <c r="AT330" s="19" t="s">
        <v>170</v>
      </c>
      <c r="AU330" s="19" t="s">
        <v>89</v>
      </c>
    </row>
    <row r="331" spans="1:31" s="2" customFormat="1" ht="6.95" customHeight="1">
      <c r="A331" s="37"/>
      <c r="B331" s="50"/>
      <c r="C331" s="51"/>
      <c r="D331" s="51"/>
      <c r="E331" s="51"/>
      <c r="F331" s="51"/>
      <c r="G331" s="51"/>
      <c r="H331" s="51"/>
      <c r="I331" s="51"/>
      <c r="J331" s="51"/>
      <c r="K331" s="51"/>
      <c r="L331" s="42"/>
      <c r="M331" s="37"/>
      <c r="O331" s="37"/>
      <c r="P331" s="37"/>
      <c r="Q331" s="37"/>
      <c r="R331" s="37"/>
      <c r="S331" s="37"/>
      <c r="T331" s="37"/>
      <c r="U331" s="37"/>
      <c r="V331" s="37"/>
      <c r="W331" s="37"/>
      <c r="X331" s="37"/>
      <c r="Y331" s="37"/>
      <c r="Z331" s="37"/>
      <c r="AA331" s="37"/>
      <c r="AB331" s="37"/>
      <c r="AC331" s="37"/>
      <c r="AD331" s="37"/>
      <c r="AE331" s="37"/>
    </row>
  </sheetData>
  <sheetProtection algorithmName="SHA-512" hashValue="Eb9sF4TMNJX4m662mz7E32Ccf47zdc2PgdjtHl3dOS3zJV8CsvUu4c5NdOpia7Ipj0ipLt6M8ds2EEAUetsC2w==" saltValue="ojvQNO5KFZtPC1XCoOChZupnPdRPOzYwzaRG2kxj9LaQiGVz0PBDbxD9IRdWbwyOjqKX3Q+WbAh33d2tmgt9QQ==" spinCount="100000" sheet="1" objects="1" scenarios="1" formatColumns="0" formatRows="0" autoFilter="0"/>
  <autoFilter ref="C89:K330"/>
  <mergeCells count="9">
    <mergeCell ref="E50:H50"/>
    <mergeCell ref="E80:H80"/>
    <mergeCell ref="E82:H82"/>
    <mergeCell ref="L2:V2"/>
    <mergeCell ref="E7:H7"/>
    <mergeCell ref="E9:H9"/>
    <mergeCell ref="E18:H18"/>
    <mergeCell ref="E27:H27"/>
    <mergeCell ref="E48:H48"/>
  </mergeCells>
  <hyperlinks>
    <hyperlink ref="F94" r:id="rId1" display="https://podminky.urs.cz/item/CS_URS_2022_02/612135101"/>
    <hyperlink ref="F98" r:id="rId2" display="https://podminky.urs.cz/item/CS_URS_2022_02/953941721"/>
    <hyperlink ref="F104" r:id="rId3" display="https://podminky.urs.cz/item/CS_URS_2022_02/969041111"/>
    <hyperlink ref="F108" r:id="rId4" display="https://podminky.urs.cz/item/CS_URS_2022_02/969041113"/>
    <hyperlink ref="F112" r:id="rId5" display="https://podminky.urs.cz/item/CS_URS_2022_02/974031157"/>
    <hyperlink ref="F114" r:id="rId6" display="https://podminky.urs.cz/item/CS_URS_2022_02/977151111"/>
    <hyperlink ref="F118" r:id="rId7" display="https://podminky.urs.cz/item/CS_URS_2022_02/977151119"/>
    <hyperlink ref="F124" r:id="rId8" display="https://podminky.urs.cz/item/CS_URS_2022_02/997013153"/>
    <hyperlink ref="F126" r:id="rId9" display="https://podminky.urs.cz/item/CS_URS_2022_02/997013501"/>
    <hyperlink ref="F128" r:id="rId10" display="https://podminky.urs.cz/item/CS_URS_2022_02/997013509"/>
    <hyperlink ref="F131" r:id="rId11" display="https://podminky.urs.cz/item/CS_URS_2022_02/997013869"/>
    <hyperlink ref="F134" r:id="rId12" display="https://podminky.urs.cz/item/CS_URS_2022_02/998011002"/>
    <hyperlink ref="F138" r:id="rId13" display="https://podminky.urs.cz/item/CS_URS_2022_02/713463212"/>
    <hyperlink ref="F148" r:id="rId14" display="https://podminky.urs.cz/item/CS_URS_2022_02/998713101"/>
    <hyperlink ref="F150" r:id="rId15" display="https://podminky.urs.cz/item/CS_URS_2022_02/998713181"/>
    <hyperlink ref="F153" r:id="rId16" display="https://podminky.urs.cz/item/CS_URS_2022_02/721174041"/>
    <hyperlink ref="F155" r:id="rId17" display="https://podminky.urs.cz/item/CS_URS_2022_02/721174042"/>
    <hyperlink ref="F157" r:id="rId18" display="https://podminky.urs.cz/item/CS_URS_2022_02/721174043"/>
    <hyperlink ref="F159" r:id="rId19" display="https://podminky.urs.cz/item/CS_URS_2022_02/721174045"/>
    <hyperlink ref="F161" r:id="rId20" display="https://podminky.urs.cz/item/CS_URS_2022_02/721210813"/>
    <hyperlink ref="F163" r:id="rId21" display="https://podminky.urs.cz/item/CS_URS_2022_02/721219128"/>
    <hyperlink ref="F167" r:id="rId22" display="https://podminky.urs.cz/item/CS_URS_2022_02/721290111"/>
    <hyperlink ref="F173" r:id="rId23" display="https://podminky.urs.cz/item/CS_URS_2022_02/998721101"/>
    <hyperlink ref="F175" r:id="rId24" display="https://podminky.urs.cz/item/CS_URS_2022_02/998721181"/>
    <hyperlink ref="F178" r:id="rId25" display="https://podminky.urs.cz/item/CS_URS_2022_02/722130233"/>
    <hyperlink ref="F180" r:id="rId26" display="https://podminky.urs.cz/item/CS_URS_2022_02/722174021"/>
    <hyperlink ref="F182" r:id="rId27" display="https://podminky.urs.cz/item/CS_URS_2022_02/722174022"/>
    <hyperlink ref="F184" r:id="rId28" display="https://podminky.urs.cz/item/CS_URS_2022_02/722174023"/>
    <hyperlink ref="F186" r:id="rId29" display="https://podminky.urs.cz/item/CS_URS_2022_02/722174024"/>
    <hyperlink ref="F188" r:id="rId30" display="https://podminky.urs.cz/item/CS_URS_2022_02/722221134"/>
    <hyperlink ref="F192" r:id="rId31" display="https://podminky.urs.cz/item/CS_URS_2022_02/722232042"/>
    <hyperlink ref="F196" r:id="rId32" display="https://podminky.urs.cz/item/CS_URS_2022_02/722232071"/>
    <hyperlink ref="F198" r:id="rId33" display="https://podminky.urs.cz/item/CS_URS_2022_02/722232072"/>
    <hyperlink ref="F200" r:id="rId34" display="https://podminky.urs.cz/item/CS_URS_2022_02/722232073"/>
    <hyperlink ref="F203" r:id="rId35" display="https://podminky.urs.cz/item/CS_URS_2022_02/722290226"/>
    <hyperlink ref="F206" r:id="rId36" display="https://podminky.urs.cz/item/CS_URS_2022_02/722290234"/>
    <hyperlink ref="F208" r:id="rId37" display="https://podminky.urs.cz/item/CS_URS_2022_02/998722101"/>
    <hyperlink ref="F210" r:id="rId38" display="https://podminky.urs.cz/item/CS_URS_2022_02/998722181"/>
    <hyperlink ref="F213" r:id="rId39" display="https://podminky.urs.cz/item/CS_URS_2022_02/725110811"/>
    <hyperlink ref="F215" r:id="rId40" display="https://podminky.urs.cz/item/CS_URS_2022_02/725112022"/>
    <hyperlink ref="F217" r:id="rId41" display="https://podminky.urs.cz/item/CS_URS_2022_02/725119125"/>
    <hyperlink ref="F221" r:id="rId42" display="https://podminky.urs.cz/item/CS_URS_2022_02/725210821"/>
    <hyperlink ref="F223" r:id="rId43" display="https://podminky.urs.cz/item/CS_URS_2022_02/725211617"/>
    <hyperlink ref="F225" r:id="rId44" display="https://podminky.urs.cz/item/CS_URS_2022_02/725211641"/>
    <hyperlink ref="F227" r:id="rId45" display="https://podminky.urs.cz/item/CS_URS_2022_02/725211681"/>
    <hyperlink ref="F229" r:id="rId46" display="https://podminky.urs.cz/item/CS_URS_2022_02/725219101"/>
    <hyperlink ref="F232" r:id="rId47" display="https://podminky.urs.cz/item/CS_URS_2022_02/725220851"/>
    <hyperlink ref="F234" r:id="rId48" display="https://podminky.urs.cz/item/CS_URS_2022_02/725241213"/>
    <hyperlink ref="F237" r:id="rId49" display="https://podminky.urs.cz/item/CS_URS_2022_02/725244103"/>
    <hyperlink ref="F239" r:id="rId50" display="https://podminky.urs.cz/item/CS_URS_2022_02/725244203"/>
    <hyperlink ref="F241" r:id="rId51" display="https://podminky.urs.cz/item/CS_URS_2022_02/725291621"/>
    <hyperlink ref="F243" r:id="rId52" display="https://podminky.urs.cz/item/CS_URS_2022_02/725291631"/>
    <hyperlink ref="F273" r:id="rId53" display="https://podminky.urs.cz/item/CS_URS_2022_02/725310821"/>
    <hyperlink ref="F275" r:id="rId54" display="https://podminky.urs.cz/item/CS_URS_2022_02/725320821"/>
    <hyperlink ref="F277" r:id="rId55" display="https://podminky.urs.cz/item/CS_URS_2022_02/725330820"/>
    <hyperlink ref="F279" r:id="rId56" display="https://podminky.urs.cz/item/CS_URS_2022_02/725331111"/>
    <hyperlink ref="F281" r:id="rId57" display="https://podminky.urs.cz/item/CS_URS_2022_02/725339111"/>
    <hyperlink ref="F284" r:id="rId58" display="https://podminky.urs.cz/item/CS_URS_2022_02/725820801"/>
    <hyperlink ref="F287" r:id="rId59" display="https://podminky.urs.cz/item/CS_URS_2022_02/725821311"/>
    <hyperlink ref="F290" r:id="rId60" display="https://podminky.urs.cz/item/CS_URS_2022_02/725821312"/>
    <hyperlink ref="F294" r:id="rId61" display="https://podminky.urs.cz/item/CS_URS_2022_02/725822613"/>
    <hyperlink ref="F297" r:id="rId62" display="https://podminky.urs.cz/item/CS_URS_2022_02/725829121"/>
    <hyperlink ref="F300" r:id="rId63" display="https://podminky.urs.cz/item/CS_URS_2022_02/725849413"/>
    <hyperlink ref="F304" r:id="rId64" display="https://podminky.urs.cz/item/CS_URS_2022_02/725861102"/>
    <hyperlink ref="F307" r:id="rId65" display="https://podminky.urs.cz/item/CS_URS_2022_02/725861312"/>
    <hyperlink ref="F314" r:id="rId66" display="https://podminky.urs.cz/item/CS_URS_2022_02/725865312"/>
    <hyperlink ref="F316" r:id="rId67" display="https://podminky.urs.cz/item/CS_URS_2022_02/998725101"/>
    <hyperlink ref="F318" r:id="rId68" display="https://podminky.urs.cz/item/CS_URS_2022_02/998725181"/>
    <hyperlink ref="F321" r:id="rId69" display="https://podminky.urs.cz/item/CS_URS_2022_02/726131041"/>
    <hyperlink ref="F328" r:id="rId70" display="https://podminky.urs.cz/item/CS_URS_2022_02/726131043"/>
    <hyperlink ref="F330" r:id="rId71" display="https://podminky.urs.cz/item/CS_URS_2022_02/998726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101</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2596</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ROUND(J89,2)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ROUND((SUM(BE89:BE205)),2)</f>
        <v>0</v>
      </c>
      <c r="G33" s="37"/>
      <c r="H33" s="37"/>
      <c r="I33" s="121">
        <v>0.21</v>
      </c>
      <c r="J33" s="120">
        <f>ROUND(((SUM(BE89:BE205))*I33),2)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ROUND((SUM(BF89:BF205)),2)</f>
        <v>0</v>
      </c>
      <c r="G34" s="37"/>
      <c r="H34" s="37"/>
      <c r="I34" s="121">
        <v>0.15</v>
      </c>
      <c r="J34" s="120">
        <f>ROUND(((SUM(BF89:BF205))*I34),2)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ROUND((SUM(BG89:BG205)),2)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ROUND((SUM(BH89:BH205)),2)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ROUND((SUM(BI89:BI205)),2)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D.1.4./ÚT - Vytápění</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J89</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J90</f>
        <v>0</v>
      </c>
      <c r="K60" s="138"/>
      <c r="L60" s="142"/>
    </row>
    <row r="61" spans="2:12" s="10" customFormat="1" ht="19.9" customHeight="1">
      <c r="B61" s="143"/>
      <c r="C61" s="144"/>
      <c r="D61" s="145" t="s">
        <v>130</v>
      </c>
      <c r="E61" s="146"/>
      <c r="F61" s="146"/>
      <c r="G61" s="146"/>
      <c r="H61" s="146"/>
      <c r="I61" s="146"/>
      <c r="J61" s="147">
        <f>J91</f>
        <v>0</v>
      </c>
      <c r="K61" s="144"/>
      <c r="L61" s="148"/>
    </row>
    <row r="62" spans="2:12" s="10" customFormat="1" ht="19.9" customHeight="1">
      <c r="B62" s="143"/>
      <c r="C62" s="144"/>
      <c r="D62" s="145" t="s">
        <v>131</v>
      </c>
      <c r="E62" s="146"/>
      <c r="F62" s="146"/>
      <c r="G62" s="146"/>
      <c r="H62" s="146"/>
      <c r="I62" s="146"/>
      <c r="J62" s="147">
        <f>J95</f>
        <v>0</v>
      </c>
      <c r="K62" s="144"/>
      <c r="L62" s="148"/>
    </row>
    <row r="63" spans="2:12" s="10" customFormat="1" ht="19.9" customHeight="1">
      <c r="B63" s="143"/>
      <c r="C63" s="144"/>
      <c r="D63" s="145" t="s">
        <v>132</v>
      </c>
      <c r="E63" s="146"/>
      <c r="F63" s="146"/>
      <c r="G63" s="146"/>
      <c r="H63" s="146"/>
      <c r="I63" s="146"/>
      <c r="J63" s="147">
        <f>J106</f>
        <v>0</v>
      </c>
      <c r="K63" s="144"/>
      <c r="L63" s="148"/>
    </row>
    <row r="64" spans="2:12" s="9" customFormat="1" ht="24.95" customHeight="1">
      <c r="B64" s="137"/>
      <c r="C64" s="138"/>
      <c r="D64" s="139" t="s">
        <v>134</v>
      </c>
      <c r="E64" s="140"/>
      <c r="F64" s="140"/>
      <c r="G64" s="140"/>
      <c r="H64" s="140"/>
      <c r="I64" s="140"/>
      <c r="J64" s="141">
        <f>J116</f>
        <v>0</v>
      </c>
      <c r="K64" s="138"/>
      <c r="L64" s="142"/>
    </row>
    <row r="65" spans="2:12" s="10" customFormat="1" ht="19.9" customHeight="1">
      <c r="B65" s="143"/>
      <c r="C65" s="144"/>
      <c r="D65" s="145" t="s">
        <v>2597</v>
      </c>
      <c r="E65" s="146"/>
      <c r="F65" s="146"/>
      <c r="G65" s="146"/>
      <c r="H65" s="146"/>
      <c r="I65" s="146"/>
      <c r="J65" s="147">
        <f>J117</f>
        <v>0</v>
      </c>
      <c r="K65" s="144"/>
      <c r="L65" s="148"/>
    </row>
    <row r="66" spans="2:12" s="10" customFormat="1" ht="19.9" customHeight="1">
      <c r="B66" s="143"/>
      <c r="C66" s="144"/>
      <c r="D66" s="145" t="s">
        <v>2598</v>
      </c>
      <c r="E66" s="146"/>
      <c r="F66" s="146"/>
      <c r="G66" s="146"/>
      <c r="H66" s="146"/>
      <c r="I66" s="146"/>
      <c r="J66" s="147">
        <f>J143</f>
        <v>0</v>
      </c>
      <c r="K66" s="144"/>
      <c r="L66" s="148"/>
    </row>
    <row r="67" spans="2:12" s="10" customFormat="1" ht="19.9" customHeight="1">
      <c r="B67" s="143"/>
      <c r="C67" s="144"/>
      <c r="D67" s="145" t="s">
        <v>2599</v>
      </c>
      <c r="E67" s="146"/>
      <c r="F67" s="146"/>
      <c r="G67" s="146"/>
      <c r="H67" s="146"/>
      <c r="I67" s="146"/>
      <c r="J67" s="147">
        <f>J160</f>
        <v>0</v>
      </c>
      <c r="K67" s="144"/>
      <c r="L67" s="148"/>
    </row>
    <row r="68" spans="2:12" s="10" customFormat="1" ht="14.85" customHeight="1">
      <c r="B68" s="143"/>
      <c r="C68" s="144"/>
      <c r="D68" s="145" t="s">
        <v>2600</v>
      </c>
      <c r="E68" s="146"/>
      <c r="F68" s="146"/>
      <c r="G68" s="146"/>
      <c r="H68" s="146"/>
      <c r="I68" s="146"/>
      <c r="J68" s="147">
        <f>J192</f>
        <v>0</v>
      </c>
      <c r="K68" s="144"/>
      <c r="L68" s="148"/>
    </row>
    <row r="69" spans="2:12" s="10" customFormat="1" ht="19.9" customHeight="1">
      <c r="B69" s="143"/>
      <c r="C69" s="144"/>
      <c r="D69" s="145" t="s">
        <v>142</v>
      </c>
      <c r="E69" s="146"/>
      <c r="F69" s="146"/>
      <c r="G69" s="146"/>
      <c r="H69" s="146"/>
      <c r="I69" s="146"/>
      <c r="J69" s="147">
        <f>J196</f>
        <v>0</v>
      </c>
      <c r="K69" s="144"/>
      <c r="L69" s="148"/>
    </row>
    <row r="70" spans="1:31" s="2" customFormat="1" ht="21.7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09"/>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09"/>
      <c r="S75" s="37"/>
      <c r="T75" s="37"/>
      <c r="U75" s="37"/>
      <c r="V75" s="37"/>
      <c r="W75" s="37"/>
      <c r="X75" s="37"/>
      <c r="Y75" s="37"/>
      <c r="Z75" s="37"/>
      <c r="AA75" s="37"/>
      <c r="AB75" s="37"/>
      <c r="AC75" s="37"/>
      <c r="AD75" s="37"/>
      <c r="AE75" s="37"/>
    </row>
    <row r="76" spans="1:31" s="2" customFormat="1" ht="24.95" customHeight="1">
      <c r="A76" s="37"/>
      <c r="B76" s="38"/>
      <c r="C76" s="25" t="s">
        <v>145</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6.5" customHeight="1">
      <c r="A79" s="37"/>
      <c r="B79" s="38"/>
      <c r="C79" s="39"/>
      <c r="D79" s="39"/>
      <c r="E79" s="395" t="str">
        <f>E7</f>
        <v>Nemocnice Sokolov, Slovenská 545 Pavilon D / 2.NP - ONP A</v>
      </c>
      <c r="F79" s="396"/>
      <c r="G79" s="396"/>
      <c r="H79" s="396"/>
      <c r="I79" s="39"/>
      <c r="J79" s="39"/>
      <c r="K79" s="39"/>
      <c r="L79" s="109"/>
      <c r="S79" s="37"/>
      <c r="T79" s="37"/>
      <c r="U79" s="37"/>
      <c r="V79" s="37"/>
      <c r="W79" s="37"/>
      <c r="X79" s="37"/>
      <c r="Y79" s="37"/>
      <c r="Z79" s="37"/>
      <c r="AA79" s="37"/>
      <c r="AB79" s="37"/>
      <c r="AC79" s="37"/>
      <c r="AD79" s="37"/>
      <c r="AE79" s="37"/>
    </row>
    <row r="80" spans="1:31" s="2" customFormat="1" ht="12" customHeight="1">
      <c r="A80" s="37"/>
      <c r="B80" s="38"/>
      <c r="C80" s="31" t="s">
        <v>121</v>
      </c>
      <c r="D80" s="39"/>
      <c r="E80" s="39"/>
      <c r="F80" s="39"/>
      <c r="G80" s="39"/>
      <c r="H80" s="39"/>
      <c r="I80" s="39"/>
      <c r="J80" s="39"/>
      <c r="K80" s="39"/>
      <c r="L80" s="109"/>
      <c r="S80" s="37"/>
      <c r="T80" s="37"/>
      <c r="U80" s="37"/>
      <c r="V80" s="37"/>
      <c r="W80" s="37"/>
      <c r="X80" s="37"/>
      <c r="Y80" s="37"/>
      <c r="Z80" s="37"/>
      <c r="AA80" s="37"/>
      <c r="AB80" s="37"/>
      <c r="AC80" s="37"/>
      <c r="AD80" s="37"/>
      <c r="AE80" s="37"/>
    </row>
    <row r="81" spans="1:31" s="2" customFormat="1" ht="16.5" customHeight="1">
      <c r="A81" s="37"/>
      <c r="B81" s="38"/>
      <c r="C81" s="39"/>
      <c r="D81" s="39"/>
      <c r="E81" s="352" t="str">
        <f>E9</f>
        <v>D.1.4./ÚT - Vytápění</v>
      </c>
      <c r="F81" s="397"/>
      <c r="G81" s="397"/>
      <c r="H81" s="397"/>
      <c r="I81" s="39"/>
      <c r="J81" s="39"/>
      <c r="K81" s="39"/>
      <c r="L81" s="109"/>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09"/>
      <c r="S82" s="37"/>
      <c r="T82" s="37"/>
      <c r="U82" s="37"/>
      <c r="V82" s="37"/>
      <c r="W82" s="37"/>
      <c r="X82" s="37"/>
      <c r="Y82" s="37"/>
      <c r="Z82" s="37"/>
      <c r="AA82" s="37"/>
      <c r="AB82" s="37"/>
      <c r="AC82" s="37"/>
      <c r="AD82" s="37"/>
      <c r="AE82" s="37"/>
    </row>
    <row r="83" spans="1:31" s="2" customFormat="1" ht="12" customHeight="1">
      <c r="A83" s="37"/>
      <c r="B83" s="38"/>
      <c r="C83" s="31" t="s">
        <v>22</v>
      </c>
      <c r="D83" s="39"/>
      <c r="E83" s="39"/>
      <c r="F83" s="29" t="str">
        <f>F12</f>
        <v>Sokolov</v>
      </c>
      <c r="G83" s="39"/>
      <c r="H83" s="39"/>
      <c r="I83" s="31" t="s">
        <v>24</v>
      </c>
      <c r="J83" s="62" t="str">
        <f>IF(J12="","",J12)</f>
        <v>29. 9. 2022</v>
      </c>
      <c r="K83" s="39"/>
      <c r="L83" s="109"/>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09"/>
      <c r="S84" s="37"/>
      <c r="T84" s="37"/>
      <c r="U84" s="37"/>
      <c r="V84" s="37"/>
      <c r="W84" s="37"/>
      <c r="X84" s="37"/>
      <c r="Y84" s="37"/>
      <c r="Z84" s="37"/>
      <c r="AA84" s="37"/>
      <c r="AB84" s="37"/>
      <c r="AC84" s="37"/>
      <c r="AD84" s="37"/>
      <c r="AE84" s="37"/>
    </row>
    <row r="85" spans="1:31" s="2" customFormat="1" ht="25.7" customHeight="1">
      <c r="A85" s="37"/>
      <c r="B85" s="38"/>
      <c r="C85" s="31" t="s">
        <v>30</v>
      </c>
      <c r="D85" s="39"/>
      <c r="E85" s="39"/>
      <c r="F85" s="29" t="str">
        <f>E15</f>
        <v>Karlovarský kraj</v>
      </c>
      <c r="G85" s="39"/>
      <c r="H85" s="39"/>
      <c r="I85" s="31" t="s">
        <v>37</v>
      </c>
      <c r="J85" s="35" t="str">
        <f>E21</f>
        <v>JURICA a.s. - Ateliér Sokolov</v>
      </c>
      <c r="K85" s="39"/>
      <c r="L85" s="109"/>
      <c r="S85" s="37"/>
      <c r="T85" s="37"/>
      <c r="U85" s="37"/>
      <c r="V85" s="37"/>
      <c r="W85" s="37"/>
      <c r="X85" s="37"/>
      <c r="Y85" s="37"/>
      <c r="Z85" s="37"/>
      <c r="AA85" s="37"/>
      <c r="AB85" s="37"/>
      <c r="AC85" s="37"/>
      <c r="AD85" s="37"/>
      <c r="AE85" s="37"/>
    </row>
    <row r="86" spans="1:31" s="2" customFormat="1" ht="15.2" customHeight="1">
      <c r="A86" s="37"/>
      <c r="B86" s="38"/>
      <c r="C86" s="31" t="s">
        <v>35</v>
      </c>
      <c r="D86" s="39"/>
      <c r="E86" s="39"/>
      <c r="F86" s="29" t="str">
        <f>IF(E18="","",E18)</f>
        <v>Vyplň údaj</v>
      </c>
      <c r="G86" s="39"/>
      <c r="H86" s="39"/>
      <c r="I86" s="31" t="s">
        <v>41</v>
      </c>
      <c r="J86" s="35" t="str">
        <f>E24</f>
        <v>Eva Marková</v>
      </c>
      <c r="K86" s="39"/>
      <c r="L86" s="109"/>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09"/>
      <c r="S87" s="37"/>
      <c r="T87" s="37"/>
      <c r="U87" s="37"/>
      <c r="V87" s="37"/>
      <c r="W87" s="37"/>
      <c r="X87" s="37"/>
      <c r="Y87" s="37"/>
      <c r="Z87" s="37"/>
      <c r="AA87" s="37"/>
      <c r="AB87" s="37"/>
      <c r="AC87" s="37"/>
      <c r="AD87" s="37"/>
      <c r="AE87" s="37"/>
    </row>
    <row r="88" spans="1:31" s="11" customFormat="1" ht="29.25" customHeight="1">
      <c r="A88" s="149"/>
      <c r="B88" s="150"/>
      <c r="C88" s="151" t="s">
        <v>146</v>
      </c>
      <c r="D88" s="152" t="s">
        <v>64</v>
      </c>
      <c r="E88" s="152" t="s">
        <v>60</v>
      </c>
      <c r="F88" s="152" t="s">
        <v>61</v>
      </c>
      <c r="G88" s="152" t="s">
        <v>147</v>
      </c>
      <c r="H88" s="152" t="s">
        <v>148</v>
      </c>
      <c r="I88" s="152" t="s">
        <v>149</v>
      </c>
      <c r="J88" s="152" t="s">
        <v>125</v>
      </c>
      <c r="K88" s="153" t="s">
        <v>150</v>
      </c>
      <c r="L88" s="154"/>
      <c r="M88" s="71" t="s">
        <v>32</v>
      </c>
      <c r="N88" s="72" t="s">
        <v>49</v>
      </c>
      <c r="O88" s="72" t="s">
        <v>151</v>
      </c>
      <c r="P88" s="72" t="s">
        <v>152</v>
      </c>
      <c r="Q88" s="72" t="s">
        <v>153</v>
      </c>
      <c r="R88" s="72" t="s">
        <v>154</v>
      </c>
      <c r="S88" s="72" t="s">
        <v>155</v>
      </c>
      <c r="T88" s="73" t="s">
        <v>156</v>
      </c>
      <c r="U88" s="149"/>
      <c r="V88" s="149"/>
      <c r="W88" s="149"/>
      <c r="X88" s="149"/>
      <c r="Y88" s="149"/>
      <c r="Z88" s="149"/>
      <c r="AA88" s="149"/>
      <c r="AB88" s="149"/>
      <c r="AC88" s="149"/>
      <c r="AD88" s="149"/>
      <c r="AE88" s="149"/>
    </row>
    <row r="89" spans="1:63" s="2" customFormat="1" ht="22.9" customHeight="1">
      <c r="A89" s="37"/>
      <c r="B89" s="38"/>
      <c r="C89" s="78" t="s">
        <v>157</v>
      </c>
      <c r="D89" s="39"/>
      <c r="E89" s="39"/>
      <c r="F89" s="39"/>
      <c r="G89" s="39"/>
      <c r="H89" s="39"/>
      <c r="I89" s="39"/>
      <c r="J89" s="155">
        <f>BK89</f>
        <v>0</v>
      </c>
      <c r="K89" s="39"/>
      <c r="L89" s="42"/>
      <c r="M89" s="74"/>
      <c r="N89" s="156"/>
      <c r="O89" s="75"/>
      <c r="P89" s="157">
        <f>P90+P116</f>
        <v>0</v>
      </c>
      <c r="Q89" s="75"/>
      <c r="R89" s="157">
        <f>R90+R116</f>
        <v>1.2989519999999999</v>
      </c>
      <c r="S89" s="75"/>
      <c r="T89" s="158">
        <f>T90+T116</f>
        <v>1.64494</v>
      </c>
      <c r="U89" s="37"/>
      <c r="V89" s="37"/>
      <c r="W89" s="37"/>
      <c r="X89" s="37"/>
      <c r="Y89" s="37"/>
      <c r="Z89" s="37"/>
      <c r="AA89" s="37"/>
      <c r="AB89" s="37"/>
      <c r="AC89" s="37"/>
      <c r="AD89" s="37"/>
      <c r="AE89" s="37"/>
      <c r="AT89" s="19" t="s">
        <v>78</v>
      </c>
      <c r="AU89" s="19" t="s">
        <v>126</v>
      </c>
      <c r="BK89" s="159">
        <f>BK90+BK116</f>
        <v>0</v>
      </c>
    </row>
    <row r="90" spans="2:63" s="12" customFormat="1" ht="25.9" customHeight="1">
      <c r="B90" s="160"/>
      <c r="C90" s="161"/>
      <c r="D90" s="162" t="s">
        <v>78</v>
      </c>
      <c r="E90" s="163" t="s">
        <v>158</v>
      </c>
      <c r="F90" s="163" t="s">
        <v>159</v>
      </c>
      <c r="G90" s="161"/>
      <c r="H90" s="161"/>
      <c r="I90" s="164"/>
      <c r="J90" s="165">
        <f>BK90</f>
        <v>0</v>
      </c>
      <c r="K90" s="161"/>
      <c r="L90" s="166"/>
      <c r="M90" s="167"/>
      <c r="N90" s="168"/>
      <c r="O90" s="168"/>
      <c r="P90" s="169">
        <f>P91+P95+P106</f>
        <v>0</v>
      </c>
      <c r="Q90" s="168"/>
      <c r="R90" s="169">
        <f>R91+R95+R106</f>
        <v>0.145152</v>
      </c>
      <c r="S90" s="168"/>
      <c r="T90" s="170">
        <f>T91+T95+T106</f>
        <v>0.27624</v>
      </c>
      <c r="AR90" s="171" t="s">
        <v>87</v>
      </c>
      <c r="AT90" s="172" t="s">
        <v>78</v>
      </c>
      <c r="AU90" s="172" t="s">
        <v>79</v>
      </c>
      <c r="AY90" s="171" t="s">
        <v>160</v>
      </c>
      <c r="BK90" s="173">
        <f>BK91+BK95+BK106</f>
        <v>0</v>
      </c>
    </row>
    <row r="91" spans="2:63" s="12" customFormat="1" ht="22.9" customHeight="1">
      <c r="B91" s="160"/>
      <c r="C91" s="161"/>
      <c r="D91" s="162" t="s">
        <v>78</v>
      </c>
      <c r="E91" s="174" t="s">
        <v>225</v>
      </c>
      <c r="F91" s="174" t="s">
        <v>307</v>
      </c>
      <c r="G91" s="161"/>
      <c r="H91" s="161"/>
      <c r="I91" s="164"/>
      <c r="J91" s="175">
        <f>BK91</f>
        <v>0</v>
      </c>
      <c r="K91" s="161"/>
      <c r="L91" s="166"/>
      <c r="M91" s="167"/>
      <c r="N91" s="168"/>
      <c r="O91" s="168"/>
      <c r="P91" s="169">
        <f>SUM(P92:P94)</f>
        <v>0</v>
      </c>
      <c r="Q91" s="168"/>
      <c r="R91" s="169">
        <f>SUM(R92:R94)</f>
        <v>0.11699999999999999</v>
      </c>
      <c r="S91" s="168"/>
      <c r="T91" s="170">
        <f>SUM(T92:T94)</f>
        <v>0</v>
      </c>
      <c r="AR91" s="171" t="s">
        <v>87</v>
      </c>
      <c r="AT91" s="172" t="s">
        <v>78</v>
      </c>
      <c r="AU91" s="172" t="s">
        <v>87</v>
      </c>
      <c r="AY91" s="171" t="s">
        <v>160</v>
      </c>
      <c r="BK91" s="173">
        <f>SUM(BK92:BK94)</f>
        <v>0</v>
      </c>
    </row>
    <row r="92" spans="1:65" s="2" customFormat="1" ht="16.5" customHeight="1">
      <c r="A92" s="37"/>
      <c r="B92" s="38"/>
      <c r="C92" s="176" t="s">
        <v>87</v>
      </c>
      <c r="D92" s="176" t="s">
        <v>163</v>
      </c>
      <c r="E92" s="177" t="s">
        <v>2174</v>
      </c>
      <c r="F92" s="178" t="s">
        <v>2175</v>
      </c>
      <c r="G92" s="179" t="s">
        <v>199</v>
      </c>
      <c r="H92" s="180">
        <v>2.925</v>
      </c>
      <c r="I92" s="181"/>
      <c r="J92" s="182">
        <f>ROUND(I92*H92,2)</f>
        <v>0</v>
      </c>
      <c r="K92" s="178" t="s">
        <v>167</v>
      </c>
      <c r="L92" s="42"/>
      <c r="M92" s="183" t="s">
        <v>32</v>
      </c>
      <c r="N92" s="184" t="s">
        <v>50</v>
      </c>
      <c r="O92" s="67"/>
      <c r="P92" s="185">
        <f>O92*H92</f>
        <v>0</v>
      </c>
      <c r="Q92" s="185">
        <v>0.04</v>
      </c>
      <c r="R92" s="185">
        <f>Q92*H92</f>
        <v>0.11699999999999999</v>
      </c>
      <c r="S92" s="185">
        <v>0</v>
      </c>
      <c r="T92" s="186">
        <f>S92*H92</f>
        <v>0</v>
      </c>
      <c r="U92" s="37"/>
      <c r="V92" s="37"/>
      <c r="W92" s="37"/>
      <c r="X92" s="37"/>
      <c r="Y92" s="37"/>
      <c r="Z92" s="37"/>
      <c r="AA92" s="37"/>
      <c r="AB92" s="37"/>
      <c r="AC92" s="37"/>
      <c r="AD92" s="37"/>
      <c r="AE92" s="37"/>
      <c r="AR92" s="187" t="s">
        <v>168</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168</v>
      </c>
      <c r="BM92" s="187" t="s">
        <v>2601</v>
      </c>
    </row>
    <row r="93" spans="1:47" s="2" customFormat="1" ht="11.25">
      <c r="A93" s="37"/>
      <c r="B93" s="38"/>
      <c r="C93" s="39"/>
      <c r="D93" s="189" t="s">
        <v>170</v>
      </c>
      <c r="E93" s="39"/>
      <c r="F93" s="190" t="s">
        <v>2177</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51" s="14" customFormat="1" ht="11.25">
      <c r="B94" s="205"/>
      <c r="C94" s="206"/>
      <c r="D94" s="196" t="s">
        <v>172</v>
      </c>
      <c r="E94" s="207" t="s">
        <v>32</v>
      </c>
      <c r="F94" s="208" t="s">
        <v>2602</v>
      </c>
      <c r="G94" s="206"/>
      <c r="H94" s="209">
        <v>2.925</v>
      </c>
      <c r="I94" s="210"/>
      <c r="J94" s="206"/>
      <c r="K94" s="206"/>
      <c r="L94" s="211"/>
      <c r="M94" s="212"/>
      <c r="N94" s="213"/>
      <c r="O94" s="213"/>
      <c r="P94" s="213"/>
      <c r="Q94" s="213"/>
      <c r="R94" s="213"/>
      <c r="S94" s="213"/>
      <c r="T94" s="214"/>
      <c r="AT94" s="215" t="s">
        <v>172</v>
      </c>
      <c r="AU94" s="215" t="s">
        <v>89</v>
      </c>
      <c r="AV94" s="14" t="s">
        <v>89</v>
      </c>
      <c r="AW94" s="14" t="s">
        <v>40</v>
      </c>
      <c r="AX94" s="14" t="s">
        <v>87</v>
      </c>
      <c r="AY94" s="215" t="s">
        <v>160</v>
      </c>
    </row>
    <row r="95" spans="2:63" s="12" customFormat="1" ht="22.9" customHeight="1">
      <c r="B95" s="160"/>
      <c r="C95" s="161"/>
      <c r="D95" s="162" t="s">
        <v>78</v>
      </c>
      <c r="E95" s="174" t="s">
        <v>249</v>
      </c>
      <c r="F95" s="174" t="s">
        <v>519</v>
      </c>
      <c r="G95" s="161"/>
      <c r="H95" s="161"/>
      <c r="I95" s="164"/>
      <c r="J95" s="175">
        <f>BK95</f>
        <v>0</v>
      </c>
      <c r="K95" s="161"/>
      <c r="L95" s="166"/>
      <c r="M95" s="167"/>
      <c r="N95" s="168"/>
      <c r="O95" s="168"/>
      <c r="P95" s="169">
        <f>SUM(P96:P105)</f>
        <v>0</v>
      </c>
      <c r="Q95" s="168"/>
      <c r="R95" s="169">
        <f>SUM(R96:R105)</f>
        <v>0.028152</v>
      </c>
      <c r="S95" s="168"/>
      <c r="T95" s="170">
        <f>SUM(T96:T105)</f>
        <v>0.27624</v>
      </c>
      <c r="AR95" s="171" t="s">
        <v>87</v>
      </c>
      <c r="AT95" s="172" t="s">
        <v>78</v>
      </c>
      <c r="AU95" s="172" t="s">
        <v>87</v>
      </c>
      <c r="AY95" s="171" t="s">
        <v>160</v>
      </c>
      <c r="BK95" s="173">
        <f>SUM(BK96:BK105)</f>
        <v>0</v>
      </c>
    </row>
    <row r="96" spans="1:65" s="2" customFormat="1" ht="21.75" customHeight="1">
      <c r="A96" s="37"/>
      <c r="B96" s="38"/>
      <c r="C96" s="176" t="s">
        <v>89</v>
      </c>
      <c r="D96" s="176" t="s">
        <v>163</v>
      </c>
      <c r="E96" s="177" t="s">
        <v>2603</v>
      </c>
      <c r="F96" s="178" t="s">
        <v>2604</v>
      </c>
      <c r="G96" s="179" t="s">
        <v>259</v>
      </c>
      <c r="H96" s="180">
        <v>13</v>
      </c>
      <c r="I96" s="181"/>
      <c r="J96" s="182">
        <f>ROUND(I96*H96,2)</f>
        <v>0</v>
      </c>
      <c r="K96" s="178" t="s">
        <v>167</v>
      </c>
      <c r="L96" s="42"/>
      <c r="M96" s="183" t="s">
        <v>32</v>
      </c>
      <c r="N96" s="184" t="s">
        <v>50</v>
      </c>
      <c r="O96" s="67"/>
      <c r="P96" s="185">
        <f>O96*H96</f>
        <v>0</v>
      </c>
      <c r="Q96" s="185">
        <v>0</v>
      </c>
      <c r="R96" s="185">
        <f>Q96*H96</f>
        <v>0</v>
      </c>
      <c r="S96" s="185">
        <v>0.019</v>
      </c>
      <c r="T96" s="186">
        <f>S96*H96</f>
        <v>0.247</v>
      </c>
      <c r="U96" s="37"/>
      <c r="V96" s="37"/>
      <c r="W96" s="37"/>
      <c r="X96" s="37"/>
      <c r="Y96" s="37"/>
      <c r="Z96" s="37"/>
      <c r="AA96" s="37"/>
      <c r="AB96" s="37"/>
      <c r="AC96" s="37"/>
      <c r="AD96" s="37"/>
      <c r="AE96" s="37"/>
      <c r="AR96" s="187" t="s">
        <v>168</v>
      </c>
      <c r="AT96" s="187" t="s">
        <v>163</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2605</v>
      </c>
    </row>
    <row r="97" spans="1:47" s="2" customFormat="1" ht="11.25">
      <c r="A97" s="37"/>
      <c r="B97" s="38"/>
      <c r="C97" s="39"/>
      <c r="D97" s="189" t="s">
        <v>170</v>
      </c>
      <c r="E97" s="39"/>
      <c r="F97" s="190" t="s">
        <v>2606</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170</v>
      </c>
      <c r="AU97" s="19" t="s">
        <v>89</v>
      </c>
    </row>
    <row r="98" spans="1:65" s="2" customFormat="1" ht="24.2" customHeight="1">
      <c r="A98" s="37"/>
      <c r="B98" s="38"/>
      <c r="C98" s="176" t="s">
        <v>161</v>
      </c>
      <c r="D98" s="249" t="s">
        <v>163</v>
      </c>
      <c r="E98" s="177" t="s">
        <v>2607</v>
      </c>
      <c r="F98" s="178" t="s">
        <v>2608</v>
      </c>
      <c r="G98" s="179" t="s">
        <v>259</v>
      </c>
      <c r="H98" s="180">
        <v>6.8</v>
      </c>
      <c r="I98" s="181"/>
      <c r="J98" s="182">
        <f>ROUND(I98*H98,2)</f>
        <v>0</v>
      </c>
      <c r="K98" s="178" t="s">
        <v>167</v>
      </c>
      <c r="L98" s="42"/>
      <c r="M98" s="183" t="s">
        <v>32</v>
      </c>
      <c r="N98" s="184" t="s">
        <v>50</v>
      </c>
      <c r="O98" s="67"/>
      <c r="P98" s="185">
        <f>O98*H98</f>
        <v>0</v>
      </c>
      <c r="Q98" s="185">
        <v>0.00097</v>
      </c>
      <c r="R98" s="185">
        <f>Q98*H98</f>
        <v>0.006596</v>
      </c>
      <c r="S98" s="185">
        <v>0.0043</v>
      </c>
      <c r="T98" s="186">
        <f>S98*H98</f>
        <v>0.02924</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2609</v>
      </c>
    </row>
    <row r="99" spans="1:47" s="2" customFormat="1" ht="11.25">
      <c r="A99" s="37"/>
      <c r="B99" s="38"/>
      <c r="C99" s="39"/>
      <c r="D99" s="189" t="s">
        <v>170</v>
      </c>
      <c r="E99" s="39"/>
      <c r="F99" s="190" t="s">
        <v>2610</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2:51" s="13" customFormat="1" ht="11.25">
      <c r="B100" s="194"/>
      <c r="C100" s="195"/>
      <c r="D100" s="196" t="s">
        <v>172</v>
      </c>
      <c r="E100" s="197" t="s">
        <v>32</v>
      </c>
      <c r="F100" s="198" t="s">
        <v>2611</v>
      </c>
      <c r="G100" s="195"/>
      <c r="H100" s="197" t="s">
        <v>32</v>
      </c>
      <c r="I100" s="199"/>
      <c r="J100" s="195"/>
      <c r="K100" s="195"/>
      <c r="L100" s="200"/>
      <c r="M100" s="201"/>
      <c r="N100" s="202"/>
      <c r="O100" s="202"/>
      <c r="P100" s="202"/>
      <c r="Q100" s="202"/>
      <c r="R100" s="202"/>
      <c r="S100" s="202"/>
      <c r="T100" s="203"/>
      <c r="AT100" s="204" t="s">
        <v>172</v>
      </c>
      <c r="AU100" s="204" t="s">
        <v>89</v>
      </c>
      <c r="AV100" s="13" t="s">
        <v>87</v>
      </c>
      <c r="AW100" s="13" t="s">
        <v>40</v>
      </c>
      <c r="AX100" s="13" t="s">
        <v>79</v>
      </c>
      <c r="AY100" s="204" t="s">
        <v>160</v>
      </c>
    </row>
    <row r="101" spans="2:51" s="14" customFormat="1" ht="11.25">
      <c r="B101" s="205"/>
      <c r="C101" s="206"/>
      <c r="D101" s="196" t="s">
        <v>172</v>
      </c>
      <c r="E101" s="207" t="s">
        <v>32</v>
      </c>
      <c r="F101" s="208" t="s">
        <v>2612</v>
      </c>
      <c r="G101" s="206"/>
      <c r="H101" s="209">
        <v>6.8</v>
      </c>
      <c r="I101" s="210"/>
      <c r="J101" s="206"/>
      <c r="K101" s="206"/>
      <c r="L101" s="211"/>
      <c r="M101" s="212"/>
      <c r="N101" s="213"/>
      <c r="O101" s="213"/>
      <c r="P101" s="213"/>
      <c r="Q101" s="213"/>
      <c r="R101" s="213"/>
      <c r="S101" s="213"/>
      <c r="T101" s="214"/>
      <c r="AT101" s="215" t="s">
        <v>172</v>
      </c>
      <c r="AU101" s="215" t="s">
        <v>89</v>
      </c>
      <c r="AV101" s="14" t="s">
        <v>89</v>
      </c>
      <c r="AW101" s="14" t="s">
        <v>40</v>
      </c>
      <c r="AX101" s="14" t="s">
        <v>87</v>
      </c>
      <c r="AY101" s="215" t="s">
        <v>160</v>
      </c>
    </row>
    <row r="102" spans="1:65" s="2" customFormat="1" ht="16.5" customHeight="1">
      <c r="A102" s="37"/>
      <c r="B102" s="38"/>
      <c r="C102" s="176" t="s">
        <v>168</v>
      </c>
      <c r="D102" s="249" t="s">
        <v>163</v>
      </c>
      <c r="E102" s="177" t="s">
        <v>2613</v>
      </c>
      <c r="F102" s="178" t="s">
        <v>2614</v>
      </c>
      <c r="G102" s="179" t="s">
        <v>477</v>
      </c>
      <c r="H102" s="180">
        <v>34</v>
      </c>
      <c r="I102" s="181"/>
      <c r="J102" s="182">
        <f>ROUND(I102*H102,2)</f>
        <v>0</v>
      </c>
      <c r="K102" s="178" t="s">
        <v>484</v>
      </c>
      <c r="L102" s="42"/>
      <c r="M102" s="183" t="s">
        <v>32</v>
      </c>
      <c r="N102" s="184" t="s">
        <v>50</v>
      </c>
      <c r="O102" s="67"/>
      <c r="P102" s="185">
        <f>O102*H102</f>
        <v>0</v>
      </c>
      <c r="Q102" s="185">
        <v>0</v>
      </c>
      <c r="R102" s="185">
        <f>Q102*H102</f>
        <v>0</v>
      </c>
      <c r="S102" s="185">
        <v>0</v>
      </c>
      <c r="T102" s="186">
        <f>S102*H102</f>
        <v>0</v>
      </c>
      <c r="U102" s="37"/>
      <c r="V102" s="37"/>
      <c r="W102" s="37"/>
      <c r="X102" s="37"/>
      <c r="Y102" s="37"/>
      <c r="Z102" s="37"/>
      <c r="AA102" s="37"/>
      <c r="AB102" s="37"/>
      <c r="AC102" s="37"/>
      <c r="AD102" s="37"/>
      <c r="AE102" s="37"/>
      <c r="AR102" s="187" t="s">
        <v>168</v>
      </c>
      <c r="AT102" s="187" t="s">
        <v>163</v>
      </c>
      <c r="AU102" s="187" t="s">
        <v>89</v>
      </c>
      <c r="AY102" s="19" t="s">
        <v>160</v>
      </c>
      <c r="BE102" s="188">
        <f>IF(N102="základní",J102,0)</f>
        <v>0</v>
      </c>
      <c r="BF102" s="188">
        <f>IF(N102="snížená",J102,0)</f>
        <v>0</v>
      </c>
      <c r="BG102" s="188">
        <f>IF(N102="zákl. přenesená",J102,0)</f>
        <v>0</v>
      </c>
      <c r="BH102" s="188">
        <f>IF(N102="sníž. přenesená",J102,0)</f>
        <v>0</v>
      </c>
      <c r="BI102" s="188">
        <f>IF(N102="nulová",J102,0)</f>
        <v>0</v>
      </c>
      <c r="BJ102" s="19" t="s">
        <v>87</v>
      </c>
      <c r="BK102" s="188">
        <f>ROUND(I102*H102,2)</f>
        <v>0</v>
      </c>
      <c r="BL102" s="19" t="s">
        <v>168</v>
      </c>
      <c r="BM102" s="187" t="s">
        <v>2615</v>
      </c>
    </row>
    <row r="103" spans="1:65" s="2" customFormat="1" ht="16.5" customHeight="1">
      <c r="A103" s="37"/>
      <c r="B103" s="38"/>
      <c r="C103" s="227" t="s">
        <v>216</v>
      </c>
      <c r="D103" s="260" t="s">
        <v>178</v>
      </c>
      <c r="E103" s="228" t="s">
        <v>2616</v>
      </c>
      <c r="F103" s="229" t="s">
        <v>2617</v>
      </c>
      <c r="G103" s="230" t="s">
        <v>259</v>
      </c>
      <c r="H103" s="231">
        <v>6.8</v>
      </c>
      <c r="I103" s="232"/>
      <c r="J103" s="233">
        <f>ROUND(I103*H103,2)</f>
        <v>0</v>
      </c>
      <c r="K103" s="229" t="s">
        <v>167</v>
      </c>
      <c r="L103" s="234"/>
      <c r="M103" s="235" t="s">
        <v>32</v>
      </c>
      <c r="N103" s="236" t="s">
        <v>50</v>
      </c>
      <c r="O103" s="67"/>
      <c r="P103" s="185">
        <f>O103*H103</f>
        <v>0</v>
      </c>
      <c r="Q103" s="185">
        <v>0.00317</v>
      </c>
      <c r="R103" s="185">
        <f>Q103*H103</f>
        <v>0.021556</v>
      </c>
      <c r="S103" s="185">
        <v>0</v>
      </c>
      <c r="T103" s="186">
        <f>S103*H103</f>
        <v>0</v>
      </c>
      <c r="U103" s="37"/>
      <c r="V103" s="37"/>
      <c r="W103" s="37"/>
      <c r="X103" s="37"/>
      <c r="Y103" s="37"/>
      <c r="Z103" s="37"/>
      <c r="AA103" s="37"/>
      <c r="AB103" s="37"/>
      <c r="AC103" s="37"/>
      <c r="AD103" s="37"/>
      <c r="AE103" s="37"/>
      <c r="AR103" s="187" t="s">
        <v>181</v>
      </c>
      <c r="AT103" s="187" t="s">
        <v>178</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2618</v>
      </c>
    </row>
    <row r="104" spans="2:51" s="13" customFormat="1" ht="11.25">
      <c r="B104" s="194"/>
      <c r="C104" s="195"/>
      <c r="D104" s="196" t="s">
        <v>172</v>
      </c>
      <c r="E104" s="197" t="s">
        <v>32</v>
      </c>
      <c r="F104" s="198" t="s">
        <v>2619</v>
      </c>
      <c r="G104" s="195"/>
      <c r="H104" s="197" t="s">
        <v>32</v>
      </c>
      <c r="I104" s="199"/>
      <c r="J104" s="195"/>
      <c r="K104" s="195"/>
      <c r="L104" s="200"/>
      <c r="M104" s="201"/>
      <c r="N104" s="202"/>
      <c r="O104" s="202"/>
      <c r="P104" s="202"/>
      <c r="Q104" s="202"/>
      <c r="R104" s="202"/>
      <c r="S104" s="202"/>
      <c r="T104" s="203"/>
      <c r="AT104" s="204" t="s">
        <v>172</v>
      </c>
      <c r="AU104" s="204" t="s">
        <v>89</v>
      </c>
      <c r="AV104" s="13" t="s">
        <v>87</v>
      </c>
      <c r="AW104" s="13" t="s">
        <v>40</v>
      </c>
      <c r="AX104" s="13" t="s">
        <v>79</v>
      </c>
      <c r="AY104" s="204" t="s">
        <v>160</v>
      </c>
    </row>
    <row r="105" spans="2:51" s="14" customFormat="1" ht="11.25">
      <c r="B105" s="205"/>
      <c r="C105" s="206"/>
      <c r="D105" s="196" t="s">
        <v>172</v>
      </c>
      <c r="E105" s="207" t="s">
        <v>32</v>
      </c>
      <c r="F105" s="208" t="s">
        <v>2620</v>
      </c>
      <c r="G105" s="206"/>
      <c r="H105" s="209">
        <v>6.8</v>
      </c>
      <c r="I105" s="210"/>
      <c r="J105" s="206"/>
      <c r="K105" s="206"/>
      <c r="L105" s="211"/>
      <c r="M105" s="212"/>
      <c r="N105" s="213"/>
      <c r="O105" s="213"/>
      <c r="P105" s="213"/>
      <c r="Q105" s="213"/>
      <c r="R105" s="213"/>
      <c r="S105" s="213"/>
      <c r="T105" s="214"/>
      <c r="AT105" s="215" t="s">
        <v>172</v>
      </c>
      <c r="AU105" s="215" t="s">
        <v>89</v>
      </c>
      <c r="AV105" s="14" t="s">
        <v>89</v>
      </c>
      <c r="AW105" s="14" t="s">
        <v>40</v>
      </c>
      <c r="AX105" s="14" t="s">
        <v>87</v>
      </c>
      <c r="AY105" s="215" t="s">
        <v>160</v>
      </c>
    </row>
    <row r="106" spans="2:63" s="12" customFormat="1" ht="22.9" customHeight="1">
      <c r="B106" s="160"/>
      <c r="C106" s="161"/>
      <c r="D106" s="162" t="s">
        <v>78</v>
      </c>
      <c r="E106" s="174" t="s">
        <v>713</v>
      </c>
      <c r="F106" s="174" t="s">
        <v>714</v>
      </c>
      <c r="G106" s="161"/>
      <c r="H106" s="161"/>
      <c r="I106" s="164"/>
      <c r="J106" s="175">
        <f>BK106</f>
        <v>0</v>
      </c>
      <c r="K106" s="161"/>
      <c r="L106" s="166"/>
      <c r="M106" s="167"/>
      <c r="N106" s="168"/>
      <c r="O106" s="168"/>
      <c r="P106" s="169">
        <f>SUM(P107:P115)</f>
        <v>0</v>
      </c>
      <c r="Q106" s="168"/>
      <c r="R106" s="169">
        <f>SUM(R107:R115)</f>
        <v>0</v>
      </c>
      <c r="S106" s="168"/>
      <c r="T106" s="170">
        <f>SUM(T107:T115)</f>
        <v>0</v>
      </c>
      <c r="AR106" s="171" t="s">
        <v>87</v>
      </c>
      <c r="AT106" s="172" t="s">
        <v>78</v>
      </c>
      <c r="AU106" s="172" t="s">
        <v>87</v>
      </c>
      <c r="AY106" s="171" t="s">
        <v>160</v>
      </c>
      <c r="BK106" s="173">
        <f>SUM(BK107:BK115)</f>
        <v>0</v>
      </c>
    </row>
    <row r="107" spans="1:65" s="2" customFormat="1" ht="24.2" customHeight="1">
      <c r="A107" s="37"/>
      <c r="B107" s="38"/>
      <c r="C107" s="176" t="s">
        <v>225</v>
      </c>
      <c r="D107" s="176" t="s">
        <v>163</v>
      </c>
      <c r="E107" s="177" t="s">
        <v>2621</v>
      </c>
      <c r="F107" s="178" t="s">
        <v>2622</v>
      </c>
      <c r="G107" s="179" t="s">
        <v>166</v>
      </c>
      <c r="H107" s="180">
        <v>1.645</v>
      </c>
      <c r="I107" s="181"/>
      <c r="J107" s="182">
        <f>ROUND(I107*H107,2)</f>
        <v>0</v>
      </c>
      <c r="K107" s="178" t="s">
        <v>167</v>
      </c>
      <c r="L107" s="42"/>
      <c r="M107" s="183" t="s">
        <v>32</v>
      </c>
      <c r="N107" s="184" t="s">
        <v>50</v>
      </c>
      <c r="O107" s="67"/>
      <c r="P107" s="185">
        <f>O107*H107</f>
        <v>0</v>
      </c>
      <c r="Q107" s="185">
        <v>0</v>
      </c>
      <c r="R107" s="185">
        <f>Q107*H107</f>
        <v>0</v>
      </c>
      <c r="S107" s="185">
        <v>0</v>
      </c>
      <c r="T107" s="186">
        <f>S107*H107</f>
        <v>0</v>
      </c>
      <c r="U107" s="37"/>
      <c r="V107" s="37"/>
      <c r="W107" s="37"/>
      <c r="X107" s="37"/>
      <c r="Y107" s="37"/>
      <c r="Z107" s="37"/>
      <c r="AA107" s="37"/>
      <c r="AB107" s="37"/>
      <c r="AC107" s="37"/>
      <c r="AD107" s="37"/>
      <c r="AE107" s="37"/>
      <c r="AR107" s="187" t="s">
        <v>168</v>
      </c>
      <c r="AT107" s="187" t="s">
        <v>163</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2623</v>
      </c>
    </row>
    <row r="108" spans="1:47" s="2" customFormat="1" ht="11.25">
      <c r="A108" s="37"/>
      <c r="B108" s="38"/>
      <c r="C108" s="39"/>
      <c r="D108" s="189" t="s">
        <v>170</v>
      </c>
      <c r="E108" s="39"/>
      <c r="F108" s="190" t="s">
        <v>2624</v>
      </c>
      <c r="G108" s="39"/>
      <c r="H108" s="39"/>
      <c r="I108" s="191"/>
      <c r="J108" s="39"/>
      <c r="K108" s="39"/>
      <c r="L108" s="42"/>
      <c r="M108" s="192"/>
      <c r="N108" s="193"/>
      <c r="O108" s="67"/>
      <c r="P108" s="67"/>
      <c r="Q108" s="67"/>
      <c r="R108" s="67"/>
      <c r="S108" s="67"/>
      <c r="T108" s="68"/>
      <c r="U108" s="37"/>
      <c r="V108" s="37"/>
      <c r="W108" s="37"/>
      <c r="X108" s="37"/>
      <c r="Y108" s="37"/>
      <c r="Z108" s="37"/>
      <c r="AA108" s="37"/>
      <c r="AB108" s="37"/>
      <c r="AC108" s="37"/>
      <c r="AD108" s="37"/>
      <c r="AE108" s="37"/>
      <c r="AT108" s="19" t="s">
        <v>170</v>
      </c>
      <c r="AU108" s="19" t="s">
        <v>89</v>
      </c>
    </row>
    <row r="109" spans="1:65" s="2" customFormat="1" ht="21.75" customHeight="1">
      <c r="A109" s="37"/>
      <c r="B109" s="38"/>
      <c r="C109" s="176" t="s">
        <v>231</v>
      </c>
      <c r="D109" s="176" t="s">
        <v>163</v>
      </c>
      <c r="E109" s="177" t="s">
        <v>732</v>
      </c>
      <c r="F109" s="178" t="s">
        <v>733</v>
      </c>
      <c r="G109" s="179" t="s">
        <v>166</v>
      </c>
      <c r="H109" s="180">
        <v>1.645</v>
      </c>
      <c r="I109" s="181"/>
      <c r="J109" s="182">
        <f>ROUND(I109*H109,2)</f>
        <v>0</v>
      </c>
      <c r="K109" s="178" t="s">
        <v>167</v>
      </c>
      <c r="L109" s="42"/>
      <c r="M109" s="183" t="s">
        <v>32</v>
      </c>
      <c r="N109" s="184" t="s">
        <v>50</v>
      </c>
      <c r="O109" s="67"/>
      <c r="P109" s="185">
        <f>O109*H109</f>
        <v>0</v>
      </c>
      <c r="Q109" s="185">
        <v>0</v>
      </c>
      <c r="R109" s="185">
        <f>Q109*H109</f>
        <v>0</v>
      </c>
      <c r="S109" s="185">
        <v>0</v>
      </c>
      <c r="T109" s="186">
        <f>S109*H109</f>
        <v>0</v>
      </c>
      <c r="U109" s="37"/>
      <c r="V109" s="37"/>
      <c r="W109" s="37"/>
      <c r="X109" s="37"/>
      <c r="Y109" s="37"/>
      <c r="Z109" s="37"/>
      <c r="AA109" s="37"/>
      <c r="AB109" s="37"/>
      <c r="AC109" s="37"/>
      <c r="AD109" s="37"/>
      <c r="AE109" s="37"/>
      <c r="AR109" s="187" t="s">
        <v>168</v>
      </c>
      <c r="AT109" s="187" t="s">
        <v>163</v>
      </c>
      <c r="AU109" s="187" t="s">
        <v>89</v>
      </c>
      <c r="AY109" s="19" t="s">
        <v>160</v>
      </c>
      <c r="BE109" s="188">
        <f>IF(N109="základní",J109,0)</f>
        <v>0</v>
      </c>
      <c r="BF109" s="188">
        <f>IF(N109="snížená",J109,0)</f>
        <v>0</v>
      </c>
      <c r="BG109" s="188">
        <f>IF(N109="zákl. přenesená",J109,0)</f>
        <v>0</v>
      </c>
      <c r="BH109" s="188">
        <f>IF(N109="sníž. přenesená",J109,0)</f>
        <v>0</v>
      </c>
      <c r="BI109" s="188">
        <f>IF(N109="nulová",J109,0)</f>
        <v>0</v>
      </c>
      <c r="BJ109" s="19" t="s">
        <v>87</v>
      </c>
      <c r="BK109" s="188">
        <f>ROUND(I109*H109,2)</f>
        <v>0</v>
      </c>
      <c r="BL109" s="19" t="s">
        <v>168</v>
      </c>
      <c r="BM109" s="187" t="s">
        <v>2625</v>
      </c>
    </row>
    <row r="110" spans="1:47" s="2" customFormat="1" ht="11.25">
      <c r="A110" s="37"/>
      <c r="B110" s="38"/>
      <c r="C110" s="39"/>
      <c r="D110" s="189" t="s">
        <v>170</v>
      </c>
      <c r="E110" s="39"/>
      <c r="F110" s="190" t="s">
        <v>735</v>
      </c>
      <c r="G110" s="39"/>
      <c r="H110" s="39"/>
      <c r="I110" s="191"/>
      <c r="J110" s="39"/>
      <c r="K110" s="39"/>
      <c r="L110" s="42"/>
      <c r="M110" s="192"/>
      <c r="N110" s="193"/>
      <c r="O110" s="67"/>
      <c r="P110" s="67"/>
      <c r="Q110" s="67"/>
      <c r="R110" s="67"/>
      <c r="S110" s="67"/>
      <c r="T110" s="68"/>
      <c r="U110" s="37"/>
      <c r="V110" s="37"/>
      <c r="W110" s="37"/>
      <c r="X110" s="37"/>
      <c r="Y110" s="37"/>
      <c r="Z110" s="37"/>
      <c r="AA110" s="37"/>
      <c r="AB110" s="37"/>
      <c r="AC110" s="37"/>
      <c r="AD110" s="37"/>
      <c r="AE110" s="37"/>
      <c r="AT110" s="19" t="s">
        <v>170</v>
      </c>
      <c r="AU110" s="19" t="s">
        <v>89</v>
      </c>
    </row>
    <row r="111" spans="1:65" s="2" customFormat="1" ht="24.2" customHeight="1">
      <c r="A111" s="37"/>
      <c r="B111" s="38"/>
      <c r="C111" s="176" t="s">
        <v>181</v>
      </c>
      <c r="D111" s="176" t="s">
        <v>163</v>
      </c>
      <c r="E111" s="177" t="s">
        <v>737</v>
      </c>
      <c r="F111" s="178" t="s">
        <v>738</v>
      </c>
      <c r="G111" s="179" t="s">
        <v>166</v>
      </c>
      <c r="H111" s="180">
        <v>11.515</v>
      </c>
      <c r="I111" s="181"/>
      <c r="J111" s="182">
        <f>ROUND(I111*H111,2)</f>
        <v>0</v>
      </c>
      <c r="K111" s="178" t="s">
        <v>167</v>
      </c>
      <c r="L111" s="42"/>
      <c r="M111" s="183" t="s">
        <v>32</v>
      </c>
      <c r="N111" s="184" t="s">
        <v>50</v>
      </c>
      <c r="O111" s="67"/>
      <c r="P111" s="185">
        <f>O111*H111</f>
        <v>0</v>
      </c>
      <c r="Q111" s="185">
        <v>0</v>
      </c>
      <c r="R111" s="185">
        <f>Q111*H111</f>
        <v>0</v>
      </c>
      <c r="S111" s="185">
        <v>0</v>
      </c>
      <c r="T111" s="186">
        <f>S111*H111</f>
        <v>0</v>
      </c>
      <c r="U111" s="37"/>
      <c r="V111" s="37"/>
      <c r="W111" s="37"/>
      <c r="X111" s="37"/>
      <c r="Y111" s="37"/>
      <c r="Z111" s="37"/>
      <c r="AA111" s="37"/>
      <c r="AB111" s="37"/>
      <c r="AC111" s="37"/>
      <c r="AD111" s="37"/>
      <c r="AE111" s="37"/>
      <c r="AR111" s="187" t="s">
        <v>168</v>
      </c>
      <c r="AT111" s="187" t="s">
        <v>163</v>
      </c>
      <c r="AU111" s="187" t="s">
        <v>89</v>
      </c>
      <c r="AY111" s="19" t="s">
        <v>160</v>
      </c>
      <c r="BE111" s="188">
        <f>IF(N111="základní",J111,0)</f>
        <v>0</v>
      </c>
      <c r="BF111" s="188">
        <f>IF(N111="snížená",J111,0)</f>
        <v>0</v>
      </c>
      <c r="BG111" s="188">
        <f>IF(N111="zákl. přenesená",J111,0)</f>
        <v>0</v>
      </c>
      <c r="BH111" s="188">
        <f>IF(N111="sníž. přenesená",J111,0)</f>
        <v>0</v>
      </c>
      <c r="BI111" s="188">
        <f>IF(N111="nulová",J111,0)</f>
        <v>0</v>
      </c>
      <c r="BJ111" s="19" t="s">
        <v>87</v>
      </c>
      <c r="BK111" s="188">
        <f>ROUND(I111*H111,2)</f>
        <v>0</v>
      </c>
      <c r="BL111" s="19" t="s">
        <v>168</v>
      </c>
      <c r="BM111" s="187" t="s">
        <v>2626</v>
      </c>
    </row>
    <row r="112" spans="1:47" s="2" customFormat="1" ht="11.25">
      <c r="A112" s="37"/>
      <c r="B112" s="38"/>
      <c r="C112" s="39"/>
      <c r="D112" s="189" t="s">
        <v>170</v>
      </c>
      <c r="E112" s="39"/>
      <c r="F112" s="190" t="s">
        <v>740</v>
      </c>
      <c r="G112" s="39"/>
      <c r="H112" s="39"/>
      <c r="I112" s="191"/>
      <c r="J112" s="39"/>
      <c r="K112" s="39"/>
      <c r="L112" s="42"/>
      <c r="M112" s="192"/>
      <c r="N112" s="193"/>
      <c r="O112" s="67"/>
      <c r="P112" s="67"/>
      <c r="Q112" s="67"/>
      <c r="R112" s="67"/>
      <c r="S112" s="67"/>
      <c r="T112" s="68"/>
      <c r="U112" s="37"/>
      <c r="V112" s="37"/>
      <c r="W112" s="37"/>
      <c r="X112" s="37"/>
      <c r="Y112" s="37"/>
      <c r="Z112" s="37"/>
      <c r="AA112" s="37"/>
      <c r="AB112" s="37"/>
      <c r="AC112" s="37"/>
      <c r="AD112" s="37"/>
      <c r="AE112" s="37"/>
      <c r="AT112" s="19" t="s">
        <v>170</v>
      </c>
      <c r="AU112" s="19" t="s">
        <v>89</v>
      </c>
    </row>
    <row r="113" spans="2:51" s="14" customFormat="1" ht="11.25">
      <c r="B113" s="205"/>
      <c r="C113" s="206"/>
      <c r="D113" s="196" t="s">
        <v>172</v>
      </c>
      <c r="E113" s="206"/>
      <c r="F113" s="208" t="s">
        <v>2627</v>
      </c>
      <c r="G113" s="206"/>
      <c r="H113" s="209">
        <v>11.515</v>
      </c>
      <c r="I113" s="210"/>
      <c r="J113" s="206"/>
      <c r="K113" s="206"/>
      <c r="L113" s="211"/>
      <c r="M113" s="212"/>
      <c r="N113" s="213"/>
      <c r="O113" s="213"/>
      <c r="P113" s="213"/>
      <c r="Q113" s="213"/>
      <c r="R113" s="213"/>
      <c r="S113" s="213"/>
      <c r="T113" s="214"/>
      <c r="AT113" s="215" t="s">
        <v>172</v>
      </c>
      <c r="AU113" s="215" t="s">
        <v>89</v>
      </c>
      <c r="AV113" s="14" t="s">
        <v>89</v>
      </c>
      <c r="AW113" s="14" t="s">
        <v>4</v>
      </c>
      <c r="AX113" s="14" t="s">
        <v>87</v>
      </c>
      <c r="AY113" s="215" t="s">
        <v>160</v>
      </c>
    </row>
    <row r="114" spans="1:65" s="2" customFormat="1" ht="33" customHeight="1">
      <c r="A114" s="37"/>
      <c r="B114" s="38"/>
      <c r="C114" s="176" t="s">
        <v>249</v>
      </c>
      <c r="D114" s="176" t="s">
        <v>163</v>
      </c>
      <c r="E114" s="177" t="s">
        <v>2227</v>
      </c>
      <c r="F114" s="178" t="s">
        <v>2228</v>
      </c>
      <c r="G114" s="179" t="s">
        <v>166</v>
      </c>
      <c r="H114" s="180">
        <v>1.616</v>
      </c>
      <c r="I114" s="181"/>
      <c r="J114" s="182">
        <f>ROUND(I114*H114,2)</f>
        <v>0</v>
      </c>
      <c r="K114" s="178" t="s">
        <v>167</v>
      </c>
      <c r="L114" s="42"/>
      <c r="M114" s="183" t="s">
        <v>32</v>
      </c>
      <c r="N114" s="184" t="s">
        <v>50</v>
      </c>
      <c r="O114" s="67"/>
      <c r="P114" s="185">
        <f>O114*H114</f>
        <v>0</v>
      </c>
      <c r="Q114" s="185">
        <v>0</v>
      </c>
      <c r="R114" s="185">
        <f>Q114*H114</f>
        <v>0</v>
      </c>
      <c r="S114" s="185">
        <v>0</v>
      </c>
      <c r="T114" s="186">
        <f>S114*H114</f>
        <v>0</v>
      </c>
      <c r="U114" s="37"/>
      <c r="V114" s="37"/>
      <c r="W114" s="37"/>
      <c r="X114" s="37"/>
      <c r="Y114" s="37"/>
      <c r="Z114" s="37"/>
      <c r="AA114" s="37"/>
      <c r="AB114" s="37"/>
      <c r="AC114" s="37"/>
      <c r="AD114" s="37"/>
      <c r="AE114" s="37"/>
      <c r="AR114" s="187" t="s">
        <v>168</v>
      </c>
      <c r="AT114" s="187" t="s">
        <v>163</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168</v>
      </c>
      <c r="BM114" s="187" t="s">
        <v>2628</v>
      </c>
    </row>
    <row r="115" spans="1:47" s="2" customFormat="1" ht="11.25">
      <c r="A115" s="37"/>
      <c r="B115" s="38"/>
      <c r="C115" s="39"/>
      <c r="D115" s="189" t="s">
        <v>170</v>
      </c>
      <c r="E115" s="39"/>
      <c r="F115" s="190" t="s">
        <v>2230</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2:63" s="12" customFormat="1" ht="25.9" customHeight="1">
      <c r="B116" s="160"/>
      <c r="C116" s="161"/>
      <c r="D116" s="162" t="s">
        <v>78</v>
      </c>
      <c r="E116" s="163" t="s">
        <v>761</v>
      </c>
      <c r="F116" s="163" t="s">
        <v>762</v>
      </c>
      <c r="G116" s="161"/>
      <c r="H116" s="161"/>
      <c r="I116" s="164"/>
      <c r="J116" s="165">
        <f>BK116</f>
        <v>0</v>
      </c>
      <c r="K116" s="161"/>
      <c r="L116" s="166"/>
      <c r="M116" s="167"/>
      <c r="N116" s="168"/>
      <c r="O116" s="168"/>
      <c r="P116" s="169">
        <f>P117+P143+P160+P196</f>
        <v>0</v>
      </c>
      <c r="Q116" s="168"/>
      <c r="R116" s="169">
        <f>R117+R143+R160+R196</f>
        <v>1.1538</v>
      </c>
      <c r="S116" s="168"/>
      <c r="T116" s="170">
        <f>T117+T143+T160+T196</f>
        <v>1.3687</v>
      </c>
      <c r="AR116" s="171" t="s">
        <v>89</v>
      </c>
      <c r="AT116" s="172" t="s">
        <v>78</v>
      </c>
      <c r="AU116" s="172" t="s">
        <v>79</v>
      </c>
      <c r="AY116" s="171" t="s">
        <v>160</v>
      </c>
      <c r="BK116" s="173">
        <f>BK117+BK143+BK160+BK196</f>
        <v>0</v>
      </c>
    </row>
    <row r="117" spans="2:63" s="12" customFormat="1" ht="22.9" customHeight="1">
      <c r="B117" s="160"/>
      <c r="C117" s="161"/>
      <c r="D117" s="162" t="s">
        <v>78</v>
      </c>
      <c r="E117" s="174" t="s">
        <v>2629</v>
      </c>
      <c r="F117" s="174" t="s">
        <v>2630</v>
      </c>
      <c r="G117" s="161"/>
      <c r="H117" s="161"/>
      <c r="I117" s="164"/>
      <c r="J117" s="175">
        <f>BK117</f>
        <v>0</v>
      </c>
      <c r="K117" s="161"/>
      <c r="L117" s="166"/>
      <c r="M117" s="167"/>
      <c r="N117" s="168"/>
      <c r="O117" s="168"/>
      <c r="P117" s="169">
        <f>SUM(P118:P142)</f>
        <v>0</v>
      </c>
      <c r="Q117" s="168"/>
      <c r="R117" s="169">
        <f>SUM(R118:R142)</f>
        <v>0.04385</v>
      </c>
      <c r="S117" s="168"/>
      <c r="T117" s="170">
        <f>SUM(T118:T142)</f>
        <v>0.08</v>
      </c>
      <c r="AR117" s="171" t="s">
        <v>89</v>
      </c>
      <c r="AT117" s="172" t="s">
        <v>78</v>
      </c>
      <c r="AU117" s="172" t="s">
        <v>87</v>
      </c>
      <c r="AY117" s="171" t="s">
        <v>160</v>
      </c>
      <c r="BK117" s="173">
        <f>SUM(BK118:BK142)</f>
        <v>0</v>
      </c>
    </row>
    <row r="118" spans="1:65" s="2" customFormat="1" ht="16.5" customHeight="1">
      <c r="A118" s="37"/>
      <c r="B118" s="38"/>
      <c r="C118" s="176" t="s">
        <v>256</v>
      </c>
      <c r="D118" s="176" t="s">
        <v>163</v>
      </c>
      <c r="E118" s="177" t="s">
        <v>2631</v>
      </c>
      <c r="F118" s="178" t="s">
        <v>2632</v>
      </c>
      <c r="G118" s="179" t="s">
        <v>259</v>
      </c>
      <c r="H118" s="180">
        <v>80</v>
      </c>
      <c r="I118" s="181"/>
      <c r="J118" s="182">
        <f>ROUND(I118*H118,2)</f>
        <v>0</v>
      </c>
      <c r="K118" s="178" t="s">
        <v>167</v>
      </c>
      <c r="L118" s="42"/>
      <c r="M118" s="183" t="s">
        <v>32</v>
      </c>
      <c r="N118" s="184" t="s">
        <v>50</v>
      </c>
      <c r="O118" s="67"/>
      <c r="P118" s="185">
        <f>O118*H118</f>
        <v>0</v>
      </c>
      <c r="Q118" s="185">
        <v>2E-05</v>
      </c>
      <c r="R118" s="185">
        <f>Q118*H118</f>
        <v>0.0016</v>
      </c>
      <c r="S118" s="185">
        <v>0.001</v>
      </c>
      <c r="T118" s="186">
        <f>S118*H118</f>
        <v>0.08</v>
      </c>
      <c r="U118" s="37"/>
      <c r="V118" s="37"/>
      <c r="W118" s="37"/>
      <c r="X118" s="37"/>
      <c r="Y118" s="37"/>
      <c r="Z118" s="37"/>
      <c r="AA118" s="37"/>
      <c r="AB118" s="37"/>
      <c r="AC118" s="37"/>
      <c r="AD118" s="37"/>
      <c r="AE118" s="37"/>
      <c r="AR118" s="187" t="s">
        <v>308</v>
      </c>
      <c r="AT118" s="187" t="s">
        <v>163</v>
      </c>
      <c r="AU118" s="187" t="s">
        <v>89</v>
      </c>
      <c r="AY118" s="19" t="s">
        <v>160</v>
      </c>
      <c r="BE118" s="188">
        <f>IF(N118="základní",J118,0)</f>
        <v>0</v>
      </c>
      <c r="BF118" s="188">
        <f>IF(N118="snížená",J118,0)</f>
        <v>0</v>
      </c>
      <c r="BG118" s="188">
        <f>IF(N118="zákl. přenesená",J118,0)</f>
        <v>0</v>
      </c>
      <c r="BH118" s="188">
        <f>IF(N118="sníž. přenesená",J118,0)</f>
        <v>0</v>
      </c>
      <c r="BI118" s="188">
        <f>IF(N118="nulová",J118,0)</f>
        <v>0</v>
      </c>
      <c r="BJ118" s="19" t="s">
        <v>87</v>
      </c>
      <c r="BK118" s="188">
        <f>ROUND(I118*H118,2)</f>
        <v>0</v>
      </c>
      <c r="BL118" s="19" t="s">
        <v>308</v>
      </c>
      <c r="BM118" s="187" t="s">
        <v>2633</v>
      </c>
    </row>
    <row r="119" spans="1:47" s="2" customFormat="1" ht="11.25">
      <c r="A119" s="37"/>
      <c r="B119" s="38"/>
      <c r="C119" s="39"/>
      <c r="D119" s="189" t="s">
        <v>170</v>
      </c>
      <c r="E119" s="39"/>
      <c r="F119" s="190" t="s">
        <v>2634</v>
      </c>
      <c r="G119" s="39"/>
      <c r="H119" s="39"/>
      <c r="I119" s="191"/>
      <c r="J119" s="39"/>
      <c r="K119" s="39"/>
      <c r="L119" s="42"/>
      <c r="M119" s="192"/>
      <c r="N119" s="193"/>
      <c r="O119" s="67"/>
      <c r="P119" s="67"/>
      <c r="Q119" s="67"/>
      <c r="R119" s="67"/>
      <c r="S119" s="67"/>
      <c r="T119" s="68"/>
      <c r="U119" s="37"/>
      <c r="V119" s="37"/>
      <c r="W119" s="37"/>
      <c r="X119" s="37"/>
      <c r="Y119" s="37"/>
      <c r="Z119" s="37"/>
      <c r="AA119" s="37"/>
      <c r="AB119" s="37"/>
      <c r="AC119" s="37"/>
      <c r="AD119" s="37"/>
      <c r="AE119" s="37"/>
      <c r="AT119" s="19" t="s">
        <v>170</v>
      </c>
      <c r="AU119" s="19" t="s">
        <v>89</v>
      </c>
    </row>
    <row r="120" spans="1:65" s="2" customFormat="1" ht="24.2" customHeight="1">
      <c r="A120" s="37"/>
      <c r="B120" s="38"/>
      <c r="C120" s="176" t="s">
        <v>267</v>
      </c>
      <c r="D120" s="176" t="s">
        <v>163</v>
      </c>
      <c r="E120" s="177" t="s">
        <v>2635</v>
      </c>
      <c r="F120" s="178" t="s">
        <v>2636</v>
      </c>
      <c r="G120" s="179" t="s">
        <v>477</v>
      </c>
      <c r="H120" s="180">
        <v>54</v>
      </c>
      <c r="I120" s="181"/>
      <c r="J120" s="182">
        <f>ROUND(I120*H120,2)</f>
        <v>0</v>
      </c>
      <c r="K120" s="178" t="s">
        <v>167</v>
      </c>
      <c r="L120" s="42"/>
      <c r="M120" s="183" t="s">
        <v>32</v>
      </c>
      <c r="N120" s="184" t="s">
        <v>50</v>
      </c>
      <c r="O120" s="67"/>
      <c r="P120" s="185">
        <f>O120*H120</f>
        <v>0</v>
      </c>
      <c r="Q120" s="185">
        <v>0</v>
      </c>
      <c r="R120" s="185">
        <f>Q120*H120</f>
        <v>0</v>
      </c>
      <c r="S120" s="185">
        <v>0</v>
      </c>
      <c r="T120" s="186">
        <f>S120*H120</f>
        <v>0</v>
      </c>
      <c r="U120" s="37"/>
      <c r="V120" s="37"/>
      <c r="W120" s="37"/>
      <c r="X120" s="37"/>
      <c r="Y120" s="37"/>
      <c r="Z120" s="37"/>
      <c r="AA120" s="37"/>
      <c r="AB120" s="37"/>
      <c r="AC120" s="37"/>
      <c r="AD120" s="37"/>
      <c r="AE120" s="37"/>
      <c r="AR120" s="187" t="s">
        <v>308</v>
      </c>
      <c r="AT120" s="187" t="s">
        <v>163</v>
      </c>
      <c r="AU120" s="187" t="s">
        <v>89</v>
      </c>
      <c r="AY120" s="19" t="s">
        <v>160</v>
      </c>
      <c r="BE120" s="188">
        <f>IF(N120="základní",J120,0)</f>
        <v>0</v>
      </c>
      <c r="BF120" s="188">
        <f>IF(N120="snížená",J120,0)</f>
        <v>0</v>
      </c>
      <c r="BG120" s="188">
        <f>IF(N120="zákl. přenesená",J120,0)</f>
        <v>0</v>
      </c>
      <c r="BH120" s="188">
        <f>IF(N120="sníž. přenesená",J120,0)</f>
        <v>0</v>
      </c>
      <c r="BI120" s="188">
        <f>IF(N120="nulová",J120,0)</f>
        <v>0</v>
      </c>
      <c r="BJ120" s="19" t="s">
        <v>87</v>
      </c>
      <c r="BK120" s="188">
        <f>ROUND(I120*H120,2)</f>
        <v>0</v>
      </c>
      <c r="BL120" s="19" t="s">
        <v>308</v>
      </c>
      <c r="BM120" s="187" t="s">
        <v>2637</v>
      </c>
    </row>
    <row r="121" spans="1:47" s="2" customFormat="1" ht="11.25">
      <c r="A121" s="37"/>
      <c r="B121" s="38"/>
      <c r="C121" s="39"/>
      <c r="D121" s="189" t="s">
        <v>170</v>
      </c>
      <c r="E121" s="39"/>
      <c r="F121" s="190" t="s">
        <v>2638</v>
      </c>
      <c r="G121" s="39"/>
      <c r="H121" s="39"/>
      <c r="I121" s="191"/>
      <c r="J121" s="39"/>
      <c r="K121" s="39"/>
      <c r="L121" s="42"/>
      <c r="M121" s="192"/>
      <c r="N121" s="193"/>
      <c r="O121" s="67"/>
      <c r="P121" s="67"/>
      <c r="Q121" s="67"/>
      <c r="R121" s="67"/>
      <c r="S121" s="67"/>
      <c r="T121" s="68"/>
      <c r="U121" s="37"/>
      <c r="V121" s="37"/>
      <c r="W121" s="37"/>
      <c r="X121" s="37"/>
      <c r="Y121" s="37"/>
      <c r="Z121" s="37"/>
      <c r="AA121" s="37"/>
      <c r="AB121" s="37"/>
      <c r="AC121" s="37"/>
      <c r="AD121" s="37"/>
      <c r="AE121" s="37"/>
      <c r="AT121" s="19" t="s">
        <v>170</v>
      </c>
      <c r="AU121" s="19" t="s">
        <v>89</v>
      </c>
    </row>
    <row r="122" spans="1:65" s="2" customFormat="1" ht="16.5" customHeight="1">
      <c r="A122" s="37"/>
      <c r="B122" s="38"/>
      <c r="C122" s="176" t="s">
        <v>281</v>
      </c>
      <c r="D122" s="176" t="s">
        <v>163</v>
      </c>
      <c r="E122" s="177" t="s">
        <v>2639</v>
      </c>
      <c r="F122" s="178" t="s">
        <v>2640</v>
      </c>
      <c r="G122" s="179" t="s">
        <v>259</v>
      </c>
      <c r="H122" s="180">
        <v>10</v>
      </c>
      <c r="I122" s="181"/>
      <c r="J122" s="182">
        <f>ROUND(I122*H122,2)</f>
        <v>0</v>
      </c>
      <c r="K122" s="178" t="s">
        <v>167</v>
      </c>
      <c r="L122" s="42"/>
      <c r="M122" s="183" t="s">
        <v>32</v>
      </c>
      <c r="N122" s="184" t="s">
        <v>50</v>
      </c>
      <c r="O122" s="67"/>
      <c r="P122" s="185">
        <f>O122*H122</f>
        <v>0</v>
      </c>
      <c r="Q122" s="185">
        <v>0.00058</v>
      </c>
      <c r="R122" s="185">
        <f>Q122*H122</f>
        <v>0.0058</v>
      </c>
      <c r="S122" s="185">
        <v>0</v>
      </c>
      <c r="T122" s="186">
        <f>S122*H122</f>
        <v>0</v>
      </c>
      <c r="U122" s="37"/>
      <c r="V122" s="37"/>
      <c r="W122" s="37"/>
      <c r="X122" s="37"/>
      <c r="Y122" s="37"/>
      <c r="Z122" s="37"/>
      <c r="AA122" s="37"/>
      <c r="AB122" s="37"/>
      <c r="AC122" s="37"/>
      <c r="AD122" s="37"/>
      <c r="AE122" s="37"/>
      <c r="AR122" s="187" t="s">
        <v>308</v>
      </c>
      <c r="AT122" s="187" t="s">
        <v>163</v>
      </c>
      <c r="AU122" s="187" t="s">
        <v>89</v>
      </c>
      <c r="AY122" s="19" t="s">
        <v>160</v>
      </c>
      <c r="BE122" s="188">
        <f>IF(N122="základní",J122,0)</f>
        <v>0</v>
      </c>
      <c r="BF122" s="188">
        <f>IF(N122="snížená",J122,0)</f>
        <v>0</v>
      </c>
      <c r="BG122" s="188">
        <f>IF(N122="zákl. přenesená",J122,0)</f>
        <v>0</v>
      </c>
      <c r="BH122" s="188">
        <f>IF(N122="sníž. přenesená",J122,0)</f>
        <v>0</v>
      </c>
      <c r="BI122" s="188">
        <f>IF(N122="nulová",J122,0)</f>
        <v>0</v>
      </c>
      <c r="BJ122" s="19" t="s">
        <v>87</v>
      </c>
      <c r="BK122" s="188">
        <f>ROUND(I122*H122,2)</f>
        <v>0</v>
      </c>
      <c r="BL122" s="19" t="s">
        <v>308</v>
      </c>
      <c r="BM122" s="187" t="s">
        <v>2641</v>
      </c>
    </row>
    <row r="123" spans="1:47" s="2" customFormat="1" ht="11.25">
      <c r="A123" s="37"/>
      <c r="B123" s="38"/>
      <c r="C123" s="39"/>
      <c r="D123" s="189" t="s">
        <v>170</v>
      </c>
      <c r="E123" s="39"/>
      <c r="F123" s="190" t="s">
        <v>2642</v>
      </c>
      <c r="G123" s="39"/>
      <c r="H123" s="39"/>
      <c r="I123" s="191"/>
      <c r="J123" s="39"/>
      <c r="K123" s="39"/>
      <c r="L123" s="42"/>
      <c r="M123" s="192"/>
      <c r="N123" s="193"/>
      <c r="O123" s="67"/>
      <c r="P123" s="67"/>
      <c r="Q123" s="67"/>
      <c r="R123" s="67"/>
      <c r="S123" s="67"/>
      <c r="T123" s="68"/>
      <c r="U123" s="37"/>
      <c r="V123" s="37"/>
      <c r="W123" s="37"/>
      <c r="X123" s="37"/>
      <c r="Y123" s="37"/>
      <c r="Z123" s="37"/>
      <c r="AA123" s="37"/>
      <c r="AB123" s="37"/>
      <c r="AC123" s="37"/>
      <c r="AD123" s="37"/>
      <c r="AE123" s="37"/>
      <c r="AT123" s="19" t="s">
        <v>170</v>
      </c>
      <c r="AU123" s="19" t="s">
        <v>89</v>
      </c>
    </row>
    <row r="124" spans="1:65" s="2" customFormat="1" ht="16.5" customHeight="1">
      <c r="A124" s="37"/>
      <c r="B124" s="38"/>
      <c r="C124" s="176" t="s">
        <v>289</v>
      </c>
      <c r="D124" s="176" t="s">
        <v>163</v>
      </c>
      <c r="E124" s="177" t="s">
        <v>2643</v>
      </c>
      <c r="F124" s="178" t="s">
        <v>2644</v>
      </c>
      <c r="G124" s="179" t="s">
        <v>259</v>
      </c>
      <c r="H124" s="180">
        <v>160</v>
      </c>
      <c r="I124" s="181"/>
      <c r="J124" s="182">
        <f>ROUND(I124*H124,2)</f>
        <v>0</v>
      </c>
      <c r="K124" s="178" t="s">
        <v>167</v>
      </c>
      <c r="L124" s="42"/>
      <c r="M124" s="183" t="s">
        <v>32</v>
      </c>
      <c r="N124" s="184" t="s">
        <v>50</v>
      </c>
      <c r="O124" s="67"/>
      <c r="P124" s="185">
        <f>O124*H124</f>
        <v>0</v>
      </c>
      <c r="Q124" s="185">
        <v>0</v>
      </c>
      <c r="R124" s="185">
        <f>Q124*H124</f>
        <v>0</v>
      </c>
      <c r="S124" s="185">
        <v>0</v>
      </c>
      <c r="T124" s="186">
        <f>S124*H124</f>
        <v>0</v>
      </c>
      <c r="U124" s="37"/>
      <c r="V124" s="37"/>
      <c r="W124" s="37"/>
      <c r="X124" s="37"/>
      <c r="Y124" s="37"/>
      <c r="Z124" s="37"/>
      <c r="AA124" s="37"/>
      <c r="AB124" s="37"/>
      <c r="AC124" s="37"/>
      <c r="AD124" s="37"/>
      <c r="AE124" s="37"/>
      <c r="AR124" s="187" t="s">
        <v>308</v>
      </c>
      <c r="AT124" s="187" t="s">
        <v>163</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308</v>
      </c>
      <c r="BM124" s="187" t="s">
        <v>2645</v>
      </c>
    </row>
    <row r="125" spans="1:47" s="2" customFormat="1" ht="11.25">
      <c r="A125" s="37"/>
      <c r="B125" s="38"/>
      <c r="C125" s="39"/>
      <c r="D125" s="189" t="s">
        <v>170</v>
      </c>
      <c r="E125" s="39"/>
      <c r="F125" s="190" t="s">
        <v>2646</v>
      </c>
      <c r="G125" s="39"/>
      <c r="H125" s="39"/>
      <c r="I125" s="191"/>
      <c r="J125" s="39"/>
      <c r="K125" s="39"/>
      <c r="L125" s="42"/>
      <c r="M125" s="192"/>
      <c r="N125" s="193"/>
      <c r="O125" s="67"/>
      <c r="P125" s="67"/>
      <c r="Q125" s="67"/>
      <c r="R125" s="67"/>
      <c r="S125" s="67"/>
      <c r="T125" s="68"/>
      <c r="U125" s="37"/>
      <c r="V125" s="37"/>
      <c r="W125" s="37"/>
      <c r="X125" s="37"/>
      <c r="Y125" s="37"/>
      <c r="Z125" s="37"/>
      <c r="AA125" s="37"/>
      <c r="AB125" s="37"/>
      <c r="AC125" s="37"/>
      <c r="AD125" s="37"/>
      <c r="AE125" s="37"/>
      <c r="AT125" s="19" t="s">
        <v>170</v>
      </c>
      <c r="AU125" s="19" t="s">
        <v>89</v>
      </c>
    </row>
    <row r="126" spans="2:51" s="14" customFormat="1" ht="11.25">
      <c r="B126" s="205"/>
      <c r="C126" s="206"/>
      <c r="D126" s="196" t="s">
        <v>172</v>
      </c>
      <c r="E126" s="207" t="s">
        <v>32</v>
      </c>
      <c r="F126" s="208" t="s">
        <v>2647</v>
      </c>
      <c r="G126" s="206"/>
      <c r="H126" s="209">
        <v>160</v>
      </c>
      <c r="I126" s="210"/>
      <c r="J126" s="206"/>
      <c r="K126" s="206"/>
      <c r="L126" s="211"/>
      <c r="M126" s="212"/>
      <c r="N126" s="213"/>
      <c r="O126" s="213"/>
      <c r="P126" s="213"/>
      <c r="Q126" s="213"/>
      <c r="R126" s="213"/>
      <c r="S126" s="213"/>
      <c r="T126" s="214"/>
      <c r="AT126" s="215" t="s">
        <v>172</v>
      </c>
      <c r="AU126" s="215" t="s">
        <v>89</v>
      </c>
      <c r="AV126" s="14" t="s">
        <v>89</v>
      </c>
      <c r="AW126" s="14" t="s">
        <v>40</v>
      </c>
      <c r="AX126" s="14" t="s">
        <v>87</v>
      </c>
      <c r="AY126" s="215" t="s">
        <v>160</v>
      </c>
    </row>
    <row r="127" spans="1:65" s="2" customFormat="1" ht="21.75" customHeight="1">
      <c r="A127" s="37"/>
      <c r="B127" s="38"/>
      <c r="C127" s="176" t="s">
        <v>297</v>
      </c>
      <c r="D127" s="176" t="s">
        <v>163</v>
      </c>
      <c r="E127" s="177" t="s">
        <v>2648</v>
      </c>
      <c r="F127" s="178" t="s">
        <v>2649</v>
      </c>
      <c r="G127" s="179" t="s">
        <v>259</v>
      </c>
      <c r="H127" s="180">
        <v>150</v>
      </c>
      <c r="I127" s="181"/>
      <c r="J127" s="182">
        <f>ROUND(I127*H127,2)</f>
        <v>0</v>
      </c>
      <c r="K127" s="178" t="s">
        <v>167</v>
      </c>
      <c r="L127" s="42"/>
      <c r="M127" s="183" t="s">
        <v>32</v>
      </c>
      <c r="N127" s="184" t="s">
        <v>50</v>
      </c>
      <c r="O127" s="67"/>
      <c r="P127" s="185">
        <f>O127*H127</f>
        <v>0</v>
      </c>
      <c r="Q127" s="185">
        <v>0.00017</v>
      </c>
      <c r="R127" s="185">
        <f>Q127*H127</f>
        <v>0.025500000000000002</v>
      </c>
      <c r="S127" s="185">
        <v>0</v>
      </c>
      <c r="T127" s="186">
        <f>S127*H127</f>
        <v>0</v>
      </c>
      <c r="U127" s="37"/>
      <c r="V127" s="37"/>
      <c r="W127" s="37"/>
      <c r="X127" s="37"/>
      <c r="Y127" s="37"/>
      <c r="Z127" s="37"/>
      <c r="AA127" s="37"/>
      <c r="AB127" s="37"/>
      <c r="AC127" s="37"/>
      <c r="AD127" s="37"/>
      <c r="AE127" s="37"/>
      <c r="AR127" s="187" t="s">
        <v>308</v>
      </c>
      <c r="AT127" s="187" t="s">
        <v>163</v>
      </c>
      <c r="AU127" s="187" t="s">
        <v>89</v>
      </c>
      <c r="AY127" s="19" t="s">
        <v>160</v>
      </c>
      <c r="BE127" s="188">
        <f>IF(N127="základní",J127,0)</f>
        <v>0</v>
      </c>
      <c r="BF127" s="188">
        <f>IF(N127="snížená",J127,0)</f>
        <v>0</v>
      </c>
      <c r="BG127" s="188">
        <f>IF(N127="zákl. přenesená",J127,0)</f>
        <v>0</v>
      </c>
      <c r="BH127" s="188">
        <f>IF(N127="sníž. přenesená",J127,0)</f>
        <v>0</v>
      </c>
      <c r="BI127" s="188">
        <f>IF(N127="nulová",J127,0)</f>
        <v>0</v>
      </c>
      <c r="BJ127" s="19" t="s">
        <v>87</v>
      </c>
      <c r="BK127" s="188">
        <f>ROUND(I127*H127,2)</f>
        <v>0</v>
      </c>
      <c r="BL127" s="19" t="s">
        <v>308</v>
      </c>
      <c r="BM127" s="187" t="s">
        <v>2650</v>
      </c>
    </row>
    <row r="128" spans="1:47" s="2" customFormat="1" ht="11.25">
      <c r="A128" s="37"/>
      <c r="B128" s="38"/>
      <c r="C128" s="39"/>
      <c r="D128" s="189" t="s">
        <v>170</v>
      </c>
      <c r="E128" s="39"/>
      <c r="F128" s="190" t="s">
        <v>2651</v>
      </c>
      <c r="G128" s="39"/>
      <c r="H128" s="39"/>
      <c r="I128" s="191"/>
      <c r="J128" s="39"/>
      <c r="K128" s="39"/>
      <c r="L128" s="42"/>
      <c r="M128" s="192"/>
      <c r="N128" s="193"/>
      <c r="O128" s="67"/>
      <c r="P128" s="67"/>
      <c r="Q128" s="67"/>
      <c r="R128" s="67"/>
      <c r="S128" s="67"/>
      <c r="T128" s="68"/>
      <c r="U128" s="37"/>
      <c r="V128" s="37"/>
      <c r="W128" s="37"/>
      <c r="X128" s="37"/>
      <c r="Y128" s="37"/>
      <c r="Z128" s="37"/>
      <c r="AA128" s="37"/>
      <c r="AB128" s="37"/>
      <c r="AC128" s="37"/>
      <c r="AD128" s="37"/>
      <c r="AE128" s="37"/>
      <c r="AT128" s="19" t="s">
        <v>170</v>
      </c>
      <c r="AU128" s="19" t="s">
        <v>89</v>
      </c>
    </row>
    <row r="129" spans="1:65" s="2" customFormat="1" ht="21.75" customHeight="1">
      <c r="A129" s="37"/>
      <c r="B129" s="38"/>
      <c r="C129" s="176" t="s">
        <v>8</v>
      </c>
      <c r="D129" s="176" t="s">
        <v>163</v>
      </c>
      <c r="E129" s="177" t="s">
        <v>2652</v>
      </c>
      <c r="F129" s="178" t="s">
        <v>2653</v>
      </c>
      <c r="G129" s="179" t="s">
        <v>259</v>
      </c>
      <c r="H129" s="180">
        <v>10</v>
      </c>
      <c r="I129" s="181"/>
      <c r="J129" s="182">
        <f>ROUND(I129*H129,2)</f>
        <v>0</v>
      </c>
      <c r="K129" s="178" t="s">
        <v>167</v>
      </c>
      <c r="L129" s="42"/>
      <c r="M129" s="183" t="s">
        <v>32</v>
      </c>
      <c r="N129" s="184" t="s">
        <v>50</v>
      </c>
      <c r="O129" s="67"/>
      <c r="P129" s="185">
        <f>O129*H129</f>
        <v>0</v>
      </c>
      <c r="Q129" s="185">
        <v>0.00022</v>
      </c>
      <c r="R129" s="185">
        <f>Q129*H129</f>
        <v>0.0022</v>
      </c>
      <c r="S129" s="185">
        <v>0</v>
      </c>
      <c r="T129" s="186">
        <f>S129*H129</f>
        <v>0</v>
      </c>
      <c r="U129" s="37"/>
      <c r="V129" s="37"/>
      <c r="W129" s="37"/>
      <c r="X129" s="37"/>
      <c r="Y129" s="37"/>
      <c r="Z129" s="37"/>
      <c r="AA129" s="37"/>
      <c r="AB129" s="37"/>
      <c r="AC129" s="37"/>
      <c r="AD129" s="37"/>
      <c r="AE129" s="37"/>
      <c r="AR129" s="187" t="s">
        <v>308</v>
      </c>
      <c r="AT129" s="187" t="s">
        <v>163</v>
      </c>
      <c r="AU129" s="187" t="s">
        <v>89</v>
      </c>
      <c r="AY129" s="19" t="s">
        <v>160</v>
      </c>
      <c r="BE129" s="188">
        <f>IF(N129="základní",J129,0)</f>
        <v>0</v>
      </c>
      <c r="BF129" s="188">
        <f>IF(N129="snížená",J129,0)</f>
        <v>0</v>
      </c>
      <c r="BG129" s="188">
        <f>IF(N129="zákl. přenesená",J129,0)</f>
        <v>0</v>
      </c>
      <c r="BH129" s="188">
        <f>IF(N129="sníž. přenesená",J129,0)</f>
        <v>0</v>
      </c>
      <c r="BI129" s="188">
        <f>IF(N129="nulová",J129,0)</f>
        <v>0</v>
      </c>
      <c r="BJ129" s="19" t="s">
        <v>87</v>
      </c>
      <c r="BK129" s="188">
        <f>ROUND(I129*H129,2)</f>
        <v>0</v>
      </c>
      <c r="BL129" s="19" t="s">
        <v>308</v>
      </c>
      <c r="BM129" s="187" t="s">
        <v>2654</v>
      </c>
    </row>
    <row r="130" spans="1:47" s="2" customFormat="1" ht="11.25">
      <c r="A130" s="37"/>
      <c r="B130" s="38"/>
      <c r="C130" s="39"/>
      <c r="D130" s="189" t="s">
        <v>170</v>
      </c>
      <c r="E130" s="39"/>
      <c r="F130" s="190" t="s">
        <v>2655</v>
      </c>
      <c r="G130" s="39"/>
      <c r="H130" s="39"/>
      <c r="I130" s="191"/>
      <c r="J130" s="39"/>
      <c r="K130" s="39"/>
      <c r="L130" s="42"/>
      <c r="M130" s="192"/>
      <c r="N130" s="193"/>
      <c r="O130" s="67"/>
      <c r="P130" s="67"/>
      <c r="Q130" s="67"/>
      <c r="R130" s="67"/>
      <c r="S130" s="67"/>
      <c r="T130" s="68"/>
      <c r="U130" s="37"/>
      <c r="V130" s="37"/>
      <c r="W130" s="37"/>
      <c r="X130" s="37"/>
      <c r="Y130" s="37"/>
      <c r="Z130" s="37"/>
      <c r="AA130" s="37"/>
      <c r="AB130" s="37"/>
      <c r="AC130" s="37"/>
      <c r="AD130" s="37"/>
      <c r="AE130" s="37"/>
      <c r="AT130" s="19" t="s">
        <v>170</v>
      </c>
      <c r="AU130" s="19" t="s">
        <v>89</v>
      </c>
    </row>
    <row r="131" spans="1:65" s="2" customFormat="1" ht="16.5" customHeight="1">
      <c r="A131" s="37"/>
      <c r="B131" s="38"/>
      <c r="C131" s="176" t="s">
        <v>308</v>
      </c>
      <c r="D131" s="176" t="s">
        <v>163</v>
      </c>
      <c r="E131" s="177" t="s">
        <v>2656</v>
      </c>
      <c r="F131" s="178" t="s">
        <v>2657</v>
      </c>
      <c r="G131" s="179" t="s">
        <v>477</v>
      </c>
      <c r="H131" s="180">
        <v>42</v>
      </c>
      <c r="I131" s="181"/>
      <c r="J131" s="182">
        <f>ROUND(I131*H131,2)</f>
        <v>0</v>
      </c>
      <c r="K131" s="178" t="s">
        <v>484</v>
      </c>
      <c r="L131" s="42"/>
      <c r="M131" s="183" t="s">
        <v>32</v>
      </c>
      <c r="N131" s="184" t="s">
        <v>50</v>
      </c>
      <c r="O131" s="67"/>
      <c r="P131" s="185">
        <f>O131*H131</f>
        <v>0</v>
      </c>
      <c r="Q131" s="185">
        <v>0</v>
      </c>
      <c r="R131" s="185">
        <f>Q131*H131</f>
        <v>0</v>
      </c>
      <c r="S131" s="185">
        <v>0</v>
      </c>
      <c r="T131" s="186">
        <f>S131*H131</f>
        <v>0</v>
      </c>
      <c r="U131" s="37"/>
      <c r="V131" s="37"/>
      <c r="W131" s="37"/>
      <c r="X131" s="37"/>
      <c r="Y131" s="37"/>
      <c r="Z131" s="37"/>
      <c r="AA131" s="37"/>
      <c r="AB131" s="37"/>
      <c r="AC131" s="37"/>
      <c r="AD131" s="37"/>
      <c r="AE131" s="37"/>
      <c r="AR131" s="187" t="s">
        <v>308</v>
      </c>
      <c r="AT131" s="187" t="s">
        <v>163</v>
      </c>
      <c r="AU131" s="187" t="s">
        <v>89</v>
      </c>
      <c r="AY131" s="19" t="s">
        <v>160</v>
      </c>
      <c r="BE131" s="188">
        <f>IF(N131="základní",J131,0)</f>
        <v>0</v>
      </c>
      <c r="BF131" s="188">
        <f>IF(N131="snížená",J131,0)</f>
        <v>0</v>
      </c>
      <c r="BG131" s="188">
        <f>IF(N131="zákl. přenesená",J131,0)</f>
        <v>0</v>
      </c>
      <c r="BH131" s="188">
        <f>IF(N131="sníž. přenesená",J131,0)</f>
        <v>0</v>
      </c>
      <c r="BI131" s="188">
        <f>IF(N131="nulová",J131,0)</f>
        <v>0</v>
      </c>
      <c r="BJ131" s="19" t="s">
        <v>87</v>
      </c>
      <c r="BK131" s="188">
        <f>ROUND(I131*H131,2)</f>
        <v>0</v>
      </c>
      <c r="BL131" s="19" t="s">
        <v>308</v>
      </c>
      <c r="BM131" s="187" t="s">
        <v>2658</v>
      </c>
    </row>
    <row r="132" spans="1:65" s="2" customFormat="1" ht="16.5" customHeight="1">
      <c r="A132" s="37"/>
      <c r="B132" s="38"/>
      <c r="C132" s="176" t="s">
        <v>317</v>
      </c>
      <c r="D132" s="176" t="s">
        <v>163</v>
      </c>
      <c r="E132" s="177" t="s">
        <v>2659</v>
      </c>
      <c r="F132" s="178" t="s">
        <v>2660</v>
      </c>
      <c r="G132" s="179" t="s">
        <v>477</v>
      </c>
      <c r="H132" s="180">
        <v>14</v>
      </c>
      <c r="I132" s="181"/>
      <c r="J132" s="182">
        <f>ROUND(I132*H132,2)</f>
        <v>0</v>
      </c>
      <c r="K132" s="178" t="s">
        <v>484</v>
      </c>
      <c r="L132" s="42"/>
      <c r="M132" s="183" t="s">
        <v>32</v>
      </c>
      <c r="N132" s="184" t="s">
        <v>50</v>
      </c>
      <c r="O132" s="67"/>
      <c r="P132" s="185">
        <f>O132*H132</f>
        <v>0</v>
      </c>
      <c r="Q132" s="185">
        <v>0</v>
      </c>
      <c r="R132" s="185">
        <f>Q132*H132</f>
        <v>0</v>
      </c>
      <c r="S132" s="185">
        <v>0</v>
      </c>
      <c r="T132" s="186">
        <f>S132*H132</f>
        <v>0</v>
      </c>
      <c r="U132" s="37"/>
      <c r="V132" s="37"/>
      <c r="W132" s="37"/>
      <c r="X132" s="37"/>
      <c r="Y132" s="37"/>
      <c r="Z132" s="37"/>
      <c r="AA132" s="37"/>
      <c r="AB132" s="37"/>
      <c r="AC132" s="37"/>
      <c r="AD132" s="37"/>
      <c r="AE132" s="37"/>
      <c r="AR132" s="187" t="s">
        <v>308</v>
      </c>
      <c r="AT132" s="187" t="s">
        <v>163</v>
      </c>
      <c r="AU132" s="187" t="s">
        <v>89</v>
      </c>
      <c r="AY132" s="19" t="s">
        <v>160</v>
      </c>
      <c r="BE132" s="188">
        <f>IF(N132="základní",J132,0)</f>
        <v>0</v>
      </c>
      <c r="BF132" s="188">
        <f>IF(N132="snížená",J132,0)</f>
        <v>0</v>
      </c>
      <c r="BG132" s="188">
        <f>IF(N132="zákl. přenesená",J132,0)</f>
        <v>0</v>
      </c>
      <c r="BH132" s="188">
        <f>IF(N132="sníž. přenesená",J132,0)</f>
        <v>0</v>
      </c>
      <c r="BI132" s="188">
        <f>IF(N132="nulová",J132,0)</f>
        <v>0</v>
      </c>
      <c r="BJ132" s="19" t="s">
        <v>87</v>
      </c>
      <c r="BK132" s="188">
        <f>ROUND(I132*H132,2)</f>
        <v>0</v>
      </c>
      <c r="BL132" s="19" t="s">
        <v>308</v>
      </c>
      <c r="BM132" s="187" t="s">
        <v>2661</v>
      </c>
    </row>
    <row r="133" spans="1:65" s="2" customFormat="1" ht="16.5" customHeight="1">
      <c r="A133" s="37"/>
      <c r="B133" s="38"/>
      <c r="C133" s="176" t="s">
        <v>323</v>
      </c>
      <c r="D133" s="176" t="s">
        <v>163</v>
      </c>
      <c r="E133" s="177" t="s">
        <v>2662</v>
      </c>
      <c r="F133" s="178" t="s">
        <v>2663</v>
      </c>
      <c r="G133" s="179" t="s">
        <v>477</v>
      </c>
      <c r="H133" s="180">
        <v>4</v>
      </c>
      <c r="I133" s="181"/>
      <c r="J133" s="182">
        <f>ROUND(I133*H133,2)</f>
        <v>0</v>
      </c>
      <c r="K133" s="178" t="s">
        <v>484</v>
      </c>
      <c r="L133" s="42"/>
      <c r="M133" s="183" t="s">
        <v>32</v>
      </c>
      <c r="N133" s="184"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308</v>
      </c>
      <c r="AT133" s="187" t="s">
        <v>163</v>
      </c>
      <c r="AU133" s="187" t="s">
        <v>89</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308</v>
      </c>
      <c r="BM133" s="187" t="s">
        <v>2664</v>
      </c>
    </row>
    <row r="134" spans="1:65" s="2" customFormat="1" ht="24.2" customHeight="1">
      <c r="A134" s="37"/>
      <c r="B134" s="38"/>
      <c r="C134" s="176" t="s">
        <v>332</v>
      </c>
      <c r="D134" s="176" t="s">
        <v>163</v>
      </c>
      <c r="E134" s="177" t="s">
        <v>2665</v>
      </c>
      <c r="F134" s="178" t="s">
        <v>2666</v>
      </c>
      <c r="G134" s="179" t="s">
        <v>259</v>
      </c>
      <c r="H134" s="180">
        <v>125</v>
      </c>
      <c r="I134" s="181"/>
      <c r="J134" s="182">
        <f>ROUND(I134*H134,2)</f>
        <v>0</v>
      </c>
      <c r="K134" s="178" t="s">
        <v>167</v>
      </c>
      <c r="L134" s="42"/>
      <c r="M134" s="183" t="s">
        <v>32</v>
      </c>
      <c r="N134" s="184" t="s">
        <v>50</v>
      </c>
      <c r="O134" s="67"/>
      <c r="P134" s="185">
        <f>O134*H134</f>
        <v>0</v>
      </c>
      <c r="Q134" s="185">
        <v>7E-05</v>
      </c>
      <c r="R134" s="185">
        <f>Q134*H134</f>
        <v>0.008749999999999999</v>
      </c>
      <c r="S134" s="185">
        <v>0</v>
      </c>
      <c r="T134" s="186">
        <f>S134*H134</f>
        <v>0</v>
      </c>
      <c r="U134" s="37"/>
      <c r="V134" s="37"/>
      <c r="W134" s="37"/>
      <c r="X134" s="37"/>
      <c r="Y134" s="37"/>
      <c r="Z134" s="37"/>
      <c r="AA134" s="37"/>
      <c r="AB134" s="37"/>
      <c r="AC134" s="37"/>
      <c r="AD134" s="37"/>
      <c r="AE134" s="37"/>
      <c r="AR134" s="187" t="s">
        <v>308</v>
      </c>
      <c r="AT134" s="187" t="s">
        <v>163</v>
      </c>
      <c r="AU134" s="187" t="s">
        <v>89</v>
      </c>
      <c r="AY134" s="19" t="s">
        <v>160</v>
      </c>
      <c r="BE134" s="188">
        <f>IF(N134="základní",J134,0)</f>
        <v>0</v>
      </c>
      <c r="BF134" s="188">
        <f>IF(N134="snížená",J134,0)</f>
        <v>0</v>
      </c>
      <c r="BG134" s="188">
        <f>IF(N134="zákl. přenesená",J134,0)</f>
        <v>0</v>
      </c>
      <c r="BH134" s="188">
        <f>IF(N134="sníž. přenesená",J134,0)</f>
        <v>0</v>
      </c>
      <c r="BI134" s="188">
        <f>IF(N134="nulová",J134,0)</f>
        <v>0</v>
      </c>
      <c r="BJ134" s="19" t="s">
        <v>87</v>
      </c>
      <c r="BK134" s="188">
        <f>ROUND(I134*H134,2)</f>
        <v>0</v>
      </c>
      <c r="BL134" s="19" t="s">
        <v>308</v>
      </c>
      <c r="BM134" s="187" t="s">
        <v>2667</v>
      </c>
    </row>
    <row r="135" spans="1:47" s="2" customFormat="1" ht="11.25">
      <c r="A135" s="37"/>
      <c r="B135" s="38"/>
      <c r="C135" s="39"/>
      <c r="D135" s="189" t="s">
        <v>170</v>
      </c>
      <c r="E135" s="39"/>
      <c r="F135" s="190" t="s">
        <v>2668</v>
      </c>
      <c r="G135" s="39"/>
      <c r="H135" s="39"/>
      <c r="I135" s="191"/>
      <c r="J135" s="39"/>
      <c r="K135" s="39"/>
      <c r="L135" s="42"/>
      <c r="M135" s="192"/>
      <c r="N135" s="193"/>
      <c r="O135" s="67"/>
      <c r="P135" s="67"/>
      <c r="Q135" s="67"/>
      <c r="R135" s="67"/>
      <c r="S135" s="67"/>
      <c r="T135" s="68"/>
      <c r="U135" s="37"/>
      <c r="V135" s="37"/>
      <c r="W135" s="37"/>
      <c r="X135" s="37"/>
      <c r="Y135" s="37"/>
      <c r="Z135" s="37"/>
      <c r="AA135" s="37"/>
      <c r="AB135" s="37"/>
      <c r="AC135" s="37"/>
      <c r="AD135" s="37"/>
      <c r="AE135" s="37"/>
      <c r="AT135" s="19" t="s">
        <v>170</v>
      </c>
      <c r="AU135" s="19" t="s">
        <v>89</v>
      </c>
    </row>
    <row r="136" spans="2:51" s="14" customFormat="1" ht="11.25">
      <c r="B136" s="205"/>
      <c r="C136" s="206"/>
      <c r="D136" s="196" t="s">
        <v>172</v>
      </c>
      <c r="E136" s="207" t="s">
        <v>32</v>
      </c>
      <c r="F136" s="208" t="s">
        <v>2669</v>
      </c>
      <c r="G136" s="206"/>
      <c r="H136" s="209">
        <v>125</v>
      </c>
      <c r="I136" s="210"/>
      <c r="J136" s="206"/>
      <c r="K136" s="206"/>
      <c r="L136" s="211"/>
      <c r="M136" s="212"/>
      <c r="N136" s="213"/>
      <c r="O136" s="213"/>
      <c r="P136" s="213"/>
      <c r="Q136" s="213"/>
      <c r="R136" s="213"/>
      <c r="S136" s="213"/>
      <c r="T136" s="214"/>
      <c r="AT136" s="215" t="s">
        <v>172</v>
      </c>
      <c r="AU136" s="215" t="s">
        <v>89</v>
      </c>
      <c r="AV136" s="14" t="s">
        <v>89</v>
      </c>
      <c r="AW136" s="14" t="s">
        <v>40</v>
      </c>
      <c r="AX136" s="14" t="s">
        <v>87</v>
      </c>
      <c r="AY136" s="215" t="s">
        <v>160</v>
      </c>
    </row>
    <row r="137" spans="1:65" s="2" customFormat="1" ht="16.5" customHeight="1">
      <c r="A137" s="37"/>
      <c r="B137" s="38"/>
      <c r="C137" s="176" t="s">
        <v>382</v>
      </c>
      <c r="D137" s="176" t="s">
        <v>163</v>
      </c>
      <c r="E137" s="177" t="s">
        <v>2670</v>
      </c>
      <c r="F137" s="178" t="s">
        <v>2671</v>
      </c>
      <c r="G137" s="179" t="s">
        <v>477</v>
      </c>
      <c r="H137" s="180">
        <v>94</v>
      </c>
      <c r="I137" s="181"/>
      <c r="J137" s="182">
        <f>ROUND(I137*H137,2)</f>
        <v>0</v>
      </c>
      <c r="K137" s="178" t="s">
        <v>484</v>
      </c>
      <c r="L137" s="42"/>
      <c r="M137" s="183" t="s">
        <v>32</v>
      </c>
      <c r="N137" s="184" t="s">
        <v>50</v>
      </c>
      <c r="O137" s="67"/>
      <c r="P137" s="185">
        <f>O137*H137</f>
        <v>0</v>
      </c>
      <c r="Q137" s="185">
        <v>0</v>
      </c>
      <c r="R137" s="185">
        <f>Q137*H137</f>
        <v>0</v>
      </c>
      <c r="S137" s="185">
        <v>0</v>
      </c>
      <c r="T137" s="186">
        <f>S137*H137</f>
        <v>0</v>
      </c>
      <c r="U137" s="37"/>
      <c r="V137" s="37"/>
      <c r="W137" s="37"/>
      <c r="X137" s="37"/>
      <c r="Y137" s="37"/>
      <c r="Z137" s="37"/>
      <c r="AA137" s="37"/>
      <c r="AB137" s="37"/>
      <c r="AC137" s="37"/>
      <c r="AD137" s="37"/>
      <c r="AE137" s="37"/>
      <c r="AR137" s="187" t="s">
        <v>308</v>
      </c>
      <c r="AT137" s="187" t="s">
        <v>163</v>
      </c>
      <c r="AU137" s="187" t="s">
        <v>89</v>
      </c>
      <c r="AY137" s="19" t="s">
        <v>160</v>
      </c>
      <c r="BE137" s="188">
        <f>IF(N137="základní",J137,0)</f>
        <v>0</v>
      </c>
      <c r="BF137" s="188">
        <f>IF(N137="snížená",J137,0)</f>
        <v>0</v>
      </c>
      <c r="BG137" s="188">
        <f>IF(N137="zákl. přenesená",J137,0)</f>
        <v>0</v>
      </c>
      <c r="BH137" s="188">
        <f>IF(N137="sníž. přenesená",J137,0)</f>
        <v>0</v>
      </c>
      <c r="BI137" s="188">
        <f>IF(N137="nulová",J137,0)</f>
        <v>0</v>
      </c>
      <c r="BJ137" s="19" t="s">
        <v>87</v>
      </c>
      <c r="BK137" s="188">
        <f>ROUND(I137*H137,2)</f>
        <v>0</v>
      </c>
      <c r="BL137" s="19" t="s">
        <v>308</v>
      </c>
      <c r="BM137" s="187" t="s">
        <v>2672</v>
      </c>
    </row>
    <row r="138" spans="1:65" s="2" customFormat="1" ht="16.5" customHeight="1">
      <c r="A138" s="37"/>
      <c r="B138" s="38"/>
      <c r="C138" s="176" t="s">
        <v>7</v>
      </c>
      <c r="D138" s="176" t="s">
        <v>163</v>
      </c>
      <c r="E138" s="177" t="s">
        <v>2673</v>
      </c>
      <c r="F138" s="178" t="s">
        <v>2674</v>
      </c>
      <c r="G138" s="179" t="s">
        <v>477</v>
      </c>
      <c r="H138" s="180">
        <v>6</v>
      </c>
      <c r="I138" s="181"/>
      <c r="J138" s="182">
        <f>ROUND(I138*H138,2)</f>
        <v>0</v>
      </c>
      <c r="K138" s="178" t="s">
        <v>484</v>
      </c>
      <c r="L138" s="42"/>
      <c r="M138" s="183" t="s">
        <v>32</v>
      </c>
      <c r="N138" s="184" t="s">
        <v>50</v>
      </c>
      <c r="O138" s="67"/>
      <c r="P138" s="185">
        <f>O138*H138</f>
        <v>0</v>
      </c>
      <c r="Q138" s="185">
        <v>0</v>
      </c>
      <c r="R138" s="185">
        <f>Q138*H138</f>
        <v>0</v>
      </c>
      <c r="S138" s="185">
        <v>0</v>
      </c>
      <c r="T138" s="186">
        <f>S138*H138</f>
        <v>0</v>
      </c>
      <c r="U138" s="37"/>
      <c r="V138" s="37"/>
      <c r="W138" s="37"/>
      <c r="X138" s="37"/>
      <c r="Y138" s="37"/>
      <c r="Z138" s="37"/>
      <c r="AA138" s="37"/>
      <c r="AB138" s="37"/>
      <c r="AC138" s="37"/>
      <c r="AD138" s="37"/>
      <c r="AE138" s="37"/>
      <c r="AR138" s="187" t="s">
        <v>308</v>
      </c>
      <c r="AT138" s="187" t="s">
        <v>163</v>
      </c>
      <c r="AU138" s="187" t="s">
        <v>89</v>
      </c>
      <c r="AY138" s="19" t="s">
        <v>160</v>
      </c>
      <c r="BE138" s="188">
        <f>IF(N138="základní",J138,0)</f>
        <v>0</v>
      </c>
      <c r="BF138" s="188">
        <f>IF(N138="snížená",J138,0)</f>
        <v>0</v>
      </c>
      <c r="BG138" s="188">
        <f>IF(N138="zákl. přenesená",J138,0)</f>
        <v>0</v>
      </c>
      <c r="BH138" s="188">
        <f>IF(N138="sníž. přenesená",J138,0)</f>
        <v>0</v>
      </c>
      <c r="BI138" s="188">
        <f>IF(N138="nulová",J138,0)</f>
        <v>0</v>
      </c>
      <c r="BJ138" s="19" t="s">
        <v>87</v>
      </c>
      <c r="BK138" s="188">
        <f>ROUND(I138*H138,2)</f>
        <v>0</v>
      </c>
      <c r="BL138" s="19" t="s">
        <v>308</v>
      </c>
      <c r="BM138" s="187" t="s">
        <v>2675</v>
      </c>
    </row>
    <row r="139" spans="1:65" s="2" customFormat="1" ht="24.2" customHeight="1">
      <c r="A139" s="37"/>
      <c r="B139" s="38"/>
      <c r="C139" s="176" t="s">
        <v>391</v>
      </c>
      <c r="D139" s="176" t="s">
        <v>163</v>
      </c>
      <c r="E139" s="177" t="s">
        <v>2676</v>
      </c>
      <c r="F139" s="178" t="s">
        <v>2677</v>
      </c>
      <c r="G139" s="179" t="s">
        <v>166</v>
      </c>
      <c r="H139" s="180">
        <v>0.044</v>
      </c>
      <c r="I139" s="181"/>
      <c r="J139" s="182">
        <f>ROUND(I139*H139,2)</f>
        <v>0</v>
      </c>
      <c r="K139" s="178" t="s">
        <v>167</v>
      </c>
      <c r="L139" s="42"/>
      <c r="M139" s="183" t="s">
        <v>32</v>
      </c>
      <c r="N139" s="184" t="s">
        <v>50</v>
      </c>
      <c r="O139" s="67"/>
      <c r="P139" s="185">
        <f>O139*H139</f>
        <v>0</v>
      </c>
      <c r="Q139" s="185">
        <v>0</v>
      </c>
      <c r="R139" s="185">
        <f>Q139*H139</f>
        <v>0</v>
      </c>
      <c r="S139" s="185">
        <v>0</v>
      </c>
      <c r="T139" s="186">
        <f>S139*H139</f>
        <v>0</v>
      </c>
      <c r="U139" s="37"/>
      <c r="V139" s="37"/>
      <c r="W139" s="37"/>
      <c r="X139" s="37"/>
      <c r="Y139" s="37"/>
      <c r="Z139" s="37"/>
      <c r="AA139" s="37"/>
      <c r="AB139" s="37"/>
      <c r="AC139" s="37"/>
      <c r="AD139" s="37"/>
      <c r="AE139" s="37"/>
      <c r="AR139" s="187" t="s">
        <v>308</v>
      </c>
      <c r="AT139" s="187" t="s">
        <v>163</v>
      </c>
      <c r="AU139" s="187" t="s">
        <v>89</v>
      </c>
      <c r="AY139" s="19" t="s">
        <v>160</v>
      </c>
      <c r="BE139" s="188">
        <f>IF(N139="základní",J139,0)</f>
        <v>0</v>
      </c>
      <c r="BF139" s="188">
        <f>IF(N139="snížená",J139,0)</f>
        <v>0</v>
      </c>
      <c r="BG139" s="188">
        <f>IF(N139="zákl. přenesená",J139,0)</f>
        <v>0</v>
      </c>
      <c r="BH139" s="188">
        <f>IF(N139="sníž. přenesená",J139,0)</f>
        <v>0</v>
      </c>
      <c r="BI139" s="188">
        <f>IF(N139="nulová",J139,0)</f>
        <v>0</v>
      </c>
      <c r="BJ139" s="19" t="s">
        <v>87</v>
      </c>
      <c r="BK139" s="188">
        <f>ROUND(I139*H139,2)</f>
        <v>0</v>
      </c>
      <c r="BL139" s="19" t="s">
        <v>308</v>
      </c>
      <c r="BM139" s="187" t="s">
        <v>2678</v>
      </c>
    </row>
    <row r="140" spans="1:47" s="2" customFormat="1" ht="11.25">
      <c r="A140" s="37"/>
      <c r="B140" s="38"/>
      <c r="C140" s="39"/>
      <c r="D140" s="189" t="s">
        <v>170</v>
      </c>
      <c r="E140" s="39"/>
      <c r="F140" s="190" t="s">
        <v>2679</v>
      </c>
      <c r="G140" s="39"/>
      <c r="H140" s="39"/>
      <c r="I140" s="191"/>
      <c r="J140" s="39"/>
      <c r="K140" s="39"/>
      <c r="L140" s="42"/>
      <c r="M140" s="192"/>
      <c r="N140" s="193"/>
      <c r="O140" s="67"/>
      <c r="P140" s="67"/>
      <c r="Q140" s="67"/>
      <c r="R140" s="67"/>
      <c r="S140" s="67"/>
      <c r="T140" s="68"/>
      <c r="U140" s="37"/>
      <c r="V140" s="37"/>
      <c r="W140" s="37"/>
      <c r="X140" s="37"/>
      <c r="Y140" s="37"/>
      <c r="Z140" s="37"/>
      <c r="AA140" s="37"/>
      <c r="AB140" s="37"/>
      <c r="AC140" s="37"/>
      <c r="AD140" s="37"/>
      <c r="AE140" s="37"/>
      <c r="AT140" s="19" t="s">
        <v>170</v>
      </c>
      <c r="AU140" s="19" t="s">
        <v>89</v>
      </c>
    </row>
    <row r="141" spans="1:65" s="2" customFormat="1" ht="24.2" customHeight="1">
      <c r="A141" s="37"/>
      <c r="B141" s="38"/>
      <c r="C141" s="176" t="s">
        <v>401</v>
      </c>
      <c r="D141" s="176" t="s">
        <v>163</v>
      </c>
      <c r="E141" s="177" t="s">
        <v>2680</v>
      </c>
      <c r="F141" s="178" t="s">
        <v>2681</v>
      </c>
      <c r="G141" s="179" t="s">
        <v>166</v>
      </c>
      <c r="H141" s="180">
        <v>0.044</v>
      </c>
      <c r="I141" s="181"/>
      <c r="J141" s="182">
        <f>ROUND(I141*H141,2)</f>
        <v>0</v>
      </c>
      <c r="K141" s="178" t="s">
        <v>167</v>
      </c>
      <c r="L141" s="42"/>
      <c r="M141" s="183" t="s">
        <v>32</v>
      </c>
      <c r="N141" s="184" t="s">
        <v>50</v>
      </c>
      <c r="O141" s="67"/>
      <c r="P141" s="185">
        <f>O141*H141</f>
        <v>0</v>
      </c>
      <c r="Q141" s="185">
        <v>0</v>
      </c>
      <c r="R141" s="185">
        <f>Q141*H141</f>
        <v>0</v>
      </c>
      <c r="S141" s="185">
        <v>0</v>
      </c>
      <c r="T141" s="186">
        <f>S141*H141</f>
        <v>0</v>
      </c>
      <c r="U141" s="37"/>
      <c r="V141" s="37"/>
      <c r="W141" s="37"/>
      <c r="X141" s="37"/>
      <c r="Y141" s="37"/>
      <c r="Z141" s="37"/>
      <c r="AA141" s="37"/>
      <c r="AB141" s="37"/>
      <c r="AC141" s="37"/>
      <c r="AD141" s="37"/>
      <c r="AE141" s="37"/>
      <c r="AR141" s="187" t="s">
        <v>308</v>
      </c>
      <c r="AT141" s="187" t="s">
        <v>163</v>
      </c>
      <c r="AU141" s="187" t="s">
        <v>89</v>
      </c>
      <c r="AY141" s="19" t="s">
        <v>160</v>
      </c>
      <c r="BE141" s="188">
        <f>IF(N141="základní",J141,0)</f>
        <v>0</v>
      </c>
      <c r="BF141" s="188">
        <f>IF(N141="snížená",J141,0)</f>
        <v>0</v>
      </c>
      <c r="BG141" s="188">
        <f>IF(N141="zákl. přenesená",J141,0)</f>
        <v>0</v>
      </c>
      <c r="BH141" s="188">
        <f>IF(N141="sníž. přenesená",J141,0)</f>
        <v>0</v>
      </c>
      <c r="BI141" s="188">
        <f>IF(N141="nulová",J141,0)</f>
        <v>0</v>
      </c>
      <c r="BJ141" s="19" t="s">
        <v>87</v>
      </c>
      <c r="BK141" s="188">
        <f>ROUND(I141*H141,2)</f>
        <v>0</v>
      </c>
      <c r="BL141" s="19" t="s">
        <v>308</v>
      </c>
      <c r="BM141" s="187" t="s">
        <v>2682</v>
      </c>
    </row>
    <row r="142" spans="1:47" s="2" customFormat="1" ht="11.25">
      <c r="A142" s="37"/>
      <c r="B142" s="38"/>
      <c r="C142" s="39"/>
      <c r="D142" s="189" t="s">
        <v>170</v>
      </c>
      <c r="E142" s="39"/>
      <c r="F142" s="190" t="s">
        <v>2683</v>
      </c>
      <c r="G142" s="39"/>
      <c r="H142" s="39"/>
      <c r="I142" s="191"/>
      <c r="J142" s="39"/>
      <c r="K142" s="39"/>
      <c r="L142" s="42"/>
      <c r="M142" s="192"/>
      <c r="N142" s="193"/>
      <c r="O142" s="67"/>
      <c r="P142" s="67"/>
      <c r="Q142" s="67"/>
      <c r="R142" s="67"/>
      <c r="S142" s="67"/>
      <c r="T142" s="68"/>
      <c r="U142" s="37"/>
      <c r="V142" s="37"/>
      <c r="W142" s="37"/>
      <c r="X142" s="37"/>
      <c r="Y142" s="37"/>
      <c r="Z142" s="37"/>
      <c r="AA142" s="37"/>
      <c r="AB142" s="37"/>
      <c r="AC142" s="37"/>
      <c r="AD142" s="37"/>
      <c r="AE142" s="37"/>
      <c r="AT142" s="19" t="s">
        <v>170</v>
      </c>
      <c r="AU142" s="19" t="s">
        <v>89</v>
      </c>
    </row>
    <row r="143" spans="2:63" s="12" customFormat="1" ht="22.9" customHeight="1">
      <c r="B143" s="160"/>
      <c r="C143" s="161"/>
      <c r="D143" s="162" t="s">
        <v>78</v>
      </c>
      <c r="E143" s="174" t="s">
        <v>2684</v>
      </c>
      <c r="F143" s="174" t="s">
        <v>2685</v>
      </c>
      <c r="G143" s="161"/>
      <c r="H143" s="161"/>
      <c r="I143" s="164"/>
      <c r="J143" s="175">
        <f>BK143</f>
        <v>0</v>
      </c>
      <c r="K143" s="161"/>
      <c r="L143" s="166"/>
      <c r="M143" s="167"/>
      <c r="N143" s="168"/>
      <c r="O143" s="168"/>
      <c r="P143" s="169">
        <f>SUM(P144:P159)</f>
        <v>0</v>
      </c>
      <c r="Q143" s="168"/>
      <c r="R143" s="169">
        <f>SUM(R144:R159)</f>
        <v>0.05698</v>
      </c>
      <c r="S143" s="168"/>
      <c r="T143" s="170">
        <f>SUM(T144:T159)</f>
        <v>0.06713</v>
      </c>
      <c r="AR143" s="171" t="s">
        <v>89</v>
      </c>
      <c r="AT143" s="172" t="s">
        <v>78</v>
      </c>
      <c r="AU143" s="172" t="s">
        <v>87</v>
      </c>
      <c r="AY143" s="171" t="s">
        <v>160</v>
      </c>
      <c r="BK143" s="173">
        <f>SUM(BK144:BK159)</f>
        <v>0</v>
      </c>
    </row>
    <row r="144" spans="1:65" s="2" customFormat="1" ht="21.75" customHeight="1">
      <c r="A144" s="37"/>
      <c r="B144" s="38"/>
      <c r="C144" s="176" t="s">
        <v>410</v>
      </c>
      <c r="D144" s="176" t="s">
        <v>163</v>
      </c>
      <c r="E144" s="177" t="s">
        <v>2686</v>
      </c>
      <c r="F144" s="178" t="s">
        <v>2687</v>
      </c>
      <c r="G144" s="179" t="s">
        <v>477</v>
      </c>
      <c r="H144" s="180">
        <v>50</v>
      </c>
      <c r="I144" s="181"/>
      <c r="J144" s="182">
        <f>ROUND(I144*H144,2)</f>
        <v>0</v>
      </c>
      <c r="K144" s="178" t="s">
        <v>167</v>
      </c>
      <c r="L144" s="42"/>
      <c r="M144" s="183" t="s">
        <v>32</v>
      </c>
      <c r="N144" s="184" t="s">
        <v>50</v>
      </c>
      <c r="O144" s="67"/>
      <c r="P144" s="185">
        <f>O144*H144</f>
        <v>0</v>
      </c>
      <c r="Q144" s="185">
        <v>0.00026</v>
      </c>
      <c r="R144" s="185">
        <f>Q144*H144</f>
        <v>0.013</v>
      </c>
      <c r="S144" s="185">
        <v>0</v>
      </c>
      <c r="T144" s="186">
        <f>S144*H144</f>
        <v>0</v>
      </c>
      <c r="U144" s="37"/>
      <c r="V144" s="37"/>
      <c r="W144" s="37"/>
      <c r="X144" s="37"/>
      <c r="Y144" s="37"/>
      <c r="Z144" s="37"/>
      <c r="AA144" s="37"/>
      <c r="AB144" s="37"/>
      <c r="AC144" s="37"/>
      <c r="AD144" s="37"/>
      <c r="AE144" s="37"/>
      <c r="AR144" s="187" t="s">
        <v>308</v>
      </c>
      <c r="AT144" s="187" t="s">
        <v>163</v>
      </c>
      <c r="AU144" s="187" t="s">
        <v>89</v>
      </c>
      <c r="AY144" s="19" t="s">
        <v>160</v>
      </c>
      <c r="BE144" s="188">
        <f>IF(N144="základní",J144,0)</f>
        <v>0</v>
      </c>
      <c r="BF144" s="188">
        <f>IF(N144="snížená",J144,0)</f>
        <v>0</v>
      </c>
      <c r="BG144" s="188">
        <f>IF(N144="zákl. přenesená",J144,0)</f>
        <v>0</v>
      </c>
      <c r="BH144" s="188">
        <f>IF(N144="sníž. přenesená",J144,0)</f>
        <v>0</v>
      </c>
      <c r="BI144" s="188">
        <f>IF(N144="nulová",J144,0)</f>
        <v>0</v>
      </c>
      <c r="BJ144" s="19" t="s">
        <v>87</v>
      </c>
      <c r="BK144" s="188">
        <f>ROUND(I144*H144,2)</f>
        <v>0</v>
      </c>
      <c r="BL144" s="19" t="s">
        <v>308</v>
      </c>
      <c r="BM144" s="187" t="s">
        <v>2688</v>
      </c>
    </row>
    <row r="145" spans="1:47" s="2" customFormat="1" ht="11.25">
      <c r="A145" s="37"/>
      <c r="B145" s="38"/>
      <c r="C145" s="39"/>
      <c r="D145" s="189" t="s">
        <v>170</v>
      </c>
      <c r="E145" s="39"/>
      <c r="F145" s="190" t="s">
        <v>2689</v>
      </c>
      <c r="G145" s="39"/>
      <c r="H145" s="39"/>
      <c r="I145" s="191"/>
      <c r="J145" s="39"/>
      <c r="K145" s="39"/>
      <c r="L145" s="42"/>
      <c r="M145" s="192"/>
      <c r="N145" s="193"/>
      <c r="O145" s="67"/>
      <c r="P145" s="67"/>
      <c r="Q145" s="67"/>
      <c r="R145" s="67"/>
      <c r="S145" s="67"/>
      <c r="T145" s="68"/>
      <c r="U145" s="37"/>
      <c r="V145" s="37"/>
      <c r="W145" s="37"/>
      <c r="X145" s="37"/>
      <c r="Y145" s="37"/>
      <c r="Z145" s="37"/>
      <c r="AA145" s="37"/>
      <c r="AB145" s="37"/>
      <c r="AC145" s="37"/>
      <c r="AD145" s="37"/>
      <c r="AE145" s="37"/>
      <c r="AT145" s="19" t="s">
        <v>170</v>
      </c>
      <c r="AU145" s="19" t="s">
        <v>89</v>
      </c>
    </row>
    <row r="146" spans="2:51" s="13" customFormat="1" ht="11.25">
      <c r="B146" s="194"/>
      <c r="C146" s="195"/>
      <c r="D146" s="196" t="s">
        <v>172</v>
      </c>
      <c r="E146" s="197" t="s">
        <v>32</v>
      </c>
      <c r="F146" s="198" t="s">
        <v>2690</v>
      </c>
      <c r="G146" s="195"/>
      <c r="H146" s="197" t="s">
        <v>32</v>
      </c>
      <c r="I146" s="199"/>
      <c r="J146" s="195"/>
      <c r="K146" s="195"/>
      <c r="L146" s="200"/>
      <c r="M146" s="201"/>
      <c r="N146" s="202"/>
      <c r="O146" s="202"/>
      <c r="P146" s="202"/>
      <c r="Q146" s="202"/>
      <c r="R146" s="202"/>
      <c r="S146" s="202"/>
      <c r="T146" s="203"/>
      <c r="AT146" s="204" t="s">
        <v>172</v>
      </c>
      <c r="AU146" s="204" t="s">
        <v>89</v>
      </c>
      <c r="AV146" s="13" t="s">
        <v>87</v>
      </c>
      <c r="AW146" s="13" t="s">
        <v>40</v>
      </c>
      <c r="AX146" s="13" t="s">
        <v>79</v>
      </c>
      <c r="AY146" s="204" t="s">
        <v>160</v>
      </c>
    </row>
    <row r="147" spans="2:51" s="14" customFormat="1" ht="11.25">
      <c r="B147" s="205"/>
      <c r="C147" s="206"/>
      <c r="D147" s="196" t="s">
        <v>172</v>
      </c>
      <c r="E147" s="207" t="s">
        <v>32</v>
      </c>
      <c r="F147" s="208" t="s">
        <v>543</v>
      </c>
      <c r="G147" s="206"/>
      <c r="H147" s="209">
        <v>47</v>
      </c>
      <c r="I147" s="210"/>
      <c r="J147" s="206"/>
      <c r="K147" s="206"/>
      <c r="L147" s="211"/>
      <c r="M147" s="212"/>
      <c r="N147" s="213"/>
      <c r="O147" s="213"/>
      <c r="P147" s="213"/>
      <c r="Q147" s="213"/>
      <c r="R147" s="213"/>
      <c r="S147" s="213"/>
      <c r="T147" s="214"/>
      <c r="AT147" s="215" t="s">
        <v>172</v>
      </c>
      <c r="AU147" s="215" t="s">
        <v>89</v>
      </c>
      <c r="AV147" s="14" t="s">
        <v>89</v>
      </c>
      <c r="AW147" s="14" t="s">
        <v>40</v>
      </c>
      <c r="AX147" s="14" t="s">
        <v>79</v>
      </c>
      <c r="AY147" s="215" t="s">
        <v>160</v>
      </c>
    </row>
    <row r="148" spans="2:51" s="13" customFormat="1" ht="11.25">
      <c r="B148" s="194"/>
      <c r="C148" s="195"/>
      <c r="D148" s="196" t="s">
        <v>172</v>
      </c>
      <c r="E148" s="197" t="s">
        <v>32</v>
      </c>
      <c r="F148" s="198" t="s">
        <v>2691</v>
      </c>
      <c r="G148" s="195"/>
      <c r="H148" s="197" t="s">
        <v>32</v>
      </c>
      <c r="I148" s="199"/>
      <c r="J148" s="195"/>
      <c r="K148" s="195"/>
      <c r="L148" s="200"/>
      <c r="M148" s="201"/>
      <c r="N148" s="202"/>
      <c r="O148" s="202"/>
      <c r="P148" s="202"/>
      <c r="Q148" s="202"/>
      <c r="R148" s="202"/>
      <c r="S148" s="202"/>
      <c r="T148" s="203"/>
      <c r="AT148" s="204" t="s">
        <v>172</v>
      </c>
      <c r="AU148" s="204" t="s">
        <v>89</v>
      </c>
      <c r="AV148" s="13" t="s">
        <v>87</v>
      </c>
      <c r="AW148" s="13" t="s">
        <v>40</v>
      </c>
      <c r="AX148" s="13" t="s">
        <v>79</v>
      </c>
      <c r="AY148" s="204" t="s">
        <v>160</v>
      </c>
    </row>
    <row r="149" spans="2:51" s="14" customFormat="1" ht="11.25">
      <c r="B149" s="205"/>
      <c r="C149" s="206"/>
      <c r="D149" s="196" t="s">
        <v>172</v>
      </c>
      <c r="E149" s="207" t="s">
        <v>32</v>
      </c>
      <c r="F149" s="208" t="s">
        <v>161</v>
      </c>
      <c r="G149" s="206"/>
      <c r="H149" s="209">
        <v>3</v>
      </c>
      <c r="I149" s="210"/>
      <c r="J149" s="206"/>
      <c r="K149" s="206"/>
      <c r="L149" s="211"/>
      <c r="M149" s="212"/>
      <c r="N149" s="213"/>
      <c r="O149" s="213"/>
      <c r="P149" s="213"/>
      <c r="Q149" s="213"/>
      <c r="R149" s="213"/>
      <c r="S149" s="213"/>
      <c r="T149" s="214"/>
      <c r="AT149" s="215" t="s">
        <v>172</v>
      </c>
      <c r="AU149" s="215" t="s">
        <v>89</v>
      </c>
      <c r="AV149" s="14" t="s">
        <v>89</v>
      </c>
      <c r="AW149" s="14" t="s">
        <v>40</v>
      </c>
      <c r="AX149" s="14" t="s">
        <v>79</v>
      </c>
      <c r="AY149" s="215" t="s">
        <v>160</v>
      </c>
    </row>
    <row r="150" spans="2:51" s="15" customFormat="1" ht="11.25">
      <c r="B150" s="216"/>
      <c r="C150" s="217"/>
      <c r="D150" s="196" t="s">
        <v>172</v>
      </c>
      <c r="E150" s="218" t="s">
        <v>32</v>
      </c>
      <c r="F150" s="219" t="s">
        <v>177</v>
      </c>
      <c r="G150" s="217"/>
      <c r="H150" s="220">
        <v>50</v>
      </c>
      <c r="I150" s="221"/>
      <c r="J150" s="217"/>
      <c r="K150" s="217"/>
      <c r="L150" s="222"/>
      <c r="M150" s="223"/>
      <c r="N150" s="224"/>
      <c r="O150" s="224"/>
      <c r="P150" s="224"/>
      <c r="Q150" s="224"/>
      <c r="R150" s="224"/>
      <c r="S150" s="224"/>
      <c r="T150" s="225"/>
      <c r="AT150" s="226" t="s">
        <v>172</v>
      </c>
      <c r="AU150" s="226" t="s">
        <v>89</v>
      </c>
      <c r="AV150" s="15" t="s">
        <v>168</v>
      </c>
      <c r="AW150" s="15" t="s">
        <v>40</v>
      </c>
      <c r="AX150" s="15" t="s">
        <v>87</v>
      </c>
      <c r="AY150" s="226" t="s">
        <v>160</v>
      </c>
    </row>
    <row r="151" spans="1:65" s="2" customFormat="1" ht="24.2" customHeight="1">
      <c r="A151" s="37"/>
      <c r="B151" s="38"/>
      <c r="C151" s="176" t="s">
        <v>415</v>
      </c>
      <c r="D151" s="176" t="s">
        <v>163</v>
      </c>
      <c r="E151" s="177" t="s">
        <v>2692</v>
      </c>
      <c r="F151" s="178" t="s">
        <v>2693</v>
      </c>
      <c r="G151" s="179" t="s">
        <v>477</v>
      </c>
      <c r="H151" s="180">
        <v>50</v>
      </c>
      <c r="I151" s="181"/>
      <c r="J151" s="182">
        <f>ROUND(I151*H151,2)</f>
        <v>0</v>
      </c>
      <c r="K151" s="178" t="s">
        <v>167</v>
      </c>
      <c r="L151" s="42"/>
      <c r="M151" s="183" t="s">
        <v>32</v>
      </c>
      <c r="N151" s="184" t="s">
        <v>50</v>
      </c>
      <c r="O151" s="67"/>
      <c r="P151" s="185">
        <f>O151*H151</f>
        <v>0</v>
      </c>
      <c r="Q151" s="185">
        <v>0.00014</v>
      </c>
      <c r="R151" s="185">
        <f>Q151*H151</f>
        <v>0.006999999999999999</v>
      </c>
      <c r="S151" s="185">
        <v>0</v>
      </c>
      <c r="T151" s="186">
        <f>S151*H151</f>
        <v>0</v>
      </c>
      <c r="U151" s="37"/>
      <c r="V151" s="37"/>
      <c r="W151" s="37"/>
      <c r="X151" s="37"/>
      <c r="Y151" s="37"/>
      <c r="Z151" s="37"/>
      <c r="AA151" s="37"/>
      <c r="AB151" s="37"/>
      <c r="AC151" s="37"/>
      <c r="AD151" s="37"/>
      <c r="AE151" s="37"/>
      <c r="AR151" s="187" t="s">
        <v>308</v>
      </c>
      <c r="AT151" s="187" t="s">
        <v>163</v>
      </c>
      <c r="AU151" s="187" t="s">
        <v>89</v>
      </c>
      <c r="AY151" s="19" t="s">
        <v>160</v>
      </c>
      <c r="BE151" s="188">
        <f>IF(N151="základní",J151,0)</f>
        <v>0</v>
      </c>
      <c r="BF151" s="188">
        <f>IF(N151="snížená",J151,0)</f>
        <v>0</v>
      </c>
      <c r="BG151" s="188">
        <f>IF(N151="zákl. přenesená",J151,0)</f>
        <v>0</v>
      </c>
      <c r="BH151" s="188">
        <f>IF(N151="sníž. přenesená",J151,0)</f>
        <v>0</v>
      </c>
      <c r="BI151" s="188">
        <f>IF(N151="nulová",J151,0)</f>
        <v>0</v>
      </c>
      <c r="BJ151" s="19" t="s">
        <v>87</v>
      </c>
      <c r="BK151" s="188">
        <f>ROUND(I151*H151,2)</f>
        <v>0</v>
      </c>
      <c r="BL151" s="19" t="s">
        <v>308</v>
      </c>
      <c r="BM151" s="187" t="s">
        <v>2694</v>
      </c>
    </row>
    <row r="152" spans="1:47" s="2" customFormat="1" ht="11.25">
      <c r="A152" s="37"/>
      <c r="B152" s="38"/>
      <c r="C152" s="39"/>
      <c r="D152" s="189" t="s">
        <v>170</v>
      </c>
      <c r="E152" s="39"/>
      <c r="F152" s="190" t="s">
        <v>2695</v>
      </c>
      <c r="G152" s="39"/>
      <c r="H152" s="39"/>
      <c r="I152" s="191"/>
      <c r="J152" s="39"/>
      <c r="K152" s="39"/>
      <c r="L152" s="42"/>
      <c r="M152" s="192"/>
      <c r="N152" s="193"/>
      <c r="O152" s="67"/>
      <c r="P152" s="67"/>
      <c r="Q152" s="67"/>
      <c r="R152" s="67"/>
      <c r="S152" s="67"/>
      <c r="T152" s="68"/>
      <c r="U152" s="37"/>
      <c r="V152" s="37"/>
      <c r="W152" s="37"/>
      <c r="X152" s="37"/>
      <c r="Y152" s="37"/>
      <c r="Z152" s="37"/>
      <c r="AA152" s="37"/>
      <c r="AB152" s="37"/>
      <c r="AC152" s="37"/>
      <c r="AD152" s="37"/>
      <c r="AE152" s="37"/>
      <c r="AT152" s="19" t="s">
        <v>170</v>
      </c>
      <c r="AU152" s="19" t="s">
        <v>89</v>
      </c>
    </row>
    <row r="153" spans="1:65" s="2" customFormat="1" ht="16.5" customHeight="1">
      <c r="A153" s="37"/>
      <c r="B153" s="38"/>
      <c r="C153" s="176" t="s">
        <v>423</v>
      </c>
      <c r="D153" s="176" t="s">
        <v>163</v>
      </c>
      <c r="E153" s="177" t="s">
        <v>2696</v>
      </c>
      <c r="F153" s="178" t="s">
        <v>2697</v>
      </c>
      <c r="G153" s="179" t="s">
        <v>477</v>
      </c>
      <c r="H153" s="180">
        <v>100</v>
      </c>
      <c r="I153" s="181"/>
      <c r="J153" s="182">
        <f>ROUND(I153*H153,2)</f>
        <v>0</v>
      </c>
      <c r="K153" s="178" t="s">
        <v>167</v>
      </c>
      <c r="L153" s="42"/>
      <c r="M153" s="183" t="s">
        <v>32</v>
      </c>
      <c r="N153" s="184" t="s">
        <v>50</v>
      </c>
      <c r="O153" s="67"/>
      <c r="P153" s="185">
        <f>O153*H153</f>
        <v>0</v>
      </c>
      <c r="Q153" s="185">
        <v>0.00036</v>
      </c>
      <c r="R153" s="185">
        <f>Q153*H153</f>
        <v>0.036000000000000004</v>
      </c>
      <c r="S153" s="185">
        <v>0</v>
      </c>
      <c r="T153" s="186">
        <f>S153*H153</f>
        <v>0</v>
      </c>
      <c r="U153" s="37"/>
      <c r="V153" s="37"/>
      <c r="W153" s="37"/>
      <c r="X153" s="37"/>
      <c r="Y153" s="37"/>
      <c r="Z153" s="37"/>
      <c r="AA153" s="37"/>
      <c r="AB153" s="37"/>
      <c r="AC153" s="37"/>
      <c r="AD153" s="37"/>
      <c r="AE153" s="37"/>
      <c r="AR153" s="187" t="s">
        <v>308</v>
      </c>
      <c r="AT153" s="187" t="s">
        <v>163</v>
      </c>
      <c r="AU153" s="187" t="s">
        <v>89</v>
      </c>
      <c r="AY153" s="19" t="s">
        <v>160</v>
      </c>
      <c r="BE153" s="188">
        <f>IF(N153="základní",J153,0)</f>
        <v>0</v>
      </c>
      <c r="BF153" s="188">
        <f>IF(N153="snížená",J153,0)</f>
        <v>0</v>
      </c>
      <c r="BG153" s="188">
        <f>IF(N153="zákl. přenesená",J153,0)</f>
        <v>0</v>
      </c>
      <c r="BH153" s="188">
        <f>IF(N153="sníž. přenesená",J153,0)</f>
        <v>0</v>
      </c>
      <c r="BI153" s="188">
        <f>IF(N153="nulová",J153,0)</f>
        <v>0</v>
      </c>
      <c r="BJ153" s="19" t="s">
        <v>87</v>
      </c>
      <c r="BK153" s="188">
        <f>ROUND(I153*H153,2)</f>
        <v>0</v>
      </c>
      <c r="BL153" s="19" t="s">
        <v>308</v>
      </c>
      <c r="BM153" s="187" t="s">
        <v>2698</v>
      </c>
    </row>
    <row r="154" spans="1:47" s="2" customFormat="1" ht="11.25">
      <c r="A154" s="37"/>
      <c r="B154" s="38"/>
      <c r="C154" s="39"/>
      <c r="D154" s="189" t="s">
        <v>170</v>
      </c>
      <c r="E154" s="39"/>
      <c r="F154" s="190" t="s">
        <v>2699</v>
      </c>
      <c r="G154" s="39"/>
      <c r="H154" s="39"/>
      <c r="I154" s="191"/>
      <c r="J154" s="39"/>
      <c r="K154" s="39"/>
      <c r="L154" s="42"/>
      <c r="M154" s="192"/>
      <c r="N154" s="193"/>
      <c r="O154" s="67"/>
      <c r="P154" s="67"/>
      <c r="Q154" s="67"/>
      <c r="R154" s="67"/>
      <c r="S154" s="67"/>
      <c r="T154" s="68"/>
      <c r="U154" s="37"/>
      <c r="V154" s="37"/>
      <c r="W154" s="37"/>
      <c r="X154" s="37"/>
      <c r="Y154" s="37"/>
      <c r="Z154" s="37"/>
      <c r="AA154" s="37"/>
      <c r="AB154" s="37"/>
      <c r="AC154" s="37"/>
      <c r="AD154" s="37"/>
      <c r="AE154" s="37"/>
      <c r="AT154" s="19" t="s">
        <v>170</v>
      </c>
      <c r="AU154" s="19" t="s">
        <v>89</v>
      </c>
    </row>
    <row r="155" spans="2:51" s="14" customFormat="1" ht="11.25">
      <c r="B155" s="205"/>
      <c r="C155" s="206"/>
      <c r="D155" s="196" t="s">
        <v>172</v>
      </c>
      <c r="E155" s="207" t="s">
        <v>32</v>
      </c>
      <c r="F155" s="208" t="s">
        <v>2700</v>
      </c>
      <c r="G155" s="206"/>
      <c r="H155" s="209">
        <v>100</v>
      </c>
      <c r="I155" s="210"/>
      <c r="J155" s="206"/>
      <c r="K155" s="206"/>
      <c r="L155" s="211"/>
      <c r="M155" s="212"/>
      <c r="N155" s="213"/>
      <c r="O155" s="213"/>
      <c r="P155" s="213"/>
      <c r="Q155" s="213"/>
      <c r="R155" s="213"/>
      <c r="S155" s="213"/>
      <c r="T155" s="214"/>
      <c r="AT155" s="215" t="s">
        <v>172</v>
      </c>
      <c r="AU155" s="215" t="s">
        <v>89</v>
      </c>
      <c r="AV155" s="14" t="s">
        <v>89</v>
      </c>
      <c r="AW155" s="14" t="s">
        <v>40</v>
      </c>
      <c r="AX155" s="14" t="s">
        <v>87</v>
      </c>
      <c r="AY155" s="215" t="s">
        <v>160</v>
      </c>
    </row>
    <row r="156" spans="1:65" s="2" customFormat="1" ht="16.5" customHeight="1">
      <c r="A156" s="37"/>
      <c r="B156" s="38"/>
      <c r="C156" s="176" t="s">
        <v>427</v>
      </c>
      <c r="D156" s="176" t="s">
        <v>163</v>
      </c>
      <c r="E156" s="177" t="s">
        <v>2701</v>
      </c>
      <c r="F156" s="178" t="s">
        <v>2702</v>
      </c>
      <c r="G156" s="179" t="s">
        <v>477</v>
      </c>
      <c r="H156" s="180">
        <v>49</v>
      </c>
      <c r="I156" s="181"/>
      <c r="J156" s="182">
        <f>ROUND(I156*H156,2)</f>
        <v>0</v>
      </c>
      <c r="K156" s="178" t="s">
        <v>167</v>
      </c>
      <c r="L156" s="42"/>
      <c r="M156" s="183" t="s">
        <v>32</v>
      </c>
      <c r="N156" s="184" t="s">
        <v>50</v>
      </c>
      <c r="O156" s="67"/>
      <c r="P156" s="185">
        <f>O156*H156</f>
        <v>0</v>
      </c>
      <c r="Q156" s="185">
        <v>0</v>
      </c>
      <c r="R156" s="185">
        <f>Q156*H156</f>
        <v>0</v>
      </c>
      <c r="S156" s="185">
        <v>0.00137</v>
      </c>
      <c r="T156" s="186">
        <f>S156*H156</f>
        <v>0.06713</v>
      </c>
      <c r="U156" s="37"/>
      <c r="V156" s="37"/>
      <c r="W156" s="37"/>
      <c r="X156" s="37"/>
      <c r="Y156" s="37"/>
      <c r="Z156" s="37"/>
      <c r="AA156" s="37"/>
      <c r="AB156" s="37"/>
      <c r="AC156" s="37"/>
      <c r="AD156" s="37"/>
      <c r="AE156" s="37"/>
      <c r="AR156" s="187" t="s">
        <v>308</v>
      </c>
      <c r="AT156" s="187" t="s">
        <v>163</v>
      </c>
      <c r="AU156" s="187" t="s">
        <v>89</v>
      </c>
      <c r="AY156" s="19" t="s">
        <v>160</v>
      </c>
      <c r="BE156" s="188">
        <f>IF(N156="základní",J156,0)</f>
        <v>0</v>
      </c>
      <c r="BF156" s="188">
        <f>IF(N156="snížená",J156,0)</f>
        <v>0</v>
      </c>
      <c r="BG156" s="188">
        <f>IF(N156="zákl. přenesená",J156,0)</f>
        <v>0</v>
      </c>
      <c r="BH156" s="188">
        <f>IF(N156="sníž. přenesená",J156,0)</f>
        <v>0</v>
      </c>
      <c r="BI156" s="188">
        <f>IF(N156="nulová",J156,0)</f>
        <v>0</v>
      </c>
      <c r="BJ156" s="19" t="s">
        <v>87</v>
      </c>
      <c r="BK156" s="188">
        <f>ROUND(I156*H156,2)</f>
        <v>0</v>
      </c>
      <c r="BL156" s="19" t="s">
        <v>308</v>
      </c>
      <c r="BM156" s="187" t="s">
        <v>2703</v>
      </c>
    </row>
    <row r="157" spans="1:47" s="2" customFormat="1" ht="11.25">
      <c r="A157" s="37"/>
      <c r="B157" s="38"/>
      <c r="C157" s="39"/>
      <c r="D157" s="189" t="s">
        <v>170</v>
      </c>
      <c r="E157" s="39"/>
      <c r="F157" s="190" t="s">
        <v>2704</v>
      </c>
      <c r="G157" s="39"/>
      <c r="H157" s="39"/>
      <c r="I157" s="191"/>
      <c r="J157" s="39"/>
      <c r="K157" s="39"/>
      <c r="L157" s="42"/>
      <c r="M157" s="192"/>
      <c r="N157" s="193"/>
      <c r="O157" s="67"/>
      <c r="P157" s="67"/>
      <c r="Q157" s="67"/>
      <c r="R157" s="67"/>
      <c r="S157" s="67"/>
      <c r="T157" s="68"/>
      <c r="U157" s="37"/>
      <c r="V157" s="37"/>
      <c r="W157" s="37"/>
      <c r="X157" s="37"/>
      <c r="Y157" s="37"/>
      <c r="Z157" s="37"/>
      <c r="AA157" s="37"/>
      <c r="AB157" s="37"/>
      <c r="AC157" s="37"/>
      <c r="AD157" s="37"/>
      <c r="AE157" s="37"/>
      <c r="AT157" s="19" t="s">
        <v>170</v>
      </c>
      <c r="AU157" s="19" t="s">
        <v>89</v>
      </c>
    </row>
    <row r="158" spans="1:65" s="2" customFormat="1" ht="16.5" customHeight="1">
      <c r="A158" s="37"/>
      <c r="B158" s="38"/>
      <c r="C158" s="176" t="s">
        <v>434</v>
      </c>
      <c r="D158" s="176" t="s">
        <v>163</v>
      </c>
      <c r="E158" s="177" t="s">
        <v>2705</v>
      </c>
      <c r="F158" s="178" t="s">
        <v>2706</v>
      </c>
      <c r="G158" s="179" t="s">
        <v>477</v>
      </c>
      <c r="H158" s="180">
        <v>49</v>
      </c>
      <c r="I158" s="181"/>
      <c r="J158" s="182">
        <f>ROUND(I158*H158,2)</f>
        <v>0</v>
      </c>
      <c r="K158" s="178" t="s">
        <v>167</v>
      </c>
      <c r="L158" s="42"/>
      <c r="M158" s="183" t="s">
        <v>32</v>
      </c>
      <c r="N158" s="184" t="s">
        <v>50</v>
      </c>
      <c r="O158" s="67"/>
      <c r="P158" s="185">
        <f>O158*H158</f>
        <v>0</v>
      </c>
      <c r="Q158" s="185">
        <v>2E-05</v>
      </c>
      <c r="R158" s="185">
        <f>Q158*H158</f>
        <v>0.0009800000000000002</v>
      </c>
      <c r="S158" s="185">
        <v>0</v>
      </c>
      <c r="T158" s="186">
        <f>S158*H158</f>
        <v>0</v>
      </c>
      <c r="U158" s="37"/>
      <c r="V158" s="37"/>
      <c r="W158" s="37"/>
      <c r="X158" s="37"/>
      <c r="Y158" s="37"/>
      <c r="Z158" s="37"/>
      <c r="AA158" s="37"/>
      <c r="AB158" s="37"/>
      <c r="AC158" s="37"/>
      <c r="AD158" s="37"/>
      <c r="AE158" s="37"/>
      <c r="AR158" s="187" t="s">
        <v>308</v>
      </c>
      <c r="AT158" s="187" t="s">
        <v>163</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308</v>
      </c>
      <c r="BM158" s="187" t="s">
        <v>2707</v>
      </c>
    </row>
    <row r="159" spans="1:47" s="2" customFormat="1" ht="11.25">
      <c r="A159" s="37"/>
      <c r="B159" s="38"/>
      <c r="C159" s="39"/>
      <c r="D159" s="189" t="s">
        <v>170</v>
      </c>
      <c r="E159" s="39"/>
      <c r="F159" s="190" t="s">
        <v>2708</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19" t="s">
        <v>170</v>
      </c>
      <c r="AU159" s="19" t="s">
        <v>89</v>
      </c>
    </row>
    <row r="160" spans="2:63" s="12" customFormat="1" ht="22.9" customHeight="1">
      <c r="B160" s="160"/>
      <c r="C160" s="161"/>
      <c r="D160" s="162" t="s">
        <v>78</v>
      </c>
      <c r="E160" s="174" t="s">
        <v>2709</v>
      </c>
      <c r="F160" s="174" t="s">
        <v>2710</v>
      </c>
      <c r="G160" s="161"/>
      <c r="H160" s="161"/>
      <c r="I160" s="164"/>
      <c r="J160" s="175">
        <f>BK160</f>
        <v>0</v>
      </c>
      <c r="K160" s="161"/>
      <c r="L160" s="166"/>
      <c r="M160" s="167"/>
      <c r="N160" s="168"/>
      <c r="O160" s="168"/>
      <c r="P160" s="169">
        <f>P161+SUM(P162:P192)</f>
        <v>0</v>
      </c>
      <c r="Q160" s="168"/>
      <c r="R160" s="169">
        <f>R161+SUM(R162:R192)</f>
        <v>1.04632</v>
      </c>
      <c r="S160" s="168"/>
      <c r="T160" s="170">
        <f>T161+SUM(T162:T192)</f>
        <v>1.22157</v>
      </c>
      <c r="AR160" s="171" t="s">
        <v>89</v>
      </c>
      <c r="AT160" s="172" t="s">
        <v>78</v>
      </c>
      <c r="AU160" s="172" t="s">
        <v>87</v>
      </c>
      <c r="AY160" s="171" t="s">
        <v>160</v>
      </c>
      <c r="BK160" s="173">
        <f>BK161+SUM(BK162:BK192)</f>
        <v>0</v>
      </c>
    </row>
    <row r="161" spans="1:65" s="2" customFormat="1" ht="16.5" customHeight="1">
      <c r="A161" s="37"/>
      <c r="B161" s="38"/>
      <c r="C161" s="176" t="s">
        <v>444</v>
      </c>
      <c r="D161" s="176" t="s">
        <v>163</v>
      </c>
      <c r="E161" s="177" t="s">
        <v>2711</v>
      </c>
      <c r="F161" s="178" t="s">
        <v>2712</v>
      </c>
      <c r="G161" s="179" t="s">
        <v>477</v>
      </c>
      <c r="H161" s="180">
        <v>49</v>
      </c>
      <c r="I161" s="181"/>
      <c r="J161" s="182">
        <f>ROUND(I161*H161,2)</f>
        <v>0</v>
      </c>
      <c r="K161" s="178" t="s">
        <v>167</v>
      </c>
      <c r="L161" s="42"/>
      <c r="M161" s="183" t="s">
        <v>32</v>
      </c>
      <c r="N161" s="184" t="s">
        <v>50</v>
      </c>
      <c r="O161" s="67"/>
      <c r="P161" s="185">
        <f>O161*H161</f>
        <v>0</v>
      </c>
      <c r="Q161" s="185">
        <v>8E-05</v>
      </c>
      <c r="R161" s="185">
        <f>Q161*H161</f>
        <v>0.003920000000000001</v>
      </c>
      <c r="S161" s="185">
        <v>0.02493</v>
      </c>
      <c r="T161" s="186">
        <f>S161*H161</f>
        <v>1.22157</v>
      </c>
      <c r="U161" s="37"/>
      <c r="V161" s="37"/>
      <c r="W161" s="37"/>
      <c r="X161" s="37"/>
      <c r="Y161" s="37"/>
      <c r="Z161" s="37"/>
      <c r="AA161" s="37"/>
      <c r="AB161" s="37"/>
      <c r="AC161" s="37"/>
      <c r="AD161" s="37"/>
      <c r="AE161" s="37"/>
      <c r="AR161" s="187" t="s">
        <v>308</v>
      </c>
      <c r="AT161" s="187" t="s">
        <v>163</v>
      </c>
      <c r="AU161" s="187" t="s">
        <v>89</v>
      </c>
      <c r="AY161" s="19" t="s">
        <v>160</v>
      </c>
      <c r="BE161" s="188">
        <f>IF(N161="základní",J161,0)</f>
        <v>0</v>
      </c>
      <c r="BF161" s="188">
        <f>IF(N161="snížená",J161,0)</f>
        <v>0</v>
      </c>
      <c r="BG161" s="188">
        <f>IF(N161="zákl. přenesená",J161,0)</f>
        <v>0</v>
      </c>
      <c r="BH161" s="188">
        <f>IF(N161="sníž. přenesená",J161,0)</f>
        <v>0</v>
      </c>
      <c r="BI161" s="188">
        <f>IF(N161="nulová",J161,0)</f>
        <v>0</v>
      </c>
      <c r="BJ161" s="19" t="s">
        <v>87</v>
      </c>
      <c r="BK161" s="188">
        <f>ROUND(I161*H161,2)</f>
        <v>0</v>
      </c>
      <c r="BL161" s="19" t="s">
        <v>308</v>
      </c>
      <c r="BM161" s="187" t="s">
        <v>2713</v>
      </c>
    </row>
    <row r="162" spans="1:47" s="2" customFormat="1" ht="11.25">
      <c r="A162" s="37"/>
      <c r="B162" s="38"/>
      <c r="C162" s="39"/>
      <c r="D162" s="189" t="s">
        <v>170</v>
      </c>
      <c r="E162" s="39"/>
      <c r="F162" s="190" t="s">
        <v>2714</v>
      </c>
      <c r="G162" s="39"/>
      <c r="H162" s="39"/>
      <c r="I162" s="191"/>
      <c r="J162" s="39"/>
      <c r="K162" s="39"/>
      <c r="L162" s="42"/>
      <c r="M162" s="192"/>
      <c r="N162" s="193"/>
      <c r="O162" s="67"/>
      <c r="P162" s="67"/>
      <c r="Q162" s="67"/>
      <c r="R162" s="67"/>
      <c r="S162" s="67"/>
      <c r="T162" s="68"/>
      <c r="U162" s="37"/>
      <c r="V162" s="37"/>
      <c r="W162" s="37"/>
      <c r="X162" s="37"/>
      <c r="Y162" s="37"/>
      <c r="Z162" s="37"/>
      <c r="AA162" s="37"/>
      <c r="AB162" s="37"/>
      <c r="AC162" s="37"/>
      <c r="AD162" s="37"/>
      <c r="AE162" s="37"/>
      <c r="AT162" s="19" t="s">
        <v>170</v>
      </c>
      <c r="AU162" s="19" t="s">
        <v>89</v>
      </c>
    </row>
    <row r="163" spans="2:51" s="14" customFormat="1" ht="11.25">
      <c r="B163" s="205"/>
      <c r="C163" s="206"/>
      <c r="D163" s="196" t="s">
        <v>172</v>
      </c>
      <c r="E163" s="207" t="s">
        <v>32</v>
      </c>
      <c r="F163" s="208" t="s">
        <v>2715</v>
      </c>
      <c r="G163" s="206"/>
      <c r="H163" s="209">
        <v>49</v>
      </c>
      <c r="I163" s="210"/>
      <c r="J163" s="206"/>
      <c r="K163" s="206"/>
      <c r="L163" s="211"/>
      <c r="M163" s="212"/>
      <c r="N163" s="213"/>
      <c r="O163" s="213"/>
      <c r="P163" s="213"/>
      <c r="Q163" s="213"/>
      <c r="R163" s="213"/>
      <c r="S163" s="213"/>
      <c r="T163" s="214"/>
      <c r="AT163" s="215" t="s">
        <v>172</v>
      </c>
      <c r="AU163" s="215" t="s">
        <v>89</v>
      </c>
      <c r="AV163" s="14" t="s">
        <v>89</v>
      </c>
      <c r="AW163" s="14" t="s">
        <v>40</v>
      </c>
      <c r="AX163" s="14" t="s">
        <v>87</v>
      </c>
      <c r="AY163" s="215" t="s">
        <v>160</v>
      </c>
    </row>
    <row r="164" spans="1:65" s="2" customFormat="1" ht="16.5" customHeight="1">
      <c r="A164" s="37"/>
      <c r="B164" s="38"/>
      <c r="C164" s="176" t="s">
        <v>454</v>
      </c>
      <c r="D164" s="176" t="s">
        <v>163</v>
      </c>
      <c r="E164" s="177" t="s">
        <v>2716</v>
      </c>
      <c r="F164" s="178" t="s">
        <v>2717</v>
      </c>
      <c r="G164" s="179" t="s">
        <v>477</v>
      </c>
      <c r="H164" s="180">
        <v>36</v>
      </c>
      <c r="I164" s="181"/>
      <c r="J164" s="182">
        <f>ROUND(I164*H164,2)</f>
        <v>0</v>
      </c>
      <c r="K164" s="178" t="s">
        <v>167</v>
      </c>
      <c r="L164" s="42"/>
      <c r="M164" s="183" t="s">
        <v>32</v>
      </c>
      <c r="N164" s="184" t="s">
        <v>50</v>
      </c>
      <c r="O164" s="67"/>
      <c r="P164" s="185">
        <f>O164*H164</f>
        <v>0</v>
      </c>
      <c r="Q164" s="185">
        <v>0</v>
      </c>
      <c r="R164" s="185">
        <f>Q164*H164</f>
        <v>0</v>
      </c>
      <c r="S164" s="185">
        <v>0</v>
      </c>
      <c r="T164" s="186">
        <f>S164*H164</f>
        <v>0</v>
      </c>
      <c r="U164" s="37"/>
      <c r="V164" s="37"/>
      <c r="W164" s="37"/>
      <c r="X164" s="37"/>
      <c r="Y164" s="37"/>
      <c r="Z164" s="37"/>
      <c r="AA164" s="37"/>
      <c r="AB164" s="37"/>
      <c r="AC164" s="37"/>
      <c r="AD164" s="37"/>
      <c r="AE164" s="37"/>
      <c r="AR164" s="187" t="s">
        <v>308</v>
      </c>
      <c r="AT164" s="187" t="s">
        <v>163</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308</v>
      </c>
      <c r="BM164" s="187" t="s">
        <v>2718</v>
      </c>
    </row>
    <row r="165" spans="1:47" s="2" customFormat="1" ht="11.25">
      <c r="A165" s="37"/>
      <c r="B165" s="38"/>
      <c r="C165" s="39"/>
      <c r="D165" s="189" t="s">
        <v>170</v>
      </c>
      <c r="E165" s="39"/>
      <c r="F165" s="190" t="s">
        <v>2719</v>
      </c>
      <c r="G165" s="39"/>
      <c r="H165" s="39"/>
      <c r="I165" s="191"/>
      <c r="J165" s="39"/>
      <c r="K165" s="39"/>
      <c r="L165" s="42"/>
      <c r="M165" s="192"/>
      <c r="N165" s="193"/>
      <c r="O165" s="67"/>
      <c r="P165" s="67"/>
      <c r="Q165" s="67"/>
      <c r="R165" s="67"/>
      <c r="S165" s="67"/>
      <c r="T165" s="68"/>
      <c r="U165" s="37"/>
      <c r="V165" s="37"/>
      <c r="W165" s="37"/>
      <c r="X165" s="37"/>
      <c r="Y165" s="37"/>
      <c r="Z165" s="37"/>
      <c r="AA165" s="37"/>
      <c r="AB165" s="37"/>
      <c r="AC165" s="37"/>
      <c r="AD165" s="37"/>
      <c r="AE165" s="37"/>
      <c r="AT165" s="19" t="s">
        <v>170</v>
      </c>
      <c r="AU165" s="19" t="s">
        <v>89</v>
      </c>
    </row>
    <row r="166" spans="2:51" s="14" customFormat="1" ht="11.25">
      <c r="B166" s="205"/>
      <c r="C166" s="206"/>
      <c r="D166" s="196" t="s">
        <v>172</v>
      </c>
      <c r="E166" s="207" t="s">
        <v>32</v>
      </c>
      <c r="F166" s="208" t="s">
        <v>2720</v>
      </c>
      <c r="G166" s="206"/>
      <c r="H166" s="209">
        <v>36</v>
      </c>
      <c r="I166" s="210"/>
      <c r="J166" s="206"/>
      <c r="K166" s="206"/>
      <c r="L166" s="211"/>
      <c r="M166" s="212"/>
      <c r="N166" s="213"/>
      <c r="O166" s="213"/>
      <c r="P166" s="213"/>
      <c r="Q166" s="213"/>
      <c r="R166" s="213"/>
      <c r="S166" s="213"/>
      <c r="T166" s="214"/>
      <c r="AT166" s="215" t="s">
        <v>172</v>
      </c>
      <c r="AU166" s="215" t="s">
        <v>89</v>
      </c>
      <c r="AV166" s="14" t="s">
        <v>89</v>
      </c>
      <c r="AW166" s="14" t="s">
        <v>40</v>
      </c>
      <c r="AX166" s="14" t="s">
        <v>87</v>
      </c>
      <c r="AY166" s="215" t="s">
        <v>160</v>
      </c>
    </row>
    <row r="167" spans="1:65" s="2" customFormat="1" ht="16.5" customHeight="1">
      <c r="A167" s="37"/>
      <c r="B167" s="38"/>
      <c r="C167" s="227" t="s">
        <v>461</v>
      </c>
      <c r="D167" s="227" t="s">
        <v>178</v>
      </c>
      <c r="E167" s="228" t="s">
        <v>2721</v>
      </c>
      <c r="F167" s="229" t="s">
        <v>2722</v>
      </c>
      <c r="G167" s="230" t="s">
        <v>477</v>
      </c>
      <c r="H167" s="231">
        <v>5</v>
      </c>
      <c r="I167" s="232"/>
      <c r="J167" s="233">
        <f aca="true" t="shared" si="0" ref="J167:J172">ROUND(I167*H167,2)</f>
        <v>0</v>
      </c>
      <c r="K167" s="229" t="s">
        <v>484</v>
      </c>
      <c r="L167" s="234"/>
      <c r="M167" s="235" t="s">
        <v>32</v>
      </c>
      <c r="N167" s="236" t="s">
        <v>50</v>
      </c>
      <c r="O167" s="67"/>
      <c r="P167" s="185">
        <f aca="true" t="shared" si="1" ref="P167:P172">O167*H167</f>
        <v>0</v>
      </c>
      <c r="Q167" s="185">
        <v>0.015</v>
      </c>
      <c r="R167" s="185">
        <f aca="true" t="shared" si="2" ref="R167:R172">Q167*H167</f>
        <v>0.075</v>
      </c>
      <c r="S167" s="185">
        <v>0</v>
      </c>
      <c r="T167" s="186">
        <f aca="true" t="shared" si="3" ref="T167:T172">S167*H167</f>
        <v>0</v>
      </c>
      <c r="U167" s="37"/>
      <c r="V167" s="37"/>
      <c r="W167" s="37"/>
      <c r="X167" s="37"/>
      <c r="Y167" s="37"/>
      <c r="Z167" s="37"/>
      <c r="AA167" s="37"/>
      <c r="AB167" s="37"/>
      <c r="AC167" s="37"/>
      <c r="AD167" s="37"/>
      <c r="AE167" s="37"/>
      <c r="AR167" s="187" t="s">
        <v>467</v>
      </c>
      <c r="AT167" s="187" t="s">
        <v>178</v>
      </c>
      <c r="AU167" s="187" t="s">
        <v>89</v>
      </c>
      <c r="AY167" s="19" t="s">
        <v>160</v>
      </c>
      <c r="BE167" s="188">
        <f aca="true" t="shared" si="4" ref="BE167:BE172">IF(N167="základní",J167,0)</f>
        <v>0</v>
      </c>
      <c r="BF167" s="188">
        <f aca="true" t="shared" si="5" ref="BF167:BF172">IF(N167="snížená",J167,0)</f>
        <v>0</v>
      </c>
      <c r="BG167" s="188">
        <f aca="true" t="shared" si="6" ref="BG167:BG172">IF(N167="zákl. přenesená",J167,0)</f>
        <v>0</v>
      </c>
      <c r="BH167" s="188">
        <f aca="true" t="shared" si="7" ref="BH167:BH172">IF(N167="sníž. přenesená",J167,0)</f>
        <v>0</v>
      </c>
      <c r="BI167" s="188">
        <f aca="true" t="shared" si="8" ref="BI167:BI172">IF(N167="nulová",J167,0)</f>
        <v>0</v>
      </c>
      <c r="BJ167" s="19" t="s">
        <v>87</v>
      </c>
      <c r="BK167" s="188">
        <f aca="true" t="shared" si="9" ref="BK167:BK172">ROUND(I167*H167,2)</f>
        <v>0</v>
      </c>
      <c r="BL167" s="19" t="s">
        <v>308</v>
      </c>
      <c r="BM167" s="187" t="s">
        <v>2723</v>
      </c>
    </row>
    <row r="168" spans="1:65" s="2" customFormat="1" ht="16.5" customHeight="1">
      <c r="A168" s="37"/>
      <c r="B168" s="38"/>
      <c r="C168" s="227" t="s">
        <v>467</v>
      </c>
      <c r="D168" s="227" t="s">
        <v>178</v>
      </c>
      <c r="E168" s="228" t="s">
        <v>2724</v>
      </c>
      <c r="F168" s="229" t="s">
        <v>2725</v>
      </c>
      <c r="G168" s="230" t="s">
        <v>477</v>
      </c>
      <c r="H168" s="231">
        <v>3</v>
      </c>
      <c r="I168" s="232"/>
      <c r="J168" s="233">
        <f t="shared" si="0"/>
        <v>0</v>
      </c>
      <c r="K168" s="229" t="s">
        <v>484</v>
      </c>
      <c r="L168" s="234"/>
      <c r="M168" s="235" t="s">
        <v>32</v>
      </c>
      <c r="N168" s="236" t="s">
        <v>50</v>
      </c>
      <c r="O168" s="67"/>
      <c r="P168" s="185">
        <f t="shared" si="1"/>
        <v>0</v>
      </c>
      <c r="Q168" s="185">
        <v>0.015</v>
      </c>
      <c r="R168" s="185">
        <f t="shared" si="2"/>
        <v>0.045</v>
      </c>
      <c r="S168" s="185">
        <v>0</v>
      </c>
      <c r="T168" s="186">
        <f t="shared" si="3"/>
        <v>0</v>
      </c>
      <c r="U168" s="37"/>
      <c r="V168" s="37"/>
      <c r="W168" s="37"/>
      <c r="X168" s="37"/>
      <c r="Y168" s="37"/>
      <c r="Z168" s="37"/>
      <c r="AA168" s="37"/>
      <c r="AB168" s="37"/>
      <c r="AC168" s="37"/>
      <c r="AD168" s="37"/>
      <c r="AE168" s="37"/>
      <c r="AR168" s="187" t="s">
        <v>467</v>
      </c>
      <c r="AT168" s="187" t="s">
        <v>178</v>
      </c>
      <c r="AU168" s="187" t="s">
        <v>89</v>
      </c>
      <c r="AY168" s="19" t="s">
        <v>160</v>
      </c>
      <c r="BE168" s="188">
        <f t="shared" si="4"/>
        <v>0</v>
      </c>
      <c r="BF168" s="188">
        <f t="shared" si="5"/>
        <v>0</v>
      </c>
      <c r="BG168" s="188">
        <f t="shared" si="6"/>
        <v>0</v>
      </c>
      <c r="BH168" s="188">
        <f t="shared" si="7"/>
        <v>0</v>
      </c>
      <c r="BI168" s="188">
        <f t="shared" si="8"/>
        <v>0</v>
      </c>
      <c r="BJ168" s="19" t="s">
        <v>87</v>
      </c>
      <c r="BK168" s="188">
        <f t="shared" si="9"/>
        <v>0</v>
      </c>
      <c r="BL168" s="19" t="s">
        <v>308</v>
      </c>
      <c r="BM168" s="187" t="s">
        <v>2726</v>
      </c>
    </row>
    <row r="169" spans="1:65" s="2" customFormat="1" ht="16.5" customHeight="1">
      <c r="A169" s="37"/>
      <c r="B169" s="38"/>
      <c r="C169" s="227" t="s">
        <v>474</v>
      </c>
      <c r="D169" s="227" t="s">
        <v>178</v>
      </c>
      <c r="E169" s="228" t="s">
        <v>2727</v>
      </c>
      <c r="F169" s="229" t="s">
        <v>2728</v>
      </c>
      <c r="G169" s="230" t="s">
        <v>477</v>
      </c>
      <c r="H169" s="231">
        <v>21</v>
      </c>
      <c r="I169" s="232"/>
      <c r="J169" s="233">
        <f t="shared" si="0"/>
        <v>0</v>
      </c>
      <c r="K169" s="229" t="s">
        <v>484</v>
      </c>
      <c r="L169" s="234"/>
      <c r="M169" s="235" t="s">
        <v>32</v>
      </c>
      <c r="N169" s="236" t="s">
        <v>50</v>
      </c>
      <c r="O169" s="67"/>
      <c r="P169" s="185">
        <f t="shared" si="1"/>
        <v>0</v>
      </c>
      <c r="Q169" s="185">
        <v>0.015</v>
      </c>
      <c r="R169" s="185">
        <f t="shared" si="2"/>
        <v>0.315</v>
      </c>
      <c r="S169" s="185">
        <v>0</v>
      </c>
      <c r="T169" s="186">
        <f t="shared" si="3"/>
        <v>0</v>
      </c>
      <c r="U169" s="37"/>
      <c r="V169" s="37"/>
      <c r="W169" s="37"/>
      <c r="X169" s="37"/>
      <c r="Y169" s="37"/>
      <c r="Z169" s="37"/>
      <c r="AA169" s="37"/>
      <c r="AB169" s="37"/>
      <c r="AC169" s="37"/>
      <c r="AD169" s="37"/>
      <c r="AE169" s="37"/>
      <c r="AR169" s="187" t="s">
        <v>467</v>
      </c>
      <c r="AT169" s="187" t="s">
        <v>178</v>
      </c>
      <c r="AU169" s="187" t="s">
        <v>89</v>
      </c>
      <c r="AY169" s="19" t="s">
        <v>160</v>
      </c>
      <c r="BE169" s="188">
        <f t="shared" si="4"/>
        <v>0</v>
      </c>
      <c r="BF169" s="188">
        <f t="shared" si="5"/>
        <v>0</v>
      </c>
      <c r="BG169" s="188">
        <f t="shared" si="6"/>
        <v>0</v>
      </c>
      <c r="BH169" s="188">
        <f t="shared" si="7"/>
        <v>0</v>
      </c>
      <c r="BI169" s="188">
        <f t="shared" si="8"/>
        <v>0</v>
      </c>
      <c r="BJ169" s="19" t="s">
        <v>87</v>
      </c>
      <c r="BK169" s="188">
        <f t="shared" si="9"/>
        <v>0</v>
      </c>
      <c r="BL169" s="19" t="s">
        <v>308</v>
      </c>
      <c r="BM169" s="187" t="s">
        <v>2729</v>
      </c>
    </row>
    <row r="170" spans="1:65" s="2" customFormat="1" ht="16.5" customHeight="1">
      <c r="A170" s="37"/>
      <c r="B170" s="38"/>
      <c r="C170" s="227" t="s">
        <v>481</v>
      </c>
      <c r="D170" s="227" t="s">
        <v>178</v>
      </c>
      <c r="E170" s="228" t="s">
        <v>2730</v>
      </c>
      <c r="F170" s="229" t="s">
        <v>2731</v>
      </c>
      <c r="G170" s="230" t="s">
        <v>477</v>
      </c>
      <c r="H170" s="231">
        <v>5</v>
      </c>
      <c r="I170" s="232"/>
      <c r="J170" s="233">
        <f t="shared" si="0"/>
        <v>0</v>
      </c>
      <c r="K170" s="229" t="s">
        <v>484</v>
      </c>
      <c r="L170" s="234"/>
      <c r="M170" s="235" t="s">
        <v>32</v>
      </c>
      <c r="N170" s="236" t="s">
        <v>50</v>
      </c>
      <c r="O170" s="67"/>
      <c r="P170" s="185">
        <f t="shared" si="1"/>
        <v>0</v>
      </c>
      <c r="Q170" s="185">
        <v>0.016</v>
      </c>
      <c r="R170" s="185">
        <f t="shared" si="2"/>
        <v>0.08</v>
      </c>
      <c r="S170" s="185">
        <v>0</v>
      </c>
      <c r="T170" s="186">
        <f t="shared" si="3"/>
        <v>0</v>
      </c>
      <c r="U170" s="37"/>
      <c r="V170" s="37"/>
      <c r="W170" s="37"/>
      <c r="X170" s="37"/>
      <c r="Y170" s="37"/>
      <c r="Z170" s="37"/>
      <c r="AA170" s="37"/>
      <c r="AB170" s="37"/>
      <c r="AC170" s="37"/>
      <c r="AD170" s="37"/>
      <c r="AE170" s="37"/>
      <c r="AR170" s="187" t="s">
        <v>467</v>
      </c>
      <c r="AT170" s="187" t="s">
        <v>178</v>
      </c>
      <c r="AU170" s="187" t="s">
        <v>89</v>
      </c>
      <c r="AY170" s="19" t="s">
        <v>160</v>
      </c>
      <c r="BE170" s="188">
        <f t="shared" si="4"/>
        <v>0</v>
      </c>
      <c r="BF170" s="188">
        <f t="shared" si="5"/>
        <v>0</v>
      </c>
      <c r="BG170" s="188">
        <f t="shared" si="6"/>
        <v>0</v>
      </c>
      <c r="BH170" s="188">
        <f t="shared" si="7"/>
        <v>0</v>
      </c>
      <c r="BI170" s="188">
        <f t="shared" si="8"/>
        <v>0</v>
      </c>
      <c r="BJ170" s="19" t="s">
        <v>87</v>
      </c>
      <c r="BK170" s="188">
        <f t="shared" si="9"/>
        <v>0</v>
      </c>
      <c r="BL170" s="19" t="s">
        <v>308</v>
      </c>
      <c r="BM170" s="187" t="s">
        <v>2732</v>
      </c>
    </row>
    <row r="171" spans="1:65" s="2" customFormat="1" ht="16.5" customHeight="1">
      <c r="A171" s="37"/>
      <c r="B171" s="38"/>
      <c r="C171" s="227" t="s">
        <v>486</v>
      </c>
      <c r="D171" s="227" t="s">
        <v>178</v>
      </c>
      <c r="E171" s="228" t="s">
        <v>2733</v>
      </c>
      <c r="F171" s="229" t="s">
        <v>2734</v>
      </c>
      <c r="G171" s="230" t="s">
        <v>477</v>
      </c>
      <c r="H171" s="231">
        <v>2</v>
      </c>
      <c r="I171" s="232"/>
      <c r="J171" s="233">
        <f t="shared" si="0"/>
        <v>0</v>
      </c>
      <c r="K171" s="229" t="s">
        <v>484</v>
      </c>
      <c r="L171" s="234"/>
      <c r="M171" s="235" t="s">
        <v>32</v>
      </c>
      <c r="N171" s="236" t="s">
        <v>50</v>
      </c>
      <c r="O171" s="67"/>
      <c r="P171" s="185">
        <f t="shared" si="1"/>
        <v>0</v>
      </c>
      <c r="Q171" s="185">
        <v>0.016</v>
      </c>
      <c r="R171" s="185">
        <f t="shared" si="2"/>
        <v>0.032</v>
      </c>
      <c r="S171" s="185">
        <v>0</v>
      </c>
      <c r="T171" s="186">
        <f t="shared" si="3"/>
        <v>0</v>
      </c>
      <c r="U171" s="37"/>
      <c r="V171" s="37"/>
      <c r="W171" s="37"/>
      <c r="X171" s="37"/>
      <c r="Y171" s="37"/>
      <c r="Z171" s="37"/>
      <c r="AA171" s="37"/>
      <c r="AB171" s="37"/>
      <c r="AC171" s="37"/>
      <c r="AD171" s="37"/>
      <c r="AE171" s="37"/>
      <c r="AR171" s="187" t="s">
        <v>467</v>
      </c>
      <c r="AT171" s="187" t="s">
        <v>178</v>
      </c>
      <c r="AU171" s="187" t="s">
        <v>89</v>
      </c>
      <c r="AY171" s="19" t="s">
        <v>160</v>
      </c>
      <c r="BE171" s="188">
        <f t="shared" si="4"/>
        <v>0</v>
      </c>
      <c r="BF171" s="188">
        <f t="shared" si="5"/>
        <v>0</v>
      </c>
      <c r="BG171" s="188">
        <f t="shared" si="6"/>
        <v>0</v>
      </c>
      <c r="BH171" s="188">
        <f t="shared" si="7"/>
        <v>0</v>
      </c>
      <c r="BI171" s="188">
        <f t="shared" si="8"/>
        <v>0</v>
      </c>
      <c r="BJ171" s="19" t="s">
        <v>87</v>
      </c>
      <c r="BK171" s="188">
        <f t="shared" si="9"/>
        <v>0</v>
      </c>
      <c r="BL171" s="19" t="s">
        <v>308</v>
      </c>
      <c r="BM171" s="187" t="s">
        <v>2735</v>
      </c>
    </row>
    <row r="172" spans="1:65" s="2" customFormat="1" ht="16.5" customHeight="1">
      <c r="A172" s="37"/>
      <c r="B172" s="38"/>
      <c r="C172" s="176" t="s">
        <v>490</v>
      </c>
      <c r="D172" s="176" t="s">
        <v>163</v>
      </c>
      <c r="E172" s="177" t="s">
        <v>2736</v>
      </c>
      <c r="F172" s="178" t="s">
        <v>2737</v>
      </c>
      <c r="G172" s="179" t="s">
        <v>477</v>
      </c>
      <c r="H172" s="180">
        <v>4</v>
      </c>
      <c r="I172" s="181"/>
      <c r="J172" s="182">
        <f t="shared" si="0"/>
        <v>0</v>
      </c>
      <c r="K172" s="178" t="s">
        <v>167</v>
      </c>
      <c r="L172" s="42"/>
      <c r="M172" s="183" t="s">
        <v>32</v>
      </c>
      <c r="N172" s="184" t="s">
        <v>50</v>
      </c>
      <c r="O172" s="67"/>
      <c r="P172" s="185">
        <f t="shared" si="1"/>
        <v>0</v>
      </c>
      <c r="Q172" s="185">
        <v>0</v>
      </c>
      <c r="R172" s="185">
        <f t="shared" si="2"/>
        <v>0</v>
      </c>
      <c r="S172" s="185">
        <v>0</v>
      </c>
      <c r="T172" s="186">
        <f t="shared" si="3"/>
        <v>0</v>
      </c>
      <c r="U172" s="37"/>
      <c r="V172" s="37"/>
      <c r="W172" s="37"/>
      <c r="X172" s="37"/>
      <c r="Y172" s="37"/>
      <c r="Z172" s="37"/>
      <c r="AA172" s="37"/>
      <c r="AB172" s="37"/>
      <c r="AC172" s="37"/>
      <c r="AD172" s="37"/>
      <c r="AE172" s="37"/>
      <c r="AR172" s="187" t="s">
        <v>308</v>
      </c>
      <c r="AT172" s="187" t="s">
        <v>163</v>
      </c>
      <c r="AU172" s="187" t="s">
        <v>89</v>
      </c>
      <c r="AY172" s="19" t="s">
        <v>160</v>
      </c>
      <c r="BE172" s="188">
        <f t="shared" si="4"/>
        <v>0</v>
      </c>
      <c r="BF172" s="188">
        <f t="shared" si="5"/>
        <v>0</v>
      </c>
      <c r="BG172" s="188">
        <f t="shared" si="6"/>
        <v>0</v>
      </c>
      <c r="BH172" s="188">
        <f t="shared" si="7"/>
        <v>0</v>
      </c>
      <c r="BI172" s="188">
        <f t="shared" si="8"/>
        <v>0</v>
      </c>
      <c r="BJ172" s="19" t="s">
        <v>87</v>
      </c>
      <c r="BK172" s="188">
        <f t="shared" si="9"/>
        <v>0</v>
      </c>
      <c r="BL172" s="19" t="s">
        <v>308</v>
      </c>
      <c r="BM172" s="187" t="s">
        <v>2738</v>
      </c>
    </row>
    <row r="173" spans="1:47" s="2" customFormat="1" ht="11.25">
      <c r="A173" s="37"/>
      <c r="B173" s="38"/>
      <c r="C173" s="39"/>
      <c r="D173" s="189" t="s">
        <v>170</v>
      </c>
      <c r="E173" s="39"/>
      <c r="F173" s="190" t="s">
        <v>2739</v>
      </c>
      <c r="G173" s="39"/>
      <c r="H173" s="39"/>
      <c r="I173" s="191"/>
      <c r="J173" s="39"/>
      <c r="K173" s="39"/>
      <c r="L173" s="42"/>
      <c r="M173" s="192"/>
      <c r="N173" s="193"/>
      <c r="O173" s="67"/>
      <c r="P173" s="67"/>
      <c r="Q173" s="67"/>
      <c r="R173" s="67"/>
      <c r="S173" s="67"/>
      <c r="T173" s="68"/>
      <c r="U173" s="37"/>
      <c r="V173" s="37"/>
      <c r="W173" s="37"/>
      <c r="X173" s="37"/>
      <c r="Y173" s="37"/>
      <c r="Z173" s="37"/>
      <c r="AA173" s="37"/>
      <c r="AB173" s="37"/>
      <c r="AC173" s="37"/>
      <c r="AD173" s="37"/>
      <c r="AE173" s="37"/>
      <c r="AT173" s="19" t="s">
        <v>170</v>
      </c>
      <c r="AU173" s="19" t="s">
        <v>89</v>
      </c>
    </row>
    <row r="174" spans="1:65" s="2" customFormat="1" ht="16.5" customHeight="1">
      <c r="A174" s="37"/>
      <c r="B174" s="38"/>
      <c r="C174" s="227" t="s">
        <v>494</v>
      </c>
      <c r="D174" s="227" t="s">
        <v>178</v>
      </c>
      <c r="E174" s="228" t="s">
        <v>2740</v>
      </c>
      <c r="F174" s="229" t="s">
        <v>2741</v>
      </c>
      <c r="G174" s="230" t="s">
        <v>477</v>
      </c>
      <c r="H174" s="231">
        <v>2</v>
      </c>
      <c r="I174" s="232"/>
      <c r="J174" s="233">
        <f>ROUND(I174*H174,2)</f>
        <v>0</v>
      </c>
      <c r="K174" s="229" t="s">
        <v>484</v>
      </c>
      <c r="L174" s="234"/>
      <c r="M174" s="235" t="s">
        <v>32</v>
      </c>
      <c r="N174" s="236" t="s">
        <v>50</v>
      </c>
      <c r="O174" s="67"/>
      <c r="P174" s="185">
        <f>O174*H174</f>
        <v>0</v>
      </c>
      <c r="Q174" s="185">
        <v>0.017</v>
      </c>
      <c r="R174" s="185">
        <f>Q174*H174</f>
        <v>0.034</v>
      </c>
      <c r="S174" s="185">
        <v>0</v>
      </c>
      <c r="T174" s="186">
        <f>S174*H174</f>
        <v>0</v>
      </c>
      <c r="U174" s="37"/>
      <c r="V174" s="37"/>
      <c r="W174" s="37"/>
      <c r="X174" s="37"/>
      <c r="Y174" s="37"/>
      <c r="Z174" s="37"/>
      <c r="AA174" s="37"/>
      <c r="AB174" s="37"/>
      <c r="AC174" s="37"/>
      <c r="AD174" s="37"/>
      <c r="AE174" s="37"/>
      <c r="AR174" s="187" t="s">
        <v>467</v>
      </c>
      <c r="AT174" s="187" t="s">
        <v>178</v>
      </c>
      <c r="AU174" s="187" t="s">
        <v>89</v>
      </c>
      <c r="AY174" s="19" t="s">
        <v>160</v>
      </c>
      <c r="BE174" s="188">
        <f>IF(N174="základní",J174,0)</f>
        <v>0</v>
      </c>
      <c r="BF174" s="188">
        <f>IF(N174="snížená",J174,0)</f>
        <v>0</v>
      </c>
      <c r="BG174" s="188">
        <f>IF(N174="zákl. přenesená",J174,0)</f>
        <v>0</v>
      </c>
      <c r="BH174" s="188">
        <f>IF(N174="sníž. přenesená",J174,0)</f>
        <v>0</v>
      </c>
      <c r="BI174" s="188">
        <f>IF(N174="nulová",J174,0)</f>
        <v>0</v>
      </c>
      <c r="BJ174" s="19" t="s">
        <v>87</v>
      </c>
      <c r="BK174" s="188">
        <f>ROUND(I174*H174,2)</f>
        <v>0</v>
      </c>
      <c r="BL174" s="19" t="s">
        <v>308</v>
      </c>
      <c r="BM174" s="187" t="s">
        <v>2742</v>
      </c>
    </row>
    <row r="175" spans="1:65" s="2" customFormat="1" ht="16.5" customHeight="1">
      <c r="A175" s="37"/>
      <c r="B175" s="38"/>
      <c r="C175" s="227" t="s">
        <v>498</v>
      </c>
      <c r="D175" s="227" t="s">
        <v>178</v>
      </c>
      <c r="E175" s="228" t="s">
        <v>2743</v>
      </c>
      <c r="F175" s="229" t="s">
        <v>2744</v>
      </c>
      <c r="G175" s="230" t="s">
        <v>477</v>
      </c>
      <c r="H175" s="231">
        <v>2</v>
      </c>
      <c r="I175" s="232"/>
      <c r="J175" s="233">
        <f>ROUND(I175*H175,2)</f>
        <v>0</v>
      </c>
      <c r="K175" s="229" t="s">
        <v>484</v>
      </c>
      <c r="L175" s="234"/>
      <c r="M175" s="235" t="s">
        <v>32</v>
      </c>
      <c r="N175" s="236" t="s">
        <v>50</v>
      </c>
      <c r="O175" s="67"/>
      <c r="P175" s="185">
        <f>O175*H175</f>
        <v>0</v>
      </c>
      <c r="Q175" s="185">
        <v>0.017</v>
      </c>
      <c r="R175" s="185">
        <f>Q175*H175</f>
        <v>0.034</v>
      </c>
      <c r="S175" s="185">
        <v>0</v>
      </c>
      <c r="T175" s="186">
        <f>S175*H175</f>
        <v>0</v>
      </c>
      <c r="U175" s="37"/>
      <c r="V175" s="37"/>
      <c r="W175" s="37"/>
      <c r="X175" s="37"/>
      <c r="Y175" s="37"/>
      <c r="Z175" s="37"/>
      <c r="AA175" s="37"/>
      <c r="AB175" s="37"/>
      <c r="AC175" s="37"/>
      <c r="AD175" s="37"/>
      <c r="AE175" s="37"/>
      <c r="AR175" s="187" t="s">
        <v>467</v>
      </c>
      <c r="AT175" s="187" t="s">
        <v>178</v>
      </c>
      <c r="AU175" s="187" t="s">
        <v>89</v>
      </c>
      <c r="AY175" s="19" t="s">
        <v>160</v>
      </c>
      <c r="BE175" s="188">
        <f>IF(N175="základní",J175,0)</f>
        <v>0</v>
      </c>
      <c r="BF175" s="188">
        <f>IF(N175="snížená",J175,0)</f>
        <v>0</v>
      </c>
      <c r="BG175" s="188">
        <f>IF(N175="zákl. přenesená",J175,0)</f>
        <v>0</v>
      </c>
      <c r="BH175" s="188">
        <f>IF(N175="sníž. přenesená",J175,0)</f>
        <v>0</v>
      </c>
      <c r="BI175" s="188">
        <f>IF(N175="nulová",J175,0)</f>
        <v>0</v>
      </c>
      <c r="BJ175" s="19" t="s">
        <v>87</v>
      </c>
      <c r="BK175" s="188">
        <f>ROUND(I175*H175,2)</f>
        <v>0</v>
      </c>
      <c r="BL175" s="19" t="s">
        <v>308</v>
      </c>
      <c r="BM175" s="187" t="s">
        <v>2745</v>
      </c>
    </row>
    <row r="176" spans="1:65" s="2" customFormat="1" ht="16.5" customHeight="1">
      <c r="A176" s="37"/>
      <c r="B176" s="38"/>
      <c r="C176" s="176" t="s">
        <v>502</v>
      </c>
      <c r="D176" s="176" t="s">
        <v>163</v>
      </c>
      <c r="E176" s="177" t="s">
        <v>2746</v>
      </c>
      <c r="F176" s="178" t="s">
        <v>2747</v>
      </c>
      <c r="G176" s="179" t="s">
        <v>477</v>
      </c>
      <c r="H176" s="180">
        <v>5</v>
      </c>
      <c r="I176" s="181"/>
      <c r="J176" s="182">
        <f>ROUND(I176*H176,2)</f>
        <v>0</v>
      </c>
      <c r="K176" s="178" t="s">
        <v>167</v>
      </c>
      <c r="L176" s="42"/>
      <c r="M176" s="183" t="s">
        <v>32</v>
      </c>
      <c r="N176" s="184" t="s">
        <v>50</v>
      </c>
      <c r="O176" s="67"/>
      <c r="P176" s="185">
        <f>O176*H176</f>
        <v>0</v>
      </c>
      <c r="Q176" s="185">
        <v>0</v>
      </c>
      <c r="R176" s="185">
        <f>Q176*H176</f>
        <v>0</v>
      </c>
      <c r="S176" s="185">
        <v>0</v>
      </c>
      <c r="T176" s="186">
        <f>S176*H176</f>
        <v>0</v>
      </c>
      <c r="U176" s="37"/>
      <c r="V176" s="37"/>
      <c r="W176" s="37"/>
      <c r="X176" s="37"/>
      <c r="Y176" s="37"/>
      <c r="Z176" s="37"/>
      <c r="AA176" s="37"/>
      <c r="AB176" s="37"/>
      <c r="AC176" s="37"/>
      <c r="AD176" s="37"/>
      <c r="AE176" s="37"/>
      <c r="AR176" s="187" t="s">
        <v>308</v>
      </c>
      <c r="AT176" s="187" t="s">
        <v>163</v>
      </c>
      <c r="AU176" s="187" t="s">
        <v>89</v>
      </c>
      <c r="AY176" s="19" t="s">
        <v>160</v>
      </c>
      <c r="BE176" s="188">
        <f>IF(N176="základní",J176,0)</f>
        <v>0</v>
      </c>
      <c r="BF176" s="188">
        <f>IF(N176="snížená",J176,0)</f>
        <v>0</v>
      </c>
      <c r="BG176" s="188">
        <f>IF(N176="zákl. přenesená",J176,0)</f>
        <v>0</v>
      </c>
      <c r="BH176" s="188">
        <f>IF(N176="sníž. přenesená",J176,0)</f>
        <v>0</v>
      </c>
      <c r="BI176" s="188">
        <f>IF(N176="nulová",J176,0)</f>
        <v>0</v>
      </c>
      <c r="BJ176" s="19" t="s">
        <v>87</v>
      </c>
      <c r="BK176" s="188">
        <f>ROUND(I176*H176,2)</f>
        <v>0</v>
      </c>
      <c r="BL176" s="19" t="s">
        <v>308</v>
      </c>
      <c r="BM176" s="187" t="s">
        <v>2748</v>
      </c>
    </row>
    <row r="177" spans="1:47" s="2" customFormat="1" ht="11.25">
      <c r="A177" s="37"/>
      <c r="B177" s="38"/>
      <c r="C177" s="39"/>
      <c r="D177" s="189" t="s">
        <v>170</v>
      </c>
      <c r="E177" s="39"/>
      <c r="F177" s="190" t="s">
        <v>2749</v>
      </c>
      <c r="G177" s="39"/>
      <c r="H177" s="39"/>
      <c r="I177" s="191"/>
      <c r="J177" s="39"/>
      <c r="K177" s="39"/>
      <c r="L177" s="42"/>
      <c r="M177" s="192"/>
      <c r="N177" s="193"/>
      <c r="O177" s="67"/>
      <c r="P177" s="67"/>
      <c r="Q177" s="67"/>
      <c r="R177" s="67"/>
      <c r="S177" s="67"/>
      <c r="T177" s="68"/>
      <c r="U177" s="37"/>
      <c r="V177" s="37"/>
      <c r="W177" s="37"/>
      <c r="X177" s="37"/>
      <c r="Y177" s="37"/>
      <c r="Z177" s="37"/>
      <c r="AA177" s="37"/>
      <c r="AB177" s="37"/>
      <c r="AC177" s="37"/>
      <c r="AD177" s="37"/>
      <c r="AE177" s="37"/>
      <c r="AT177" s="19" t="s">
        <v>170</v>
      </c>
      <c r="AU177" s="19" t="s">
        <v>89</v>
      </c>
    </row>
    <row r="178" spans="2:51" s="14" customFormat="1" ht="11.25">
      <c r="B178" s="205"/>
      <c r="C178" s="206"/>
      <c r="D178" s="196" t="s">
        <v>172</v>
      </c>
      <c r="E178" s="207" t="s">
        <v>32</v>
      </c>
      <c r="F178" s="208" t="s">
        <v>2560</v>
      </c>
      <c r="G178" s="206"/>
      <c r="H178" s="209">
        <v>5</v>
      </c>
      <c r="I178" s="210"/>
      <c r="J178" s="206"/>
      <c r="K178" s="206"/>
      <c r="L178" s="211"/>
      <c r="M178" s="212"/>
      <c r="N178" s="213"/>
      <c r="O178" s="213"/>
      <c r="P178" s="213"/>
      <c r="Q178" s="213"/>
      <c r="R178" s="213"/>
      <c r="S178" s="213"/>
      <c r="T178" s="214"/>
      <c r="AT178" s="215" t="s">
        <v>172</v>
      </c>
      <c r="AU178" s="215" t="s">
        <v>89</v>
      </c>
      <c r="AV178" s="14" t="s">
        <v>89</v>
      </c>
      <c r="AW178" s="14" t="s">
        <v>40</v>
      </c>
      <c r="AX178" s="14" t="s">
        <v>87</v>
      </c>
      <c r="AY178" s="215" t="s">
        <v>160</v>
      </c>
    </row>
    <row r="179" spans="1:65" s="2" customFormat="1" ht="16.5" customHeight="1">
      <c r="A179" s="37"/>
      <c r="B179" s="38"/>
      <c r="C179" s="227" t="s">
        <v>506</v>
      </c>
      <c r="D179" s="227" t="s">
        <v>178</v>
      </c>
      <c r="E179" s="228" t="s">
        <v>2750</v>
      </c>
      <c r="F179" s="229" t="s">
        <v>2751</v>
      </c>
      <c r="G179" s="230" t="s">
        <v>477</v>
      </c>
      <c r="H179" s="231">
        <v>2</v>
      </c>
      <c r="I179" s="232"/>
      <c r="J179" s="233">
        <f>ROUND(I179*H179,2)</f>
        <v>0</v>
      </c>
      <c r="K179" s="229" t="s">
        <v>484</v>
      </c>
      <c r="L179" s="234"/>
      <c r="M179" s="235" t="s">
        <v>32</v>
      </c>
      <c r="N179" s="236" t="s">
        <v>50</v>
      </c>
      <c r="O179" s="67"/>
      <c r="P179" s="185">
        <f>O179*H179</f>
        <v>0</v>
      </c>
      <c r="Q179" s="185">
        <v>0.05</v>
      </c>
      <c r="R179" s="185">
        <f>Q179*H179</f>
        <v>0.1</v>
      </c>
      <c r="S179" s="185">
        <v>0</v>
      </c>
      <c r="T179" s="186">
        <f>S179*H179</f>
        <v>0</v>
      </c>
      <c r="U179" s="37"/>
      <c r="V179" s="37"/>
      <c r="W179" s="37"/>
      <c r="X179" s="37"/>
      <c r="Y179" s="37"/>
      <c r="Z179" s="37"/>
      <c r="AA179" s="37"/>
      <c r="AB179" s="37"/>
      <c r="AC179" s="37"/>
      <c r="AD179" s="37"/>
      <c r="AE179" s="37"/>
      <c r="AR179" s="187" t="s">
        <v>467</v>
      </c>
      <c r="AT179" s="187" t="s">
        <v>178</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308</v>
      </c>
      <c r="BM179" s="187" t="s">
        <v>2752</v>
      </c>
    </row>
    <row r="180" spans="1:65" s="2" customFormat="1" ht="16.5" customHeight="1">
      <c r="A180" s="37"/>
      <c r="B180" s="38"/>
      <c r="C180" s="227" t="s">
        <v>510</v>
      </c>
      <c r="D180" s="227" t="s">
        <v>178</v>
      </c>
      <c r="E180" s="228" t="s">
        <v>2753</v>
      </c>
      <c r="F180" s="229" t="s">
        <v>2754</v>
      </c>
      <c r="G180" s="230" t="s">
        <v>477</v>
      </c>
      <c r="H180" s="231">
        <v>1</v>
      </c>
      <c r="I180" s="232"/>
      <c r="J180" s="233">
        <f>ROUND(I180*H180,2)</f>
        <v>0</v>
      </c>
      <c r="K180" s="229" t="s">
        <v>484</v>
      </c>
      <c r="L180" s="234"/>
      <c r="M180" s="235" t="s">
        <v>32</v>
      </c>
      <c r="N180" s="236" t="s">
        <v>50</v>
      </c>
      <c r="O180" s="67"/>
      <c r="P180" s="185">
        <f>O180*H180</f>
        <v>0</v>
      </c>
      <c r="Q180" s="185">
        <v>0.05</v>
      </c>
      <c r="R180" s="185">
        <f>Q180*H180</f>
        <v>0.05</v>
      </c>
      <c r="S180" s="185">
        <v>0</v>
      </c>
      <c r="T180" s="186">
        <f>S180*H180</f>
        <v>0</v>
      </c>
      <c r="U180" s="37"/>
      <c r="V180" s="37"/>
      <c r="W180" s="37"/>
      <c r="X180" s="37"/>
      <c r="Y180" s="37"/>
      <c r="Z180" s="37"/>
      <c r="AA180" s="37"/>
      <c r="AB180" s="37"/>
      <c r="AC180" s="37"/>
      <c r="AD180" s="37"/>
      <c r="AE180" s="37"/>
      <c r="AR180" s="187" t="s">
        <v>467</v>
      </c>
      <c r="AT180" s="187" t="s">
        <v>178</v>
      </c>
      <c r="AU180" s="187" t="s">
        <v>89</v>
      </c>
      <c r="AY180" s="19" t="s">
        <v>160</v>
      </c>
      <c r="BE180" s="188">
        <f>IF(N180="základní",J180,0)</f>
        <v>0</v>
      </c>
      <c r="BF180" s="188">
        <f>IF(N180="snížená",J180,0)</f>
        <v>0</v>
      </c>
      <c r="BG180" s="188">
        <f>IF(N180="zákl. přenesená",J180,0)</f>
        <v>0</v>
      </c>
      <c r="BH180" s="188">
        <f>IF(N180="sníž. přenesená",J180,0)</f>
        <v>0</v>
      </c>
      <c r="BI180" s="188">
        <f>IF(N180="nulová",J180,0)</f>
        <v>0</v>
      </c>
      <c r="BJ180" s="19" t="s">
        <v>87</v>
      </c>
      <c r="BK180" s="188">
        <f>ROUND(I180*H180,2)</f>
        <v>0</v>
      </c>
      <c r="BL180" s="19" t="s">
        <v>308</v>
      </c>
      <c r="BM180" s="187" t="s">
        <v>2755</v>
      </c>
    </row>
    <row r="181" spans="1:65" s="2" customFormat="1" ht="16.5" customHeight="1">
      <c r="A181" s="37"/>
      <c r="B181" s="38"/>
      <c r="C181" s="227" t="s">
        <v>515</v>
      </c>
      <c r="D181" s="227" t="s">
        <v>178</v>
      </c>
      <c r="E181" s="228" t="s">
        <v>2756</v>
      </c>
      <c r="F181" s="229" t="s">
        <v>2757</v>
      </c>
      <c r="G181" s="230" t="s">
        <v>477</v>
      </c>
      <c r="H181" s="231">
        <v>2</v>
      </c>
      <c r="I181" s="232"/>
      <c r="J181" s="233">
        <f>ROUND(I181*H181,2)</f>
        <v>0</v>
      </c>
      <c r="K181" s="229" t="s">
        <v>484</v>
      </c>
      <c r="L181" s="234"/>
      <c r="M181" s="235" t="s">
        <v>32</v>
      </c>
      <c r="N181" s="236" t="s">
        <v>50</v>
      </c>
      <c r="O181" s="67"/>
      <c r="P181" s="185">
        <f>O181*H181</f>
        <v>0</v>
      </c>
      <c r="Q181" s="185">
        <v>0.05</v>
      </c>
      <c r="R181" s="185">
        <f>Q181*H181</f>
        <v>0.1</v>
      </c>
      <c r="S181" s="185">
        <v>0</v>
      </c>
      <c r="T181" s="186">
        <f>S181*H181</f>
        <v>0</v>
      </c>
      <c r="U181" s="37"/>
      <c r="V181" s="37"/>
      <c r="W181" s="37"/>
      <c r="X181" s="37"/>
      <c r="Y181" s="37"/>
      <c r="Z181" s="37"/>
      <c r="AA181" s="37"/>
      <c r="AB181" s="37"/>
      <c r="AC181" s="37"/>
      <c r="AD181" s="37"/>
      <c r="AE181" s="37"/>
      <c r="AR181" s="187" t="s">
        <v>467</v>
      </c>
      <c r="AT181" s="187" t="s">
        <v>178</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308</v>
      </c>
      <c r="BM181" s="187" t="s">
        <v>2758</v>
      </c>
    </row>
    <row r="182" spans="1:65" s="2" customFormat="1" ht="16.5" customHeight="1">
      <c r="A182" s="37"/>
      <c r="B182" s="38"/>
      <c r="C182" s="176" t="s">
        <v>520</v>
      </c>
      <c r="D182" s="176" t="s">
        <v>163</v>
      </c>
      <c r="E182" s="177" t="s">
        <v>2759</v>
      </c>
      <c r="F182" s="178" t="s">
        <v>2760</v>
      </c>
      <c r="G182" s="179" t="s">
        <v>477</v>
      </c>
      <c r="H182" s="180">
        <v>2</v>
      </c>
      <c r="I182" s="181"/>
      <c r="J182" s="182">
        <f>ROUND(I182*H182,2)</f>
        <v>0</v>
      </c>
      <c r="K182" s="178" t="s">
        <v>167</v>
      </c>
      <c r="L182" s="42"/>
      <c r="M182" s="183" t="s">
        <v>32</v>
      </c>
      <c r="N182" s="184" t="s">
        <v>50</v>
      </c>
      <c r="O182" s="67"/>
      <c r="P182" s="185">
        <f>O182*H182</f>
        <v>0</v>
      </c>
      <c r="Q182" s="185">
        <v>0</v>
      </c>
      <c r="R182" s="185">
        <f>Q182*H182</f>
        <v>0</v>
      </c>
      <c r="S182" s="185">
        <v>0</v>
      </c>
      <c r="T182" s="186">
        <f>S182*H182</f>
        <v>0</v>
      </c>
      <c r="U182" s="37"/>
      <c r="V182" s="37"/>
      <c r="W182" s="37"/>
      <c r="X182" s="37"/>
      <c r="Y182" s="37"/>
      <c r="Z182" s="37"/>
      <c r="AA182" s="37"/>
      <c r="AB182" s="37"/>
      <c r="AC182" s="37"/>
      <c r="AD182" s="37"/>
      <c r="AE182" s="37"/>
      <c r="AR182" s="187" t="s">
        <v>308</v>
      </c>
      <c r="AT182" s="187" t="s">
        <v>163</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308</v>
      </c>
      <c r="BM182" s="187" t="s">
        <v>2761</v>
      </c>
    </row>
    <row r="183" spans="1:47" s="2" customFormat="1" ht="11.25">
      <c r="A183" s="37"/>
      <c r="B183" s="38"/>
      <c r="C183" s="39"/>
      <c r="D183" s="189" t="s">
        <v>170</v>
      </c>
      <c r="E183" s="39"/>
      <c r="F183" s="190" t="s">
        <v>2762</v>
      </c>
      <c r="G183" s="39"/>
      <c r="H183" s="39"/>
      <c r="I183" s="191"/>
      <c r="J183" s="39"/>
      <c r="K183" s="39"/>
      <c r="L183" s="42"/>
      <c r="M183" s="192"/>
      <c r="N183" s="193"/>
      <c r="O183" s="67"/>
      <c r="P183" s="67"/>
      <c r="Q183" s="67"/>
      <c r="R183" s="67"/>
      <c r="S183" s="67"/>
      <c r="T183" s="68"/>
      <c r="U183" s="37"/>
      <c r="V183" s="37"/>
      <c r="W183" s="37"/>
      <c r="X183" s="37"/>
      <c r="Y183" s="37"/>
      <c r="Z183" s="37"/>
      <c r="AA183" s="37"/>
      <c r="AB183" s="37"/>
      <c r="AC183" s="37"/>
      <c r="AD183" s="37"/>
      <c r="AE183" s="37"/>
      <c r="AT183" s="19" t="s">
        <v>170</v>
      </c>
      <c r="AU183" s="19" t="s">
        <v>89</v>
      </c>
    </row>
    <row r="184" spans="1:65" s="2" customFormat="1" ht="16.5" customHeight="1">
      <c r="A184" s="37"/>
      <c r="B184" s="38"/>
      <c r="C184" s="227" t="s">
        <v>526</v>
      </c>
      <c r="D184" s="227" t="s">
        <v>178</v>
      </c>
      <c r="E184" s="228" t="s">
        <v>2763</v>
      </c>
      <c r="F184" s="229" t="s">
        <v>2764</v>
      </c>
      <c r="G184" s="230" t="s">
        <v>477</v>
      </c>
      <c r="H184" s="231">
        <v>2</v>
      </c>
      <c r="I184" s="232"/>
      <c r="J184" s="233">
        <f>ROUND(I184*H184,2)</f>
        <v>0</v>
      </c>
      <c r="K184" s="229" t="s">
        <v>484</v>
      </c>
      <c r="L184" s="234"/>
      <c r="M184" s="235" t="s">
        <v>32</v>
      </c>
      <c r="N184" s="236" t="s">
        <v>50</v>
      </c>
      <c r="O184" s="67"/>
      <c r="P184" s="185">
        <f>O184*H184</f>
        <v>0</v>
      </c>
      <c r="Q184" s="185">
        <v>0.05</v>
      </c>
      <c r="R184" s="185">
        <f>Q184*H184</f>
        <v>0.1</v>
      </c>
      <c r="S184" s="185">
        <v>0</v>
      </c>
      <c r="T184" s="186">
        <f>S184*H184</f>
        <v>0</v>
      </c>
      <c r="U184" s="37"/>
      <c r="V184" s="37"/>
      <c r="W184" s="37"/>
      <c r="X184" s="37"/>
      <c r="Y184" s="37"/>
      <c r="Z184" s="37"/>
      <c r="AA184" s="37"/>
      <c r="AB184" s="37"/>
      <c r="AC184" s="37"/>
      <c r="AD184" s="37"/>
      <c r="AE184" s="37"/>
      <c r="AR184" s="187" t="s">
        <v>467</v>
      </c>
      <c r="AT184" s="187" t="s">
        <v>178</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308</v>
      </c>
      <c r="BM184" s="187" t="s">
        <v>2765</v>
      </c>
    </row>
    <row r="185" spans="1:65" s="2" customFormat="1" ht="16.5" customHeight="1">
      <c r="A185" s="37"/>
      <c r="B185" s="38"/>
      <c r="C185" s="176" t="s">
        <v>532</v>
      </c>
      <c r="D185" s="176" t="s">
        <v>163</v>
      </c>
      <c r="E185" s="177" t="s">
        <v>2766</v>
      </c>
      <c r="F185" s="178" t="s">
        <v>2767</v>
      </c>
      <c r="G185" s="179" t="s">
        <v>477</v>
      </c>
      <c r="H185" s="180">
        <v>3</v>
      </c>
      <c r="I185" s="181"/>
      <c r="J185" s="182">
        <f>ROUND(I185*H185,2)</f>
        <v>0</v>
      </c>
      <c r="K185" s="178" t="s">
        <v>167</v>
      </c>
      <c r="L185" s="42"/>
      <c r="M185" s="183" t="s">
        <v>32</v>
      </c>
      <c r="N185" s="184" t="s">
        <v>50</v>
      </c>
      <c r="O185" s="67"/>
      <c r="P185" s="185">
        <f>O185*H185</f>
        <v>0</v>
      </c>
      <c r="Q185" s="185">
        <v>0.0258</v>
      </c>
      <c r="R185" s="185">
        <f>Q185*H185</f>
        <v>0.0774</v>
      </c>
      <c r="S185" s="185">
        <v>0</v>
      </c>
      <c r="T185" s="186">
        <f>S185*H185</f>
        <v>0</v>
      </c>
      <c r="U185" s="37"/>
      <c r="V185" s="37"/>
      <c r="W185" s="37"/>
      <c r="X185" s="37"/>
      <c r="Y185" s="37"/>
      <c r="Z185" s="37"/>
      <c r="AA185" s="37"/>
      <c r="AB185" s="37"/>
      <c r="AC185" s="37"/>
      <c r="AD185" s="37"/>
      <c r="AE185" s="37"/>
      <c r="AR185" s="187" t="s">
        <v>308</v>
      </c>
      <c r="AT185" s="187" t="s">
        <v>163</v>
      </c>
      <c r="AU185" s="187" t="s">
        <v>89</v>
      </c>
      <c r="AY185" s="19" t="s">
        <v>160</v>
      </c>
      <c r="BE185" s="188">
        <f>IF(N185="základní",J185,0)</f>
        <v>0</v>
      </c>
      <c r="BF185" s="188">
        <f>IF(N185="snížená",J185,0)</f>
        <v>0</v>
      </c>
      <c r="BG185" s="188">
        <f>IF(N185="zákl. přenesená",J185,0)</f>
        <v>0</v>
      </c>
      <c r="BH185" s="188">
        <f>IF(N185="sníž. přenesená",J185,0)</f>
        <v>0</v>
      </c>
      <c r="BI185" s="188">
        <f>IF(N185="nulová",J185,0)</f>
        <v>0</v>
      </c>
      <c r="BJ185" s="19" t="s">
        <v>87</v>
      </c>
      <c r="BK185" s="188">
        <f>ROUND(I185*H185,2)</f>
        <v>0</v>
      </c>
      <c r="BL185" s="19" t="s">
        <v>308</v>
      </c>
      <c r="BM185" s="187" t="s">
        <v>2768</v>
      </c>
    </row>
    <row r="186" spans="1:47" s="2" customFormat="1" ht="11.25">
      <c r="A186" s="37"/>
      <c r="B186" s="38"/>
      <c r="C186" s="39"/>
      <c r="D186" s="189" t="s">
        <v>170</v>
      </c>
      <c r="E186" s="39"/>
      <c r="F186" s="190" t="s">
        <v>2769</v>
      </c>
      <c r="G186" s="39"/>
      <c r="H186" s="39"/>
      <c r="I186" s="191"/>
      <c r="J186" s="39"/>
      <c r="K186" s="39"/>
      <c r="L186" s="42"/>
      <c r="M186" s="192"/>
      <c r="N186" s="193"/>
      <c r="O186" s="67"/>
      <c r="P186" s="67"/>
      <c r="Q186" s="67"/>
      <c r="R186" s="67"/>
      <c r="S186" s="67"/>
      <c r="T186" s="68"/>
      <c r="U186" s="37"/>
      <c r="V186" s="37"/>
      <c r="W186" s="37"/>
      <c r="X186" s="37"/>
      <c r="Y186" s="37"/>
      <c r="Z186" s="37"/>
      <c r="AA186" s="37"/>
      <c r="AB186" s="37"/>
      <c r="AC186" s="37"/>
      <c r="AD186" s="37"/>
      <c r="AE186" s="37"/>
      <c r="AT186" s="19" t="s">
        <v>170</v>
      </c>
      <c r="AU186" s="19" t="s">
        <v>89</v>
      </c>
    </row>
    <row r="187" spans="1:65" s="2" customFormat="1" ht="16.5" customHeight="1">
      <c r="A187" s="37"/>
      <c r="B187" s="38"/>
      <c r="C187" s="176" t="s">
        <v>538</v>
      </c>
      <c r="D187" s="176" t="s">
        <v>163</v>
      </c>
      <c r="E187" s="177" t="s">
        <v>2770</v>
      </c>
      <c r="F187" s="178" t="s">
        <v>2771</v>
      </c>
      <c r="G187" s="179" t="s">
        <v>477</v>
      </c>
      <c r="H187" s="180">
        <v>3</v>
      </c>
      <c r="I187" s="181"/>
      <c r="J187" s="182">
        <f>ROUND(I187*H187,2)</f>
        <v>0</v>
      </c>
      <c r="K187" s="178" t="s">
        <v>484</v>
      </c>
      <c r="L187" s="42"/>
      <c r="M187" s="183" t="s">
        <v>32</v>
      </c>
      <c r="N187" s="184"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308</v>
      </c>
      <c r="AT187" s="187" t="s">
        <v>163</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308</v>
      </c>
      <c r="BM187" s="187" t="s">
        <v>2772</v>
      </c>
    </row>
    <row r="188" spans="1:65" s="2" customFormat="1" ht="24.2" customHeight="1">
      <c r="A188" s="37"/>
      <c r="B188" s="38"/>
      <c r="C188" s="176" t="s">
        <v>543</v>
      </c>
      <c r="D188" s="176" t="s">
        <v>163</v>
      </c>
      <c r="E188" s="177" t="s">
        <v>2773</v>
      </c>
      <c r="F188" s="178" t="s">
        <v>2774</v>
      </c>
      <c r="G188" s="179" t="s">
        <v>166</v>
      </c>
      <c r="H188" s="180">
        <v>1.046</v>
      </c>
      <c r="I188" s="181"/>
      <c r="J188" s="182">
        <f>ROUND(I188*H188,2)</f>
        <v>0</v>
      </c>
      <c r="K188" s="178" t="s">
        <v>167</v>
      </c>
      <c r="L188" s="42"/>
      <c r="M188" s="183" t="s">
        <v>32</v>
      </c>
      <c r="N188" s="184" t="s">
        <v>50</v>
      </c>
      <c r="O188" s="67"/>
      <c r="P188" s="185">
        <f>O188*H188</f>
        <v>0</v>
      </c>
      <c r="Q188" s="185">
        <v>0</v>
      </c>
      <c r="R188" s="185">
        <f>Q188*H188</f>
        <v>0</v>
      </c>
      <c r="S188" s="185">
        <v>0</v>
      </c>
      <c r="T188" s="186">
        <f>S188*H188</f>
        <v>0</v>
      </c>
      <c r="U188" s="37"/>
      <c r="V188" s="37"/>
      <c r="W188" s="37"/>
      <c r="X188" s="37"/>
      <c r="Y188" s="37"/>
      <c r="Z188" s="37"/>
      <c r="AA188" s="37"/>
      <c r="AB188" s="37"/>
      <c r="AC188" s="37"/>
      <c r="AD188" s="37"/>
      <c r="AE188" s="37"/>
      <c r="AR188" s="187" t="s">
        <v>308</v>
      </c>
      <c r="AT188" s="187" t="s">
        <v>163</v>
      </c>
      <c r="AU188" s="187" t="s">
        <v>89</v>
      </c>
      <c r="AY188" s="19" t="s">
        <v>160</v>
      </c>
      <c r="BE188" s="188">
        <f>IF(N188="základní",J188,0)</f>
        <v>0</v>
      </c>
      <c r="BF188" s="188">
        <f>IF(N188="snížená",J188,0)</f>
        <v>0</v>
      </c>
      <c r="BG188" s="188">
        <f>IF(N188="zákl. přenesená",J188,0)</f>
        <v>0</v>
      </c>
      <c r="BH188" s="188">
        <f>IF(N188="sníž. přenesená",J188,0)</f>
        <v>0</v>
      </c>
      <c r="BI188" s="188">
        <f>IF(N188="nulová",J188,0)</f>
        <v>0</v>
      </c>
      <c r="BJ188" s="19" t="s">
        <v>87</v>
      </c>
      <c r="BK188" s="188">
        <f>ROUND(I188*H188,2)</f>
        <v>0</v>
      </c>
      <c r="BL188" s="19" t="s">
        <v>308</v>
      </c>
      <c r="BM188" s="187" t="s">
        <v>2775</v>
      </c>
    </row>
    <row r="189" spans="1:47" s="2" customFormat="1" ht="11.25">
      <c r="A189" s="37"/>
      <c r="B189" s="38"/>
      <c r="C189" s="39"/>
      <c r="D189" s="189" t="s">
        <v>170</v>
      </c>
      <c r="E189" s="39"/>
      <c r="F189" s="190" t="s">
        <v>2776</v>
      </c>
      <c r="G189" s="39"/>
      <c r="H189" s="39"/>
      <c r="I189" s="191"/>
      <c r="J189" s="39"/>
      <c r="K189" s="39"/>
      <c r="L189" s="42"/>
      <c r="M189" s="192"/>
      <c r="N189" s="193"/>
      <c r="O189" s="67"/>
      <c r="P189" s="67"/>
      <c r="Q189" s="67"/>
      <c r="R189" s="67"/>
      <c r="S189" s="67"/>
      <c r="T189" s="68"/>
      <c r="U189" s="37"/>
      <c r="V189" s="37"/>
      <c r="W189" s="37"/>
      <c r="X189" s="37"/>
      <c r="Y189" s="37"/>
      <c r="Z189" s="37"/>
      <c r="AA189" s="37"/>
      <c r="AB189" s="37"/>
      <c r="AC189" s="37"/>
      <c r="AD189" s="37"/>
      <c r="AE189" s="37"/>
      <c r="AT189" s="19" t="s">
        <v>170</v>
      </c>
      <c r="AU189" s="19" t="s">
        <v>89</v>
      </c>
    </row>
    <row r="190" spans="1:65" s="2" customFormat="1" ht="24.2" customHeight="1">
      <c r="A190" s="37"/>
      <c r="B190" s="38"/>
      <c r="C190" s="176" t="s">
        <v>547</v>
      </c>
      <c r="D190" s="176" t="s">
        <v>163</v>
      </c>
      <c r="E190" s="177" t="s">
        <v>2777</v>
      </c>
      <c r="F190" s="178" t="s">
        <v>2778</v>
      </c>
      <c r="G190" s="179" t="s">
        <v>166</v>
      </c>
      <c r="H190" s="180">
        <v>1.046</v>
      </c>
      <c r="I190" s="181"/>
      <c r="J190" s="182">
        <f>ROUND(I190*H190,2)</f>
        <v>0</v>
      </c>
      <c r="K190" s="178" t="s">
        <v>167</v>
      </c>
      <c r="L190" s="42"/>
      <c r="M190" s="183" t="s">
        <v>32</v>
      </c>
      <c r="N190" s="184" t="s">
        <v>50</v>
      </c>
      <c r="O190" s="67"/>
      <c r="P190" s="185">
        <f>O190*H190</f>
        <v>0</v>
      </c>
      <c r="Q190" s="185">
        <v>0</v>
      </c>
      <c r="R190" s="185">
        <f>Q190*H190</f>
        <v>0</v>
      </c>
      <c r="S190" s="185">
        <v>0</v>
      </c>
      <c r="T190" s="186">
        <f>S190*H190</f>
        <v>0</v>
      </c>
      <c r="U190" s="37"/>
      <c r="V190" s="37"/>
      <c r="W190" s="37"/>
      <c r="X190" s="37"/>
      <c r="Y190" s="37"/>
      <c r="Z190" s="37"/>
      <c r="AA190" s="37"/>
      <c r="AB190" s="37"/>
      <c r="AC190" s="37"/>
      <c r="AD190" s="37"/>
      <c r="AE190" s="37"/>
      <c r="AR190" s="187" t="s">
        <v>308</v>
      </c>
      <c r="AT190" s="187" t="s">
        <v>163</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2779</v>
      </c>
    </row>
    <row r="191" spans="1:47" s="2" customFormat="1" ht="11.25">
      <c r="A191" s="37"/>
      <c r="B191" s="38"/>
      <c r="C191" s="39"/>
      <c r="D191" s="189" t="s">
        <v>170</v>
      </c>
      <c r="E191" s="39"/>
      <c r="F191" s="190" t="s">
        <v>2780</v>
      </c>
      <c r="G191" s="39"/>
      <c r="H191" s="39"/>
      <c r="I191" s="191"/>
      <c r="J191" s="39"/>
      <c r="K191" s="39"/>
      <c r="L191" s="42"/>
      <c r="M191" s="192"/>
      <c r="N191" s="193"/>
      <c r="O191" s="67"/>
      <c r="P191" s="67"/>
      <c r="Q191" s="67"/>
      <c r="R191" s="67"/>
      <c r="S191" s="67"/>
      <c r="T191" s="68"/>
      <c r="U191" s="37"/>
      <c r="V191" s="37"/>
      <c r="W191" s="37"/>
      <c r="X191" s="37"/>
      <c r="Y191" s="37"/>
      <c r="Z191" s="37"/>
      <c r="AA191" s="37"/>
      <c r="AB191" s="37"/>
      <c r="AC191" s="37"/>
      <c r="AD191" s="37"/>
      <c r="AE191" s="37"/>
      <c r="AT191" s="19" t="s">
        <v>170</v>
      </c>
      <c r="AU191" s="19" t="s">
        <v>89</v>
      </c>
    </row>
    <row r="192" spans="2:63" s="12" customFormat="1" ht="20.85" customHeight="1">
      <c r="B192" s="160"/>
      <c r="C192" s="161"/>
      <c r="D192" s="162" t="s">
        <v>78</v>
      </c>
      <c r="E192" s="174" t="s">
        <v>2152</v>
      </c>
      <c r="F192" s="174" t="s">
        <v>2153</v>
      </c>
      <c r="G192" s="161"/>
      <c r="H192" s="161"/>
      <c r="I192" s="164"/>
      <c r="J192" s="175">
        <f>BK192</f>
        <v>0</v>
      </c>
      <c r="K192" s="161"/>
      <c r="L192" s="166"/>
      <c r="M192" s="167"/>
      <c r="N192" s="168"/>
      <c r="O192" s="168"/>
      <c r="P192" s="169">
        <f>SUM(P193:P195)</f>
        <v>0</v>
      </c>
      <c r="Q192" s="168"/>
      <c r="R192" s="169">
        <f>SUM(R193:R195)</f>
        <v>0</v>
      </c>
      <c r="S192" s="168"/>
      <c r="T192" s="170">
        <f>SUM(T193:T195)</f>
        <v>0</v>
      </c>
      <c r="AR192" s="171" t="s">
        <v>168</v>
      </c>
      <c r="AT192" s="172" t="s">
        <v>78</v>
      </c>
      <c r="AU192" s="172" t="s">
        <v>89</v>
      </c>
      <c r="AY192" s="171" t="s">
        <v>160</v>
      </c>
      <c r="BK192" s="173">
        <f>SUM(BK193:BK195)</f>
        <v>0</v>
      </c>
    </row>
    <row r="193" spans="1:65" s="2" customFormat="1" ht="16.5" customHeight="1">
      <c r="A193" s="37"/>
      <c r="B193" s="38"/>
      <c r="C193" s="176" t="s">
        <v>558</v>
      </c>
      <c r="D193" s="176" t="s">
        <v>163</v>
      </c>
      <c r="E193" s="177" t="s">
        <v>2781</v>
      </c>
      <c r="F193" s="178" t="s">
        <v>2782</v>
      </c>
      <c r="G193" s="179" t="s">
        <v>1247</v>
      </c>
      <c r="H193" s="180">
        <v>1</v>
      </c>
      <c r="I193" s="181"/>
      <c r="J193" s="182">
        <f>ROUND(I193*H193,2)</f>
        <v>0</v>
      </c>
      <c r="K193" s="178" t="s">
        <v>484</v>
      </c>
      <c r="L193" s="42"/>
      <c r="M193" s="183" t="s">
        <v>32</v>
      </c>
      <c r="N193" s="184" t="s">
        <v>50</v>
      </c>
      <c r="O193" s="67"/>
      <c r="P193" s="185">
        <f>O193*H193</f>
        <v>0</v>
      </c>
      <c r="Q193" s="185">
        <v>0</v>
      </c>
      <c r="R193" s="185">
        <f>Q193*H193</f>
        <v>0</v>
      </c>
      <c r="S193" s="185">
        <v>0</v>
      </c>
      <c r="T193" s="186">
        <f>S193*H193</f>
        <v>0</v>
      </c>
      <c r="U193" s="37"/>
      <c r="V193" s="37"/>
      <c r="W193" s="37"/>
      <c r="X193" s="37"/>
      <c r="Y193" s="37"/>
      <c r="Z193" s="37"/>
      <c r="AA193" s="37"/>
      <c r="AB193" s="37"/>
      <c r="AC193" s="37"/>
      <c r="AD193" s="37"/>
      <c r="AE193" s="37"/>
      <c r="AR193" s="187" t="s">
        <v>1815</v>
      </c>
      <c r="AT193" s="187" t="s">
        <v>163</v>
      </c>
      <c r="AU193" s="187" t="s">
        <v>161</v>
      </c>
      <c r="AY193" s="19" t="s">
        <v>160</v>
      </c>
      <c r="BE193" s="188">
        <f>IF(N193="základní",J193,0)</f>
        <v>0</v>
      </c>
      <c r="BF193" s="188">
        <f>IF(N193="snížená",J193,0)</f>
        <v>0</v>
      </c>
      <c r="BG193" s="188">
        <f>IF(N193="zákl. přenesená",J193,0)</f>
        <v>0</v>
      </c>
      <c r="BH193" s="188">
        <f>IF(N193="sníž. přenesená",J193,0)</f>
        <v>0</v>
      </c>
      <c r="BI193" s="188">
        <f>IF(N193="nulová",J193,0)</f>
        <v>0</v>
      </c>
      <c r="BJ193" s="19" t="s">
        <v>87</v>
      </c>
      <c r="BK193" s="188">
        <f>ROUND(I193*H193,2)</f>
        <v>0</v>
      </c>
      <c r="BL193" s="19" t="s">
        <v>1815</v>
      </c>
      <c r="BM193" s="187" t="s">
        <v>2783</v>
      </c>
    </row>
    <row r="194" spans="1:65" s="2" customFormat="1" ht="16.5" customHeight="1">
      <c r="A194" s="37"/>
      <c r="B194" s="38"/>
      <c r="C194" s="176" t="s">
        <v>564</v>
      </c>
      <c r="D194" s="176" t="s">
        <v>163</v>
      </c>
      <c r="E194" s="177" t="s">
        <v>2784</v>
      </c>
      <c r="F194" s="178" t="s">
        <v>2785</v>
      </c>
      <c r="G194" s="179" t="s">
        <v>1247</v>
      </c>
      <c r="H194" s="180">
        <v>1</v>
      </c>
      <c r="I194" s="181"/>
      <c r="J194" s="182">
        <f>ROUND(I194*H194,2)</f>
        <v>0</v>
      </c>
      <c r="K194" s="178" t="s">
        <v>484</v>
      </c>
      <c r="L194" s="42"/>
      <c r="M194" s="183" t="s">
        <v>32</v>
      </c>
      <c r="N194" s="184" t="s">
        <v>50</v>
      </c>
      <c r="O194" s="67"/>
      <c r="P194" s="185">
        <f>O194*H194</f>
        <v>0</v>
      </c>
      <c r="Q194" s="185">
        <v>0</v>
      </c>
      <c r="R194" s="185">
        <f>Q194*H194</f>
        <v>0</v>
      </c>
      <c r="S194" s="185">
        <v>0</v>
      </c>
      <c r="T194" s="186">
        <f>S194*H194</f>
        <v>0</v>
      </c>
      <c r="U194" s="37"/>
      <c r="V194" s="37"/>
      <c r="W194" s="37"/>
      <c r="X194" s="37"/>
      <c r="Y194" s="37"/>
      <c r="Z194" s="37"/>
      <c r="AA194" s="37"/>
      <c r="AB194" s="37"/>
      <c r="AC194" s="37"/>
      <c r="AD194" s="37"/>
      <c r="AE194" s="37"/>
      <c r="AR194" s="187" t="s">
        <v>1815</v>
      </c>
      <c r="AT194" s="187" t="s">
        <v>163</v>
      </c>
      <c r="AU194" s="187" t="s">
        <v>161</v>
      </c>
      <c r="AY194" s="19" t="s">
        <v>160</v>
      </c>
      <c r="BE194" s="188">
        <f>IF(N194="základní",J194,0)</f>
        <v>0</v>
      </c>
      <c r="BF194" s="188">
        <f>IF(N194="snížená",J194,0)</f>
        <v>0</v>
      </c>
      <c r="BG194" s="188">
        <f>IF(N194="zákl. přenesená",J194,0)</f>
        <v>0</v>
      </c>
      <c r="BH194" s="188">
        <f>IF(N194="sníž. přenesená",J194,0)</f>
        <v>0</v>
      </c>
      <c r="BI194" s="188">
        <f>IF(N194="nulová",J194,0)</f>
        <v>0</v>
      </c>
      <c r="BJ194" s="19" t="s">
        <v>87</v>
      </c>
      <c r="BK194" s="188">
        <f>ROUND(I194*H194,2)</f>
        <v>0</v>
      </c>
      <c r="BL194" s="19" t="s">
        <v>1815</v>
      </c>
      <c r="BM194" s="187" t="s">
        <v>2786</v>
      </c>
    </row>
    <row r="195" spans="1:65" s="2" customFormat="1" ht="16.5" customHeight="1">
      <c r="A195" s="37"/>
      <c r="B195" s="38"/>
      <c r="C195" s="176" t="s">
        <v>570</v>
      </c>
      <c r="D195" s="176" t="s">
        <v>163</v>
      </c>
      <c r="E195" s="177" t="s">
        <v>2787</v>
      </c>
      <c r="F195" s="178" t="s">
        <v>2788</v>
      </c>
      <c r="G195" s="179" t="s">
        <v>1247</v>
      </c>
      <c r="H195" s="180">
        <v>1</v>
      </c>
      <c r="I195" s="181"/>
      <c r="J195" s="182">
        <f>ROUND(I195*H195,2)</f>
        <v>0</v>
      </c>
      <c r="K195" s="178" t="s">
        <v>484</v>
      </c>
      <c r="L195" s="42"/>
      <c r="M195" s="183" t="s">
        <v>32</v>
      </c>
      <c r="N195" s="184" t="s">
        <v>50</v>
      </c>
      <c r="O195" s="67"/>
      <c r="P195" s="185">
        <f>O195*H195</f>
        <v>0</v>
      </c>
      <c r="Q195" s="185">
        <v>0</v>
      </c>
      <c r="R195" s="185">
        <f>Q195*H195</f>
        <v>0</v>
      </c>
      <c r="S195" s="185">
        <v>0</v>
      </c>
      <c r="T195" s="186">
        <f>S195*H195</f>
        <v>0</v>
      </c>
      <c r="U195" s="37"/>
      <c r="V195" s="37"/>
      <c r="W195" s="37"/>
      <c r="X195" s="37"/>
      <c r="Y195" s="37"/>
      <c r="Z195" s="37"/>
      <c r="AA195" s="37"/>
      <c r="AB195" s="37"/>
      <c r="AC195" s="37"/>
      <c r="AD195" s="37"/>
      <c r="AE195" s="37"/>
      <c r="AR195" s="187" t="s">
        <v>1815</v>
      </c>
      <c r="AT195" s="187" t="s">
        <v>163</v>
      </c>
      <c r="AU195" s="187" t="s">
        <v>161</v>
      </c>
      <c r="AY195" s="19" t="s">
        <v>160</v>
      </c>
      <c r="BE195" s="188">
        <f>IF(N195="základní",J195,0)</f>
        <v>0</v>
      </c>
      <c r="BF195" s="188">
        <f>IF(N195="snížená",J195,0)</f>
        <v>0</v>
      </c>
      <c r="BG195" s="188">
        <f>IF(N195="zákl. přenesená",J195,0)</f>
        <v>0</v>
      </c>
      <c r="BH195" s="188">
        <f>IF(N195="sníž. přenesená",J195,0)</f>
        <v>0</v>
      </c>
      <c r="BI195" s="188">
        <f>IF(N195="nulová",J195,0)</f>
        <v>0</v>
      </c>
      <c r="BJ195" s="19" t="s">
        <v>87</v>
      </c>
      <c r="BK195" s="188">
        <f>ROUND(I195*H195,2)</f>
        <v>0</v>
      </c>
      <c r="BL195" s="19" t="s">
        <v>1815</v>
      </c>
      <c r="BM195" s="187" t="s">
        <v>2789</v>
      </c>
    </row>
    <row r="196" spans="2:63" s="12" customFormat="1" ht="22.9" customHeight="1">
      <c r="B196" s="160"/>
      <c r="C196" s="161"/>
      <c r="D196" s="162" t="s">
        <v>78</v>
      </c>
      <c r="E196" s="174" t="s">
        <v>1677</v>
      </c>
      <c r="F196" s="174" t="s">
        <v>1678</v>
      </c>
      <c r="G196" s="161"/>
      <c r="H196" s="161"/>
      <c r="I196" s="164"/>
      <c r="J196" s="175">
        <f>BK196</f>
        <v>0</v>
      </c>
      <c r="K196" s="161"/>
      <c r="L196" s="166"/>
      <c r="M196" s="167"/>
      <c r="N196" s="168"/>
      <c r="O196" s="168"/>
      <c r="P196" s="169">
        <f>SUM(P197:P205)</f>
        <v>0</v>
      </c>
      <c r="Q196" s="168"/>
      <c r="R196" s="169">
        <f>SUM(R197:R205)</f>
        <v>0.0066500000000000005</v>
      </c>
      <c r="S196" s="168"/>
      <c r="T196" s="170">
        <f>SUM(T197:T205)</f>
        <v>0</v>
      </c>
      <c r="AR196" s="171" t="s">
        <v>89</v>
      </c>
      <c r="AT196" s="172" t="s">
        <v>78</v>
      </c>
      <c r="AU196" s="172" t="s">
        <v>87</v>
      </c>
      <c r="AY196" s="171" t="s">
        <v>160</v>
      </c>
      <c r="BK196" s="173">
        <f>SUM(BK197:BK205)</f>
        <v>0</v>
      </c>
    </row>
    <row r="197" spans="1:65" s="2" customFormat="1" ht="16.5" customHeight="1">
      <c r="A197" s="37"/>
      <c r="B197" s="38"/>
      <c r="C197" s="176" t="s">
        <v>577</v>
      </c>
      <c r="D197" s="176" t="s">
        <v>163</v>
      </c>
      <c r="E197" s="177" t="s">
        <v>2790</v>
      </c>
      <c r="F197" s="178" t="s">
        <v>2791</v>
      </c>
      <c r="G197" s="179" t="s">
        <v>259</v>
      </c>
      <c r="H197" s="180">
        <v>150</v>
      </c>
      <c r="I197" s="181"/>
      <c r="J197" s="182">
        <f>ROUND(I197*H197,2)</f>
        <v>0</v>
      </c>
      <c r="K197" s="178" t="s">
        <v>167</v>
      </c>
      <c r="L197" s="42"/>
      <c r="M197" s="183" t="s">
        <v>32</v>
      </c>
      <c r="N197" s="184" t="s">
        <v>50</v>
      </c>
      <c r="O197" s="67"/>
      <c r="P197" s="185">
        <f>O197*H197</f>
        <v>0</v>
      </c>
      <c r="Q197" s="185">
        <v>0</v>
      </c>
      <c r="R197" s="185">
        <f>Q197*H197</f>
        <v>0</v>
      </c>
      <c r="S197" s="185">
        <v>0</v>
      </c>
      <c r="T197" s="186">
        <f>S197*H197</f>
        <v>0</v>
      </c>
      <c r="U197" s="37"/>
      <c r="V197" s="37"/>
      <c r="W197" s="37"/>
      <c r="X197" s="37"/>
      <c r="Y197" s="37"/>
      <c r="Z197" s="37"/>
      <c r="AA197" s="37"/>
      <c r="AB197" s="37"/>
      <c r="AC197" s="37"/>
      <c r="AD197" s="37"/>
      <c r="AE197" s="37"/>
      <c r="AR197" s="187" t="s">
        <v>308</v>
      </c>
      <c r="AT197" s="187" t="s">
        <v>163</v>
      </c>
      <c r="AU197" s="187" t="s">
        <v>89</v>
      </c>
      <c r="AY197" s="19" t="s">
        <v>160</v>
      </c>
      <c r="BE197" s="188">
        <f>IF(N197="základní",J197,0)</f>
        <v>0</v>
      </c>
      <c r="BF197" s="188">
        <f>IF(N197="snížená",J197,0)</f>
        <v>0</v>
      </c>
      <c r="BG197" s="188">
        <f>IF(N197="zákl. přenesená",J197,0)</f>
        <v>0</v>
      </c>
      <c r="BH197" s="188">
        <f>IF(N197="sníž. přenesená",J197,0)</f>
        <v>0</v>
      </c>
      <c r="BI197" s="188">
        <f>IF(N197="nulová",J197,0)</f>
        <v>0</v>
      </c>
      <c r="BJ197" s="19" t="s">
        <v>87</v>
      </c>
      <c r="BK197" s="188">
        <f>ROUND(I197*H197,2)</f>
        <v>0</v>
      </c>
      <c r="BL197" s="19" t="s">
        <v>308</v>
      </c>
      <c r="BM197" s="187" t="s">
        <v>2792</v>
      </c>
    </row>
    <row r="198" spans="1:47" s="2" customFormat="1" ht="11.25">
      <c r="A198" s="37"/>
      <c r="B198" s="38"/>
      <c r="C198" s="39"/>
      <c r="D198" s="189" t="s">
        <v>170</v>
      </c>
      <c r="E198" s="39"/>
      <c r="F198" s="190" t="s">
        <v>2793</v>
      </c>
      <c r="G198" s="39"/>
      <c r="H198" s="39"/>
      <c r="I198" s="191"/>
      <c r="J198" s="39"/>
      <c r="K198" s="39"/>
      <c r="L198" s="42"/>
      <c r="M198" s="192"/>
      <c r="N198" s="193"/>
      <c r="O198" s="67"/>
      <c r="P198" s="67"/>
      <c r="Q198" s="67"/>
      <c r="R198" s="67"/>
      <c r="S198" s="67"/>
      <c r="T198" s="68"/>
      <c r="U198" s="37"/>
      <c r="V198" s="37"/>
      <c r="W198" s="37"/>
      <c r="X198" s="37"/>
      <c r="Y198" s="37"/>
      <c r="Z198" s="37"/>
      <c r="AA198" s="37"/>
      <c r="AB198" s="37"/>
      <c r="AC198" s="37"/>
      <c r="AD198" s="37"/>
      <c r="AE198" s="37"/>
      <c r="AT198" s="19" t="s">
        <v>170</v>
      </c>
      <c r="AU198" s="19" t="s">
        <v>89</v>
      </c>
    </row>
    <row r="199" spans="2:51" s="14" customFormat="1" ht="11.25">
      <c r="B199" s="205"/>
      <c r="C199" s="206"/>
      <c r="D199" s="196" t="s">
        <v>172</v>
      </c>
      <c r="E199" s="207" t="s">
        <v>32</v>
      </c>
      <c r="F199" s="208" t="s">
        <v>2794</v>
      </c>
      <c r="G199" s="206"/>
      <c r="H199" s="209">
        <v>150</v>
      </c>
      <c r="I199" s="210"/>
      <c r="J199" s="206"/>
      <c r="K199" s="206"/>
      <c r="L199" s="211"/>
      <c r="M199" s="212"/>
      <c r="N199" s="213"/>
      <c r="O199" s="213"/>
      <c r="P199" s="213"/>
      <c r="Q199" s="213"/>
      <c r="R199" s="213"/>
      <c r="S199" s="213"/>
      <c r="T199" s="214"/>
      <c r="AT199" s="215" t="s">
        <v>172</v>
      </c>
      <c r="AU199" s="215" t="s">
        <v>89</v>
      </c>
      <c r="AV199" s="14" t="s">
        <v>89</v>
      </c>
      <c r="AW199" s="14" t="s">
        <v>40</v>
      </c>
      <c r="AX199" s="14" t="s">
        <v>87</v>
      </c>
      <c r="AY199" s="215" t="s">
        <v>160</v>
      </c>
    </row>
    <row r="200" spans="1:65" s="2" customFormat="1" ht="24.2" customHeight="1">
      <c r="A200" s="37"/>
      <c r="B200" s="38"/>
      <c r="C200" s="176" t="s">
        <v>584</v>
      </c>
      <c r="D200" s="176" t="s">
        <v>163</v>
      </c>
      <c r="E200" s="177" t="s">
        <v>2795</v>
      </c>
      <c r="F200" s="178" t="s">
        <v>2796</v>
      </c>
      <c r="G200" s="179" t="s">
        <v>259</v>
      </c>
      <c r="H200" s="180">
        <v>145</v>
      </c>
      <c r="I200" s="181"/>
      <c r="J200" s="182">
        <f>ROUND(I200*H200,2)</f>
        <v>0</v>
      </c>
      <c r="K200" s="178" t="s">
        <v>167</v>
      </c>
      <c r="L200" s="42"/>
      <c r="M200" s="183" t="s">
        <v>32</v>
      </c>
      <c r="N200" s="184" t="s">
        <v>50</v>
      </c>
      <c r="O200" s="67"/>
      <c r="P200" s="185">
        <f>O200*H200</f>
        <v>0</v>
      </c>
      <c r="Q200" s="185">
        <v>2E-05</v>
      </c>
      <c r="R200" s="185">
        <f>Q200*H200</f>
        <v>0.0029000000000000002</v>
      </c>
      <c r="S200" s="185">
        <v>0</v>
      </c>
      <c r="T200" s="186">
        <f>S200*H200</f>
        <v>0</v>
      </c>
      <c r="U200" s="37"/>
      <c r="V200" s="37"/>
      <c r="W200" s="37"/>
      <c r="X200" s="37"/>
      <c r="Y200" s="37"/>
      <c r="Z200" s="37"/>
      <c r="AA200" s="37"/>
      <c r="AB200" s="37"/>
      <c r="AC200" s="37"/>
      <c r="AD200" s="37"/>
      <c r="AE200" s="37"/>
      <c r="AR200" s="187" t="s">
        <v>308</v>
      </c>
      <c r="AT200" s="187" t="s">
        <v>163</v>
      </c>
      <c r="AU200" s="187" t="s">
        <v>89</v>
      </c>
      <c r="AY200" s="19" t="s">
        <v>160</v>
      </c>
      <c r="BE200" s="188">
        <f>IF(N200="základní",J200,0)</f>
        <v>0</v>
      </c>
      <c r="BF200" s="188">
        <f>IF(N200="snížená",J200,0)</f>
        <v>0</v>
      </c>
      <c r="BG200" s="188">
        <f>IF(N200="zákl. přenesená",J200,0)</f>
        <v>0</v>
      </c>
      <c r="BH200" s="188">
        <f>IF(N200="sníž. přenesená",J200,0)</f>
        <v>0</v>
      </c>
      <c r="BI200" s="188">
        <f>IF(N200="nulová",J200,0)</f>
        <v>0</v>
      </c>
      <c r="BJ200" s="19" t="s">
        <v>87</v>
      </c>
      <c r="BK200" s="188">
        <f>ROUND(I200*H200,2)</f>
        <v>0</v>
      </c>
      <c r="BL200" s="19" t="s">
        <v>308</v>
      </c>
      <c r="BM200" s="187" t="s">
        <v>2797</v>
      </c>
    </row>
    <row r="201" spans="1:47" s="2" customFormat="1" ht="11.25">
      <c r="A201" s="37"/>
      <c r="B201" s="38"/>
      <c r="C201" s="39"/>
      <c r="D201" s="189" t="s">
        <v>170</v>
      </c>
      <c r="E201" s="39"/>
      <c r="F201" s="190" t="s">
        <v>2798</v>
      </c>
      <c r="G201" s="39"/>
      <c r="H201" s="39"/>
      <c r="I201" s="191"/>
      <c r="J201" s="39"/>
      <c r="K201" s="39"/>
      <c r="L201" s="42"/>
      <c r="M201" s="192"/>
      <c r="N201" s="193"/>
      <c r="O201" s="67"/>
      <c r="P201" s="67"/>
      <c r="Q201" s="67"/>
      <c r="R201" s="67"/>
      <c r="S201" s="67"/>
      <c r="T201" s="68"/>
      <c r="U201" s="37"/>
      <c r="V201" s="37"/>
      <c r="W201" s="37"/>
      <c r="X201" s="37"/>
      <c r="Y201" s="37"/>
      <c r="Z201" s="37"/>
      <c r="AA201" s="37"/>
      <c r="AB201" s="37"/>
      <c r="AC201" s="37"/>
      <c r="AD201" s="37"/>
      <c r="AE201" s="37"/>
      <c r="AT201" s="19" t="s">
        <v>170</v>
      </c>
      <c r="AU201" s="19" t="s">
        <v>89</v>
      </c>
    </row>
    <row r="202" spans="2:51" s="14" customFormat="1" ht="11.25">
      <c r="B202" s="205"/>
      <c r="C202" s="206"/>
      <c r="D202" s="196" t="s">
        <v>172</v>
      </c>
      <c r="E202" s="207" t="s">
        <v>32</v>
      </c>
      <c r="F202" s="208" t="s">
        <v>2799</v>
      </c>
      <c r="G202" s="206"/>
      <c r="H202" s="209">
        <v>145</v>
      </c>
      <c r="I202" s="210"/>
      <c r="J202" s="206"/>
      <c r="K202" s="206"/>
      <c r="L202" s="211"/>
      <c r="M202" s="212"/>
      <c r="N202" s="213"/>
      <c r="O202" s="213"/>
      <c r="P202" s="213"/>
      <c r="Q202" s="213"/>
      <c r="R202" s="213"/>
      <c r="S202" s="213"/>
      <c r="T202" s="214"/>
      <c r="AT202" s="215" t="s">
        <v>172</v>
      </c>
      <c r="AU202" s="215" t="s">
        <v>89</v>
      </c>
      <c r="AV202" s="14" t="s">
        <v>89</v>
      </c>
      <c r="AW202" s="14" t="s">
        <v>40</v>
      </c>
      <c r="AX202" s="14" t="s">
        <v>87</v>
      </c>
      <c r="AY202" s="215" t="s">
        <v>160</v>
      </c>
    </row>
    <row r="203" spans="1:65" s="2" customFormat="1" ht="21.75" customHeight="1">
      <c r="A203" s="37"/>
      <c r="B203" s="38"/>
      <c r="C203" s="176" t="s">
        <v>591</v>
      </c>
      <c r="D203" s="176" t="s">
        <v>163</v>
      </c>
      <c r="E203" s="177" t="s">
        <v>2800</v>
      </c>
      <c r="F203" s="178" t="s">
        <v>2801</v>
      </c>
      <c r="G203" s="179" t="s">
        <v>259</v>
      </c>
      <c r="H203" s="180">
        <v>125</v>
      </c>
      <c r="I203" s="181"/>
      <c r="J203" s="182">
        <f>ROUND(I203*H203,2)</f>
        <v>0</v>
      </c>
      <c r="K203" s="178" t="s">
        <v>167</v>
      </c>
      <c r="L203" s="42"/>
      <c r="M203" s="183" t="s">
        <v>32</v>
      </c>
      <c r="N203" s="184" t="s">
        <v>50</v>
      </c>
      <c r="O203" s="67"/>
      <c r="P203" s="185">
        <f>O203*H203</f>
        <v>0</v>
      </c>
      <c r="Q203" s="185">
        <v>3E-05</v>
      </c>
      <c r="R203" s="185">
        <f>Q203*H203</f>
        <v>0.0037500000000000003</v>
      </c>
      <c r="S203" s="185">
        <v>0</v>
      </c>
      <c r="T203" s="186">
        <f>S203*H203</f>
        <v>0</v>
      </c>
      <c r="U203" s="37"/>
      <c r="V203" s="37"/>
      <c r="W203" s="37"/>
      <c r="X203" s="37"/>
      <c r="Y203" s="37"/>
      <c r="Z203" s="37"/>
      <c r="AA203" s="37"/>
      <c r="AB203" s="37"/>
      <c r="AC203" s="37"/>
      <c r="AD203" s="37"/>
      <c r="AE203" s="37"/>
      <c r="AR203" s="187" t="s">
        <v>308</v>
      </c>
      <c r="AT203" s="187" t="s">
        <v>163</v>
      </c>
      <c r="AU203" s="187" t="s">
        <v>89</v>
      </c>
      <c r="AY203" s="19" t="s">
        <v>160</v>
      </c>
      <c r="BE203" s="188">
        <f>IF(N203="základní",J203,0)</f>
        <v>0</v>
      </c>
      <c r="BF203" s="188">
        <f>IF(N203="snížená",J203,0)</f>
        <v>0</v>
      </c>
      <c r="BG203" s="188">
        <f>IF(N203="zákl. přenesená",J203,0)</f>
        <v>0</v>
      </c>
      <c r="BH203" s="188">
        <f>IF(N203="sníž. přenesená",J203,0)</f>
        <v>0</v>
      </c>
      <c r="BI203" s="188">
        <f>IF(N203="nulová",J203,0)</f>
        <v>0</v>
      </c>
      <c r="BJ203" s="19" t="s">
        <v>87</v>
      </c>
      <c r="BK203" s="188">
        <f>ROUND(I203*H203,2)</f>
        <v>0</v>
      </c>
      <c r="BL203" s="19" t="s">
        <v>308</v>
      </c>
      <c r="BM203" s="187" t="s">
        <v>2802</v>
      </c>
    </row>
    <row r="204" spans="1:47" s="2" customFormat="1" ht="11.25">
      <c r="A204" s="37"/>
      <c r="B204" s="38"/>
      <c r="C204" s="39"/>
      <c r="D204" s="189" t="s">
        <v>170</v>
      </c>
      <c r="E204" s="39"/>
      <c r="F204" s="190" t="s">
        <v>2803</v>
      </c>
      <c r="G204" s="39"/>
      <c r="H204" s="39"/>
      <c r="I204" s="191"/>
      <c r="J204" s="39"/>
      <c r="K204" s="39"/>
      <c r="L204" s="42"/>
      <c r="M204" s="192"/>
      <c r="N204" s="193"/>
      <c r="O204" s="67"/>
      <c r="P204" s="67"/>
      <c r="Q204" s="67"/>
      <c r="R204" s="67"/>
      <c r="S204" s="67"/>
      <c r="T204" s="68"/>
      <c r="U204" s="37"/>
      <c r="V204" s="37"/>
      <c r="W204" s="37"/>
      <c r="X204" s="37"/>
      <c r="Y204" s="37"/>
      <c r="Z204" s="37"/>
      <c r="AA204" s="37"/>
      <c r="AB204" s="37"/>
      <c r="AC204" s="37"/>
      <c r="AD204" s="37"/>
      <c r="AE204" s="37"/>
      <c r="AT204" s="19" t="s">
        <v>170</v>
      </c>
      <c r="AU204" s="19" t="s">
        <v>89</v>
      </c>
    </row>
    <row r="205" spans="2:51" s="14" customFormat="1" ht="11.25">
      <c r="B205" s="205"/>
      <c r="C205" s="206"/>
      <c r="D205" s="196" t="s">
        <v>172</v>
      </c>
      <c r="E205" s="207" t="s">
        <v>32</v>
      </c>
      <c r="F205" s="208" t="s">
        <v>2804</v>
      </c>
      <c r="G205" s="206"/>
      <c r="H205" s="209">
        <v>125</v>
      </c>
      <c r="I205" s="210"/>
      <c r="J205" s="206"/>
      <c r="K205" s="206"/>
      <c r="L205" s="211"/>
      <c r="M205" s="261"/>
      <c r="N205" s="262"/>
      <c r="O205" s="262"/>
      <c r="P205" s="262"/>
      <c r="Q205" s="262"/>
      <c r="R205" s="262"/>
      <c r="S205" s="262"/>
      <c r="T205" s="263"/>
      <c r="AT205" s="215" t="s">
        <v>172</v>
      </c>
      <c r="AU205" s="215" t="s">
        <v>89</v>
      </c>
      <c r="AV205" s="14" t="s">
        <v>89</v>
      </c>
      <c r="AW205" s="14" t="s">
        <v>40</v>
      </c>
      <c r="AX205" s="14" t="s">
        <v>87</v>
      </c>
      <c r="AY205" s="215" t="s">
        <v>160</v>
      </c>
    </row>
    <row r="206" spans="1:31" s="2" customFormat="1" ht="6.95" customHeight="1">
      <c r="A206" s="37"/>
      <c r="B206" s="50"/>
      <c r="C206" s="51"/>
      <c r="D206" s="51"/>
      <c r="E206" s="51"/>
      <c r="F206" s="51"/>
      <c r="G206" s="51"/>
      <c r="H206" s="51"/>
      <c r="I206" s="51"/>
      <c r="J206" s="51"/>
      <c r="K206" s="51"/>
      <c r="L206" s="42"/>
      <c r="M206" s="37"/>
      <c r="O206" s="37"/>
      <c r="P206" s="37"/>
      <c r="Q206" s="37"/>
      <c r="R206" s="37"/>
      <c r="S206" s="37"/>
      <c r="T206" s="37"/>
      <c r="U206" s="37"/>
      <c r="V206" s="37"/>
      <c r="W206" s="37"/>
      <c r="X206" s="37"/>
      <c r="Y206" s="37"/>
      <c r="Z206" s="37"/>
      <c r="AA206" s="37"/>
      <c r="AB206" s="37"/>
      <c r="AC206" s="37"/>
      <c r="AD206" s="37"/>
      <c r="AE206" s="37"/>
    </row>
  </sheetData>
  <sheetProtection algorithmName="SHA-512" hashValue="vVC3rNQ42pdkPKZ8SHg/KgWymhwyV85F2zKVR7F02iUJ4I0jvFDpgWK7jlTl7B/cuqCa+xhJeM6sfV2tVyaixA==" saltValue="bOzhtQLk0Qmep9YBGxihm28lnIgpGSVypToHWZ23yQ/73VL/bzGSuVAHRFXtAiKAXgYe19D2RsraMkMBnHjFhA==" spinCount="100000" sheet="1" objects="1" scenarios="1" formatColumns="0" formatRows="0" autoFilter="0"/>
  <autoFilter ref="C88:K205"/>
  <mergeCells count="9">
    <mergeCell ref="E50:H50"/>
    <mergeCell ref="E79:H79"/>
    <mergeCell ref="E81:H81"/>
    <mergeCell ref="L2:V2"/>
    <mergeCell ref="E7:H7"/>
    <mergeCell ref="E9:H9"/>
    <mergeCell ref="E18:H18"/>
    <mergeCell ref="E27:H27"/>
    <mergeCell ref="E48:H48"/>
  </mergeCells>
  <hyperlinks>
    <hyperlink ref="F93" r:id="rId1" display="https://podminky.urs.cz/item/CS_URS_2022_02/612135101"/>
    <hyperlink ref="F97" r:id="rId2" display="https://podminky.urs.cz/item/CS_URS_2022_02/974031144"/>
    <hyperlink ref="F99" r:id="rId3" display="https://podminky.urs.cz/item/CS_URS_2022_02/977151113"/>
    <hyperlink ref="F108" r:id="rId4" display="https://podminky.urs.cz/item/CS_URS_2022_02/997013211"/>
    <hyperlink ref="F110" r:id="rId5" display="https://podminky.urs.cz/item/CS_URS_2022_02/997013501"/>
    <hyperlink ref="F112" r:id="rId6" display="https://podminky.urs.cz/item/CS_URS_2022_02/997013509"/>
    <hyperlink ref="F115" r:id="rId7" display="https://podminky.urs.cz/item/CS_URS_2022_02/997013869"/>
    <hyperlink ref="F119" r:id="rId8" display="https://podminky.urs.cz/item/CS_URS_2022_02/733110803"/>
    <hyperlink ref="F121" r:id="rId9" display="https://podminky.urs.cz/item/CS_URS_2022_02/733113113"/>
    <hyperlink ref="F123" r:id="rId10" display="https://podminky.urs.cz/item/CS_URS_2022_02/733222103"/>
    <hyperlink ref="F125" r:id="rId11" display="https://podminky.urs.cz/item/CS_URS_2022_02/733291101"/>
    <hyperlink ref="F128" r:id="rId12" display="https://podminky.urs.cz/item/CS_URS_2022_02/733322301"/>
    <hyperlink ref="F130" r:id="rId13" display="https://podminky.urs.cz/item/CS_URS_2022_02/733322302"/>
    <hyperlink ref="F135" r:id="rId14" display="https://podminky.urs.cz/item/CS_URS_2022_02/733811231"/>
    <hyperlink ref="F140" r:id="rId15" display="https://podminky.urs.cz/item/CS_URS_2022_02/998733101"/>
    <hyperlink ref="F142" r:id="rId16" display="https://podminky.urs.cz/item/CS_URS_2022_02/998733181"/>
    <hyperlink ref="F145" r:id="rId17" display="https://podminky.urs.cz/item/CS_URS_2022_02/734221545"/>
    <hyperlink ref="F152" r:id="rId18" display="https://podminky.urs.cz/item/CS_URS_2022_02/734221682"/>
    <hyperlink ref="F154" r:id="rId19" display="https://podminky.urs.cz/item/CS_URS_2022_02/734261234"/>
    <hyperlink ref="F157" r:id="rId20" display="https://podminky.urs.cz/item/CS_URS_2022_02/734300811"/>
    <hyperlink ref="F159" r:id="rId21" display="https://podminky.urs.cz/item/CS_URS_2022_02/734300821"/>
    <hyperlink ref="F162" r:id="rId22" display="https://podminky.urs.cz/item/CS_URS_2022_02/735151821"/>
    <hyperlink ref="F165" r:id="rId23" display="https://podminky.urs.cz/item/CS_URS_2022_02/735159210"/>
    <hyperlink ref="F173" r:id="rId24" display="https://podminky.urs.cz/item/CS_URS_2022_02/735159220"/>
    <hyperlink ref="F177" r:id="rId25" display="https://podminky.urs.cz/item/CS_URS_2022_02/735159310"/>
    <hyperlink ref="F183" r:id="rId26" display="https://podminky.urs.cz/item/CS_URS_2022_02/735159320"/>
    <hyperlink ref="F186" r:id="rId27" display="https://podminky.urs.cz/item/CS_URS_2022_02/735164252"/>
    <hyperlink ref="F189" r:id="rId28" display="https://podminky.urs.cz/item/CS_URS_2022_02/998735101"/>
    <hyperlink ref="F191" r:id="rId29" display="https://podminky.urs.cz/item/CS_URS_2022_02/998735181"/>
    <hyperlink ref="F198" r:id="rId30" display="https://podminky.urs.cz/item/CS_URS_2022_02/783606862"/>
    <hyperlink ref="F201" r:id="rId31" display="https://podminky.urs.cz/item/CS_URS_2022_02/783614651"/>
    <hyperlink ref="F204" r:id="rId32" display="https://podminky.urs.cz/item/CS_URS_2022_02/7836176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104</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2805</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ROUND(J82,2)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ROUND((SUM(BE82:BE118)),2)</f>
        <v>0</v>
      </c>
      <c r="G33" s="37"/>
      <c r="H33" s="37"/>
      <c r="I33" s="121">
        <v>0.21</v>
      </c>
      <c r="J33" s="120">
        <f>ROUND(((SUM(BE82:BE118))*I33),2)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ROUND((SUM(BF82:BF118)),2)</f>
        <v>0</v>
      </c>
      <c r="G34" s="37"/>
      <c r="H34" s="37"/>
      <c r="I34" s="121">
        <v>0.15</v>
      </c>
      <c r="J34" s="120">
        <f>ROUND(((SUM(BF82:BF118))*I34),2)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ROUND((SUM(BG82:BG118)),2)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ROUND((SUM(BH82:BH118)),2)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ROUND((SUM(BI82:BI118)),2)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D.1.4./MP - Medicinální plyny a lůžkové rampy</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J82</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2806</v>
      </c>
      <c r="E60" s="140"/>
      <c r="F60" s="140"/>
      <c r="G60" s="140"/>
      <c r="H60" s="140"/>
      <c r="I60" s="140"/>
      <c r="J60" s="141">
        <f>J83</f>
        <v>0</v>
      </c>
      <c r="K60" s="138"/>
      <c r="L60" s="142"/>
    </row>
    <row r="61" spans="2:12" s="9" customFormat="1" ht="24.95" customHeight="1">
      <c r="B61" s="137"/>
      <c r="C61" s="138"/>
      <c r="D61" s="139" t="s">
        <v>2807</v>
      </c>
      <c r="E61" s="140"/>
      <c r="F61" s="140"/>
      <c r="G61" s="140"/>
      <c r="H61" s="140"/>
      <c r="I61" s="140"/>
      <c r="J61" s="141">
        <f>J109</f>
        <v>0</v>
      </c>
      <c r="K61" s="138"/>
      <c r="L61" s="142"/>
    </row>
    <row r="62" spans="2:12" s="9" customFormat="1" ht="24.95" customHeight="1">
      <c r="B62" s="137"/>
      <c r="C62" s="138"/>
      <c r="D62" s="139" t="s">
        <v>2808</v>
      </c>
      <c r="E62" s="140"/>
      <c r="F62" s="140"/>
      <c r="G62" s="140"/>
      <c r="H62" s="140"/>
      <c r="I62" s="140"/>
      <c r="J62" s="141">
        <f>J112</f>
        <v>0</v>
      </c>
      <c r="K62" s="138"/>
      <c r="L62" s="142"/>
    </row>
    <row r="63" spans="1:31" s="2" customFormat="1" ht="21.75" customHeight="1">
      <c r="A63" s="37"/>
      <c r="B63" s="38"/>
      <c r="C63" s="39"/>
      <c r="D63" s="39"/>
      <c r="E63" s="39"/>
      <c r="F63" s="39"/>
      <c r="G63" s="39"/>
      <c r="H63" s="39"/>
      <c r="I63" s="39"/>
      <c r="J63" s="39"/>
      <c r="K63" s="39"/>
      <c r="L63" s="109"/>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09"/>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09"/>
      <c r="S68" s="37"/>
      <c r="T68" s="37"/>
      <c r="U68" s="37"/>
      <c r="V68" s="37"/>
      <c r="W68" s="37"/>
      <c r="X68" s="37"/>
      <c r="Y68" s="37"/>
      <c r="Z68" s="37"/>
      <c r="AA68" s="37"/>
      <c r="AB68" s="37"/>
      <c r="AC68" s="37"/>
      <c r="AD68" s="37"/>
      <c r="AE68" s="37"/>
    </row>
    <row r="69" spans="1:31" s="2" customFormat="1" ht="24.95" customHeight="1">
      <c r="A69" s="37"/>
      <c r="B69" s="38"/>
      <c r="C69" s="25" t="s">
        <v>145</v>
      </c>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6.5" customHeight="1">
      <c r="A72" s="37"/>
      <c r="B72" s="38"/>
      <c r="C72" s="39"/>
      <c r="D72" s="39"/>
      <c r="E72" s="395" t="str">
        <f>E7</f>
        <v>Nemocnice Sokolov, Slovenská 545 Pavilon D / 2.NP - ONP A</v>
      </c>
      <c r="F72" s="396"/>
      <c r="G72" s="396"/>
      <c r="H72" s="396"/>
      <c r="I72" s="39"/>
      <c r="J72" s="39"/>
      <c r="K72" s="39"/>
      <c r="L72" s="109"/>
      <c r="S72" s="37"/>
      <c r="T72" s="37"/>
      <c r="U72" s="37"/>
      <c r="V72" s="37"/>
      <c r="W72" s="37"/>
      <c r="X72" s="37"/>
      <c r="Y72" s="37"/>
      <c r="Z72" s="37"/>
      <c r="AA72" s="37"/>
      <c r="AB72" s="37"/>
      <c r="AC72" s="37"/>
      <c r="AD72" s="37"/>
      <c r="AE72" s="37"/>
    </row>
    <row r="73" spans="1:31" s="2" customFormat="1" ht="12" customHeight="1">
      <c r="A73" s="37"/>
      <c r="B73" s="38"/>
      <c r="C73" s="31" t="s">
        <v>121</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6.5" customHeight="1">
      <c r="A74" s="37"/>
      <c r="B74" s="38"/>
      <c r="C74" s="39"/>
      <c r="D74" s="39"/>
      <c r="E74" s="352" t="str">
        <f>E9</f>
        <v>D.1.4./MP - Medicinální plyny a lůžkové rampy</v>
      </c>
      <c r="F74" s="397"/>
      <c r="G74" s="397"/>
      <c r="H74" s="397"/>
      <c r="I74" s="39"/>
      <c r="J74" s="39"/>
      <c r="K74" s="39"/>
      <c r="L74" s="109"/>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Sokolov</v>
      </c>
      <c r="G76" s="39"/>
      <c r="H76" s="39"/>
      <c r="I76" s="31" t="s">
        <v>24</v>
      </c>
      <c r="J76" s="62" t="str">
        <f>IF(J12="","",J12)</f>
        <v>29. 9. 2022</v>
      </c>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25.7" customHeight="1">
      <c r="A78" s="37"/>
      <c r="B78" s="38"/>
      <c r="C78" s="31" t="s">
        <v>30</v>
      </c>
      <c r="D78" s="39"/>
      <c r="E78" s="39"/>
      <c r="F78" s="29" t="str">
        <f>E15</f>
        <v>Karlovarský kraj</v>
      </c>
      <c r="G78" s="39"/>
      <c r="H78" s="39"/>
      <c r="I78" s="31" t="s">
        <v>37</v>
      </c>
      <c r="J78" s="35" t="str">
        <f>E21</f>
        <v>JURICA a.s. - Ateliér Sokolov</v>
      </c>
      <c r="K78" s="39"/>
      <c r="L78" s="109"/>
      <c r="S78" s="37"/>
      <c r="T78" s="37"/>
      <c r="U78" s="37"/>
      <c r="V78" s="37"/>
      <c r="W78" s="37"/>
      <c r="X78" s="37"/>
      <c r="Y78" s="37"/>
      <c r="Z78" s="37"/>
      <c r="AA78" s="37"/>
      <c r="AB78" s="37"/>
      <c r="AC78" s="37"/>
      <c r="AD78" s="37"/>
      <c r="AE78" s="37"/>
    </row>
    <row r="79" spans="1:31" s="2" customFormat="1" ht="15.2" customHeight="1">
      <c r="A79" s="37"/>
      <c r="B79" s="38"/>
      <c r="C79" s="31" t="s">
        <v>35</v>
      </c>
      <c r="D79" s="39"/>
      <c r="E79" s="39"/>
      <c r="F79" s="29" t="str">
        <f>IF(E18="","",E18)</f>
        <v>Vyplň údaj</v>
      </c>
      <c r="G79" s="39"/>
      <c r="H79" s="39"/>
      <c r="I79" s="31" t="s">
        <v>41</v>
      </c>
      <c r="J79" s="35" t="str">
        <f>E24</f>
        <v>Eva Marková</v>
      </c>
      <c r="K79" s="39"/>
      <c r="L79" s="10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11" customFormat="1" ht="29.25" customHeight="1">
      <c r="A81" s="149"/>
      <c r="B81" s="150"/>
      <c r="C81" s="151" t="s">
        <v>146</v>
      </c>
      <c r="D81" s="152" t="s">
        <v>64</v>
      </c>
      <c r="E81" s="152" t="s">
        <v>60</v>
      </c>
      <c r="F81" s="152" t="s">
        <v>61</v>
      </c>
      <c r="G81" s="152" t="s">
        <v>147</v>
      </c>
      <c r="H81" s="152" t="s">
        <v>148</v>
      </c>
      <c r="I81" s="152" t="s">
        <v>149</v>
      </c>
      <c r="J81" s="152" t="s">
        <v>125</v>
      </c>
      <c r="K81" s="153" t="s">
        <v>150</v>
      </c>
      <c r="L81" s="154"/>
      <c r="M81" s="71" t="s">
        <v>32</v>
      </c>
      <c r="N81" s="72" t="s">
        <v>49</v>
      </c>
      <c r="O81" s="72" t="s">
        <v>151</v>
      </c>
      <c r="P81" s="72" t="s">
        <v>152</v>
      </c>
      <c r="Q81" s="72" t="s">
        <v>153</v>
      </c>
      <c r="R81" s="72" t="s">
        <v>154</v>
      </c>
      <c r="S81" s="72" t="s">
        <v>155</v>
      </c>
      <c r="T81" s="73" t="s">
        <v>156</v>
      </c>
      <c r="U81" s="149"/>
      <c r="V81" s="149"/>
      <c r="W81" s="149"/>
      <c r="X81" s="149"/>
      <c r="Y81" s="149"/>
      <c r="Z81" s="149"/>
      <c r="AA81" s="149"/>
      <c r="AB81" s="149"/>
      <c r="AC81" s="149"/>
      <c r="AD81" s="149"/>
      <c r="AE81" s="149"/>
    </row>
    <row r="82" spans="1:63" s="2" customFormat="1" ht="22.9" customHeight="1">
      <c r="A82" s="37"/>
      <c r="B82" s="38"/>
      <c r="C82" s="78" t="s">
        <v>157</v>
      </c>
      <c r="D82" s="39"/>
      <c r="E82" s="39"/>
      <c r="F82" s="39"/>
      <c r="G82" s="39"/>
      <c r="H82" s="39"/>
      <c r="I82" s="39"/>
      <c r="J82" s="155">
        <f>BK82</f>
        <v>0</v>
      </c>
      <c r="K82" s="39"/>
      <c r="L82" s="42"/>
      <c r="M82" s="74"/>
      <c r="N82" s="156"/>
      <c r="O82" s="75"/>
      <c r="P82" s="157">
        <f>P83+P109+P112</f>
        <v>0</v>
      </c>
      <c r="Q82" s="75"/>
      <c r="R82" s="157">
        <f>R83+R109+R112</f>
        <v>0</v>
      </c>
      <c r="S82" s="75"/>
      <c r="T82" s="158">
        <f>T83+T109+T112</f>
        <v>0</v>
      </c>
      <c r="U82" s="37"/>
      <c r="V82" s="37"/>
      <c r="W82" s="37"/>
      <c r="X82" s="37"/>
      <c r="Y82" s="37"/>
      <c r="Z82" s="37"/>
      <c r="AA82" s="37"/>
      <c r="AB82" s="37"/>
      <c r="AC82" s="37"/>
      <c r="AD82" s="37"/>
      <c r="AE82" s="37"/>
      <c r="AT82" s="19" t="s">
        <v>78</v>
      </c>
      <c r="AU82" s="19" t="s">
        <v>126</v>
      </c>
      <c r="BK82" s="159">
        <f>BK83+BK109+BK112</f>
        <v>0</v>
      </c>
    </row>
    <row r="83" spans="2:63" s="12" customFormat="1" ht="25.9" customHeight="1">
      <c r="B83" s="160"/>
      <c r="C83" s="161"/>
      <c r="D83" s="162" t="s">
        <v>78</v>
      </c>
      <c r="E83" s="163" t="s">
        <v>1915</v>
      </c>
      <c r="F83" s="163" t="s">
        <v>2809</v>
      </c>
      <c r="G83" s="161"/>
      <c r="H83" s="161"/>
      <c r="I83" s="164"/>
      <c r="J83" s="165">
        <f>BK83</f>
        <v>0</v>
      </c>
      <c r="K83" s="161"/>
      <c r="L83" s="166"/>
      <c r="M83" s="167"/>
      <c r="N83" s="168"/>
      <c r="O83" s="168"/>
      <c r="P83" s="169">
        <f>SUM(P84:P108)</f>
        <v>0</v>
      </c>
      <c r="Q83" s="168"/>
      <c r="R83" s="169">
        <f>SUM(R84:R108)</f>
        <v>0</v>
      </c>
      <c r="S83" s="168"/>
      <c r="T83" s="170">
        <f>SUM(T84:T108)</f>
        <v>0</v>
      </c>
      <c r="AR83" s="171" t="s">
        <v>87</v>
      </c>
      <c r="AT83" s="172" t="s">
        <v>78</v>
      </c>
      <c r="AU83" s="172" t="s">
        <v>79</v>
      </c>
      <c r="AY83" s="171" t="s">
        <v>160</v>
      </c>
      <c r="BK83" s="173">
        <f>SUM(BK84:BK108)</f>
        <v>0</v>
      </c>
    </row>
    <row r="84" spans="1:65" s="2" customFormat="1" ht="16.5" customHeight="1">
      <c r="A84" s="37"/>
      <c r="B84" s="38"/>
      <c r="C84" s="176" t="s">
        <v>79</v>
      </c>
      <c r="D84" s="176" t="s">
        <v>163</v>
      </c>
      <c r="E84" s="177" t="s">
        <v>2810</v>
      </c>
      <c r="F84" s="178" t="s">
        <v>2811</v>
      </c>
      <c r="G84" s="179" t="s">
        <v>259</v>
      </c>
      <c r="H84" s="180">
        <v>110</v>
      </c>
      <c r="I84" s="181"/>
      <c r="J84" s="182">
        <f aca="true" t="shared" si="0" ref="J84:J108">ROUND(I84*H84,2)</f>
        <v>0</v>
      </c>
      <c r="K84" s="178" t="s">
        <v>484</v>
      </c>
      <c r="L84" s="42"/>
      <c r="M84" s="183" t="s">
        <v>32</v>
      </c>
      <c r="N84" s="184" t="s">
        <v>50</v>
      </c>
      <c r="O84" s="67"/>
      <c r="P84" s="185">
        <f aca="true" t="shared" si="1" ref="P84:P108">O84*H84</f>
        <v>0</v>
      </c>
      <c r="Q84" s="185">
        <v>0</v>
      </c>
      <c r="R84" s="185">
        <f aca="true" t="shared" si="2" ref="R84:R108">Q84*H84</f>
        <v>0</v>
      </c>
      <c r="S84" s="185">
        <v>0</v>
      </c>
      <c r="T84" s="186">
        <f aca="true" t="shared" si="3" ref="T84:T108">S84*H84</f>
        <v>0</v>
      </c>
      <c r="U84" s="37"/>
      <c r="V84" s="37"/>
      <c r="W84" s="37"/>
      <c r="X84" s="37"/>
      <c r="Y84" s="37"/>
      <c r="Z84" s="37"/>
      <c r="AA84" s="37"/>
      <c r="AB84" s="37"/>
      <c r="AC84" s="37"/>
      <c r="AD84" s="37"/>
      <c r="AE84" s="37"/>
      <c r="AR84" s="187" t="s">
        <v>168</v>
      </c>
      <c r="AT84" s="187" t="s">
        <v>163</v>
      </c>
      <c r="AU84" s="187" t="s">
        <v>87</v>
      </c>
      <c r="AY84" s="19" t="s">
        <v>160</v>
      </c>
      <c r="BE84" s="188">
        <f aca="true" t="shared" si="4" ref="BE84:BE108">IF(N84="základní",J84,0)</f>
        <v>0</v>
      </c>
      <c r="BF84" s="188">
        <f aca="true" t="shared" si="5" ref="BF84:BF108">IF(N84="snížená",J84,0)</f>
        <v>0</v>
      </c>
      <c r="BG84" s="188">
        <f aca="true" t="shared" si="6" ref="BG84:BG108">IF(N84="zákl. přenesená",J84,0)</f>
        <v>0</v>
      </c>
      <c r="BH84" s="188">
        <f aca="true" t="shared" si="7" ref="BH84:BH108">IF(N84="sníž. přenesená",J84,0)</f>
        <v>0</v>
      </c>
      <c r="BI84" s="188">
        <f aca="true" t="shared" si="8" ref="BI84:BI108">IF(N84="nulová",J84,0)</f>
        <v>0</v>
      </c>
      <c r="BJ84" s="19" t="s">
        <v>87</v>
      </c>
      <c r="BK84" s="188">
        <f aca="true" t="shared" si="9" ref="BK84:BK108">ROUND(I84*H84,2)</f>
        <v>0</v>
      </c>
      <c r="BL84" s="19" t="s">
        <v>168</v>
      </c>
      <c r="BM84" s="187" t="s">
        <v>89</v>
      </c>
    </row>
    <row r="85" spans="1:65" s="2" customFormat="1" ht="16.5" customHeight="1">
      <c r="A85" s="37"/>
      <c r="B85" s="38"/>
      <c r="C85" s="176" t="s">
        <v>79</v>
      </c>
      <c r="D85" s="176" t="s">
        <v>163</v>
      </c>
      <c r="E85" s="177" t="s">
        <v>2812</v>
      </c>
      <c r="F85" s="178" t="s">
        <v>2813</v>
      </c>
      <c r="G85" s="179" t="s">
        <v>259</v>
      </c>
      <c r="H85" s="180">
        <v>74</v>
      </c>
      <c r="I85" s="181"/>
      <c r="J85" s="182">
        <f t="shared" si="0"/>
        <v>0</v>
      </c>
      <c r="K85" s="178" t="s">
        <v>484</v>
      </c>
      <c r="L85" s="42"/>
      <c r="M85" s="183" t="s">
        <v>32</v>
      </c>
      <c r="N85" s="184" t="s">
        <v>50</v>
      </c>
      <c r="O85" s="67"/>
      <c r="P85" s="185">
        <f t="shared" si="1"/>
        <v>0</v>
      </c>
      <c r="Q85" s="185">
        <v>0</v>
      </c>
      <c r="R85" s="185">
        <f t="shared" si="2"/>
        <v>0</v>
      </c>
      <c r="S85" s="185">
        <v>0</v>
      </c>
      <c r="T85" s="186">
        <f t="shared" si="3"/>
        <v>0</v>
      </c>
      <c r="U85" s="37"/>
      <c r="V85" s="37"/>
      <c r="W85" s="37"/>
      <c r="X85" s="37"/>
      <c r="Y85" s="37"/>
      <c r="Z85" s="37"/>
      <c r="AA85" s="37"/>
      <c r="AB85" s="37"/>
      <c r="AC85" s="37"/>
      <c r="AD85" s="37"/>
      <c r="AE85" s="37"/>
      <c r="AR85" s="187" t="s">
        <v>168</v>
      </c>
      <c r="AT85" s="187" t="s">
        <v>163</v>
      </c>
      <c r="AU85" s="187" t="s">
        <v>87</v>
      </c>
      <c r="AY85" s="19" t="s">
        <v>160</v>
      </c>
      <c r="BE85" s="188">
        <f t="shared" si="4"/>
        <v>0</v>
      </c>
      <c r="BF85" s="188">
        <f t="shared" si="5"/>
        <v>0</v>
      </c>
      <c r="BG85" s="188">
        <f t="shared" si="6"/>
        <v>0</v>
      </c>
      <c r="BH85" s="188">
        <f t="shared" si="7"/>
        <v>0</v>
      </c>
      <c r="BI85" s="188">
        <f t="shared" si="8"/>
        <v>0</v>
      </c>
      <c r="BJ85" s="19" t="s">
        <v>87</v>
      </c>
      <c r="BK85" s="188">
        <f t="shared" si="9"/>
        <v>0</v>
      </c>
      <c r="BL85" s="19" t="s">
        <v>168</v>
      </c>
      <c r="BM85" s="187" t="s">
        <v>168</v>
      </c>
    </row>
    <row r="86" spans="1:65" s="2" customFormat="1" ht="16.5" customHeight="1">
      <c r="A86" s="37"/>
      <c r="B86" s="38"/>
      <c r="C86" s="176" t="s">
        <v>79</v>
      </c>
      <c r="D86" s="176" t="s">
        <v>163</v>
      </c>
      <c r="E86" s="177" t="s">
        <v>2814</v>
      </c>
      <c r="F86" s="178" t="s">
        <v>2815</v>
      </c>
      <c r="G86" s="179" t="s">
        <v>259</v>
      </c>
      <c r="H86" s="180">
        <v>5</v>
      </c>
      <c r="I86" s="181"/>
      <c r="J86" s="182">
        <f t="shared" si="0"/>
        <v>0</v>
      </c>
      <c r="K86" s="178" t="s">
        <v>484</v>
      </c>
      <c r="L86" s="42"/>
      <c r="M86" s="183" t="s">
        <v>32</v>
      </c>
      <c r="N86" s="184" t="s">
        <v>50</v>
      </c>
      <c r="O86" s="67"/>
      <c r="P86" s="185">
        <f t="shared" si="1"/>
        <v>0</v>
      </c>
      <c r="Q86" s="185">
        <v>0</v>
      </c>
      <c r="R86" s="185">
        <f t="shared" si="2"/>
        <v>0</v>
      </c>
      <c r="S86" s="185">
        <v>0</v>
      </c>
      <c r="T86" s="186">
        <f t="shared" si="3"/>
        <v>0</v>
      </c>
      <c r="U86" s="37"/>
      <c r="V86" s="37"/>
      <c r="W86" s="37"/>
      <c r="X86" s="37"/>
      <c r="Y86" s="37"/>
      <c r="Z86" s="37"/>
      <c r="AA86" s="37"/>
      <c r="AB86" s="37"/>
      <c r="AC86" s="37"/>
      <c r="AD86" s="37"/>
      <c r="AE86" s="37"/>
      <c r="AR86" s="187" t="s">
        <v>168</v>
      </c>
      <c r="AT86" s="187" t="s">
        <v>163</v>
      </c>
      <c r="AU86" s="187" t="s">
        <v>87</v>
      </c>
      <c r="AY86" s="19" t="s">
        <v>160</v>
      </c>
      <c r="BE86" s="188">
        <f t="shared" si="4"/>
        <v>0</v>
      </c>
      <c r="BF86" s="188">
        <f t="shared" si="5"/>
        <v>0</v>
      </c>
      <c r="BG86" s="188">
        <f t="shared" si="6"/>
        <v>0</v>
      </c>
      <c r="BH86" s="188">
        <f t="shared" si="7"/>
        <v>0</v>
      </c>
      <c r="BI86" s="188">
        <f t="shared" si="8"/>
        <v>0</v>
      </c>
      <c r="BJ86" s="19" t="s">
        <v>87</v>
      </c>
      <c r="BK86" s="188">
        <f t="shared" si="9"/>
        <v>0</v>
      </c>
      <c r="BL86" s="19" t="s">
        <v>168</v>
      </c>
      <c r="BM86" s="187" t="s">
        <v>225</v>
      </c>
    </row>
    <row r="87" spans="1:65" s="2" customFormat="1" ht="16.5" customHeight="1">
      <c r="A87" s="37"/>
      <c r="B87" s="38"/>
      <c r="C87" s="176" t="s">
        <v>79</v>
      </c>
      <c r="D87" s="176" t="s">
        <v>163</v>
      </c>
      <c r="E87" s="177" t="s">
        <v>2816</v>
      </c>
      <c r="F87" s="178" t="s">
        <v>2817</v>
      </c>
      <c r="G87" s="179" t="s">
        <v>1931</v>
      </c>
      <c r="H87" s="180">
        <v>106</v>
      </c>
      <c r="I87" s="181"/>
      <c r="J87" s="182">
        <f t="shared" si="0"/>
        <v>0</v>
      </c>
      <c r="K87" s="178" t="s">
        <v>484</v>
      </c>
      <c r="L87" s="42"/>
      <c r="M87" s="183" t="s">
        <v>32</v>
      </c>
      <c r="N87" s="184" t="s">
        <v>50</v>
      </c>
      <c r="O87" s="67"/>
      <c r="P87" s="185">
        <f t="shared" si="1"/>
        <v>0</v>
      </c>
      <c r="Q87" s="185">
        <v>0</v>
      </c>
      <c r="R87" s="185">
        <f t="shared" si="2"/>
        <v>0</v>
      </c>
      <c r="S87" s="185">
        <v>0</v>
      </c>
      <c r="T87" s="186">
        <f t="shared" si="3"/>
        <v>0</v>
      </c>
      <c r="U87" s="37"/>
      <c r="V87" s="37"/>
      <c r="W87" s="37"/>
      <c r="X87" s="37"/>
      <c r="Y87" s="37"/>
      <c r="Z87" s="37"/>
      <c r="AA87" s="37"/>
      <c r="AB87" s="37"/>
      <c r="AC87" s="37"/>
      <c r="AD87" s="37"/>
      <c r="AE87" s="37"/>
      <c r="AR87" s="187" t="s">
        <v>168</v>
      </c>
      <c r="AT87" s="187" t="s">
        <v>163</v>
      </c>
      <c r="AU87" s="187" t="s">
        <v>87</v>
      </c>
      <c r="AY87" s="19" t="s">
        <v>160</v>
      </c>
      <c r="BE87" s="188">
        <f t="shared" si="4"/>
        <v>0</v>
      </c>
      <c r="BF87" s="188">
        <f t="shared" si="5"/>
        <v>0</v>
      </c>
      <c r="BG87" s="188">
        <f t="shared" si="6"/>
        <v>0</v>
      </c>
      <c r="BH87" s="188">
        <f t="shared" si="7"/>
        <v>0</v>
      </c>
      <c r="BI87" s="188">
        <f t="shared" si="8"/>
        <v>0</v>
      </c>
      <c r="BJ87" s="19" t="s">
        <v>87</v>
      </c>
      <c r="BK87" s="188">
        <f t="shared" si="9"/>
        <v>0</v>
      </c>
      <c r="BL87" s="19" t="s">
        <v>168</v>
      </c>
      <c r="BM87" s="187" t="s">
        <v>181</v>
      </c>
    </row>
    <row r="88" spans="1:65" s="2" customFormat="1" ht="16.5" customHeight="1">
      <c r="A88" s="37"/>
      <c r="B88" s="38"/>
      <c r="C88" s="176" t="s">
        <v>79</v>
      </c>
      <c r="D88" s="176" t="s">
        <v>163</v>
      </c>
      <c r="E88" s="177" t="s">
        <v>2818</v>
      </c>
      <c r="F88" s="178" t="s">
        <v>2819</v>
      </c>
      <c r="G88" s="179" t="s">
        <v>1931</v>
      </c>
      <c r="H88" s="180">
        <v>27</v>
      </c>
      <c r="I88" s="181"/>
      <c r="J88" s="182">
        <f t="shared" si="0"/>
        <v>0</v>
      </c>
      <c r="K88" s="178" t="s">
        <v>484</v>
      </c>
      <c r="L88" s="42"/>
      <c r="M88" s="183" t="s">
        <v>32</v>
      </c>
      <c r="N88" s="184" t="s">
        <v>50</v>
      </c>
      <c r="O88" s="67"/>
      <c r="P88" s="185">
        <f t="shared" si="1"/>
        <v>0</v>
      </c>
      <c r="Q88" s="185">
        <v>0</v>
      </c>
      <c r="R88" s="185">
        <f t="shared" si="2"/>
        <v>0</v>
      </c>
      <c r="S88" s="185">
        <v>0</v>
      </c>
      <c r="T88" s="186">
        <f t="shared" si="3"/>
        <v>0</v>
      </c>
      <c r="U88" s="37"/>
      <c r="V88" s="37"/>
      <c r="W88" s="37"/>
      <c r="X88" s="37"/>
      <c r="Y88" s="37"/>
      <c r="Z88" s="37"/>
      <c r="AA88" s="37"/>
      <c r="AB88" s="37"/>
      <c r="AC88" s="37"/>
      <c r="AD88" s="37"/>
      <c r="AE88" s="37"/>
      <c r="AR88" s="187" t="s">
        <v>168</v>
      </c>
      <c r="AT88" s="187" t="s">
        <v>163</v>
      </c>
      <c r="AU88" s="187" t="s">
        <v>87</v>
      </c>
      <c r="AY88" s="19" t="s">
        <v>160</v>
      </c>
      <c r="BE88" s="188">
        <f t="shared" si="4"/>
        <v>0</v>
      </c>
      <c r="BF88" s="188">
        <f t="shared" si="5"/>
        <v>0</v>
      </c>
      <c r="BG88" s="188">
        <f t="shared" si="6"/>
        <v>0</v>
      </c>
      <c r="BH88" s="188">
        <f t="shared" si="7"/>
        <v>0</v>
      </c>
      <c r="BI88" s="188">
        <f t="shared" si="8"/>
        <v>0</v>
      </c>
      <c r="BJ88" s="19" t="s">
        <v>87</v>
      </c>
      <c r="BK88" s="188">
        <f t="shared" si="9"/>
        <v>0</v>
      </c>
      <c r="BL88" s="19" t="s">
        <v>168</v>
      </c>
      <c r="BM88" s="187" t="s">
        <v>256</v>
      </c>
    </row>
    <row r="89" spans="1:65" s="2" customFormat="1" ht="16.5" customHeight="1">
      <c r="A89" s="37"/>
      <c r="B89" s="38"/>
      <c r="C89" s="176" t="s">
        <v>79</v>
      </c>
      <c r="D89" s="176" t="s">
        <v>163</v>
      </c>
      <c r="E89" s="177" t="s">
        <v>2820</v>
      </c>
      <c r="F89" s="178" t="s">
        <v>2821</v>
      </c>
      <c r="G89" s="179" t="s">
        <v>1931</v>
      </c>
      <c r="H89" s="180">
        <v>5</v>
      </c>
      <c r="I89" s="181"/>
      <c r="J89" s="182">
        <f t="shared" si="0"/>
        <v>0</v>
      </c>
      <c r="K89" s="178" t="s">
        <v>484</v>
      </c>
      <c r="L89" s="42"/>
      <c r="M89" s="183" t="s">
        <v>32</v>
      </c>
      <c r="N89" s="184" t="s">
        <v>50</v>
      </c>
      <c r="O89" s="67"/>
      <c r="P89" s="185">
        <f t="shared" si="1"/>
        <v>0</v>
      </c>
      <c r="Q89" s="185">
        <v>0</v>
      </c>
      <c r="R89" s="185">
        <f t="shared" si="2"/>
        <v>0</v>
      </c>
      <c r="S89" s="185">
        <v>0</v>
      </c>
      <c r="T89" s="186">
        <f t="shared" si="3"/>
        <v>0</v>
      </c>
      <c r="U89" s="37"/>
      <c r="V89" s="37"/>
      <c r="W89" s="37"/>
      <c r="X89" s="37"/>
      <c r="Y89" s="37"/>
      <c r="Z89" s="37"/>
      <c r="AA89" s="37"/>
      <c r="AB89" s="37"/>
      <c r="AC89" s="37"/>
      <c r="AD89" s="37"/>
      <c r="AE89" s="37"/>
      <c r="AR89" s="187" t="s">
        <v>168</v>
      </c>
      <c r="AT89" s="187" t="s">
        <v>163</v>
      </c>
      <c r="AU89" s="187" t="s">
        <v>87</v>
      </c>
      <c r="AY89" s="19" t="s">
        <v>160</v>
      </c>
      <c r="BE89" s="188">
        <f t="shared" si="4"/>
        <v>0</v>
      </c>
      <c r="BF89" s="188">
        <f t="shared" si="5"/>
        <v>0</v>
      </c>
      <c r="BG89" s="188">
        <f t="shared" si="6"/>
        <v>0</v>
      </c>
      <c r="BH89" s="188">
        <f t="shared" si="7"/>
        <v>0</v>
      </c>
      <c r="BI89" s="188">
        <f t="shared" si="8"/>
        <v>0</v>
      </c>
      <c r="BJ89" s="19" t="s">
        <v>87</v>
      </c>
      <c r="BK89" s="188">
        <f t="shared" si="9"/>
        <v>0</v>
      </c>
      <c r="BL89" s="19" t="s">
        <v>168</v>
      </c>
      <c r="BM89" s="187" t="s">
        <v>281</v>
      </c>
    </row>
    <row r="90" spans="1:65" s="2" customFormat="1" ht="16.5" customHeight="1">
      <c r="A90" s="37"/>
      <c r="B90" s="38"/>
      <c r="C90" s="176" t="s">
        <v>79</v>
      </c>
      <c r="D90" s="176" t="s">
        <v>163</v>
      </c>
      <c r="E90" s="177" t="s">
        <v>2822</v>
      </c>
      <c r="F90" s="178" t="s">
        <v>2823</v>
      </c>
      <c r="G90" s="179" t="s">
        <v>2824</v>
      </c>
      <c r="H90" s="180">
        <v>1.9</v>
      </c>
      <c r="I90" s="181"/>
      <c r="J90" s="182">
        <f t="shared" si="0"/>
        <v>0</v>
      </c>
      <c r="K90" s="178" t="s">
        <v>484</v>
      </c>
      <c r="L90" s="42"/>
      <c r="M90" s="183" t="s">
        <v>32</v>
      </c>
      <c r="N90" s="184" t="s">
        <v>50</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168</v>
      </c>
      <c r="AT90" s="187" t="s">
        <v>163</v>
      </c>
      <c r="AU90" s="187" t="s">
        <v>87</v>
      </c>
      <c r="AY90" s="19" t="s">
        <v>160</v>
      </c>
      <c r="BE90" s="188">
        <f t="shared" si="4"/>
        <v>0</v>
      </c>
      <c r="BF90" s="188">
        <f t="shared" si="5"/>
        <v>0</v>
      </c>
      <c r="BG90" s="188">
        <f t="shared" si="6"/>
        <v>0</v>
      </c>
      <c r="BH90" s="188">
        <f t="shared" si="7"/>
        <v>0</v>
      </c>
      <c r="BI90" s="188">
        <f t="shared" si="8"/>
        <v>0</v>
      </c>
      <c r="BJ90" s="19" t="s">
        <v>87</v>
      </c>
      <c r="BK90" s="188">
        <f t="shared" si="9"/>
        <v>0</v>
      </c>
      <c r="BL90" s="19" t="s">
        <v>168</v>
      </c>
      <c r="BM90" s="187" t="s">
        <v>297</v>
      </c>
    </row>
    <row r="91" spans="1:65" s="2" customFormat="1" ht="16.5" customHeight="1">
      <c r="A91" s="37"/>
      <c r="B91" s="38"/>
      <c r="C91" s="176" t="s">
        <v>79</v>
      </c>
      <c r="D91" s="176" t="s">
        <v>163</v>
      </c>
      <c r="E91" s="177" t="s">
        <v>2825</v>
      </c>
      <c r="F91" s="178" t="s">
        <v>2826</v>
      </c>
      <c r="G91" s="179" t="s">
        <v>1931</v>
      </c>
      <c r="H91" s="180">
        <v>20</v>
      </c>
      <c r="I91" s="181"/>
      <c r="J91" s="182">
        <f t="shared" si="0"/>
        <v>0</v>
      </c>
      <c r="K91" s="178" t="s">
        <v>484</v>
      </c>
      <c r="L91" s="42"/>
      <c r="M91" s="183" t="s">
        <v>32</v>
      </c>
      <c r="N91" s="184" t="s">
        <v>50</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168</v>
      </c>
      <c r="AT91" s="187" t="s">
        <v>163</v>
      </c>
      <c r="AU91" s="187" t="s">
        <v>87</v>
      </c>
      <c r="AY91" s="19" t="s">
        <v>160</v>
      </c>
      <c r="BE91" s="188">
        <f t="shared" si="4"/>
        <v>0</v>
      </c>
      <c r="BF91" s="188">
        <f t="shared" si="5"/>
        <v>0</v>
      </c>
      <c r="BG91" s="188">
        <f t="shared" si="6"/>
        <v>0</v>
      </c>
      <c r="BH91" s="188">
        <f t="shared" si="7"/>
        <v>0</v>
      </c>
      <c r="BI91" s="188">
        <f t="shared" si="8"/>
        <v>0</v>
      </c>
      <c r="BJ91" s="19" t="s">
        <v>87</v>
      </c>
      <c r="BK91" s="188">
        <f t="shared" si="9"/>
        <v>0</v>
      </c>
      <c r="BL91" s="19" t="s">
        <v>168</v>
      </c>
      <c r="BM91" s="187" t="s">
        <v>308</v>
      </c>
    </row>
    <row r="92" spans="1:65" s="2" customFormat="1" ht="16.5" customHeight="1">
      <c r="A92" s="37"/>
      <c r="B92" s="38"/>
      <c r="C92" s="176" t="s">
        <v>79</v>
      </c>
      <c r="D92" s="176" t="s">
        <v>163</v>
      </c>
      <c r="E92" s="177" t="s">
        <v>2827</v>
      </c>
      <c r="F92" s="178" t="s">
        <v>2828</v>
      </c>
      <c r="G92" s="179" t="s">
        <v>1931</v>
      </c>
      <c r="H92" s="180">
        <v>2</v>
      </c>
      <c r="I92" s="181"/>
      <c r="J92" s="182">
        <f t="shared" si="0"/>
        <v>0</v>
      </c>
      <c r="K92" s="178" t="s">
        <v>484</v>
      </c>
      <c r="L92" s="42"/>
      <c r="M92" s="183" t="s">
        <v>32</v>
      </c>
      <c r="N92" s="184" t="s">
        <v>50</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168</v>
      </c>
      <c r="AT92" s="187" t="s">
        <v>163</v>
      </c>
      <c r="AU92" s="187" t="s">
        <v>87</v>
      </c>
      <c r="AY92" s="19" t="s">
        <v>160</v>
      </c>
      <c r="BE92" s="188">
        <f t="shared" si="4"/>
        <v>0</v>
      </c>
      <c r="BF92" s="188">
        <f t="shared" si="5"/>
        <v>0</v>
      </c>
      <c r="BG92" s="188">
        <f t="shared" si="6"/>
        <v>0</v>
      </c>
      <c r="BH92" s="188">
        <f t="shared" si="7"/>
        <v>0</v>
      </c>
      <c r="BI92" s="188">
        <f t="shared" si="8"/>
        <v>0</v>
      </c>
      <c r="BJ92" s="19" t="s">
        <v>87</v>
      </c>
      <c r="BK92" s="188">
        <f t="shared" si="9"/>
        <v>0</v>
      </c>
      <c r="BL92" s="19" t="s">
        <v>168</v>
      </c>
      <c r="BM92" s="187" t="s">
        <v>323</v>
      </c>
    </row>
    <row r="93" spans="1:65" s="2" customFormat="1" ht="16.5" customHeight="1">
      <c r="A93" s="37"/>
      <c r="B93" s="38"/>
      <c r="C93" s="176" t="s">
        <v>79</v>
      </c>
      <c r="D93" s="176" t="s">
        <v>163</v>
      </c>
      <c r="E93" s="177" t="s">
        <v>2829</v>
      </c>
      <c r="F93" s="178" t="s">
        <v>2830</v>
      </c>
      <c r="G93" s="179" t="s">
        <v>1931</v>
      </c>
      <c r="H93" s="180">
        <v>2</v>
      </c>
      <c r="I93" s="181"/>
      <c r="J93" s="182">
        <f t="shared" si="0"/>
        <v>0</v>
      </c>
      <c r="K93" s="178" t="s">
        <v>484</v>
      </c>
      <c r="L93" s="42"/>
      <c r="M93" s="183" t="s">
        <v>32</v>
      </c>
      <c r="N93" s="184" t="s">
        <v>50</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168</v>
      </c>
      <c r="AT93" s="187" t="s">
        <v>163</v>
      </c>
      <c r="AU93" s="187" t="s">
        <v>87</v>
      </c>
      <c r="AY93" s="19" t="s">
        <v>160</v>
      </c>
      <c r="BE93" s="188">
        <f t="shared" si="4"/>
        <v>0</v>
      </c>
      <c r="BF93" s="188">
        <f t="shared" si="5"/>
        <v>0</v>
      </c>
      <c r="BG93" s="188">
        <f t="shared" si="6"/>
        <v>0</v>
      </c>
      <c r="BH93" s="188">
        <f t="shared" si="7"/>
        <v>0</v>
      </c>
      <c r="BI93" s="188">
        <f t="shared" si="8"/>
        <v>0</v>
      </c>
      <c r="BJ93" s="19" t="s">
        <v>87</v>
      </c>
      <c r="BK93" s="188">
        <f t="shared" si="9"/>
        <v>0</v>
      </c>
      <c r="BL93" s="19" t="s">
        <v>168</v>
      </c>
      <c r="BM93" s="187" t="s">
        <v>382</v>
      </c>
    </row>
    <row r="94" spans="1:65" s="2" customFormat="1" ht="16.5" customHeight="1">
      <c r="A94" s="37"/>
      <c r="B94" s="38"/>
      <c r="C94" s="176" t="s">
        <v>79</v>
      </c>
      <c r="D94" s="176" t="s">
        <v>163</v>
      </c>
      <c r="E94" s="177" t="s">
        <v>2831</v>
      </c>
      <c r="F94" s="178" t="s">
        <v>2832</v>
      </c>
      <c r="G94" s="179" t="s">
        <v>1931</v>
      </c>
      <c r="H94" s="180">
        <v>45</v>
      </c>
      <c r="I94" s="181"/>
      <c r="J94" s="182">
        <f t="shared" si="0"/>
        <v>0</v>
      </c>
      <c r="K94" s="178" t="s">
        <v>484</v>
      </c>
      <c r="L94" s="42"/>
      <c r="M94" s="183" t="s">
        <v>32</v>
      </c>
      <c r="N94" s="184" t="s">
        <v>50</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168</v>
      </c>
      <c r="AT94" s="187" t="s">
        <v>163</v>
      </c>
      <c r="AU94" s="187" t="s">
        <v>87</v>
      </c>
      <c r="AY94" s="19" t="s">
        <v>160</v>
      </c>
      <c r="BE94" s="188">
        <f t="shared" si="4"/>
        <v>0</v>
      </c>
      <c r="BF94" s="188">
        <f t="shared" si="5"/>
        <v>0</v>
      </c>
      <c r="BG94" s="188">
        <f t="shared" si="6"/>
        <v>0</v>
      </c>
      <c r="BH94" s="188">
        <f t="shared" si="7"/>
        <v>0</v>
      </c>
      <c r="BI94" s="188">
        <f t="shared" si="8"/>
        <v>0</v>
      </c>
      <c r="BJ94" s="19" t="s">
        <v>87</v>
      </c>
      <c r="BK94" s="188">
        <f t="shared" si="9"/>
        <v>0</v>
      </c>
      <c r="BL94" s="19" t="s">
        <v>168</v>
      </c>
      <c r="BM94" s="187" t="s">
        <v>391</v>
      </c>
    </row>
    <row r="95" spans="1:65" s="2" customFormat="1" ht="16.5" customHeight="1">
      <c r="A95" s="37"/>
      <c r="B95" s="38"/>
      <c r="C95" s="176" t="s">
        <v>79</v>
      </c>
      <c r="D95" s="176" t="s">
        <v>163</v>
      </c>
      <c r="E95" s="177" t="s">
        <v>2833</v>
      </c>
      <c r="F95" s="178" t="s">
        <v>2834</v>
      </c>
      <c r="G95" s="179" t="s">
        <v>1931</v>
      </c>
      <c r="H95" s="180">
        <v>15</v>
      </c>
      <c r="I95" s="181"/>
      <c r="J95" s="182">
        <f t="shared" si="0"/>
        <v>0</v>
      </c>
      <c r="K95" s="178" t="s">
        <v>484</v>
      </c>
      <c r="L95" s="42"/>
      <c r="M95" s="183" t="s">
        <v>32</v>
      </c>
      <c r="N95" s="184" t="s">
        <v>50</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168</v>
      </c>
      <c r="AT95" s="187" t="s">
        <v>163</v>
      </c>
      <c r="AU95" s="187" t="s">
        <v>87</v>
      </c>
      <c r="AY95" s="19" t="s">
        <v>160</v>
      </c>
      <c r="BE95" s="188">
        <f t="shared" si="4"/>
        <v>0</v>
      </c>
      <c r="BF95" s="188">
        <f t="shared" si="5"/>
        <v>0</v>
      </c>
      <c r="BG95" s="188">
        <f t="shared" si="6"/>
        <v>0</v>
      </c>
      <c r="BH95" s="188">
        <f t="shared" si="7"/>
        <v>0</v>
      </c>
      <c r="BI95" s="188">
        <f t="shared" si="8"/>
        <v>0</v>
      </c>
      <c r="BJ95" s="19" t="s">
        <v>87</v>
      </c>
      <c r="BK95" s="188">
        <f t="shared" si="9"/>
        <v>0</v>
      </c>
      <c r="BL95" s="19" t="s">
        <v>168</v>
      </c>
      <c r="BM95" s="187" t="s">
        <v>410</v>
      </c>
    </row>
    <row r="96" spans="1:65" s="2" customFormat="1" ht="16.5" customHeight="1">
      <c r="A96" s="37"/>
      <c r="B96" s="38"/>
      <c r="C96" s="176" t="s">
        <v>79</v>
      </c>
      <c r="D96" s="176" t="s">
        <v>163</v>
      </c>
      <c r="E96" s="177" t="s">
        <v>2835</v>
      </c>
      <c r="F96" s="178" t="s">
        <v>2836</v>
      </c>
      <c r="G96" s="179" t="s">
        <v>1931</v>
      </c>
      <c r="H96" s="180">
        <v>1</v>
      </c>
      <c r="I96" s="181"/>
      <c r="J96" s="182">
        <f t="shared" si="0"/>
        <v>0</v>
      </c>
      <c r="K96" s="178" t="s">
        <v>484</v>
      </c>
      <c r="L96" s="42"/>
      <c r="M96" s="183" t="s">
        <v>32</v>
      </c>
      <c r="N96" s="184" t="s">
        <v>50</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168</v>
      </c>
      <c r="AT96" s="187" t="s">
        <v>163</v>
      </c>
      <c r="AU96" s="187" t="s">
        <v>87</v>
      </c>
      <c r="AY96" s="19" t="s">
        <v>160</v>
      </c>
      <c r="BE96" s="188">
        <f t="shared" si="4"/>
        <v>0</v>
      </c>
      <c r="BF96" s="188">
        <f t="shared" si="5"/>
        <v>0</v>
      </c>
      <c r="BG96" s="188">
        <f t="shared" si="6"/>
        <v>0</v>
      </c>
      <c r="BH96" s="188">
        <f t="shared" si="7"/>
        <v>0</v>
      </c>
      <c r="BI96" s="188">
        <f t="shared" si="8"/>
        <v>0</v>
      </c>
      <c r="BJ96" s="19" t="s">
        <v>87</v>
      </c>
      <c r="BK96" s="188">
        <f t="shared" si="9"/>
        <v>0</v>
      </c>
      <c r="BL96" s="19" t="s">
        <v>168</v>
      </c>
      <c r="BM96" s="187" t="s">
        <v>423</v>
      </c>
    </row>
    <row r="97" spans="1:65" s="2" customFormat="1" ht="16.5" customHeight="1">
      <c r="A97" s="37"/>
      <c r="B97" s="38"/>
      <c r="C97" s="176" t="s">
        <v>79</v>
      </c>
      <c r="D97" s="176" t="s">
        <v>163</v>
      </c>
      <c r="E97" s="177" t="s">
        <v>2837</v>
      </c>
      <c r="F97" s="178" t="s">
        <v>2838</v>
      </c>
      <c r="G97" s="179" t="s">
        <v>1931</v>
      </c>
      <c r="H97" s="180">
        <v>1</v>
      </c>
      <c r="I97" s="181"/>
      <c r="J97" s="182">
        <f t="shared" si="0"/>
        <v>0</v>
      </c>
      <c r="K97" s="178" t="s">
        <v>484</v>
      </c>
      <c r="L97" s="42"/>
      <c r="M97" s="183" t="s">
        <v>32</v>
      </c>
      <c r="N97" s="184" t="s">
        <v>50</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168</v>
      </c>
      <c r="AT97" s="187" t="s">
        <v>163</v>
      </c>
      <c r="AU97" s="187" t="s">
        <v>87</v>
      </c>
      <c r="AY97" s="19" t="s">
        <v>160</v>
      </c>
      <c r="BE97" s="188">
        <f t="shared" si="4"/>
        <v>0</v>
      </c>
      <c r="BF97" s="188">
        <f t="shared" si="5"/>
        <v>0</v>
      </c>
      <c r="BG97" s="188">
        <f t="shared" si="6"/>
        <v>0</v>
      </c>
      <c r="BH97" s="188">
        <f t="shared" si="7"/>
        <v>0</v>
      </c>
      <c r="BI97" s="188">
        <f t="shared" si="8"/>
        <v>0</v>
      </c>
      <c r="BJ97" s="19" t="s">
        <v>87</v>
      </c>
      <c r="BK97" s="188">
        <f t="shared" si="9"/>
        <v>0</v>
      </c>
      <c r="BL97" s="19" t="s">
        <v>168</v>
      </c>
      <c r="BM97" s="187" t="s">
        <v>434</v>
      </c>
    </row>
    <row r="98" spans="1:65" s="2" customFormat="1" ht="16.5" customHeight="1">
      <c r="A98" s="37"/>
      <c r="B98" s="38"/>
      <c r="C98" s="176" t="s">
        <v>79</v>
      </c>
      <c r="D98" s="176" t="s">
        <v>163</v>
      </c>
      <c r="E98" s="177" t="s">
        <v>2839</v>
      </c>
      <c r="F98" s="178" t="s">
        <v>2840</v>
      </c>
      <c r="G98" s="179" t="s">
        <v>1931</v>
      </c>
      <c r="H98" s="180">
        <v>1</v>
      </c>
      <c r="I98" s="181"/>
      <c r="J98" s="182">
        <f t="shared" si="0"/>
        <v>0</v>
      </c>
      <c r="K98" s="178" t="s">
        <v>484</v>
      </c>
      <c r="L98" s="42"/>
      <c r="M98" s="183" t="s">
        <v>32</v>
      </c>
      <c r="N98" s="184" t="s">
        <v>50</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168</v>
      </c>
      <c r="AT98" s="187" t="s">
        <v>163</v>
      </c>
      <c r="AU98" s="187" t="s">
        <v>87</v>
      </c>
      <c r="AY98" s="19" t="s">
        <v>160</v>
      </c>
      <c r="BE98" s="188">
        <f t="shared" si="4"/>
        <v>0</v>
      </c>
      <c r="BF98" s="188">
        <f t="shared" si="5"/>
        <v>0</v>
      </c>
      <c r="BG98" s="188">
        <f t="shared" si="6"/>
        <v>0</v>
      </c>
      <c r="BH98" s="188">
        <f t="shared" si="7"/>
        <v>0</v>
      </c>
      <c r="BI98" s="188">
        <f t="shared" si="8"/>
        <v>0</v>
      </c>
      <c r="BJ98" s="19" t="s">
        <v>87</v>
      </c>
      <c r="BK98" s="188">
        <f t="shared" si="9"/>
        <v>0</v>
      </c>
      <c r="BL98" s="19" t="s">
        <v>168</v>
      </c>
      <c r="BM98" s="187" t="s">
        <v>454</v>
      </c>
    </row>
    <row r="99" spans="1:65" s="2" customFormat="1" ht="16.5" customHeight="1">
      <c r="A99" s="37"/>
      <c r="B99" s="38"/>
      <c r="C99" s="176" t="s">
        <v>79</v>
      </c>
      <c r="D99" s="176" t="s">
        <v>163</v>
      </c>
      <c r="E99" s="177" t="s">
        <v>2841</v>
      </c>
      <c r="F99" s="178" t="s">
        <v>2842</v>
      </c>
      <c r="G99" s="179" t="s">
        <v>259</v>
      </c>
      <c r="H99" s="180">
        <v>189</v>
      </c>
      <c r="I99" s="181"/>
      <c r="J99" s="182">
        <f t="shared" si="0"/>
        <v>0</v>
      </c>
      <c r="K99" s="178" t="s">
        <v>484</v>
      </c>
      <c r="L99" s="42"/>
      <c r="M99" s="183" t="s">
        <v>32</v>
      </c>
      <c r="N99" s="184" t="s">
        <v>50</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168</v>
      </c>
      <c r="AT99" s="187" t="s">
        <v>163</v>
      </c>
      <c r="AU99" s="187" t="s">
        <v>87</v>
      </c>
      <c r="AY99" s="19" t="s">
        <v>160</v>
      </c>
      <c r="BE99" s="188">
        <f t="shared" si="4"/>
        <v>0</v>
      </c>
      <c r="BF99" s="188">
        <f t="shared" si="5"/>
        <v>0</v>
      </c>
      <c r="BG99" s="188">
        <f t="shared" si="6"/>
        <v>0</v>
      </c>
      <c r="BH99" s="188">
        <f t="shared" si="7"/>
        <v>0</v>
      </c>
      <c r="BI99" s="188">
        <f t="shared" si="8"/>
        <v>0</v>
      </c>
      <c r="BJ99" s="19" t="s">
        <v>87</v>
      </c>
      <c r="BK99" s="188">
        <f t="shared" si="9"/>
        <v>0</v>
      </c>
      <c r="BL99" s="19" t="s">
        <v>168</v>
      </c>
      <c r="BM99" s="187" t="s">
        <v>467</v>
      </c>
    </row>
    <row r="100" spans="1:65" s="2" customFormat="1" ht="16.5" customHeight="1">
      <c r="A100" s="37"/>
      <c r="B100" s="38"/>
      <c r="C100" s="176" t="s">
        <v>79</v>
      </c>
      <c r="D100" s="176" t="s">
        <v>163</v>
      </c>
      <c r="E100" s="177" t="s">
        <v>2843</v>
      </c>
      <c r="F100" s="178" t="s">
        <v>2844</v>
      </c>
      <c r="G100" s="179" t="s">
        <v>1931</v>
      </c>
      <c r="H100" s="180">
        <v>9</v>
      </c>
      <c r="I100" s="181"/>
      <c r="J100" s="182">
        <f t="shared" si="0"/>
        <v>0</v>
      </c>
      <c r="K100" s="178" t="s">
        <v>484</v>
      </c>
      <c r="L100" s="42"/>
      <c r="M100" s="183" t="s">
        <v>32</v>
      </c>
      <c r="N100" s="184" t="s">
        <v>50</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168</v>
      </c>
      <c r="AT100" s="187" t="s">
        <v>163</v>
      </c>
      <c r="AU100" s="187" t="s">
        <v>87</v>
      </c>
      <c r="AY100" s="19" t="s">
        <v>160</v>
      </c>
      <c r="BE100" s="188">
        <f t="shared" si="4"/>
        <v>0</v>
      </c>
      <c r="BF100" s="188">
        <f t="shared" si="5"/>
        <v>0</v>
      </c>
      <c r="BG100" s="188">
        <f t="shared" si="6"/>
        <v>0</v>
      </c>
      <c r="BH100" s="188">
        <f t="shared" si="7"/>
        <v>0</v>
      </c>
      <c r="BI100" s="188">
        <f t="shared" si="8"/>
        <v>0</v>
      </c>
      <c r="BJ100" s="19" t="s">
        <v>87</v>
      </c>
      <c r="BK100" s="188">
        <f t="shared" si="9"/>
        <v>0</v>
      </c>
      <c r="BL100" s="19" t="s">
        <v>168</v>
      </c>
      <c r="BM100" s="187" t="s">
        <v>481</v>
      </c>
    </row>
    <row r="101" spans="1:65" s="2" customFormat="1" ht="16.5" customHeight="1">
      <c r="A101" s="37"/>
      <c r="B101" s="38"/>
      <c r="C101" s="176" t="s">
        <v>79</v>
      </c>
      <c r="D101" s="176" t="s">
        <v>163</v>
      </c>
      <c r="E101" s="177" t="s">
        <v>2845</v>
      </c>
      <c r="F101" s="178" t="s">
        <v>2846</v>
      </c>
      <c r="G101" s="179" t="s">
        <v>1931</v>
      </c>
      <c r="H101" s="180">
        <v>9</v>
      </c>
      <c r="I101" s="181"/>
      <c r="J101" s="182">
        <f t="shared" si="0"/>
        <v>0</v>
      </c>
      <c r="K101" s="178" t="s">
        <v>484</v>
      </c>
      <c r="L101" s="42"/>
      <c r="M101" s="183" t="s">
        <v>32</v>
      </c>
      <c r="N101" s="184" t="s">
        <v>50</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168</v>
      </c>
      <c r="AT101" s="187" t="s">
        <v>163</v>
      </c>
      <c r="AU101" s="187" t="s">
        <v>87</v>
      </c>
      <c r="AY101" s="19" t="s">
        <v>160</v>
      </c>
      <c r="BE101" s="188">
        <f t="shared" si="4"/>
        <v>0</v>
      </c>
      <c r="BF101" s="188">
        <f t="shared" si="5"/>
        <v>0</v>
      </c>
      <c r="BG101" s="188">
        <f t="shared" si="6"/>
        <v>0</v>
      </c>
      <c r="BH101" s="188">
        <f t="shared" si="7"/>
        <v>0</v>
      </c>
      <c r="BI101" s="188">
        <f t="shared" si="8"/>
        <v>0</v>
      </c>
      <c r="BJ101" s="19" t="s">
        <v>87</v>
      </c>
      <c r="BK101" s="188">
        <f t="shared" si="9"/>
        <v>0</v>
      </c>
      <c r="BL101" s="19" t="s">
        <v>168</v>
      </c>
      <c r="BM101" s="187" t="s">
        <v>490</v>
      </c>
    </row>
    <row r="102" spans="1:65" s="2" customFormat="1" ht="16.5" customHeight="1">
      <c r="A102" s="37"/>
      <c r="B102" s="38"/>
      <c r="C102" s="176" t="s">
        <v>79</v>
      </c>
      <c r="D102" s="176" t="s">
        <v>163</v>
      </c>
      <c r="E102" s="177" t="s">
        <v>2847</v>
      </c>
      <c r="F102" s="178" t="s">
        <v>2848</v>
      </c>
      <c r="G102" s="179" t="s">
        <v>1931</v>
      </c>
      <c r="H102" s="180">
        <v>1</v>
      </c>
      <c r="I102" s="181"/>
      <c r="J102" s="182">
        <f t="shared" si="0"/>
        <v>0</v>
      </c>
      <c r="K102" s="178" t="s">
        <v>484</v>
      </c>
      <c r="L102" s="42"/>
      <c r="M102" s="183" t="s">
        <v>32</v>
      </c>
      <c r="N102" s="184" t="s">
        <v>50</v>
      </c>
      <c r="O102" s="67"/>
      <c r="P102" s="185">
        <f t="shared" si="1"/>
        <v>0</v>
      </c>
      <c r="Q102" s="185">
        <v>0</v>
      </c>
      <c r="R102" s="185">
        <f t="shared" si="2"/>
        <v>0</v>
      </c>
      <c r="S102" s="185">
        <v>0</v>
      </c>
      <c r="T102" s="186">
        <f t="shared" si="3"/>
        <v>0</v>
      </c>
      <c r="U102" s="37"/>
      <c r="V102" s="37"/>
      <c r="W102" s="37"/>
      <c r="X102" s="37"/>
      <c r="Y102" s="37"/>
      <c r="Z102" s="37"/>
      <c r="AA102" s="37"/>
      <c r="AB102" s="37"/>
      <c r="AC102" s="37"/>
      <c r="AD102" s="37"/>
      <c r="AE102" s="37"/>
      <c r="AR102" s="187" t="s">
        <v>168</v>
      </c>
      <c r="AT102" s="187" t="s">
        <v>163</v>
      </c>
      <c r="AU102" s="187" t="s">
        <v>87</v>
      </c>
      <c r="AY102" s="19" t="s">
        <v>160</v>
      </c>
      <c r="BE102" s="188">
        <f t="shared" si="4"/>
        <v>0</v>
      </c>
      <c r="BF102" s="188">
        <f t="shared" si="5"/>
        <v>0</v>
      </c>
      <c r="BG102" s="188">
        <f t="shared" si="6"/>
        <v>0</v>
      </c>
      <c r="BH102" s="188">
        <f t="shared" si="7"/>
        <v>0</v>
      </c>
      <c r="BI102" s="188">
        <f t="shared" si="8"/>
        <v>0</v>
      </c>
      <c r="BJ102" s="19" t="s">
        <v>87</v>
      </c>
      <c r="BK102" s="188">
        <f t="shared" si="9"/>
        <v>0</v>
      </c>
      <c r="BL102" s="19" t="s">
        <v>168</v>
      </c>
      <c r="BM102" s="187" t="s">
        <v>498</v>
      </c>
    </row>
    <row r="103" spans="1:65" s="2" customFormat="1" ht="16.5" customHeight="1">
      <c r="A103" s="37"/>
      <c r="B103" s="38"/>
      <c r="C103" s="176" t="s">
        <v>79</v>
      </c>
      <c r="D103" s="176" t="s">
        <v>163</v>
      </c>
      <c r="E103" s="177" t="s">
        <v>2849</v>
      </c>
      <c r="F103" s="178" t="s">
        <v>2850</v>
      </c>
      <c r="G103" s="179" t="s">
        <v>259</v>
      </c>
      <c r="H103" s="180">
        <v>189</v>
      </c>
      <c r="I103" s="181"/>
      <c r="J103" s="182">
        <f t="shared" si="0"/>
        <v>0</v>
      </c>
      <c r="K103" s="178" t="s">
        <v>484</v>
      </c>
      <c r="L103" s="42"/>
      <c r="M103" s="183" t="s">
        <v>32</v>
      </c>
      <c r="N103" s="184" t="s">
        <v>50</v>
      </c>
      <c r="O103" s="67"/>
      <c r="P103" s="185">
        <f t="shared" si="1"/>
        <v>0</v>
      </c>
      <c r="Q103" s="185">
        <v>0</v>
      </c>
      <c r="R103" s="185">
        <f t="shared" si="2"/>
        <v>0</v>
      </c>
      <c r="S103" s="185">
        <v>0</v>
      </c>
      <c r="T103" s="186">
        <f t="shared" si="3"/>
        <v>0</v>
      </c>
      <c r="U103" s="37"/>
      <c r="V103" s="37"/>
      <c r="W103" s="37"/>
      <c r="X103" s="37"/>
      <c r="Y103" s="37"/>
      <c r="Z103" s="37"/>
      <c r="AA103" s="37"/>
      <c r="AB103" s="37"/>
      <c r="AC103" s="37"/>
      <c r="AD103" s="37"/>
      <c r="AE103" s="37"/>
      <c r="AR103" s="187" t="s">
        <v>168</v>
      </c>
      <c r="AT103" s="187" t="s">
        <v>163</v>
      </c>
      <c r="AU103" s="187" t="s">
        <v>87</v>
      </c>
      <c r="AY103" s="19" t="s">
        <v>160</v>
      </c>
      <c r="BE103" s="188">
        <f t="shared" si="4"/>
        <v>0</v>
      </c>
      <c r="BF103" s="188">
        <f t="shared" si="5"/>
        <v>0</v>
      </c>
      <c r="BG103" s="188">
        <f t="shared" si="6"/>
        <v>0</v>
      </c>
      <c r="BH103" s="188">
        <f t="shared" si="7"/>
        <v>0</v>
      </c>
      <c r="BI103" s="188">
        <f t="shared" si="8"/>
        <v>0</v>
      </c>
      <c r="BJ103" s="19" t="s">
        <v>87</v>
      </c>
      <c r="BK103" s="188">
        <f t="shared" si="9"/>
        <v>0</v>
      </c>
      <c r="BL103" s="19" t="s">
        <v>168</v>
      </c>
      <c r="BM103" s="187" t="s">
        <v>506</v>
      </c>
    </row>
    <row r="104" spans="1:65" s="2" customFormat="1" ht="16.5" customHeight="1">
      <c r="A104" s="37"/>
      <c r="B104" s="38"/>
      <c r="C104" s="176" t="s">
        <v>79</v>
      </c>
      <c r="D104" s="176" t="s">
        <v>163</v>
      </c>
      <c r="E104" s="177" t="s">
        <v>2851</v>
      </c>
      <c r="F104" s="178" t="s">
        <v>2852</v>
      </c>
      <c r="G104" s="179" t="s">
        <v>259</v>
      </c>
      <c r="H104" s="180">
        <v>189</v>
      </c>
      <c r="I104" s="181"/>
      <c r="J104" s="182">
        <f t="shared" si="0"/>
        <v>0</v>
      </c>
      <c r="K104" s="178" t="s">
        <v>484</v>
      </c>
      <c r="L104" s="42"/>
      <c r="M104" s="183" t="s">
        <v>32</v>
      </c>
      <c r="N104" s="184" t="s">
        <v>50</v>
      </c>
      <c r="O104" s="67"/>
      <c r="P104" s="185">
        <f t="shared" si="1"/>
        <v>0</v>
      </c>
      <c r="Q104" s="185">
        <v>0</v>
      </c>
      <c r="R104" s="185">
        <f t="shared" si="2"/>
        <v>0</v>
      </c>
      <c r="S104" s="185">
        <v>0</v>
      </c>
      <c r="T104" s="186">
        <f t="shared" si="3"/>
        <v>0</v>
      </c>
      <c r="U104" s="37"/>
      <c r="V104" s="37"/>
      <c r="W104" s="37"/>
      <c r="X104" s="37"/>
      <c r="Y104" s="37"/>
      <c r="Z104" s="37"/>
      <c r="AA104" s="37"/>
      <c r="AB104" s="37"/>
      <c r="AC104" s="37"/>
      <c r="AD104" s="37"/>
      <c r="AE104" s="37"/>
      <c r="AR104" s="187" t="s">
        <v>168</v>
      </c>
      <c r="AT104" s="187" t="s">
        <v>163</v>
      </c>
      <c r="AU104" s="187" t="s">
        <v>87</v>
      </c>
      <c r="AY104" s="19" t="s">
        <v>160</v>
      </c>
      <c r="BE104" s="188">
        <f t="shared" si="4"/>
        <v>0</v>
      </c>
      <c r="BF104" s="188">
        <f t="shared" si="5"/>
        <v>0</v>
      </c>
      <c r="BG104" s="188">
        <f t="shared" si="6"/>
        <v>0</v>
      </c>
      <c r="BH104" s="188">
        <f t="shared" si="7"/>
        <v>0</v>
      </c>
      <c r="BI104" s="188">
        <f t="shared" si="8"/>
        <v>0</v>
      </c>
      <c r="BJ104" s="19" t="s">
        <v>87</v>
      </c>
      <c r="BK104" s="188">
        <f t="shared" si="9"/>
        <v>0</v>
      </c>
      <c r="BL104" s="19" t="s">
        <v>168</v>
      </c>
      <c r="BM104" s="187" t="s">
        <v>515</v>
      </c>
    </row>
    <row r="105" spans="1:65" s="2" customFormat="1" ht="16.5" customHeight="1">
      <c r="A105" s="37"/>
      <c r="B105" s="38"/>
      <c r="C105" s="176" t="s">
        <v>79</v>
      </c>
      <c r="D105" s="176" t="s">
        <v>163</v>
      </c>
      <c r="E105" s="177" t="s">
        <v>2853</v>
      </c>
      <c r="F105" s="178" t="s">
        <v>2854</v>
      </c>
      <c r="G105" s="179" t="s">
        <v>1931</v>
      </c>
      <c r="H105" s="180">
        <v>1</v>
      </c>
      <c r="I105" s="181"/>
      <c r="J105" s="182">
        <f t="shared" si="0"/>
        <v>0</v>
      </c>
      <c r="K105" s="178" t="s">
        <v>484</v>
      </c>
      <c r="L105" s="42"/>
      <c r="M105" s="183" t="s">
        <v>32</v>
      </c>
      <c r="N105" s="184" t="s">
        <v>50</v>
      </c>
      <c r="O105" s="67"/>
      <c r="P105" s="185">
        <f t="shared" si="1"/>
        <v>0</v>
      </c>
      <c r="Q105" s="185">
        <v>0</v>
      </c>
      <c r="R105" s="185">
        <f t="shared" si="2"/>
        <v>0</v>
      </c>
      <c r="S105" s="185">
        <v>0</v>
      </c>
      <c r="T105" s="186">
        <f t="shared" si="3"/>
        <v>0</v>
      </c>
      <c r="U105" s="37"/>
      <c r="V105" s="37"/>
      <c r="W105" s="37"/>
      <c r="X105" s="37"/>
      <c r="Y105" s="37"/>
      <c r="Z105" s="37"/>
      <c r="AA105" s="37"/>
      <c r="AB105" s="37"/>
      <c r="AC105" s="37"/>
      <c r="AD105" s="37"/>
      <c r="AE105" s="37"/>
      <c r="AR105" s="187" t="s">
        <v>168</v>
      </c>
      <c r="AT105" s="187" t="s">
        <v>163</v>
      </c>
      <c r="AU105" s="187" t="s">
        <v>87</v>
      </c>
      <c r="AY105" s="19" t="s">
        <v>160</v>
      </c>
      <c r="BE105" s="188">
        <f t="shared" si="4"/>
        <v>0</v>
      </c>
      <c r="BF105" s="188">
        <f t="shared" si="5"/>
        <v>0</v>
      </c>
      <c r="BG105" s="188">
        <f t="shared" si="6"/>
        <v>0</v>
      </c>
      <c r="BH105" s="188">
        <f t="shared" si="7"/>
        <v>0</v>
      </c>
      <c r="BI105" s="188">
        <f t="shared" si="8"/>
        <v>0</v>
      </c>
      <c r="BJ105" s="19" t="s">
        <v>87</v>
      </c>
      <c r="BK105" s="188">
        <f t="shared" si="9"/>
        <v>0</v>
      </c>
      <c r="BL105" s="19" t="s">
        <v>168</v>
      </c>
      <c r="BM105" s="187" t="s">
        <v>526</v>
      </c>
    </row>
    <row r="106" spans="1:65" s="2" customFormat="1" ht="16.5" customHeight="1">
      <c r="A106" s="37"/>
      <c r="B106" s="38"/>
      <c r="C106" s="176" t="s">
        <v>79</v>
      </c>
      <c r="D106" s="176" t="s">
        <v>163</v>
      </c>
      <c r="E106" s="177" t="s">
        <v>2855</v>
      </c>
      <c r="F106" s="178" t="s">
        <v>2856</v>
      </c>
      <c r="G106" s="179" t="s">
        <v>259</v>
      </c>
      <c r="H106" s="180">
        <v>156</v>
      </c>
      <c r="I106" s="181"/>
      <c r="J106" s="182">
        <f t="shared" si="0"/>
        <v>0</v>
      </c>
      <c r="K106" s="178" t="s">
        <v>484</v>
      </c>
      <c r="L106" s="42"/>
      <c r="M106" s="183" t="s">
        <v>32</v>
      </c>
      <c r="N106" s="184" t="s">
        <v>50</v>
      </c>
      <c r="O106" s="67"/>
      <c r="P106" s="185">
        <f t="shared" si="1"/>
        <v>0</v>
      </c>
      <c r="Q106" s="185">
        <v>0</v>
      </c>
      <c r="R106" s="185">
        <f t="shared" si="2"/>
        <v>0</v>
      </c>
      <c r="S106" s="185">
        <v>0</v>
      </c>
      <c r="T106" s="186">
        <f t="shared" si="3"/>
        <v>0</v>
      </c>
      <c r="U106" s="37"/>
      <c r="V106" s="37"/>
      <c r="W106" s="37"/>
      <c r="X106" s="37"/>
      <c r="Y106" s="37"/>
      <c r="Z106" s="37"/>
      <c r="AA106" s="37"/>
      <c r="AB106" s="37"/>
      <c r="AC106" s="37"/>
      <c r="AD106" s="37"/>
      <c r="AE106" s="37"/>
      <c r="AR106" s="187" t="s">
        <v>168</v>
      </c>
      <c r="AT106" s="187" t="s">
        <v>163</v>
      </c>
      <c r="AU106" s="187" t="s">
        <v>87</v>
      </c>
      <c r="AY106" s="19" t="s">
        <v>160</v>
      </c>
      <c r="BE106" s="188">
        <f t="shared" si="4"/>
        <v>0</v>
      </c>
      <c r="BF106" s="188">
        <f t="shared" si="5"/>
        <v>0</v>
      </c>
      <c r="BG106" s="188">
        <f t="shared" si="6"/>
        <v>0</v>
      </c>
      <c r="BH106" s="188">
        <f t="shared" si="7"/>
        <v>0</v>
      </c>
      <c r="BI106" s="188">
        <f t="shared" si="8"/>
        <v>0</v>
      </c>
      <c r="BJ106" s="19" t="s">
        <v>87</v>
      </c>
      <c r="BK106" s="188">
        <f t="shared" si="9"/>
        <v>0</v>
      </c>
      <c r="BL106" s="19" t="s">
        <v>168</v>
      </c>
      <c r="BM106" s="187" t="s">
        <v>538</v>
      </c>
    </row>
    <row r="107" spans="1:65" s="2" customFormat="1" ht="16.5" customHeight="1">
      <c r="A107" s="37"/>
      <c r="B107" s="38"/>
      <c r="C107" s="176" t="s">
        <v>79</v>
      </c>
      <c r="D107" s="176" t="s">
        <v>163</v>
      </c>
      <c r="E107" s="177" t="s">
        <v>2857</v>
      </c>
      <c r="F107" s="178" t="s">
        <v>2858</v>
      </c>
      <c r="G107" s="179" t="s">
        <v>1931</v>
      </c>
      <c r="H107" s="180">
        <v>27</v>
      </c>
      <c r="I107" s="181"/>
      <c r="J107" s="182">
        <f t="shared" si="0"/>
        <v>0</v>
      </c>
      <c r="K107" s="178" t="s">
        <v>484</v>
      </c>
      <c r="L107" s="42"/>
      <c r="M107" s="183" t="s">
        <v>32</v>
      </c>
      <c r="N107" s="184" t="s">
        <v>50</v>
      </c>
      <c r="O107" s="67"/>
      <c r="P107" s="185">
        <f t="shared" si="1"/>
        <v>0</v>
      </c>
      <c r="Q107" s="185">
        <v>0</v>
      </c>
      <c r="R107" s="185">
        <f t="shared" si="2"/>
        <v>0</v>
      </c>
      <c r="S107" s="185">
        <v>0</v>
      </c>
      <c r="T107" s="186">
        <f t="shared" si="3"/>
        <v>0</v>
      </c>
      <c r="U107" s="37"/>
      <c r="V107" s="37"/>
      <c r="W107" s="37"/>
      <c r="X107" s="37"/>
      <c r="Y107" s="37"/>
      <c r="Z107" s="37"/>
      <c r="AA107" s="37"/>
      <c r="AB107" s="37"/>
      <c r="AC107" s="37"/>
      <c r="AD107" s="37"/>
      <c r="AE107" s="37"/>
      <c r="AR107" s="187" t="s">
        <v>168</v>
      </c>
      <c r="AT107" s="187" t="s">
        <v>163</v>
      </c>
      <c r="AU107" s="187" t="s">
        <v>87</v>
      </c>
      <c r="AY107" s="19" t="s">
        <v>160</v>
      </c>
      <c r="BE107" s="188">
        <f t="shared" si="4"/>
        <v>0</v>
      </c>
      <c r="BF107" s="188">
        <f t="shared" si="5"/>
        <v>0</v>
      </c>
      <c r="BG107" s="188">
        <f t="shared" si="6"/>
        <v>0</v>
      </c>
      <c r="BH107" s="188">
        <f t="shared" si="7"/>
        <v>0</v>
      </c>
      <c r="BI107" s="188">
        <f t="shared" si="8"/>
        <v>0</v>
      </c>
      <c r="BJ107" s="19" t="s">
        <v>87</v>
      </c>
      <c r="BK107" s="188">
        <f t="shared" si="9"/>
        <v>0</v>
      </c>
      <c r="BL107" s="19" t="s">
        <v>168</v>
      </c>
      <c r="BM107" s="187" t="s">
        <v>547</v>
      </c>
    </row>
    <row r="108" spans="1:65" s="2" customFormat="1" ht="16.5" customHeight="1">
      <c r="A108" s="37"/>
      <c r="B108" s="38"/>
      <c r="C108" s="176" t="s">
        <v>79</v>
      </c>
      <c r="D108" s="176" t="s">
        <v>163</v>
      </c>
      <c r="E108" s="177" t="s">
        <v>2859</v>
      </c>
      <c r="F108" s="178" t="s">
        <v>2860</v>
      </c>
      <c r="G108" s="179" t="s">
        <v>1931</v>
      </c>
      <c r="H108" s="180">
        <v>1</v>
      </c>
      <c r="I108" s="181"/>
      <c r="J108" s="182">
        <f t="shared" si="0"/>
        <v>0</v>
      </c>
      <c r="K108" s="178" t="s">
        <v>484</v>
      </c>
      <c r="L108" s="42"/>
      <c r="M108" s="183" t="s">
        <v>32</v>
      </c>
      <c r="N108" s="184" t="s">
        <v>50</v>
      </c>
      <c r="O108" s="67"/>
      <c r="P108" s="185">
        <f t="shared" si="1"/>
        <v>0</v>
      </c>
      <c r="Q108" s="185">
        <v>0</v>
      </c>
      <c r="R108" s="185">
        <f t="shared" si="2"/>
        <v>0</v>
      </c>
      <c r="S108" s="185">
        <v>0</v>
      </c>
      <c r="T108" s="186">
        <f t="shared" si="3"/>
        <v>0</v>
      </c>
      <c r="U108" s="37"/>
      <c r="V108" s="37"/>
      <c r="W108" s="37"/>
      <c r="X108" s="37"/>
      <c r="Y108" s="37"/>
      <c r="Z108" s="37"/>
      <c r="AA108" s="37"/>
      <c r="AB108" s="37"/>
      <c r="AC108" s="37"/>
      <c r="AD108" s="37"/>
      <c r="AE108" s="37"/>
      <c r="AR108" s="187" t="s">
        <v>168</v>
      </c>
      <c r="AT108" s="187" t="s">
        <v>163</v>
      </c>
      <c r="AU108" s="187" t="s">
        <v>87</v>
      </c>
      <c r="AY108" s="19" t="s">
        <v>160</v>
      </c>
      <c r="BE108" s="188">
        <f t="shared" si="4"/>
        <v>0</v>
      </c>
      <c r="BF108" s="188">
        <f t="shared" si="5"/>
        <v>0</v>
      </c>
      <c r="BG108" s="188">
        <f t="shared" si="6"/>
        <v>0</v>
      </c>
      <c r="BH108" s="188">
        <f t="shared" si="7"/>
        <v>0</v>
      </c>
      <c r="BI108" s="188">
        <f t="shared" si="8"/>
        <v>0</v>
      </c>
      <c r="BJ108" s="19" t="s">
        <v>87</v>
      </c>
      <c r="BK108" s="188">
        <f t="shared" si="9"/>
        <v>0</v>
      </c>
      <c r="BL108" s="19" t="s">
        <v>168</v>
      </c>
      <c r="BM108" s="187" t="s">
        <v>564</v>
      </c>
    </row>
    <row r="109" spans="2:63" s="12" customFormat="1" ht="25.9" customHeight="1">
      <c r="B109" s="160"/>
      <c r="C109" s="161"/>
      <c r="D109" s="162" t="s">
        <v>78</v>
      </c>
      <c r="E109" s="163" t="s">
        <v>2077</v>
      </c>
      <c r="F109" s="163" t="s">
        <v>2861</v>
      </c>
      <c r="G109" s="161"/>
      <c r="H109" s="161"/>
      <c r="I109" s="164"/>
      <c r="J109" s="165">
        <f>BK109</f>
        <v>0</v>
      </c>
      <c r="K109" s="161"/>
      <c r="L109" s="166"/>
      <c r="M109" s="167"/>
      <c r="N109" s="168"/>
      <c r="O109" s="168"/>
      <c r="P109" s="169">
        <f>SUM(P110:P111)</f>
        <v>0</v>
      </c>
      <c r="Q109" s="168"/>
      <c r="R109" s="169">
        <f>SUM(R110:R111)</f>
        <v>0</v>
      </c>
      <c r="S109" s="168"/>
      <c r="T109" s="170">
        <f>SUM(T110:T111)</f>
        <v>0</v>
      </c>
      <c r="AR109" s="171" t="s">
        <v>89</v>
      </c>
      <c r="AT109" s="172" t="s">
        <v>78</v>
      </c>
      <c r="AU109" s="172" t="s">
        <v>79</v>
      </c>
      <c r="AY109" s="171" t="s">
        <v>160</v>
      </c>
      <c r="BK109" s="173">
        <f>SUM(BK110:BK111)</f>
        <v>0</v>
      </c>
    </row>
    <row r="110" spans="1:65" s="2" customFormat="1" ht="49.15" customHeight="1">
      <c r="A110" s="37"/>
      <c r="B110" s="38"/>
      <c r="C110" s="176" t="s">
        <v>79</v>
      </c>
      <c r="D110" s="176" t="s">
        <v>163</v>
      </c>
      <c r="E110" s="177" t="s">
        <v>2862</v>
      </c>
      <c r="F110" s="178" t="s">
        <v>2863</v>
      </c>
      <c r="G110" s="179" t="s">
        <v>1931</v>
      </c>
      <c r="H110" s="180">
        <v>26</v>
      </c>
      <c r="I110" s="181"/>
      <c r="J110" s="182">
        <f>ROUND(I110*H110,2)</f>
        <v>0</v>
      </c>
      <c r="K110" s="178" t="s">
        <v>484</v>
      </c>
      <c r="L110" s="42"/>
      <c r="M110" s="183" t="s">
        <v>32</v>
      </c>
      <c r="N110" s="184" t="s">
        <v>50</v>
      </c>
      <c r="O110" s="67"/>
      <c r="P110" s="185">
        <f>O110*H110</f>
        <v>0</v>
      </c>
      <c r="Q110" s="185">
        <v>0</v>
      </c>
      <c r="R110" s="185">
        <f>Q110*H110</f>
        <v>0</v>
      </c>
      <c r="S110" s="185">
        <v>0</v>
      </c>
      <c r="T110" s="186">
        <f>S110*H110</f>
        <v>0</v>
      </c>
      <c r="U110" s="37"/>
      <c r="V110" s="37"/>
      <c r="W110" s="37"/>
      <c r="X110" s="37"/>
      <c r="Y110" s="37"/>
      <c r="Z110" s="37"/>
      <c r="AA110" s="37"/>
      <c r="AB110" s="37"/>
      <c r="AC110" s="37"/>
      <c r="AD110" s="37"/>
      <c r="AE110" s="37"/>
      <c r="AR110" s="187" t="s">
        <v>308</v>
      </c>
      <c r="AT110" s="187" t="s">
        <v>163</v>
      </c>
      <c r="AU110" s="187" t="s">
        <v>87</v>
      </c>
      <c r="AY110" s="19" t="s">
        <v>160</v>
      </c>
      <c r="BE110" s="188">
        <f>IF(N110="základní",J110,0)</f>
        <v>0</v>
      </c>
      <c r="BF110" s="188">
        <f>IF(N110="snížená",J110,0)</f>
        <v>0</v>
      </c>
      <c r="BG110" s="188">
        <f>IF(N110="zákl. přenesená",J110,0)</f>
        <v>0</v>
      </c>
      <c r="BH110" s="188">
        <f>IF(N110="sníž. přenesená",J110,0)</f>
        <v>0</v>
      </c>
      <c r="BI110" s="188">
        <f>IF(N110="nulová",J110,0)</f>
        <v>0</v>
      </c>
      <c r="BJ110" s="19" t="s">
        <v>87</v>
      </c>
      <c r="BK110" s="188">
        <f>ROUND(I110*H110,2)</f>
        <v>0</v>
      </c>
      <c r="BL110" s="19" t="s">
        <v>308</v>
      </c>
      <c r="BM110" s="187" t="s">
        <v>577</v>
      </c>
    </row>
    <row r="111" spans="1:65" s="2" customFormat="1" ht="49.15" customHeight="1">
      <c r="A111" s="37"/>
      <c r="B111" s="38"/>
      <c r="C111" s="176" t="s">
        <v>79</v>
      </c>
      <c r="D111" s="176" t="s">
        <v>163</v>
      </c>
      <c r="E111" s="177" t="s">
        <v>2864</v>
      </c>
      <c r="F111" s="178" t="s">
        <v>2865</v>
      </c>
      <c r="G111" s="179" t="s">
        <v>1931</v>
      </c>
      <c r="H111" s="180">
        <v>1</v>
      </c>
      <c r="I111" s="181"/>
      <c r="J111" s="182">
        <f>ROUND(I111*H111,2)</f>
        <v>0</v>
      </c>
      <c r="K111" s="178" t="s">
        <v>484</v>
      </c>
      <c r="L111" s="42"/>
      <c r="M111" s="183" t="s">
        <v>32</v>
      </c>
      <c r="N111" s="184" t="s">
        <v>50</v>
      </c>
      <c r="O111" s="67"/>
      <c r="P111" s="185">
        <f>O111*H111</f>
        <v>0</v>
      </c>
      <c r="Q111" s="185">
        <v>0</v>
      </c>
      <c r="R111" s="185">
        <f>Q111*H111</f>
        <v>0</v>
      </c>
      <c r="S111" s="185">
        <v>0</v>
      </c>
      <c r="T111" s="186">
        <f>S111*H111</f>
        <v>0</v>
      </c>
      <c r="U111" s="37"/>
      <c r="V111" s="37"/>
      <c r="W111" s="37"/>
      <c r="X111" s="37"/>
      <c r="Y111" s="37"/>
      <c r="Z111" s="37"/>
      <c r="AA111" s="37"/>
      <c r="AB111" s="37"/>
      <c r="AC111" s="37"/>
      <c r="AD111" s="37"/>
      <c r="AE111" s="37"/>
      <c r="AR111" s="187" t="s">
        <v>308</v>
      </c>
      <c r="AT111" s="187" t="s">
        <v>163</v>
      </c>
      <c r="AU111" s="187" t="s">
        <v>87</v>
      </c>
      <c r="AY111" s="19" t="s">
        <v>160</v>
      </c>
      <c r="BE111" s="188">
        <f>IF(N111="základní",J111,0)</f>
        <v>0</v>
      </c>
      <c r="BF111" s="188">
        <f>IF(N111="snížená",J111,0)</f>
        <v>0</v>
      </c>
      <c r="BG111" s="188">
        <f>IF(N111="zákl. přenesená",J111,0)</f>
        <v>0</v>
      </c>
      <c r="BH111" s="188">
        <f>IF(N111="sníž. přenesená",J111,0)</f>
        <v>0</v>
      </c>
      <c r="BI111" s="188">
        <f>IF(N111="nulová",J111,0)</f>
        <v>0</v>
      </c>
      <c r="BJ111" s="19" t="s">
        <v>87</v>
      </c>
      <c r="BK111" s="188">
        <f>ROUND(I111*H111,2)</f>
        <v>0</v>
      </c>
      <c r="BL111" s="19" t="s">
        <v>308</v>
      </c>
      <c r="BM111" s="187" t="s">
        <v>591</v>
      </c>
    </row>
    <row r="112" spans="2:63" s="12" customFormat="1" ht="25.9" customHeight="1">
      <c r="B112" s="160"/>
      <c r="C112" s="161"/>
      <c r="D112" s="162" t="s">
        <v>78</v>
      </c>
      <c r="E112" s="163" t="s">
        <v>2866</v>
      </c>
      <c r="F112" s="163" t="s">
        <v>2867</v>
      </c>
      <c r="G112" s="161"/>
      <c r="H112" s="161"/>
      <c r="I112" s="164"/>
      <c r="J112" s="165">
        <f>BK112</f>
        <v>0</v>
      </c>
      <c r="K112" s="161"/>
      <c r="L112" s="166"/>
      <c r="M112" s="167"/>
      <c r="N112" s="168"/>
      <c r="O112" s="168"/>
      <c r="P112" s="169">
        <f>SUM(P113:P118)</f>
        <v>0</v>
      </c>
      <c r="Q112" s="168"/>
      <c r="R112" s="169">
        <f>SUM(R113:R118)</f>
        <v>0</v>
      </c>
      <c r="S112" s="168"/>
      <c r="T112" s="170">
        <f>SUM(T113:T118)</f>
        <v>0</v>
      </c>
      <c r="AR112" s="171" t="s">
        <v>87</v>
      </c>
      <c r="AT112" s="172" t="s">
        <v>78</v>
      </c>
      <c r="AU112" s="172" t="s">
        <v>79</v>
      </c>
      <c r="AY112" s="171" t="s">
        <v>160</v>
      </c>
      <c r="BK112" s="173">
        <f>SUM(BK113:BK118)</f>
        <v>0</v>
      </c>
    </row>
    <row r="113" spans="1:65" s="2" customFormat="1" ht="16.5" customHeight="1">
      <c r="A113" s="37"/>
      <c r="B113" s="38"/>
      <c r="C113" s="176" t="s">
        <v>79</v>
      </c>
      <c r="D113" s="176" t="s">
        <v>163</v>
      </c>
      <c r="E113" s="177" t="s">
        <v>2868</v>
      </c>
      <c r="F113" s="178" t="s">
        <v>2869</v>
      </c>
      <c r="G113" s="179" t="s">
        <v>32</v>
      </c>
      <c r="H113" s="180">
        <v>1</v>
      </c>
      <c r="I113" s="181"/>
      <c r="J113" s="182">
        <f aca="true" t="shared" si="10" ref="J113:J118">ROUND(I113*H113,2)</f>
        <v>0</v>
      </c>
      <c r="K113" s="178" t="s">
        <v>484</v>
      </c>
      <c r="L113" s="42"/>
      <c r="M113" s="183" t="s">
        <v>32</v>
      </c>
      <c r="N113" s="184" t="s">
        <v>50</v>
      </c>
      <c r="O113" s="67"/>
      <c r="P113" s="185">
        <f aca="true" t="shared" si="11" ref="P113:P118">O113*H113</f>
        <v>0</v>
      </c>
      <c r="Q113" s="185">
        <v>0</v>
      </c>
      <c r="R113" s="185">
        <f aca="true" t="shared" si="12" ref="R113:R118">Q113*H113</f>
        <v>0</v>
      </c>
      <c r="S113" s="185">
        <v>0</v>
      </c>
      <c r="T113" s="186">
        <f aca="true" t="shared" si="13" ref="T113:T118">S113*H113</f>
        <v>0</v>
      </c>
      <c r="U113" s="37"/>
      <c r="V113" s="37"/>
      <c r="W113" s="37"/>
      <c r="X113" s="37"/>
      <c r="Y113" s="37"/>
      <c r="Z113" s="37"/>
      <c r="AA113" s="37"/>
      <c r="AB113" s="37"/>
      <c r="AC113" s="37"/>
      <c r="AD113" s="37"/>
      <c r="AE113" s="37"/>
      <c r="AR113" s="187" t="s">
        <v>168</v>
      </c>
      <c r="AT113" s="187" t="s">
        <v>163</v>
      </c>
      <c r="AU113" s="187" t="s">
        <v>87</v>
      </c>
      <c r="AY113" s="19" t="s">
        <v>160</v>
      </c>
      <c r="BE113" s="188">
        <f aca="true" t="shared" si="14" ref="BE113:BE118">IF(N113="základní",J113,0)</f>
        <v>0</v>
      </c>
      <c r="BF113" s="188">
        <f aca="true" t="shared" si="15" ref="BF113:BF118">IF(N113="snížená",J113,0)</f>
        <v>0</v>
      </c>
      <c r="BG113" s="188">
        <f aca="true" t="shared" si="16" ref="BG113:BG118">IF(N113="zákl. přenesená",J113,0)</f>
        <v>0</v>
      </c>
      <c r="BH113" s="188">
        <f aca="true" t="shared" si="17" ref="BH113:BH118">IF(N113="sníž. přenesená",J113,0)</f>
        <v>0</v>
      </c>
      <c r="BI113" s="188">
        <f aca="true" t="shared" si="18" ref="BI113:BI118">IF(N113="nulová",J113,0)</f>
        <v>0</v>
      </c>
      <c r="BJ113" s="19" t="s">
        <v>87</v>
      </c>
      <c r="BK113" s="188">
        <f aca="true" t="shared" si="19" ref="BK113:BK118">ROUND(I113*H113,2)</f>
        <v>0</v>
      </c>
      <c r="BL113" s="19" t="s">
        <v>168</v>
      </c>
      <c r="BM113" s="187" t="s">
        <v>601</v>
      </c>
    </row>
    <row r="114" spans="1:65" s="2" customFormat="1" ht="16.5" customHeight="1">
      <c r="A114" s="37"/>
      <c r="B114" s="38"/>
      <c r="C114" s="176" t="s">
        <v>79</v>
      </c>
      <c r="D114" s="176" t="s">
        <v>163</v>
      </c>
      <c r="E114" s="177" t="s">
        <v>2870</v>
      </c>
      <c r="F114" s="178" t="s">
        <v>2871</v>
      </c>
      <c r="G114" s="179" t="s">
        <v>32</v>
      </c>
      <c r="H114" s="180">
        <v>1</v>
      </c>
      <c r="I114" s="181"/>
      <c r="J114" s="182">
        <f t="shared" si="10"/>
        <v>0</v>
      </c>
      <c r="K114" s="178" t="s">
        <v>484</v>
      </c>
      <c r="L114" s="42"/>
      <c r="M114" s="183" t="s">
        <v>32</v>
      </c>
      <c r="N114" s="184" t="s">
        <v>50</v>
      </c>
      <c r="O114" s="67"/>
      <c r="P114" s="185">
        <f t="shared" si="11"/>
        <v>0</v>
      </c>
      <c r="Q114" s="185">
        <v>0</v>
      </c>
      <c r="R114" s="185">
        <f t="shared" si="12"/>
        <v>0</v>
      </c>
      <c r="S114" s="185">
        <v>0</v>
      </c>
      <c r="T114" s="186">
        <f t="shared" si="13"/>
        <v>0</v>
      </c>
      <c r="U114" s="37"/>
      <c r="V114" s="37"/>
      <c r="W114" s="37"/>
      <c r="X114" s="37"/>
      <c r="Y114" s="37"/>
      <c r="Z114" s="37"/>
      <c r="AA114" s="37"/>
      <c r="AB114" s="37"/>
      <c r="AC114" s="37"/>
      <c r="AD114" s="37"/>
      <c r="AE114" s="37"/>
      <c r="AR114" s="187" t="s">
        <v>168</v>
      </c>
      <c r="AT114" s="187" t="s">
        <v>163</v>
      </c>
      <c r="AU114" s="187" t="s">
        <v>87</v>
      </c>
      <c r="AY114" s="19" t="s">
        <v>160</v>
      </c>
      <c r="BE114" s="188">
        <f t="shared" si="14"/>
        <v>0</v>
      </c>
      <c r="BF114" s="188">
        <f t="shared" si="15"/>
        <v>0</v>
      </c>
      <c r="BG114" s="188">
        <f t="shared" si="16"/>
        <v>0</v>
      </c>
      <c r="BH114" s="188">
        <f t="shared" si="17"/>
        <v>0</v>
      </c>
      <c r="BI114" s="188">
        <f t="shared" si="18"/>
        <v>0</v>
      </c>
      <c r="BJ114" s="19" t="s">
        <v>87</v>
      </c>
      <c r="BK114" s="188">
        <f t="shared" si="19"/>
        <v>0</v>
      </c>
      <c r="BL114" s="19" t="s">
        <v>168</v>
      </c>
      <c r="BM114" s="187" t="s">
        <v>617</v>
      </c>
    </row>
    <row r="115" spans="1:65" s="2" customFormat="1" ht="16.5" customHeight="1">
      <c r="A115" s="37"/>
      <c r="B115" s="38"/>
      <c r="C115" s="176" t="s">
        <v>79</v>
      </c>
      <c r="D115" s="176" t="s">
        <v>163</v>
      </c>
      <c r="E115" s="177" t="s">
        <v>2872</v>
      </c>
      <c r="F115" s="178" t="s">
        <v>2873</v>
      </c>
      <c r="G115" s="179" t="s">
        <v>32</v>
      </c>
      <c r="H115" s="180">
        <v>1</v>
      </c>
      <c r="I115" s="181"/>
      <c r="J115" s="182">
        <f t="shared" si="10"/>
        <v>0</v>
      </c>
      <c r="K115" s="178" t="s">
        <v>484</v>
      </c>
      <c r="L115" s="42"/>
      <c r="M115" s="183" t="s">
        <v>32</v>
      </c>
      <c r="N115" s="184" t="s">
        <v>50</v>
      </c>
      <c r="O115" s="67"/>
      <c r="P115" s="185">
        <f t="shared" si="11"/>
        <v>0</v>
      </c>
      <c r="Q115" s="185">
        <v>0</v>
      </c>
      <c r="R115" s="185">
        <f t="shared" si="12"/>
        <v>0</v>
      </c>
      <c r="S115" s="185">
        <v>0</v>
      </c>
      <c r="T115" s="186">
        <f t="shared" si="13"/>
        <v>0</v>
      </c>
      <c r="U115" s="37"/>
      <c r="V115" s="37"/>
      <c r="W115" s="37"/>
      <c r="X115" s="37"/>
      <c r="Y115" s="37"/>
      <c r="Z115" s="37"/>
      <c r="AA115" s="37"/>
      <c r="AB115" s="37"/>
      <c r="AC115" s="37"/>
      <c r="AD115" s="37"/>
      <c r="AE115" s="37"/>
      <c r="AR115" s="187" t="s">
        <v>168</v>
      </c>
      <c r="AT115" s="187" t="s">
        <v>163</v>
      </c>
      <c r="AU115" s="187" t="s">
        <v>87</v>
      </c>
      <c r="AY115" s="19" t="s">
        <v>160</v>
      </c>
      <c r="BE115" s="188">
        <f t="shared" si="14"/>
        <v>0</v>
      </c>
      <c r="BF115" s="188">
        <f t="shared" si="15"/>
        <v>0</v>
      </c>
      <c r="BG115" s="188">
        <f t="shared" si="16"/>
        <v>0</v>
      </c>
      <c r="BH115" s="188">
        <f t="shared" si="17"/>
        <v>0</v>
      </c>
      <c r="BI115" s="188">
        <f t="shared" si="18"/>
        <v>0</v>
      </c>
      <c r="BJ115" s="19" t="s">
        <v>87</v>
      </c>
      <c r="BK115" s="188">
        <f t="shared" si="19"/>
        <v>0</v>
      </c>
      <c r="BL115" s="19" t="s">
        <v>168</v>
      </c>
      <c r="BM115" s="187" t="s">
        <v>645</v>
      </c>
    </row>
    <row r="116" spans="1:65" s="2" customFormat="1" ht="16.5" customHeight="1">
      <c r="A116" s="37"/>
      <c r="B116" s="38"/>
      <c r="C116" s="176" t="s">
        <v>79</v>
      </c>
      <c r="D116" s="176" t="s">
        <v>163</v>
      </c>
      <c r="E116" s="177" t="s">
        <v>2874</v>
      </c>
      <c r="F116" s="178" t="s">
        <v>2875</v>
      </c>
      <c r="G116" s="179" t="s">
        <v>32</v>
      </c>
      <c r="H116" s="180">
        <v>1</v>
      </c>
      <c r="I116" s="181"/>
      <c r="J116" s="182">
        <f t="shared" si="10"/>
        <v>0</v>
      </c>
      <c r="K116" s="178" t="s">
        <v>484</v>
      </c>
      <c r="L116" s="42"/>
      <c r="M116" s="183" t="s">
        <v>32</v>
      </c>
      <c r="N116" s="184" t="s">
        <v>50</v>
      </c>
      <c r="O116" s="67"/>
      <c r="P116" s="185">
        <f t="shared" si="11"/>
        <v>0</v>
      </c>
      <c r="Q116" s="185">
        <v>0</v>
      </c>
      <c r="R116" s="185">
        <f t="shared" si="12"/>
        <v>0</v>
      </c>
      <c r="S116" s="185">
        <v>0</v>
      </c>
      <c r="T116" s="186">
        <f t="shared" si="13"/>
        <v>0</v>
      </c>
      <c r="U116" s="37"/>
      <c r="V116" s="37"/>
      <c r="W116" s="37"/>
      <c r="X116" s="37"/>
      <c r="Y116" s="37"/>
      <c r="Z116" s="37"/>
      <c r="AA116" s="37"/>
      <c r="AB116" s="37"/>
      <c r="AC116" s="37"/>
      <c r="AD116" s="37"/>
      <c r="AE116" s="37"/>
      <c r="AR116" s="187" t="s">
        <v>168</v>
      </c>
      <c r="AT116" s="187" t="s">
        <v>163</v>
      </c>
      <c r="AU116" s="187" t="s">
        <v>87</v>
      </c>
      <c r="AY116" s="19" t="s">
        <v>160</v>
      </c>
      <c r="BE116" s="188">
        <f t="shared" si="14"/>
        <v>0</v>
      </c>
      <c r="BF116" s="188">
        <f t="shared" si="15"/>
        <v>0</v>
      </c>
      <c r="BG116" s="188">
        <f t="shared" si="16"/>
        <v>0</v>
      </c>
      <c r="BH116" s="188">
        <f t="shared" si="17"/>
        <v>0</v>
      </c>
      <c r="BI116" s="188">
        <f t="shared" si="18"/>
        <v>0</v>
      </c>
      <c r="BJ116" s="19" t="s">
        <v>87</v>
      </c>
      <c r="BK116" s="188">
        <f t="shared" si="19"/>
        <v>0</v>
      </c>
      <c r="BL116" s="19" t="s">
        <v>168</v>
      </c>
      <c r="BM116" s="187" t="s">
        <v>657</v>
      </c>
    </row>
    <row r="117" spans="1:65" s="2" customFormat="1" ht="16.5" customHeight="1">
      <c r="A117" s="37"/>
      <c r="B117" s="38"/>
      <c r="C117" s="176" t="s">
        <v>79</v>
      </c>
      <c r="D117" s="176" t="s">
        <v>163</v>
      </c>
      <c r="E117" s="177" t="s">
        <v>2876</v>
      </c>
      <c r="F117" s="178" t="s">
        <v>2877</v>
      </c>
      <c r="G117" s="179" t="s">
        <v>32</v>
      </c>
      <c r="H117" s="180">
        <v>1</v>
      </c>
      <c r="I117" s="181"/>
      <c r="J117" s="182">
        <f t="shared" si="10"/>
        <v>0</v>
      </c>
      <c r="K117" s="178" t="s">
        <v>484</v>
      </c>
      <c r="L117" s="42"/>
      <c r="M117" s="183" t="s">
        <v>32</v>
      </c>
      <c r="N117" s="184" t="s">
        <v>50</v>
      </c>
      <c r="O117" s="67"/>
      <c r="P117" s="185">
        <f t="shared" si="11"/>
        <v>0</v>
      </c>
      <c r="Q117" s="185">
        <v>0</v>
      </c>
      <c r="R117" s="185">
        <f t="shared" si="12"/>
        <v>0</v>
      </c>
      <c r="S117" s="185">
        <v>0</v>
      </c>
      <c r="T117" s="186">
        <f t="shared" si="13"/>
        <v>0</v>
      </c>
      <c r="U117" s="37"/>
      <c r="V117" s="37"/>
      <c r="W117" s="37"/>
      <c r="X117" s="37"/>
      <c r="Y117" s="37"/>
      <c r="Z117" s="37"/>
      <c r="AA117" s="37"/>
      <c r="AB117" s="37"/>
      <c r="AC117" s="37"/>
      <c r="AD117" s="37"/>
      <c r="AE117" s="37"/>
      <c r="AR117" s="187" t="s">
        <v>168</v>
      </c>
      <c r="AT117" s="187" t="s">
        <v>163</v>
      </c>
      <c r="AU117" s="187" t="s">
        <v>87</v>
      </c>
      <c r="AY117" s="19" t="s">
        <v>160</v>
      </c>
      <c r="BE117" s="188">
        <f t="shared" si="14"/>
        <v>0</v>
      </c>
      <c r="BF117" s="188">
        <f t="shared" si="15"/>
        <v>0</v>
      </c>
      <c r="BG117" s="188">
        <f t="shared" si="16"/>
        <v>0</v>
      </c>
      <c r="BH117" s="188">
        <f t="shared" si="17"/>
        <v>0</v>
      </c>
      <c r="BI117" s="188">
        <f t="shared" si="18"/>
        <v>0</v>
      </c>
      <c r="BJ117" s="19" t="s">
        <v>87</v>
      </c>
      <c r="BK117" s="188">
        <f t="shared" si="19"/>
        <v>0</v>
      </c>
      <c r="BL117" s="19" t="s">
        <v>168</v>
      </c>
      <c r="BM117" s="187" t="s">
        <v>671</v>
      </c>
    </row>
    <row r="118" spans="1:65" s="2" customFormat="1" ht="16.5" customHeight="1">
      <c r="A118" s="37"/>
      <c r="B118" s="38"/>
      <c r="C118" s="176" t="s">
        <v>79</v>
      </c>
      <c r="D118" s="176" t="s">
        <v>163</v>
      </c>
      <c r="E118" s="177" t="s">
        <v>2878</v>
      </c>
      <c r="F118" s="178" t="s">
        <v>2879</v>
      </c>
      <c r="G118" s="179" t="s">
        <v>32</v>
      </c>
      <c r="H118" s="180">
        <v>1</v>
      </c>
      <c r="I118" s="181"/>
      <c r="J118" s="182">
        <f t="shared" si="10"/>
        <v>0</v>
      </c>
      <c r="K118" s="178" t="s">
        <v>484</v>
      </c>
      <c r="L118" s="42"/>
      <c r="M118" s="255" t="s">
        <v>32</v>
      </c>
      <c r="N118" s="256" t="s">
        <v>50</v>
      </c>
      <c r="O118" s="252"/>
      <c r="P118" s="257">
        <f t="shared" si="11"/>
        <v>0</v>
      </c>
      <c r="Q118" s="257">
        <v>0</v>
      </c>
      <c r="R118" s="257">
        <f t="shared" si="12"/>
        <v>0</v>
      </c>
      <c r="S118" s="257">
        <v>0</v>
      </c>
      <c r="T118" s="258">
        <f t="shared" si="13"/>
        <v>0</v>
      </c>
      <c r="U118" s="37"/>
      <c r="V118" s="37"/>
      <c r="W118" s="37"/>
      <c r="X118" s="37"/>
      <c r="Y118" s="37"/>
      <c r="Z118" s="37"/>
      <c r="AA118" s="37"/>
      <c r="AB118" s="37"/>
      <c r="AC118" s="37"/>
      <c r="AD118" s="37"/>
      <c r="AE118" s="37"/>
      <c r="AR118" s="187" t="s">
        <v>168</v>
      </c>
      <c r="AT118" s="187" t="s">
        <v>163</v>
      </c>
      <c r="AU118" s="187" t="s">
        <v>87</v>
      </c>
      <c r="AY118" s="19" t="s">
        <v>160</v>
      </c>
      <c r="BE118" s="188">
        <f t="shared" si="14"/>
        <v>0</v>
      </c>
      <c r="BF118" s="188">
        <f t="shared" si="15"/>
        <v>0</v>
      </c>
      <c r="BG118" s="188">
        <f t="shared" si="16"/>
        <v>0</v>
      </c>
      <c r="BH118" s="188">
        <f t="shared" si="17"/>
        <v>0</v>
      </c>
      <c r="BI118" s="188">
        <f t="shared" si="18"/>
        <v>0</v>
      </c>
      <c r="BJ118" s="19" t="s">
        <v>87</v>
      </c>
      <c r="BK118" s="188">
        <f t="shared" si="19"/>
        <v>0</v>
      </c>
      <c r="BL118" s="19" t="s">
        <v>168</v>
      </c>
      <c r="BM118" s="187" t="s">
        <v>720</v>
      </c>
    </row>
    <row r="119" spans="1:31" s="2" customFormat="1" ht="6.95" customHeight="1">
      <c r="A119" s="37"/>
      <c r="B119" s="50"/>
      <c r="C119" s="51"/>
      <c r="D119" s="51"/>
      <c r="E119" s="51"/>
      <c r="F119" s="51"/>
      <c r="G119" s="51"/>
      <c r="H119" s="51"/>
      <c r="I119" s="51"/>
      <c r="J119" s="51"/>
      <c r="K119" s="51"/>
      <c r="L119" s="42"/>
      <c r="M119" s="37"/>
      <c r="O119" s="37"/>
      <c r="P119" s="37"/>
      <c r="Q119" s="37"/>
      <c r="R119" s="37"/>
      <c r="S119" s="37"/>
      <c r="T119" s="37"/>
      <c r="U119" s="37"/>
      <c r="V119" s="37"/>
      <c r="W119" s="37"/>
      <c r="X119" s="37"/>
      <c r="Y119" s="37"/>
      <c r="Z119" s="37"/>
      <c r="AA119" s="37"/>
      <c r="AB119" s="37"/>
      <c r="AC119" s="37"/>
      <c r="AD119" s="37"/>
      <c r="AE119" s="37"/>
    </row>
  </sheetData>
  <sheetProtection algorithmName="SHA-512" hashValue="1tVqONtz8HZLOjEI8kRnGLZ1/ZO74oVdVylsEpAnhQ53QL5+ErPH0zTRXf9fj+vIEoDLkN0Lyqq3yj0uCX9Jtg==" saltValue="+qpKoei8zfo28CbxkKY/MvQgriRnPl/Oc8bKpCwXcIi0PEbiVghXYU3tB4RJPqTiwgFz5yZpslnLqJvpBfCyYQ==" spinCount="100000" sheet="1" objects="1" scenarios="1" formatColumns="0" formatRows="0" autoFilter="0"/>
  <autoFilter ref="C81:K118"/>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107</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2880</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ROUND(J88,2)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ROUND((SUM(BE88:BE273)),2)</f>
        <v>0</v>
      </c>
      <c r="G33" s="37"/>
      <c r="H33" s="37"/>
      <c r="I33" s="121">
        <v>0.21</v>
      </c>
      <c r="J33" s="120">
        <f>ROUND(((SUM(BE88:BE273))*I33),2)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ROUND((SUM(BF88:BF273)),2)</f>
        <v>0</v>
      </c>
      <c r="G34" s="37"/>
      <c r="H34" s="37"/>
      <c r="I34" s="121">
        <v>0.15</v>
      </c>
      <c r="J34" s="120">
        <f>ROUND(((SUM(BF88:BF273))*I34),2)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ROUND((SUM(BG88:BG273)),2)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ROUND((SUM(BH88:BH273)),2)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ROUND((SUM(BI88:BI273)),2)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D.1.4./EL - Silnoproudá elektrotechnika</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J88</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J89</f>
        <v>0</v>
      </c>
      <c r="K60" s="138"/>
      <c r="L60" s="142"/>
    </row>
    <row r="61" spans="2:12" s="10" customFormat="1" ht="19.9" customHeight="1">
      <c r="B61" s="143"/>
      <c r="C61" s="144"/>
      <c r="D61" s="145" t="s">
        <v>130</v>
      </c>
      <c r="E61" s="146"/>
      <c r="F61" s="146"/>
      <c r="G61" s="146"/>
      <c r="H61" s="146"/>
      <c r="I61" s="146"/>
      <c r="J61" s="147">
        <f>J90</f>
        <v>0</v>
      </c>
      <c r="K61" s="144"/>
      <c r="L61" s="148"/>
    </row>
    <row r="62" spans="2:12" s="10" customFormat="1" ht="19.9" customHeight="1">
      <c r="B62" s="143"/>
      <c r="C62" s="144"/>
      <c r="D62" s="145" t="s">
        <v>131</v>
      </c>
      <c r="E62" s="146"/>
      <c r="F62" s="146"/>
      <c r="G62" s="146"/>
      <c r="H62" s="146"/>
      <c r="I62" s="146"/>
      <c r="J62" s="147">
        <f>J97</f>
        <v>0</v>
      </c>
      <c r="K62" s="144"/>
      <c r="L62" s="148"/>
    </row>
    <row r="63" spans="2:12" s="10" customFormat="1" ht="19.9" customHeight="1">
      <c r="B63" s="143"/>
      <c r="C63" s="144"/>
      <c r="D63" s="145" t="s">
        <v>132</v>
      </c>
      <c r="E63" s="146"/>
      <c r="F63" s="146"/>
      <c r="G63" s="146"/>
      <c r="H63" s="146"/>
      <c r="I63" s="146"/>
      <c r="J63" s="147">
        <f>J106</f>
        <v>0</v>
      </c>
      <c r="K63" s="144"/>
      <c r="L63" s="148"/>
    </row>
    <row r="64" spans="2:12" s="10" customFormat="1" ht="19.9" customHeight="1">
      <c r="B64" s="143"/>
      <c r="C64" s="144"/>
      <c r="D64" s="145" t="s">
        <v>133</v>
      </c>
      <c r="E64" s="146"/>
      <c r="F64" s="146"/>
      <c r="G64" s="146"/>
      <c r="H64" s="146"/>
      <c r="I64" s="146"/>
      <c r="J64" s="147">
        <f>J116</f>
        <v>0</v>
      </c>
      <c r="K64" s="144"/>
      <c r="L64" s="148"/>
    </row>
    <row r="65" spans="2:12" s="9" customFormat="1" ht="24.95" customHeight="1">
      <c r="B65" s="137"/>
      <c r="C65" s="138"/>
      <c r="D65" s="139" t="s">
        <v>134</v>
      </c>
      <c r="E65" s="140"/>
      <c r="F65" s="140"/>
      <c r="G65" s="140"/>
      <c r="H65" s="140"/>
      <c r="I65" s="140"/>
      <c r="J65" s="141">
        <f>J119</f>
        <v>0</v>
      </c>
      <c r="K65" s="138"/>
      <c r="L65" s="142"/>
    </row>
    <row r="66" spans="2:12" s="10" customFormat="1" ht="19.9" customHeight="1">
      <c r="B66" s="143"/>
      <c r="C66" s="144"/>
      <c r="D66" s="145" t="s">
        <v>2881</v>
      </c>
      <c r="E66" s="146"/>
      <c r="F66" s="146"/>
      <c r="G66" s="146"/>
      <c r="H66" s="146"/>
      <c r="I66" s="146"/>
      <c r="J66" s="147">
        <f>J120</f>
        <v>0</v>
      </c>
      <c r="K66" s="144"/>
      <c r="L66" s="148"/>
    </row>
    <row r="67" spans="2:12" s="9" customFormat="1" ht="24.95" customHeight="1">
      <c r="B67" s="137"/>
      <c r="C67" s="138"/>
      <c r="D67" s="139" t="s">
        <v>2882</v>
      </c>
      <c r="E67" s="140"/>
      <c r="F67" s="140"/>
      <c r="G67" s="140"/>
      <c r="H67" s="140"/>
      <c r="I67" s="140"/>
      <c r="J67" s="141">
        <f>J269</f>
        <v>0</v>
      </c>
      <c r="K67" s="138"/>
      <c r="L67" s="142"/>
    </row>
    <row r="68" spans="2:12" s="10" customFormat="1" ht="19.9" customHeight="1">
      <c r="B68" s="143"/>
      <c r="C68" s="144"/>
      <c r="D68" s="145" t="s">
        <v>2883</v>
      </c>
      <c r="E68" s="146"/>
      <c r="F68" s="146"/>
      <c r="G68" s="146"/>
      <c r="H68" s="146"/>
      <c r="I68" s="146"/>
      <c r="J68" s="147">
        <f>J270</f>
        <v>0</v>
      </c>
      <c r="K68" s="144"/>
      <c r="L68" s="148"/>
    </row>
    <row r="69" spans="1:31" s="2" customFormat="1" ht="21.75" customHeight="1">
      <c r="A69" s="37"/>
      <c r="B69" s="38"/>
      <c r="C69" s="39"/>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09"/>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09"/>
      <c r="S74" s="37"/>
      <c r="T74" s="37"/>
      <c r="U74" s="37"/>
      <c r="V74" s="37"/>
      <c r="W74" s="37"/>
      <c r="X74" s="37"/>
      <c r="Y74" s="37"/>
      <c r="Z74" s="37"/>
      <c r="AA74" s="37"/>
      <c r="AB74" s="37"/>
      <c r="AC74" s="37"/>
      <c r="AD74" s="37"/>
      <c r="AE74" s="37"/>
    </row>
    <row r="75" spans="1:31" s="2" customFormat="1" ht="24.95" customHeight="1">
      <c r="A75" s="37"/>
      <c r="B75" s="38"/>
      <c r="C75" s="25" t="s">
        <v>145</v>
      </c>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6.5" customHeight="1">
      <c r="A78" s="37"/>
      <c r="B78" s="38"/>
      <c r="C78" s="39"/>
      <c r="D78" s="39"/>
      <c r="E78" s="395" t="str">
        <f>E7</f>
        <v>Nemocnice Sokolov, Slovenská 545 Pavilon D / 2.NP - ONP A</v>
      </c>
      <c r="F78" s="396"/>
      <c r="G78" s="396"/>
      <c r="H78" s="396"/>
      <c r="I78" s="39"/>
      <c r="J78" s="39"/>
      <c r="K78" s="39"/>
      <c r="L78" s="109"/>
      <c r="S78" s="37"/>
      <c r="T78" s="37"/>
      <c r="U78" s="37"/>
      <c r="V78" s="37"/>
      <c r="W78" s="37"/>
      <c r="X78" s="37"/>
      <c r="Y78" s="37"/>
      <c r="Z78" s="37"/>
      <c r="AA78" s="37"/>
      <c r="AB78" s="37"/>
      <c r="AC78" s="37"/>
      <c r="AD78" s="37"/>
      <c r="AE78" s="37"/>
    </row>
    <row r="79" spans="1:31" s="2" customFormat="1" ht="12" customHeight="1">
      <c r="A79" s="37"/>
      <c r="B79" s="38"/>
      <c r="C79" s="31" t="s">
        <v>121</v>
      </c>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16.5" customHeight="1">
      <c r="A80" s="37"/>
      <c r="B80" s="38"/>
      <c r="C80" s="39"/>
      <c r="D80" s="39"/>
      <c r="E80" s="352" t="str">
        <f>E9</f>
        <v>D.1.4./EL - Silnoproudá elektrotechnika</v>
      </c>
      <c r="F80" s="397"/>
      <c r="G80" s="397"/>
      <c r="H80" s="397"/>
      <c r="I80" s="39"/>
      <c r="J80" s="39"/>
      <c r="K80" s="39"/>
      <c r="L80" s="109"/>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2" customFormat="1" ht="12" customHeight="1">
      <c r="A82" s="37"/>
      <c r="B82" s="38"/>
      <c r="C82" s="31" t="s">
        <v>22</v>
      </c>
      <c r="D82" s="39"/>
      <c r="E82" s="39"/>
      <c r="F82" s="29" t="str">
        <f>F12</f>
        <v>Sokolov</v>
      </c>
      <c r="G82" s="39"/>
      <c r="H82" s="39"/>
      <c r="I82" s="31" t="s">
        <v>24</v>
      </c>
      <c r="J82" s="62" t="str">
        <f>IF(J12="","",J12)</f>
        <v>29. 9. 2022</v>
      </c>
      <c r="K82" s="39"/>
      <c r="L82" s="109"/>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31" s="2" customFormat="1" ht="25.7" customHeight="1">
      <c r="A84" s="37"/>
      <c r="B84" s="38"/>
      <c r="C84" s="31" t="s">
        <v>30</v>
      </c>
      <c r="D84" s="39"/>
      <c r="E84" s="39"/>
      <c r="F84" s="29" t="str">
        <f>E15</f>
        <v>Karlovarský kraj</v>
      </c>
      <c r="G84" s="39"/>
      <c r="H84" s="39"/>
      <c r="I84" s="31" t="s">
        <v>37</v>
      </c>
      <c r="J84" s="35" t="str">
        <f>E21</f>
        <v>JURICA a.s. - Ateliér Sokolov</v>
      </c>
      <c r="K84" s="39"/>
      <c r="L84" s="109"/>
      <c r="S84" s="37"/>
      <c r="T84" s="37"/>
      <c r="U84" s="37"/>
      <c r="V84" s="37"/>
      <c r="W84" s="37"/>
      <c r="X84" s="37"/>
      <c r="Y84" s="37"/>
      <c r="Z84" s="37"/>
      <c r="AA84" s="37"/>
      <c r="AB84" s="37"/>
      <c r="AC84" s="37"/>
      <c r="AD84" s="37"/>
      <c r="AE84" s="37"/>
    </row>
    <row r="85" spans="1:31" s="2" customFormat="1" ht="15.2" customHeight="1">
      <c r="A85" s="37"/>
      <c r="B85" s="38"/>
      <c r="C85" s="31" t="s">
        <v>35</v>
      </c>
      <c r="D85" s="39"/>
      <c r="E85" s="39"/>
      <c r="F85" s="29" t="str">
        <f>IF(E18="","",E18)</f>
        <v>Vyplň údaj</v>
      </c>
      <c r="G85" s="39"/>
      <c r="H85" s="39"/>
      <c r="I85" s="31" t="s">
        <v>41</v>
      </c>
      <c r="J85" s="35" t="str">
        <f>E24</f>
        <v>Eva Marková</v>
      </c>
      <c r="K85" s="39"/>
      <c r="L85" s="109"/>
      <c r="S85" s="37"/>
      <c r="T85" s="37"/>
      <c r="U85" s="37"/>
      <c r="V85" s="37"/>
      <c r="W85" s="37"/>
      <c r="X85" s="37"/>
      <c r="Y85" s="37"/>
      <c r="Z85" s="37"/>
      <c r="AA85" s="37"/>
      <c r="AB85" s="37"/>
      <c r="AC85" s="37"/>
      <c r="AD85" s="37"/>
      <c r="AE85" s="37"/>
    </row>
    <row r="86" spans="1:31" s="2" customFormat="1" ht="10.35" customHeight="1">
      <c r="A86" s="37"/>
      <c r="B86" s="38"/>
      <c r="C86" s="39"/>
      <c r="D86" s="39"/>
      <c r="E86" s="39"/>
      <c r="F86" s="39"/>
      <c r="G86" s="39"/>
      <c r="H86" s="39"/>
      <c r="I86" s="39"/>
      <c r="J86" s="39"/>
      <c r="K86" s="39"/>
      <c r="L86" s="109"/>
      <c r="S86" s="37"/>
      <c r="T86" s="37"/>
      <c r="U86" s="37"/>
      <c r="V86" s="37"/>
      <c r="W86" s="37"/>
      <c r="X86" s="37"/>
      <c r="Y86" s="37"/>
      <c r="Z86" s="37"/>
      <c r="AA86" s="37"/>
      <c r="AB86" s="37"/>
      <c r="AC86" s="37"/>
      <c r="AD86" s="37"/>
      <c r="AE86" s="37"/>
    </row>
    <row r="87" spans="1:31" s="11" customFormat="1" ht="29.25" customHeight="1">
      <c r="A87" s="149"/>
      <c r="B87" s="150"/>
      <c r="C87" s="151" t="s">
        <v>146</v>
      </c>
      <c r="D87" s="152" t="s">
        <v>64</v>
      </c>
      <c r="E87" s="152" t="s">
        <v>60</v>
      </c>
      <c r="F87" s="152" t="s">
        <v>61</v>
      </c>
      <c r="G87" s="152" t="s">
        <v>147</v>
      </c>
      <c r="H87" s="152" t="s">
        <v>148</v>
      </c>
      <c r="I87" s="152" t="s">
        <v>149</v>
      </c>
      <c r="J87" s="152" t="s">
        <v>125</v>
      </c>
      <c r="K87" s="153" t="s">
        <v>150</v>
      </c>
      <c r="L87" s="154"/>
      <c r="M87" s="71" t="s">
        <v>32</v>
      </c>
      <c r="N87" s="72" t="s">
        <v>49</v>
      </c>
      <c r="O87" s="72" t="s">
        <v>151</v>
      </c>
      <c r="P87" s="72" t="s">
        <v>152</v>
      </c>
      <c r="Q87" s="72" t="s">
        <v>153</v>
      </c>
      <c r="R87" s="72" t="s">
        <v>154</v>
      </c>
      <c r="S87" s="72" t="s">
        <v>155</v>
      </c>
      <c r="T87" s="73" t="s">
        <v>156</v>
      </c>
      <c r="U87" s="149"/>
      <c r="V87" s="149"/>
      <c r="W87" s="149"/>
      <c r="X87" s="149"/>
      <c r="Y87" s="149"/>
      <c r="Z87" s="149"/>
      <c r="AA87" s="149"/>
      <c r="AB87" s="149"/>
      <c r="AC87" s="149"/>
      <c r="AD87" s="149"/>
      <c r="AE87" s="149"/>
    </row>
    <row r="88" spans="1:63" s="2" customFormat="1" ht="22.9" customHeight="1">
      <c r="A88" s="37"/>
      <c r="B88" s="38"/>
      <c r="C88" s="78" t="s">
        <v>157</v>
      </c>
      <c r="D88" s="39"/>
      <c r="E88" s="39"/>
      <c r="F88" s="39"/>
      <c r="G88" s="39"/>
      <c r="H88" s="39"/>
      <c r="I88" s="39"/>
      <c r="J88" s="155">
        <f>BK88</f>
        <v>0</v>
      </c>
      <c r="K88" s="39"/>
      <c r="L88" s="42"/>
      <c r="M88" s="74"/>
      <c r="N88" s="156"/>
      <c r="O88" s="75"/>
      <c r="P88" s="157">
        <f>P89+P119+P269</f>
        <v>0</v>
      </c>
      <c r="Q88" s="75"/>
      <c r="R88" s="157">
        <f>R89+R119+R269</f>
        <v>1.489</v>
      </c>
      <c r="S88" s="75"/>
      <c r="T88" s="158">
        <f>T89+T119+T269</f>
        <v>5.469055</v>
      </c>
      <c r="U88" s="37"/>
      <c r="V88" s="37"/>
      <c r="W88" s="37"/>
      <c r="X88" s="37"/>
      <c r="Y88" s="37"/>
      <c r="Z88" s="37"/>
      <c r="AA88" s="37"/>
      <c r="AB88" s="37"/>
      <c r="AC88" s="37"/>
      <c r="AD88" s="37"/>
      <c r="AE88" s="37"/>
      <c r="AT88" s="19" t="s">
        <v>78</v>
      </c>
      <c r="AU88" s="19" t="s">
        <v>126</v>
      </c>
      <c r="BK88" s="159">
        <f>BK89+BK119+BK269</f>
        <v>0</v>
      </c>
    </row>
    <row r="89" spans="2:63" s="12" customFormat="1" ht="25.9" customHeight="1">
      <c r="B89" s="160"/>
      <c r="C89" s="161"/>
      <c r="D89" s="162" t="s">
        <v>78</v>
      </c>
      <c r="E89" s="163" t="s">
        <v>158</v>
      </c>
      <c r="F89" s="163" t="s">
        <v>159</v>
      </c>
      <c r="G89" s="161"/>
      <c r="H89" s="161"/>
      <c r="I89" s="164"/>
      <c r="J89" s="165">
        <f>BK89</f>
        <v>0</v>
      </c>
      <c r="K89" s="161"/>
      <c r="L89" s="166"/>
      <c r="M89" s="167"/>
      <c r="N89" s="168"/>
      <c r="O89" s="168"/>
      <c r="P89" s="169">
        <f>P90+P97+P106+P116</f>
        <v>0</v>
      </c>
      <c r="Q89" s="168"/>
      <c r="R89" s="169">
        <f>R90+R97+R106+R116</f>
        <v>1.4800000000000002</v>
      </c>
      <c r="S89" s="168"/>
      <c r="T89" s="170">
        <f>T90+T97+T106+T116</f>
        <v>3.2700000000000005</v>
      </c>
      <c r="AR89" s="171" t="s">
        <v>87</v>
      </c>
      <c r="AT89" s="172" t="s">
        <v>78</v>
      </c>
      <c r="AU89" s="172" t="s">
        <v>79</v>
      </c>
      <c r="AY89" s="171" t="s">
        <v>160</v>
      </c>
      <c r="BK89" s="173">
        <f>BK90+BK97+BK106+BK116</f>
        <v>0</v>
      </c>
    </row>
    <row r="90" spans="2:63" s="12" customFormat="1" ht="22.9" customHeight="1">
      <c r="B90" s="160"/>
      <c r="C90" s="161"/>
      <c r="D90" s="162" t="s">
        <v>78</v>
      </c>
      <c r="E90" s="174" t="s">
        <v>225</v>
      </c>
      <c r="F90" s="174" t="s">
        <v>307</v>
      </c>
      <c r="G90" s="161"/>
      <c r="H90" s="161"/>
      <c r="I90" s="164"/>
      <c r="J90" s="175">
        <f>BK90</f>
        <v>0</v>
      </c>
      <c r="K90" s="161"/>
      <c r="L90" s="166"/>
      <c r="M90" s="167"/>
      <c r="N90" s="168"/>
      <c r="O90" s="168"/>
      <c r="P90" s="169">
        <f>SUM(P91:P96)</f>
        <v>0</v>
      </c>
      <c r="Q90" s="168"/>
      <c r="R90" s="169">
        <f>SUM(R91:R96)</f>
        <v>1.4800000000000002</v>
      </c>
      <c r="S90" s="168"/>
      <c r="T90" s="170">
        <f>SUM(T91:T96)</f>
        <v>0</v>
      </c>
      <c r="AR90" s="171" t="s">
        <v>87</v>
      </c>
      <c r="AT90" s="172" t="s">
        <v>78</v>
      </c>
      <c r="AU90" s="172" t="s">
        <v>87</v>
      </c>
      <c r="AY90" s="171" t="s">
        <v>160</v>
      </c>
      <c r="BK90" s="173">
        <f>SUM(BK91:BK96)</f>
        <v>0</v>
      </c>
    </row>
    <row r="91" spans="1:65" s="2" customFormat="1" ht="16.5" customHeight="1">
      <c r="A91" s="37"/>
      <c r="B91" s="38"/>
      <c r="C91" s="176" t="s">
        <v>87</v>
      </c>
      <c r="D91" s="176" t="s">
        <v>163</v>
      </c>
      <c r="E91" s="177" t="s">
        <v>2884</v>
      </c>
      <c r="F91" s="178" t="s">
        <v>2885</v>
      </c>
      <c r="G91" s="179" t="s">
        <v>199</v>
      </c>
      <c r="H91" s="180">
        <v>12.333</v>
      </c>
      <c r="I91" s="181"/>
      <c r="J91" s="182">
        <f>ROUND(I91*H91,2)</f>
        <v>0</v>
      </c>
      <c r="K91" s="178" t="s">
        <v>167</v>
      </c>
      <c r="L91" s="42"/>
      <c r="M91" s="183" t="s">
        <v>32</v>
      </c>
      <c r="N91" s="184" t="s">
        <v>50</v>
      </c>
      <c r="O91" s="67"/>
      <c r="P91" s="185">
        <f>O91*H91</f>
        <v>0</v>
      </c>
      <c r="Q91" s="185">
        <v>0.04</v>
      </c>
      <c r="R91" s="185">
        <f>Q91*H91</f>
        <v>0.49332000000000004</v>
      </c>
      <c r="S91" s="185">
        <v>0</v>
      </c>
      <c r="T91" s="186">
        <f>S91*H91</f>
        <v>0</v>
      </c>
      <c r="U91" s="37"/>
      <c r="V91" s="37"/>
      <c r="W91" s="37"/>
      <c r="X91" s="37"/>
      <c r="Y91" s="37"/>
      <c r="Z91" s="37"/>
      <c r="AA91" s="37"/>
      <c r="AB91" s="37"/>
      <c r="AC91" s="37"/>
      <c r="AD91" s="37"/>
      <c r="AE91" s="37"/>
      <c r="AR91" s="187" t="s">
        <v>168</v>
      </c>
      <c r="AT91" s="187" t="s">
        <v>163</v>
      </c>
      <c r="AU91" s="187" t="s">
        <v>89</v>
      </c>
      <c r="AY91" s="19" t="s">
        <v>160</v>
      </c>
      <c r="BE91" s="188">
        <f>IF(N91="základní",J91,0)</f>
        <v>0</v>
      </c>
      <c r="BF91" s="188">
        <f>IF(N91="snížená",J91,0)</f>
        <v>0</v>
      </c>
      <c r="BG91" s="188">
        <f>IF(N91="zákl. přenesená",J91,0)</f>
        <v>0</v>
      </c>
      <c r="BH91" s="188">
        <f>IF(N91="sníž. přenesená",J91,0)</f>
        <v>0</v>
      </c>
      <c r="BI91" s="188">
        <f>IF(N91="nulová",J91,0)</f>
        <v>0</v>
      </c>
      <c r="BJ91" s="19" t="s">
        <v>87</v>
      </c>
      <c r="BK91" s="188">
        <f>ROUND(I91*H91,2)</f>
        <v>0</v>
      </c>
      <c r="BL91" s="19" t="s">
        <v>168</v>
      </c>
      <c r="BM91" s="187" t="s">
        <v>2886</v>
      </c>
    </row>
    <row r="92" spans="1:47" s="2" customFormat="1" ht="11.25">
      <c r="A92" s="37"/>
      <c r="B92" s="38"/>
      <c r="C92" s="39"/>
      <c r="D92" s="189" t="s">
        <v>170</v>
      </c>
      <c r="E92" s="39"/>
      <c r="F92" s="190" t="s">
        <v>2887</v>
      </c>
      <c r="G92" s="39"/>
      <c r="H92" s="39"/>
      <c r="I92" s="191"/>
      <c r="J92" s="39"/>
      <c r="K92" s="39"/>
      <c r="L92" s="42"/>
      <c r="M92" s="192"/>
      <c r="N92" s="193"/>
      <c r="O92" s="67"/>
      <c r="P92" s="67"/>
      <c r="Q92" s="67"/>
      <c r="R92" s="67"/>
      <c r="S92" s="67"/>
      <c r="T92" s="68"/>
      <c r="U92" s="37"/>
      <c r="V92" s="37"/>
      <c r="W92" s="37"/>
      <c r="X92" s="37"/>
      <c r="Y92" s="37"/>
      <c r="Z92" s="37"/>
      <c r="AA92" s="37"/>
      <c r="AB92" s="37"/>
      <c r="AC92" s="37"/>
      <c r="AD92" s="37"/>
      <c r="AE92" s="37"/>
      <c r="AT92" s="19" t="s">
        <v>170</v>
      </c>
      <c r="AU92" s="19" t="s">
        <v>89</v>
      </c>
    </row>
    <row r="93" spans="2:51" s="14" customFormat="1" ht="11.25">
      <c r="B93" s="205"/>
      <c r="C93" s="206"/>
      <c r="D93" s="196" t="s">
        <v>172</v>
      </c>
      <c r="E93" s="207" t="s">
        <v>32</v>
      </c>
      <c r="F93" s="208" t="s">
        <v>2888</v>
      </c>
      <c r="G93" s="206"/>
      <c r="H93" s="209">
        <v>12.333</v>
      </c>
      <c r="I93" s="210"/>
      <c r="J93" s="206"/>
      <c r="K93" s="206"/>
      <c r="L93" s="211"/>
      <c r="M93" s="212"/>
      <c r="N93" s="213"/>
      <c r="O93" s="213"/>
      <c r="P93" s="213"/>
      <c r="Q93" s="213"/>
      <c r="R93" s="213"/>
      <c r="S93" s="213"/>
      <c r="T93" s="214"/>
      <c r="AT93" s="215" t="s">
        <v>172</v>
      </c>
      <c r="AU93" s="215" t="s">
        <v>89</v>
      </c>
      <c r="AV93" s="14" t="s">
        <v>89</v>
      </c>
      <c r="AW93" s="14" t="s">
        <v>40</v>
      </c>
      <c r="AX93" s="14" t="s">
        <v>87</v>
      </c>
      <c r="AY93" s="215" t="s">
        <v>160</v>
      </c>
    </row>
    <row r="94" spans="1:65" s="2" customFormat="1" ht="16.5" customHeight="1">
      <c r="A94" s="37"/>
      <c r="B94" s="38"/>
      <c r="C94" s="176" t="s">
        <v>89</v>
      </c>
      <c r="D94" s="176" t="s">
        <v>163</v>
      </c>
      <c r="E94" s="177" t="s">
        <v>2174</v>
      </c>
      <c r="F94" s="178" t="s">
        <v>2175</v>
      </c>
      <c r="G94" s="179" t="s">
        <v>199</v>
      </c>
      <c r="H94" s="180">
        <v>24.667</v>
      </c>
      <c r="I94" s="181"/>
      <c r="J94" s="182">
        <f>ROUND(I94*H94,2)</f>
        <v>0</v>
      </c>
      <c r="K94" s="178" t="s">
        <v>167</v>
      </c>
      <c r="L94" s="42"/>
      <c r="M94" s="183" t="s">
        <v>32</v>
      </c>
      <c r="N94" s="184" t="s">
        <v>50</v>
      </c>
      <c r="O94" s="67"/>
      <c r="P94" s="185">
        <f>O94*H94</f>
        <v>0</v>
      </c>
      <c r="Q94" s="185">
        <v>0.04</v>
      </c>
      <c r="R94" s="185">
        <f>Q94*H94</f>
        <v>0.9866800000000001</v>
      </c>
      <c r="S94" s="185">
        <v>0</v>
      </c>
      <c r="T94" s="186">
        <f>S94*H94</f>
        <v>0</v>
      </c>
      <c r="U94" s="37"/>
      <c r="V94" s="37"/>
      <c r="W94" s="37"/>
      <c r="X94" s="37"/>
      <c r="Y94" s="37"/>
      <c r="Z94" s="37"/>
      <c r="AA94" s="37"/>
      <c r="AB94" s="37"/>
      <c r="AC94" s="37"/>
      <c r="AD94" s="37"/>
      <c r="AE94" s="37"/>
      <c r="AR94" s="187" t="s">
        <v>168</v>
      </c>
      <c r="AT94" s="187" t="s">
        <v>163</v>
      </c>
      <c r="AU94" s="187" t="s">
        <v>89</v>
      </c>
      <c r="AY94" s="19" t="s">
        <v>160</v>
      </c>
      <c r="BE94" s="188">
        <f>IF(N94="základní",J94,0)</f>
        <v>0</v>
      </c>
      <c r="BF94" s="188">
        <f>IF(N94="snížená",J94,0)</f>
        <v>0</v>
      </c>
      <c r="BG94" s="188">
        <f>IF(N94="zákl. přenesená",J94,0)</f>
        <v>0</v>
      </c>
      <c r="BH94" s="188">
        <f>IF(N94="sníž. přenesená",J94,0)</f>
        <v>0</v>
      </c>
      <c r="BI94" s="188">
        <f>IF(N94="nulová",J94,0)</f>
        <v>0</v>
      </c>
      <c r="BJ94" s="19" t="s">
        <v>87</v>
      </c>
      <c r="BK94" s="188">
        <f>ROUND(I94*H94,2)</f>
        <v>0</v>
      </c>
      <c r="BL94" s="19" t="s">
        <v>168</v>
      </c>
      <c r="BM94" s="187" t="s">
        <v>2889</v>
      </c>
    </row>
    <row r="95" spans="1:47" s="2" customFormat="1" ht="11.25">
      <c r="A95" s="37"/>
      <c r="B95" s="38"/>
      <c r="C95" s="39"/>
      <c r="D95" s="189" t="s">
        <v>170</v>
      </c>
      <c r="E95" s="39"/>
      <c r="F95" s="190" t="s">
        <v>2177</v>
      </c>
      <c r="G95" s="39"/>
      <c r="H95" s="39"/>
      <c r="I95" s="191"/>
      <c r="J95" s="39"/>
      <c r="K95" s="39"/>
      <c r="L95" s="42"/>
      <c r="M95" s="192"/>
      <c r="N95" s="193"/>
      <c r="O95" s="67"/>
      <c r="P95" s="67"/>
      <c r="Q95" s="67"/>
      <c r="R95" s="67"/>
      <c r="S95" s="67"/>
      <c r="T95" s="68"/>
      <c r="U95" s="37"/>
      <c r="V95" s="37"/>
      <c r="W95" s="37"/>
      <c r="X95" s="37"/>
      <c r="Y95" s="37"/>
      <c r="Z95" s="37"/>
      <c r="AA95" s="37"/>
      <c r="AB95" s="37"/>
      <c r="AC95" s="37"/>
      <c r="AD95" s="37"/>
      <c r="AE95" s="37"/>
      <c r="AT95" s="19" t="s">
        <v>170</v>
      </c>
      <c r="AU95" s="19" t="s">
        <v>89</v>
      </c>
    </row>
    <row r="96" spans="2:51" s="14" customFormat="1" ht="11.25">
      <c r="B96" s="205"/>
      <c r="C96" s="206"/>
      <c r="D96" s="196" t="s">
        <v>172</v>
      </c>
      <c r="E96" s="207" t="s">
        <v>32</v>
      </c>
      <c r="F96" s="208" t="s">
        <v>2890</v>
      </c>
      <c r="G96" s="206"/>
      <c r="H96" s="209">
        <v>24.667</v>
      </c>
      <c r="I96" s="210"/>
      <c r="J96" s="206"/>
      <c r="K96" s="206"/>
      <c r="L96" s="211"/>
      <c r="M96" s="212"/>
      <c r="N96" s="213"/>
      <c r="O96" s="213"/>
      <c r="P96" s="213"/>
      <c r="Q96" s="213"/>
      <c r="R96" s="213"/>
      <c r="S96" s="213"/>
      <c r="T96" s="214"/>
      <c r="AT96" s="215" t="s">
        <v>172</v>
      </c>
      <c r="AU96" s="215" t="s">
        <v>89</v>
      </c>
      <c r="AV96" s="14" t="s">
        <v>89</v>
      </c>
      <c r="AW96" s="14" t="s">
        <v>40</v>
      </c>
      <c r="AX96" s="14" t="s">
        <v>87</v>
      </c>
      <c r="AY96" s="215" t="s">
        <v>160</v>
      </c>
    </row>
    <row r="97" spans="2:63" s="12" customFormat="1" ht="22.9" customHeight="1">
      <c r="B97" s="160"/>
      <c r="C97" s="161"/>
      <c r="D97" s="162" t="s">
        <v>78</v>
      </c>
      <c r="E97" s="174" t="s">
        <v>249</v>
      </c>
      <c r="F97" s="174" t="s">
        <v>519</v>
      </c>
      <c r="G97" s="161"/>
      <c r="H97" s="161"/>
      <c r="I97" s="164"/>
      <c r="J97" s="175">
        <f>BK97</f>
        <v>0</v>
      </c>
      <c r="K97" s="161"/>
      <c r="L97" s="166"/>
      <c r="M97" s="167"/>
      <c r="N97" s="168"/>
      <c r="O97" s="168"/>
      <c r="P97" s="169">
        <f>SUM(P98:P105)</f>
        <v>0</v>
      </c>
      <c r="Q97" s="168"/>
      <c r="R97" s="169">
        <f>SUM(R98:R105)</f>
        <v>0</v>
      </c>
      <c r="S97" s="168"/>
      <c r="T97" s="170">
        <f>SUM(T98:T105)</f>
        <v>3.2700000000000005</v>
      </c>
      <c r="AR97" s="171" t="s">
        <v>87</v>
      </c>
      <c r="AT97" s="172" t="s">
        <v>78</v>
      </c>
      <c r="AU97" s="172" t="s">
        <v>87</v>
      </c>
      <c r="AY97" s="171" t="s">
        <v>160</v>
      </c>
      <c r="BK97" s="173">
        <f>SUM(BK98:BK105)</f>
        <v>0</v>
      </c>
    </row>
    <row r="98" spans="1:65" s="2" customFormat="1" ht="24.2" customHeight="1">
      <c r="A98" s="37"/>
      <c r="B98" s="38"/>
      <c r="C98" s="176" t="s">
        <v>161</v>
      </c>
      <c r="D98" s="176" t="s">
        <v>163</v>
      </c>
      <c r="E98" s="177" t="s">
        <v>2891</v>
      </c>
      <c r="F98" s="178" t="s">
        <v>2892</v>
      </c>
      <c r="G98" s="179" t="s">
        <v>292</v>
      </c>
      <c r="H98" s="180">
        <v>1</v>
      </c>
      <c r="I98" s="181"/>
      <c r="J98" s="182">
        <f>ROUND(I98*H98,2)</f>
        <v>0</v>
      </c>
      <c r="K98" s="178" t="s">
        <v>167</v>
      </c>
      <c r="L98" s="42"/>
      <c r="M98" s="183" t="s">
        <v>32</v>
      </c>
      <c r="N98" s="184" t="s">
        <v>50</v>
      </c>
      <c r="O98" s="67"/>
      <c r="P98" s="185">
        <f>O98*H98</f>
        <v>0</v>
      </c>
      <c r="Q98" s="185">
        <v>0</v>
      </c>
      <c r="R98" s="185">
        <f>Q98*H98</f>
        <v>0</v>
      </c>
      <c r="S98" s="185">
        <v>1.8</v>
      </c>
      <c r="T98" s="186">
        <f>S98*H98</f>
        <v>1.8</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2893</v>
      </c>
    </row>
    <row r="99" spans="1:47" s="2" customFormat="1" ht="11.25">
      <c r="A99" s="37"/>
      <c r="B99" s="38"/>
      <c r="C99" s="39"/>
      <c r="D99" s="189" t="s">
        <v>170</v>
      </c>
      <c r="E99" s="39"/>
      <c r="F99" s="190" t="s">
        <v>2894</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1:65" s="2" customFormat="1" ht="16.5" customHeight="1">
      <c r="A100" s="37"/>
      <c r="B100" s="38"/>
      <c r="C100" s="176" t="s">
        <v>168</v>
      </c>
      <c r="D100" s="176" t="s">
        <v>163</v>
      </c>
      <c r="E100" s="177" t="s">
        <v>2895</v>
      </c>
      <c r="F100" s="178" t="s">
        <v>2896</v>
      </c>
      <c r="G100" s="179" t="s">
        <v>259</v>
      </c>
      <c r="H100" s="180">
        <v>490</v>
      </c>
      <c r="I100" s="181"/>
      <c r="J100" s="182">
        <f>ROUND(I100*H100,2)</f>
        <v>0</v>
      </c>
      <c r="K100" s="178" t="s">
        <v>167</v>
      </c>
      <c r="L100" s="42"/>
      <c r="M100" s="183" t="s">
        <v>32</v>
      </c>
      <c r="N100" s="184" t="s">
        <v>50</v>
      </c>
      <c r="O100" s="67"/>
      <c r="P100" s="185">
        <f>O100*H100</f>
        <v>0</v>
      </c>
      <c r="Q100" s="185">
        <v>0</v>
      </c>
      <c r="R100" s="185">
        <f>Q100*H100</f>
        <v>0</v>
      </c>
      <c r="S100" s="185">
        <v>0.002</v>
      </c>
      <c r="T100" s="186">
        <f>S100*H100</f>
        <v>0.98</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2897</v>
      </c>
    </row>
    <row r="101" spans="1:47" s="2" customFormat="1" ht="11.25">
      <c r="A101" s="37"/>
      <c r="B101" s="38"/>
      <c r="C101" s="39"/>
      <c r="D101" s="189" t="s">
        <v>170</v>
      </c>
      <c r="E101" s="39"/>
      <c r="F101" s="190" t="s">
        <v>2898</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7" t="s">
        <v>32</v>
      </c>
      <c r="F102" s="208" t="s">
        <v>2899</v>
      </c>
      <c r="G102" s="206"/>
      <c r="H102" s="209">
        <v>490</v>
      </c>
      <c r="I102" s="210"/>
      <c r="J102" s="206"/>
      <c r="K102" s="206"/>
      <c r="L102" s="211"/>
      <c r="M102" s="212"/>
      <c r="N102" s="213"/>
      <c r="O102" s="213"/>
      <c r="P102" s="213"/>
      <c r="Q102" s="213"/>
      <c r="R102" s="213"/>
      <c r="S102" s="213"/>
      <c r="T102" s="214"/>
      <c r="AT102" s="215" t="s">
        <v>172</v>
      </c>
      <c r="AU102" s="215" t="s">
        <v>89</v>
      </c>
      <c r="AV102" s="14" t="s">
        <v>89</v>
      </c>
      <c r="AW102" s="14" t="s">
        <v>40</v>
      </c>
      <c r="AX102" s="14" t="s">
        <v>87</v>
      </c>
      <c r="AY102" s="215" t="s">
        <v>160</v>
      </c>
    </row>
    <row r="103" spans="1:65" s="2" customFormat="1" ht="21.75" customHeight="1">
      <c r="A103" s="37"/>
      <c r="B103" s="38"/>
      <c r="C103" s="176" t="s">
        <v>216</v>
      </c>
      <c r="D103" s="176" t="s">
        <v>163</v>
      </c>
      <c r="E103" s="177" t="s">
        <v>2900</v>
      </c>
      <c r="F103" s="178" t="s">
        <v>2901</v>
      </c>
      <c r="G103" s="179" t="s">
        <v>259</v>
      </c>
      <c r="H103" s="180">
        <v>245</v>
      </c>
      <c r="I103" s="181"/>
      <c r="J103" s="182">
        <f>ROUND(I103*H103,2)</f>
        <v>0</v>
      </c>
      <c r="K103" s="178" t="s">
        <v>167</v>
      </c>
      <c r="L103" s="42"/>
      <c r="M103" s="183" t="s">
        <v>32</v>
      </c>
      <c r="N103" s="184" t="s">
        <v>50</v>
      </c>
      <c r="O103" s="67"/>
      <c r="P103" s="185">
        <f>O103*H103</f>
        <v>0</v>
      </c>
      <c r="Q103" s="185">
        <v>0</v>
      </c>
      <c r="R103" s="185">
        <f>Q103*H103</f>
        <v>0</v>
      </c>
      <c r="S103" s="185">
        <v>0.002</v>
      </c>
      <c r="T103" s="186">
        <f>S103*H103</f>
        <v>0.49</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2902</v>
      </c>
    </row>
    <row r="104" spans="1:47" s="2" customFormat="1" ht="11.25">
      <c r="A104" s="37"/>
      <c r="B104" s="38"/>
      <c r="C104" s="39"/>
      <c r="D104" s="189" t="s">
        <v>170</v>
      </c>
      <c r="E104" s="39"/>
      <c r="F104" s="190" t="s">
        <v>2903</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51" s="14" customFormat="1" ht="11.25">
      <c r="B105" s="205"/>
      <c r="C105" s="206"/>
      <c r="D105" s="196" t="s">
        <v>172</v>
      </c>
      <c r="E105" s="207" t="s">
        <v>32</v>
      </c>
      <c r="F105" s="208" t="s">
        <v>2904</v>
      </c>
      <c r="G105" s="206"/>
      <c r="H105" s="209">
        <v>245</v>
      </c>
      <c r="I105" s="210"/>
      <c r="J105" s="206"/>
      <c r="K105" s="206"/>
      <c r="L105" s="211"/>
      <c r="M105" s="212"/>
      <c r="N105" s="213"/>
      <c r="O105" s="213"/>
      <c r="P105" s="213"/>
      <c r="Q105" s="213"/>
      <c r="R105" s="213"/>
      <c r="S105" s="213"/>
      <c r="T105" s="214"/>
      <c r="AT105" s="215" t="s">
        <v>172</v>
      </c>
      <c r="AU105" s="215" t="s">
        <v>89</v>
      </c>
      <c r="AV105" s="14" t="s">
        <v>89</v>
      </c>
      <c r="AW105" s="14" t="s">
        <v>40</v>
      </c>
      <c r="AX105" s="14" t="s">
        <v>87</v>
      </c>
      <c r="AY105" s="215" t="s">
        <v>160</v>
      </c>
    </row>
    <row r="106" spans="2:63" s="12" customFormat="1" ht="22.9" customHeight="1">
      <c r="B106" s="160"/>
      <c r="C106" s="161"/>
      <c r="D106" s="162" t="s">
        <v>78</v>
      </c>
      <c r="E106" s="174" t="s">
        <v>713</v>
      </c>
      <c r="F106" s="174" t="s">
        <v>714</v>
      </c>
      <c r="G106" s="161"/>
      <c r="H106" s="161"/>
      <c r="I106" s="164"/>
      <c r="J106" s="175">
        <f>BK106</f>
        <v>0</v>
      </c>
      <c r="K106" s="161"/>
      <c r="L106" s="166"/>
      <c r="M106" s="167"/>
      <c r="N106" s="168"/>
      <c r="O106" s="168"/>
      <c r="P106" s="169">
        <f>SUM(P107:P115)</f>
        <v>0</v>
      </c>
      <c r="Q106" s="168"/>
      <c r="R106" s="169">
        <f>SUM(R107:R115)</f>
        <v>0</v>
      </c>
      <c r="S106" s="168"/>
      <c r="T106" s="170">
        <f>SUM(T107:T115)</f>
        <v>0</v>
      </c>
      <c r="AR106" s="171" t="s">
        <v>87</v>
      </c>
      <c r="AT106" s="172" t="s">
        <v>78</v>
      </c>
      <c r="AU106" s="172" t="s">
        <v>87</v>
      </c>
      <c r="AY106" s="171" t="s">
        <v>160</v>
      </c>
      <c r="BK106" s="173">
        <f>SUM(BK107:BK115)</f>
        <v>0</v>
      </c>
    </row>
    <row r="107" spans="1:65" s="2" customFormat="1" ht="24.2" customHeight="1">
      <c r="A107" s="37"/>
      <c r="B107" s="38"/>
      <c r="C107" s="176" t="s">
        <v>225</v>
      </c>
      <c r="D107" s="176" t="s">
        <v>163</v>
      </c>
      <c r="E107" s="177" t="s">
        <v>2220</v>
      </c>
      <c r="F107" s="178" t="s">
        <v>2221</v>
      </c>
      <c r="G107" s="179" t="s">
        <v>166</v>
      </c>
      <c r="H107" s="180">
        <v>5.469</v>
      </c>
      <c r="I107" s="181"/>
      <c r="J107" s="182">
        <f>ROUND(I107*H107,2)</f>
        <v>0</v>
      </c>
      <c r="K107" s="178" t="s">
        <v>167</v>
      </c>
      <c r="L107" s="42"/>
      <c r="M107" s="183" t="s">
        <v>32</v>
      </c>
      <c r="N107" s="184" t="s">
        <v>50</v>
      </c>
      <c r="O107" s="67"/>
      <c r="P107" s="185">
        <f>O107*H107</f>
        <v>0</v>
      </c>
      <c r="Q107" s="185">
        <v>0</v>
      </c>
      <c r="R107" s="185">
        <f>Q107*H107</f>
        <v>0</v>
      </c>
      <c r="S107" s="185">
        <v>0</v>
      </c>
      <c r="T107" s="186">
        <f>S107*H107</f>
        <v>0</v>
      </c>
      <c r="U107" s="37"/>
      <c r="V107" s="37"/>
      <c r="W107" s="37"/>
      <c r="X107" s="37"/>
      <c r="Y107" s="37"/>
      <c r="Z107" s="37"/>
      <c r="AA107" s="37"/>
      <c r="AB107" s="37"/>
      <c r="AC107" s="37"/>
      <c r="AD107" s="37"/>
      <c r="AE107" s="37"/>
      <c r="AR107" s="187" t="s">
        <v>168</v>
      </c>
      <c r="AT107" s="187" t="s">
        <v>163</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2905</v>
      </c>
    </row>
    <row r="108" spans="1:47" s="2" customFormat="1" ht="11.25">
      <c r="A108" s="37"/>
      <c r="B108" s="38"/>
      <c r="C108" s="39"/>
      <c r="D108" s="189" t="s">
        <v>170</v>
      </c>
      <c r="E108" s="39"/>
      <c r="F108" s="190" t="s">
        <v>2223</v>
      </c>
      <c r="G108" s="39"/>
      <c r="H108" s="39"/>
      <c r="I108" s="191"/>
      <c r="J108" s="39"/>
      <c r="K108" s="39"/>
      <c r="L108" s="42"/>
      <c r="M108" s="192"/>
      <c r="N108" s="193"/>
      <c r="O108" s="67"/>
      <c r="P108" s="67"/>
      <c r="Q108" s="67"/>
      <c r="R108" s="67"/>
      <c r="S108" s="67"/>
      <c r="T108" s="68"/>
      <c r="U108" s="37"/>
      <c r="V108" s="37"/>
      <c r="W108" s="37"/>
      <c r="X108" s="37"/>
      <c r="Y108" s="37"/>
      <c r="Z108" s="37"/>
      <c r="AA108" s="37"/>
      <c r="AB108" s="37"/>
      <c r="AC108" s="37"/>
      <c r="AD108" s="37"/>
      <c r="AE108" s="37"/>
      <c r="AT108" s="19" t="s">
        <v>170</v>
      </c>
      <c r="AU108" s="19" t="s">
        <v>89</v>
      </c>
    </row>
    <row r="109" spans="1:65" s="2" customFormat="1" ht="21.75" customHeight="1">
      <c r="A109" s="37"/>
      <c r="B109" s="38"/>
      <c r="C109" s="176" t="s">
        <v>231</v>
      </c>
      <c r="D109" s="176" t="s">
        <v>163</v>
      </c>
      <c r="E109" s="177" t="s">
        <v>732</v>
      </c>
      <c r="F109" s="178" t="s">
        <v>733</v>
      </c>
      <c r="G109" s="179" t="s">
        <v>166</v>
      </c>
      <c r="H109" s="180">
        <v>5.469</v>
      </c>
      <c r="I109" s="181"/>
      <c r="J109" s="182">
        <f>ROUND(I109*H109,2)</f>
        <v>0</v>
      </c>
      <c r="K109" s="178" t="s">
        <v>167</v>
      </c>
      <c r="L109" s="42"/>
      <c r="M109" s="183" t="s">
        <v>32</v>
      </c>
      <c r="N109" s="184" t="s">
        <v>50</v>
      </c>
      <c r="O109" s="67"/>
      <c r="P109" s="185">
        <f>O109*H109</f>
        <v>0</v>
      </c>
      <c r="Q109" s="185">
        <v>0</v>
      </c>
      <c r="R109" s="185">
        <f>Q109*H109</f>
        <v>0</v>
      </c>
      <c r="S109" s="185">
        <v>0</v>
      </c>
      <c r="T109" s="186">
        <f>S109*H109</f>
        <v>0</v>
      </c>
      <c r="U109" s="37"/>
      <c r="V109" s="37"/>
      <c r="W109" s="37"/>
      <c r="X109" s="37"/>
      <c r="Y109" s="37"/>
      <c r="Z109" s="37"/>
      <c r="AA109" s="37"/>
      <c r="AB109" s="37"/>
      <c r="AC109" s="37"/>
      <c r="AD109" s="37"/>
      <c r="AE109" s="37"/>
      <c r="AR109" s="187" t="s">
        <v>168</v>
      </c>
      <c r="AT109" s="187" t="s">
        <v>163</v>
      </c>
      <c r="AU109" s="187" t="s">
        <v>89</v>
      </c>
      <c r="AY109" s="19" t="s">
        <v>160</v>
      </c>
      <c r="BE109" s="188">
        <f>IF(N109="základní",J109,0)</f>
        <v>0</v>
      </c>
      <c r="BF109" s="188">
        <f>IF(N109="snížená",J109,0)</f>
        <v>0</v>
      </c>
      <c r="BG109" s="188">
        <f>IF(N109="zákl. přenesená",J109,0)</f>
        <v>0</v>
      </c>
      <c r="BH109" s="188">
        <f>IF(N109="sníž. přenesená",J109,0)</f>
        <v>0</v>
      </c>
      <c r="BI109" s="188">
        <f>IF(N109="nulová",J109,0)</f>
        <v>0</v>
      </c>
      <c r="BJ109" s="19" t="s">
        <v>87</v>
      </c>
      <c r="BK109" s="188">
        <f>ROUND(I109*H109,2)</f>
        <v>0</v>
      </c>
      <c r="BL109" s="19" t="s">
        <v>168</v>
      </c>
      <c r="BM109" s="187" t="s">
        <v>2906</v>
      </c>
    </row>
    <row r="110" spans="1:47" s="2" customFormat="1" ht="11.25">
      <c r="A110" s="37"/>
      <c r="B110" s="38"/>
      <c r="C110" s="39"/>
      <c r="D110" s="189" t="s">
        <v>170</v>
      </c>
      <c r="E110" s="39"/>
      <c r="F110" s="190" t="s">
        <v>735</v>
      </c>
      <c r="G110" s="39"/>
      <c r="H110" s="39"/>
      <c r="I110" s="191"/>
      <c r="J110" s="39"/>
      <c r="K110" s="39"/>
      <c r="L110" s="42"/>
      <c r="M110" s="192"/>
      <c r="N110" s="193"/>
      <c r="O110" s="67"/>
      <c r="P110" s="67"/>
      <c r="Q110" s="67"/>
      <c r="R110" s="67"/>
      <c r="S110" s="67"/>
      <c r="T110" s="68"/>
      <c r="U110" s="37"/>
      <c r="V110" s="37"/>
      <c r="W110" s="37"/>
      <c r="X110" s="37"/>
      <c r="Y110" s="37"/>
      <c r="Z110" s="37"/>
      <c r="AA110" s="37"/>
      <c r="AB110" s="37"/>
      <c r="AC110" s="37"/>
      <c r="AD110" s="37"/>
      <c r="AE110" s="37"/>
      <c r="AT110" s="19" t="s">
        <v>170</v>
      </c>
      <c r="AU110" s="19" t="s">
        <v>89</v>
      </c>
    </row>
    <row r="111" spans="1:65" s="2" customFormat="1" ht="24.2" customHeight="1">
      <c r="A111" s="37"/>
      <c r="B111" s="38"/>
      <c r="C111" s="176" t="s">
        <v>181</v>
      </c>
      <c r="D111" s="176" t="s">
        <v>163</v>
      </c>
      <c r="E111" s="177" t="s">
        <v>737</v>
      </c>
      <c r="F111" s="178" t="s">
        <v>738</v>
      </c>
      <c r="G111" s="179" t="s">
        <v>166</v>
      </c>
      <c r="H111" s="180">
        <v>38.283</v>
      </c>
      <c r="I111" s="181"/>
      <c r="J111" s="182">
        <f>ROUND(I111*H111,2)</f>
        <v>0</v>
      </c>
      <c r="K111" s="178" t="s">
        <v>167</v>
      </c>
      <c r="L111" s="42"/>
      <c r="M111" s="183" t="s">
        <v>32</v>
      </c>
      <c r="N111" s="184" t="s">
        <v>50</v>
      </c>
      <c r="O111" s="67"/>
      <c r="P111" s="185">
        <f>O111*H111</f>
        <v>0</v>
      </c>
      <c r="Q111" s="185">
        <v>0</v>
      </c>
      <c r="R111" s="185">
        <f>Q111*H111</f>
        <v>0</v>
      </c>
      <c r="S111" s="185">
        <v>0</v>
      </c>
      <c r="T111" s="186">
        <f>S111*H111</f>
        <v>0</v>
      </c>
      <c r="U111" s="37"/>
      <c r="V111" s="37"/>
      <c r="W111" s="37"/>
      <c r="X111" s="37"/>
      <c r="Y111" s="37"/>
      <c r="Z111" s="37"/>
      <c r="AA111" s="37"/>
      <c r="AB111" s="37"/>
      <c r="AC111" s="37"/>
      <c r="AD111" s="37"/>
      <c r="AE111" s="37"/>
      <c r="AR111" s="187" t="s">
        <v>168</v>
      </c>
      <c r="AT111" s="187" t="s">
        <v>163</v>
      </c>
      <c r="AU111" s="187" t="s">
        <v>89</v>
      </c>
      <c r="AY111" s="19" t="s">
        <v>160</v>
      </c>
      <c r="BE111" s="188">
        <f>IF(N111="základní",J111,0)</f>
        <v>0</v>
      </c>
      <c r="BF111" s="188">
        <f>IF(N111="snížená",J111,0)</f>
        <v>0</v>
      </c>
      <c r="BG111" s="188">
        <f>IF(N111="zákl. přenesená",J111,0)</f>
        <v>0</v>
      </c>
      <c r="BH111" s="188">
        <f>IF(N111="sníž. přenesená",J111,0)</f>
        <v>0</v>
      </c>
      <c r="BI111" s="188">
        <f>IF(N111="nulová",J111,0)</f>
        <v>0</v>
      </c>
      <c r="BJ111" s="19" t="s">
        <v>87</v>
      </c>
      <c r="BK111" s="188">
        <f>ROUND(I111*H111,2)</f>
        <v>0</v>
      </c>
      <c r="BL111" s="19" t="s">
        <v>168</v>
      </c>
      <c r="BM111" s="187" t="s">
        <v>2907</v>
      </c>
    </row>
    <row r="112" spans="1:47" s="2" customFormat="1" ht="11.25">
      <c r="A112" s="37"/>
      <c r="B112" s="38"/>
      <c r="C112" s="39"/>
      <c r="D112" s="189" t="s">
        <v>170</v>
      </c>
      <c r="E112" s="39"/>
      <c r="F112" s="190" t="s">
        <v>740</v>
      </c>
      <c r="G112" s="39"/>
      <c r="H112" s="39"/>
      <c r="I112" s="191"/>
      <c r="J112" s="39"/>
      <c r="K112" s="39"/>
      <c r="L112" s="42"/>
      <c r="M112" s="192"/>
      <c r="N112" s="193"/>
      <c r="O112" s="67"/>
      <c r="P112" s="67"/>
      <c r="Q112" s="67"/>
      <c r="R112" s="67"/>
      <c r="S112" s="67"/>
      <c r="T112" s="68"/>
      <c r="U112" s="37"/>
      <c r="V112" s="37"/>
      <c r="W112" s="37"/>
      <c r="X112" s="37"/>
      <c r="Y112" s="37"/>
      <c r="Z112" s="37"/>
      <c r="AA112" s="37"/>
      <c r="AB112" s="37"/>
      <c r="AC112" s="37"/>
      <c r="AD112" s="37"/>
      <c r="AE112" s="37"/>
      <c r="AT112" s="19" t="s">
        <v>170</v>
      </c>
      <c r="AU112" s="19" t="s">
        <v>89</v>
      </c>
    </row>
    <row r="113" spans="2:51" s="14" customFormat="1" ht="11.25">
      <c r="B113" s="205"/>
      <c r="C113" s="206"/>
      <c r="D113" s="196" t="s">
        <v>172</v>
      </c>
      <c r="E113" s="206"/>
      <c r="F113" s="208" t="s">
        <v>2908</v>
      </c>
      <c r="G113" s="206"/>
      <c r="H113" s="209">
        <v>38.283</v>
      </c>
      <c r="I113" s="210"/>
      <c r="J113" s="206"/>
      <c r="K113" s="206"/>
      <c r="L113" s="211"/>
      <c r="M113" s="212"/>
      <c r="N113" s="213"/>
      <c r="O113" s="213"/>
      <c r="P113" s="213"/>
      <c r="Q113" s="213"/>
      <c r="R113" s="213"/>
      <c r="S113" s="213"/>
      <c r="T113" s="214"/>
      <c r="AT113" s="215" t="s">
        <v>172</v>
      </c>
      <c r="AU113" s="215" t="s">
        <v>89</v>
      </c>
      <c r="AV113" s="14" t="s">
        <v>89</v>
      </c>
      <c r="AW113" s="14" t="s">
        <v>4</v>
      </c>
      <c r="AX113" s="14" t="s">
        <v>87</v>
      </c>
      <c r="AY113" s="215" t="s">
        <v>160</v>
      </c>
    </row>
    <row r="114" spans="1:65" s="2" customFormat="1" ht="33" customHeight="1">
      <c r="A114" s="37"/>
      <c r="B114" s="38"/>
      <c r="C114" s="176" t="s">
        <v>249</v>
      </c>
      <c r="D114" s="176" t="s">
        <v>163</v>
      </c>
      <c r="E114" s="177" t="s">
        <v>2227</v>
      </c>
      <c r="F114" s="178" t="s">
        <v>2228</v>
      </c>
      <c r="G114" s="179" t="s">
        <v>166</v>
      </c>
      <c r="H114" s="180">
        <v>3.27</v>
      </c>
      <c r="I114" s="181"/>
      <c r="J114" s="182">
        <f>ROUND(I114*H114,2)</f>
        <v>0</v>
      </c>
      <c r="K114" s="178" t="s">
        <v>167</v>
      </c>
      <c r="L114" s="42"/>
      <c r="M114" s="183" t="s">
        <v>32</v>
      </c>
      <c r="N114" s="184" t="s">
        <v>50</v>
      </c>
      <c r="O114" s="67"/>
      <c r="P114" s="185">
        <f>O114*H114</f>
        <v>0</v>
      </c>
      <c r="Q114" s="185">
        <v>0</v>
      </c>
      <c r="R114" s="185">
        <f>Q114*H114</f>
        <v>0</v>
      </c>
      <c r="S114" s="185">
        <v>0</v>
      </c>
      <c r="T114" s="186">
        <f>S114*H114</f>
        <v>0</v>
      </c>
      <c r="U114" s="37"/>
      <c r="V114" s="37"/>
      <c r="W114" s="37"/>
      <c r="X114" s="37"/>
      <c r="Y114" s="37"/>
      <c r="Z114" s="37"/>
      <c r="AA114" s="37"/>
      <c r="AB114" s="37"/>
      <c r="AC114" s="37"/>
      <c r="AD114" s="37"/>
      <c r="AE114" s="37"/>
      <c r="AR114" s="187" t="s">
        <v>168</v>
      </c>
      <c r="AT114" s="187" t="s">
        <v>163</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168</v>
      </c>
      <c r="BM114" s="187" t="s">
        <v>2909</v>
      </c>
    </row>
    <row r="115" spans="1:47" s="2" customFormat="1" ht="11.25">
      <c r="A115" s="37"/>
      <c r="B115" s="38"/>
      <c r="C115" s="39"/>
      <c r="D115" s="189" t="s">
        <v>170</v>
      </c>
      <c r="E115" s="39"/>
      <c r="F115" s="190" t="s">
        <v>2230</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2:63" s="12" customFormat="1" ht="22.9" customHeight="1">
      <c r="B116" s="160"/>
      <c r="C116" s="161"/>
      <c r="D116" s="162" t="s">
        <v>78</v>
      </c>
      <c r="E116" s="174" t="s">
        <v>754</v>
      </c>
      <c r="F116" s="174" t="s">
        <v>755</v>
      </c>
      <c r="G116" s="161"/>
      <c r="H116" s="161"/>
      <c r="I116" s="164"/>
      <c r="J116" s="175">
        <f>BK116</f>
        <v>0</v>
      </c>
      <c r="K116" s="161"/>
      <c r="L116" s="166"/>
      <c r="M116" s="167"/>
      <c r="N116" s="168"/>
      <c r="O116" s="168"/>
      <c r="P116" s="169">
        <f>SUM(P117:P118)</f>
        <v>0</v>
      </c>
      <c r="Q116" s="168"/>
      <c r="R116" s="169">
        <f>SUM(R117:R118)</f>
        <v>0</v>
      </c>
      <c r="S116" s="168"/>
      <c r="T116" s="170">
        <f>SUM(T117:T118)</f>
        <v>0</v>
      </c>
      <c r="AR116" s="171" t="s">
        <v>87</v>
      </c>
      <c r="AT116" s="172" t="s">
        <v>78</v>
      </c>
      <c r="AU116" s="172" t="s">
        <v>87</v>
      </c>
      <c r="AY116" s="171" t="s">
        <v>160</v>
      </c>
      <c r="BK116" s="173">
        <f>SUM(BK117:BK118)</f>
        <v>0</v>
      </c>
    </row>
    <row r="117" spans="1:65" s="2" customFormat="1" ht="33" customHeight="1">
      <c r="A117" s="37"/>
      <c r="B117" s="38"/>
      <c r="C117" s="176" t="s">
        <v>256</v>
      </c>
      <c r="D117" s="176" t="s">
        <v>163</v>
      </c>
      <c r="E117" s="177" t="s">
        <v>2231</v>
      </c>
      <c r="F117" s="178" t="s">
        <v>2232</v>
      </c>
      <c r="G117" s="179" t="s">
        <v>166</v>
      </c>
      <c r="H117" s="180">
        <v>1.48</v>
      </c>
      <c r="I117" s="181"/>
      <c r="J117" s="182">
        <f>ROUND(I117*H117,2)</f>
        <v>0</v>
      </c>
      <c r="K117" s="178" t="s">
        <v>167</v>
      </c>
      <c r="L117" s="42"/>
      <c r="M117" s="183" t="s">
        <v>32</v>
      </c>
      <c r="N117" s="184" t="s">
        <v>50</v>
      </c>
      <c r="O117" s="67"/>
      <c r="P117" s="185">
        <f>O117*H117</f>
        <v>0</v>
      </c>
      <c r="Q117" s="185">
        <v>0</v>
      </c>
      <c r="R117" s="185">
        <f>Q117*H117</f>
        <v>0</v>
      </c>
      <c r="S117" s="185">
        <v>0</v>
      </c>
      <c r="T117" s="186">
        <f>S117*H117</f>
        <v>0</v>
      </c>
      <c r="U117" s="37"/>
      <c r="V117" s="37"/>
      <c r="W117" s="37"/>
      <c r="X117" s="37"/>
      <c r="Y117" s="37"/>
      <c r="Z117" s="37"/>
      <c r="AA117" s="37"/>
      <c r="AB117" s="37"/>
      <c r="AC117" s="37"/>
      <c r="AD117" s="37"/>
      <c r="AE117" s="37"/>
      <c r="AR117" s="187" t="s">
        <v>168</v>
      </c>
      <c r="AT117" s="187" t="s">
        <v>163</v>
      </c>
      <c r="AU117" s="187" t="s">
        <v>89</v>
      </c>
      <c r="AY117" s="19" t="s">
        <v>160</v>
      </c>
      <c r="BE117" s="188">
        <f>IF(N117="základní",J117,0)</f>
        <v>0</v>
      </c>
      <c r="BF117" s="188">
        <f>IF(N117="snížená",J117,0)</f>
        <v>0</v>
      </c>
      <c r="BG117" s="188">
        <f>IF(N117="zákl. přenesená",J117,0)</f>
        <v>0</v>
      </c>
      <c r="BH117" s="188">
        <f>IF(N117="sníž. přenesená",J117,0)</f>
        <v>0</v>
      </c>
      <c r="BI117" s="188">
        <f>IF(N117="nulová",J117,0)</f>
        <v>0</v>
      </c>
      <c r="BJ117" s="19" t="s">
        <v>87</v>
      </c>
      <c r="BK117" s="188">
        <f>ROUND(I117*H117,2)</f>
        <v>0</v>
      </c>
      <c r="BL117" s="19" t="s">
        <v>168</v>
      </c>
      <c r="BM117" s="187" t="s">
        <v>2910</v>
      </c>
    </row>
    <row r="118" spans="1:47" s="2" customFormat="1" ht="11.25">
      <c r="A118" s="37"/>
      <c r="B118" s="38"/>
      <c r="C118" s="39"/>
      <c r="D118" s="189" t="s">
        <v>170</v>
      </c>
      <c r="E118" s="39"/>
      <c r="F118" s="190" t="s">
        <v>2234</v>
      </c>
      <c r="G118" s="39"/>
      <c r="H118" s="39"/>
      <c r="I118" s="191"/>
      <c r="J118" s="39"/>
      <c r="K118" s="39"/>
      <c r="L118" s="42"/>
      <c r="M118" s="192"/>
      <c r="N118" s="193"/>
      <c r="O118" s="67"/>
      <c r="P118" s="67"/>
      <c r="Q118" s="67"/>
      <c r="R118" s="67"/>
      <c r="S118" s="67"/>
      <c r="T118" s="68"/>
      <c r="U118" s="37"/>
      <c r="V118" s="37"/>
      <c r="W118" s="37"/>
      <c r="X118" s="37"/>
      <c r="Y118" s="37"/>
      <c r="Z118" s="37"/>
      <c r="AA118" s="37"/>
      <c r="AB118" s="37"/>
      <c r="AC118" s="37"/>
      <c r="AD118" s="37"/>
      <c r="AE118" s="37"/>
      <c r="AT118" s="19" t="s">
        <v>170</v>
      </c>
      <c r="AU118" s="19" t="s">
        <v>89</v>
      </c>
    </row>
    <row r="119" spans="2:63" s="12" customFormat="1" ht="25.9" customHeight="1">
      <c r="B119" s="160"/>
      <c r="C119" s="161"/>
      <c r="D119" s="162" t="s">
        <v>78</v>
      </c>
      <c r="E119" s="163" t="s">
        <v>761</v>
      </c>
      <c r="F119" s="163" t="s">
        <v>762</v>
      </c>
      <c r="G119" s="161"/>
      <c r="H119" s="161"/>
      <c r="I119" s="164"/>
      <c r="J119" s="165">
        <f>BK119</f>
        <v>0</v>
      </c>
      <c r="K119" s="161"/>
      <c r="L119" s="166"/>
      <c r="M119" s="167"/>
      <c r="N119" s="168"/>
      <c r="O119" s="168"/>
      <c r="P119" s="169">
        <f>P120</f>
        <v>0</v>
      </c>
      <c r="Q119" s="168"/>
      <c r="R119" s="169">
        <f>R120</f>
        <v>0.009</v>
      </c>
      <c r="S119" s="168"/>
      <c r="T119" s="170">
        <f>T120</f>
        <v>2.1990549999999995</v>
      </c>
      <c r="AR119" s="171" t="s">
        <v>89</v>
      </c>
      <c r="AT119" s="172" t="s">
        <v>78</v>
      </c>
      <c r="AU119" s="172" t="s">
        <v>79</v>
      </c>
      <c r="AY119" s="171" t="s">
        <v>160</v>
      </c>
      <c r="BK119" s="173">
        <f>BK120</f>
        <v>0</v>
      </c>
    </row>
    <row r="120" spans="2:63" s="12" customFormat="1" ht="22.9" customHeight="1">
      <c r="B120" s="160"/>
      <c r="C120" s="161"/>
      <c r="D120" s="162" t="s">
        <v>78</v>
      </c>
      <c r="E120" s="174" t="s">
        <v>2911</v>
      </c>
      <c r="F120" s="174" t="s">
        <v>2912</v>
      </c>
      <c r="G120" s="161"/>
      <c r="H120" s="161"/>
      <c r="I120" s="164"/>
      <c r="J120" s="175">
        <f>BK120</f>
        <v>0</v>
      </c>
      <c r="K120" s="161"/>
      <c r="L120" s="166"/>
      <c r="M120" s="167"/>
      <c r="N120" s="168"/>
      <c r="O120" s="168"/>
      <c r="P120" s="169">
        <f>SUM(P121:P268)</f>
        <v>0</v>
      </c>
      <c r="Q120" s="168"/>
      <c r="R120" s="169">
        <f>SUM(R121:R268)</f>
        <v>0.009</v>
      </c>
      <c r="S120" s="168"/>
      <c r="T120" s="170">
        <f>SUM(T121:T268)</f>
        <v>2.1990549999999995</v>
      </c>
      <c r="AR120" s="171" t="s">
        <v>89</v>
      </c>
      <c r="AT120" s="172" t="s">
        <v>78</v>
      </c>
      <c r="AU120" s="172" t="s">
        <v>87</v>
      </c>
      <c r="AY120" s="171" t="s">
        <v>160</v>
      </c>
      <c r="BK120" s="173">
        <f>SUM(BK121:BK268)</f>
        <v>0</v>
      </c>
    </row>
    <row r="121" spans="1:65" s="2" customFormat="1" ht="24.2" customHeight="1">
      <c r="A121" s="37"/>
      <c r="B121" s="38"/>
      <c r="C121" s="176" t="s">
        <v>267</v>
      </c>
      <c r="D121" s="176" t="s">
        <v>163</v>
      </c>
      <c r="E121" s="177" t="s">
        <v>2913</v>
      </c>
      <c r="F121" s="178" t="s">
        <v>2914</v>
      </c>
      <c r="G121" s="179" t="s">
        <v>259</v>
      </c>
      <c r="H121" s="180">
        <v>100</v>
      </c>
      <c r="I121" s="181"/>
      <c r="J121" s="182">
        <f>ROUND(I121*H121,2)</f>
        <v>0</v>
      </c>
      <c r="K121" s="178" t="s">
        <v>167</v>
      </c>
      <c r="L121" s="42"/>
      <c r="M121" s="183" t="s">
        <v>32</v>
      </c>
      <c r="N121" s="184" t="s">
        <v>50</v>
      </c>
      <c r="O121" s="67"/>
      <c r="P121" s="185">
        <f>O121*H121</f>
        <v>0</v>
      </c>
      <c r="Q121" s="185">
        <v>0</v>
      </c>
      <c r="R121" s="185">
        <f>Q121*H121</f>
        <v>0</v>
      </c>
      <c r="S121" s="185">
        <v>0</v>
      </c>
      <c r="T121" s="186">
        <f>S121*H121</f>
        <v>0</v>
      </c>
      <c r="U121" s="37"/>
      <c r="V121" s="37"/>
      <c r="W121" s="37"/>
      <c r="X121" s="37"/>
      <c r="Y121" s="37"/>
      <c r="Z121" s="37"/>
      <c r="AA121" s="37"/>
      <c r="AB121" s="37"/>
      <c r="AC121" s="37"/>
      <c r="AD121" s="37"/>
      <c r="AE121" s="37"/>
      <c r="AR121" s="187" t="s">
        <v>308</v>
      </c>
      <c r="AT121" s="187" t="s">
        <v>163</v>
      </c>
      <c r="AU121" s="187" t="s">
        <v>89</v>
      </c>
      <c r="AY121" s="19" t="s">
        <v>160</v>
      </c>
      <c r="BE121" s="188">
        <f>IF(N121="základní",J121,0)</f>
        <v>0</v>
      </c>
      <c r="BF121" s="188">
        <f>IF(N121="snížená",J121,0)</f>
        <v>0</v>
      </c>
      <c r="BG121" s="188">
        <f>IF(N121="zákl. přenesená",J121,0)</f>
        <v>0</v>
      </c>
      <c r="BH121" s="188">
        <f>IF(N121="sníž. přenesená",J121,0)</f>
        <v>0</v>
      </c>
      <c r="BI121" s="188">
        <f>IF(N121="nulová",J121,0)</f>
        <v>0</v>
      </c>
      <c r="BJ121" s="19" t="s">
        <v>87</v>
      </c>
      <c r="BK121" s="188">
        <f>ROUND(I121*H121,2)</f>
        <v>0</v>
      </c>
      <c r="BL121" s="19" t="s">
        <v>308</v>
      </c>
      <c r="BM121" s="187" t="s">
        <v>2915</v>
      </c>
    </row>
    <row r="122" spans="1:47" s="2" customFormat="1" ht="11.25">
      <c r="A122" s="37"/>
      <c r="B122" s="38"/>
      <c r="C122" s="39"/>
      <c r="D122" s="189" t="s">
        <v>170</v>
      </c>
      <c r="E122" s="39"/>
      <c r="F122" s="190" t="s">
        <v>2916</v>
      </c>
      <c r="G122" s="39"/>
      <c r="H122" s="39"/>
      <c r="I122" s="191"/>
      <c r="J122" s="39"/>
      <c r="K122" s="39"/>
      <c r="L122" s="42"/>
      <c r="M122" s="192"/>
      <c r="N122" s="193"/>
      <c r="O122" s="67"/>
      <c r="P122" s="67"/>
      <c r="Q122" s="67"/>
      <c r="R122" s="67"/>
      <c r="S122" s="67"/>
      <c r="T122" s="68"/>
      <c r="U122" s="37"/>
      <c r="V122" s="37"/>
      <c r="W122" s="37"/>
      <c r="X122" s="37"/>
      <c r="Y122" s="37"/>
      <c r="Z122" s="37"/>
      <c r="AA122" s="37"/>
      <c r="AB122" s="37"/>
      <c r="AC122" s="37"/>
      <c r="AD122" s="37"/>
      <c r="AE122" s="37"/>
      <c r="AT122" s="19" t="s">
        <v>170</v>
      </c>
      <c r="AU122" s="19" t="s">
        <v>89</v>
      </c>
    </row>
    <row r="123" spans="1:65" s="2" customFormat="1" ht="16.5" customHeight="1">
      <c r="A123" s="37"/>
      <c r="B123" s="38"/>
      <c r="C123" s="227" t="s">
        <v>281</v>
      </c>
      <c r="D123" s="227" t="s">
        <v>178</v>
      </c>
      <c r="E123" s="228" t="s">
        <v>2917</v>
      </c>
      <c r="F123" s="229" t="s">
        <v>2918</v>
      </c>
      <c r="G123" s="230" t="s">
        <v>259</v>
      </c>
      <c r="H123" s="231">
        <v>100</v>
      </c>
      <c r="I123" s="232"/>
      <c r="J123" s="233">
        <f>ROUND(I123*H123,2)</f>
        <v>0</v>
      </c>
      <c r="K123" s="229" t="s">
        <v>167</v>
      </c>
      <c r="L123" s="234"/>
      <c r="M123" s="235" t="s">
        <v>32</v>
      </c>
      <c r="N123" s="236" t="s">
        <v>50</v>
      </c>
      <c r="O123" s="67"/>
      <c r="P123" s="185">
        <f>O123*H123</f>
        <v>0</v>
      </c>
      <c r="Q123" s="185">
        <v>7E-05</v>
      </c>
      <c r="R123" s="185">
        <f>Q123*H123</f>
        <v>0.006999999999999999</v>
      </c>
      <c r="S123" s="185">
        <v>0</v>
      </c>
      <c r="T123" s="186">
        <f>S123*H123</f>
        <v>0</v>
      </c>
      <c r="U123" s="37"/>
      <c r="V123" s="37"/>
      <c r="W123" s="37"/>
      <c r="X123" s="37"/>
      <c r="Y123" s="37"/>
      <c r="Z123" s="37"/>
      <c r="AA123" s="37"/>
      <c r="AB123" s="37"/>
      <c r="AC123" s="37"/>
      <c r="AD123" s="37"/>
      <c r="AE123" s="37"/>
      <c r="AR123" s="187" t="s">
        <v>467</v>
      </c>
      <c r="AT123" s="187" t="s">
        <v>178</v>
      </c>
      <c r="AU123" s="187" t="s">
        <v>89</v>
      </c>
      <c r="AY123" s="19" t="s">
        <v>160</v>
      </c>
      <c r="BE123" s="188">
        <f>IF(N123="základní",J123,0)</f>
        <v>0</v>
      </c>
      <c r="BF123" s="188">
        <f>IF(N123="snížená",J123,0)</f>
        <v>0</v>
      </c>
      <c r="BG123" s="188">
        <f>IF(N123="zákl. přenesená",J123,0)</f>
        <v>0</v>
      </c>
      <c r="BH123" s="188">
        <f>IF(N123="sníž. přenesená",J123,0)</f>
        <v>0</v>
      </c>
      <c r="BI123" s="188">
        <f>IF(N123="nulová",J123,0)</f>
        <v>0</v>
      </c>
      <c r="BJ123" s="19" t="s">
        <v>87</v>
      </c>
      <c r="BK123" s="188">
        <f>ROUND(I123*H123,2)</f>
        <v>0</v>
      </c>
      <c r="BL123" s="19" t="s">
        <v>308</v>
      </c>
      <c r="BM123" s="187" t="s">
        <v>2919</v>
      </c>
    </row>
    <row r="124" spans="1:65" s="2" customFormat="1" ht="24.2" customHeight="1">
      <c r="A124" s="37"/>
      <c r="B124" s="38"/>
      <c r="C124" s="176" t="s">
        <v>289</v>
      </c>
      <c r="D124" s="176" t="s">
        <v>163</v>
      </c>
      <c r="E124" s="177" t="s">
        <v>2920</v>
      </c>
      <c r="F124" s="178" t="s">
        <v>2921</v>
      </c>
      <c r="G124" s="179" t="s">
        <v>477</v>
      </c>
      <c r="H124" s="180">
        <v>265</v>
      </c>
      <c r="I124" s="181"/>
      <c r="J124" s="182">
        <f>ROUND(I124*H124,2)</f>
        <v>0</v>
      </c>
      <c r="K124" s="178" t="s">
        <v>167</v>
      </c>
      <c r="L124" s="42"/>
      <c r="M124" s="183" t="s">
        <v>32</v>
      </c>
      <c r="N124" s="184" t="s">
        <v>50</v>
      </c>
      <c r="O124" s="67"/>
      <c r="P124" s="185">
        <f>O124*H124</f>
        <v>0</v>
      </c>
      <c r="Q124" s="185">
        <v>0</v>
      </c>
      <c r="R124" s="185">
        <f>Q124*H124</f>
        <v>0</v>
      </c>
      <c r="S124" s="185">
        <v>0</v>
      </c>
      <c r="T124" s="186">
        <f>S124*H124</f>
        <v>0</v>
      </c>
      <c r="U124" s="37"/>
      <c r="V124" s="37"/>
      <c r="W124" s="37"/>
      <c r="X124" s="37"/>
      <c r="Y124" s="37"/>
      <c r="Z124" s="37"/>
      <c r="AA124" s="37"/>
      <c r="AB124" s="37"/>
      <c r="AC124" s="37"/>
      <c r="AD124" s="37"/>
      <c r="AE124" s="37"/>
      <c r="AR124" s="187" t="s">
        <v>308</v>
      </c>
      <c r="AT124" s="187" t="s">
        <v>163</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308</v>
      </c>
      <c r="BM124" s="187" t="s">
        <v>2922</v>
      </c>
    </row>
    <row r="125" spans="1:47" s="2" customFormat="1" ht="11.25">
      <c r="A125" s="37"/>
      <c r="B125" s="38"/>
      <c r="C125" s="39"/>
      <c r="D125" s="189" t="s">
        <v>170</v>
      </c>
      <c r="E125" s="39"/>
      <c r="F125" s="190" t="s">
        <v>2923</v>
      </c>
      <c r="G125" s="39"/>
      <c r="H125" s="39"/>
      <c r="I125" s="191"/>
      <c r="J125" s="39"/>
      <c r="K125" s="39"/>
      <c r="L125" s="42"/>
      <c r="M125" s="192"/>
      <c r="N125" s="193"/>
      <c r="O125" s="67"/>
      <c r="P125" s="67"/>
      <c r="Q125" s="67"/>
      <c r="R125" s="67"/>
      <c r="S125" s="67"/>
      <c r="T125" s="68"/>
      <c r="U125" s="37"/>
      <c r="V125" s="37"/>
      <c r="W125" s="37"/>
      <c r="X125" s="37"/>
      <c r="Y125" s="37"/>
      <c r="Z125" s="37"/>
      <c r="AA125" s="37"/>
      <c r="AB125" s="37"/>
      <c r="AC125" s="37"/>
      <c r="AD125" s="37"/>
      <c r="AE125" s="37"/>
      <c r="AT125" s="19" t="s">
        <v>170</v>
      </c>
      <c r="AU125" s="19" t="s">
        <v>89</v>
      </c>
    </row>
    <row r="126" spans="2:51" s="14" customFormat="1" ht="11.25">
      <c r="B126" s="205"/>
      <c r="C126" s="206"/>
      <c r="D126" s="196" t="s">
        <v>172</v>
      </c>
      <c r="E126" s="207" t="s">
        <v>32</v>
      </c>
      <c r="F126" s="208" t="s">
        <v>2924</v>
      </c>
      <c r="G126" s="206"/>
      <c r="H126" s="209">
        <v>265</v>
      </c>
      <c r="I126" s="210"/>
      <c r="J126" s="206"/>
      <c r="K126" s="206"/>
      <c r="L126" s="211"/>
      <c r="M126" s="212"/>
      <c r="N126" s="213"/>
      <c r="O126" s="213"/>
      <c r="P126" s="213"/>
      <c r="Q126" s="213"/>
      <c r="R126" s="213"/>
      <c r="S126" s="213"/>
      <c r="T126" s="214"/>
      <c r="AT126" s="215" t="s">
        <v>172</v>
      </c>
      <c r="AU126" s="215" t="s">
        <v>89</v>
      </c>
      <c r="AV126" s="14" t="s">
        <v>89</v>
      </c>
      <c r="AW126" s="14" t="s">
        <v>40</v>
      </c>
      <c r="AX126" s="14" t="s">
        <v>87</v>
      </c>
      <c r="AY126" s="215" t="s">
        <v>160</v>
      </c>
    </row>
    <row r="127" spans="1:65" s="2" customFormat="1" ht="16.5" customHeight="1">
      <c r="A127" s="37"/>
      <c r="B127" s="38"/>
      <c r="C127" s="227" t="s">
        <v>297</v>
      </c>
      <c r="D127" s="227" t="s">
        <v>178</v>
      </c>
      <c r="E127" s="228" t="s">
        <v>2925</v>
      </c>
      <c r="F127" s="229" t="s">
        <v>2926</v>
      </c>
      <c r="G127" s="230" t="s">
        <v>477</v>
      </c>
      <c r="H127" s="231">
        <v>245</v>
      </c>
      <c r="I127" s="232"/>
      <c r="J127" s="233">
        <f>ROUND(I127*H127,2)</f>
        <v>0</v>
      </c>
      <c r="K127" s="229" t="s">
        <v>484</v>
      </c>
      <c r="L127" s="234"/>
      <c r="M127" s="235" t="s">
        <v>32</v>
      </c>
      <c r="N127" s="236" t="s">
        <v>50</v>
      </c>
      <c r="O127" s="67"/>
      <c r="P127" s="185">
        <f>O127*H127</f>
        <v>0</v>
      </c>
      <c r="Q127" s="185">
        <v>0</v>
      </c>
      <c r="R127" s="185">
        <f>Q127*H127</f>
        <v>0</v>
      </c>
      <c r="S127" s="185">
        <v>0</v>
      </c>
      <c r="T127" s="186">
        <f>S127*H127</f>
        <v>0</v>
      </c>
      <c r="U127" s="37"/>
      <c r="V127" s="37"/>
      <c r="W127" s="37"/>
      <c r="X127" s="37"/>
      <c r="Y127" s="37"/>
      <c r="Z127" s="37"/>
      <c r="AA127" s="37"/>
      <c r="AB127" s="37"/>
      <c r="AC127" s="37"/>
      <c r="AD127" s="37"/>
      <c r="AE127" s="37"/>
      <c r="AR127" s="187" t="s">
        <v>467</v>
      </c>
      <c r="AT127" s="187" t="s">
        <v>178</v>
      </c>
      <c r="AU127" s="187" t="s">
        <v>89</v>
      </c>
      <c r="AY127" s="19" t="s">
        <v>160</v>
      </c>
      <c r="BE127" s="188">
        <f>IF(N127="základní",J127,0)</f>
        <v>0</v>
      </c>
      <c r="BF127" s="188">
        <f>IF(N127="snížená",J127,0)</f>
        <v>0</v>
      </c>
      <c r="BG127" s="188">
        <f>IF(N127="zákl. přenesená",J127,0)</f>
        <v>0</v>
      </c>
      <c r="BH127" s="188">
        <f>IF(N127="sníž. přenesená",J127,0)</f>
        <v>0</v>
      </c>
      <c r="BI127" s="188">
        <f>IF(N127="nulová",J127,0)</f>
        <v>0</v>
      </c>
      <c r="BJ127" s="19" t="s">
        <v>87</v>
      </c>
      <c r="BK127" s="188">
        <f>ROUND(I127*H127,2)</f>
        <v>0</v>
      </c>
      <c r="BL127" s="19" t="s">
        <v>308</v>
      </c>
      <c r="BM127" s="187" t="s">
        <v>2927</v>
      </c>
    </row>
    <row r="128" spans="1:65" s="2" customFormat="1" ht="16.5" customHeight="1">
      <c r="A128" s="37"/>
      <c r="B128" s="38"/>
      <c r="C128" s="227" t="s">
        <v>8</v>
      </c>
      <c r="D128" s="227" t="s">
        <v>178</v>
      </c>
      <c r="E128" s="228" t="s">
        <v>2928</v>
      </c>
      <c r="F128" s="229" t="s">
        <v>2929</v>
      </c>
      <c r="G128" s="230" t="s">
        <v>477</v>
      </c>
      <c r="H128" s="231">
        <v>20</v>
      </c>
      <c r="I128" s="232"/>
      <c r="J128" s="233">
        <f>ROUND(I128*H128,2)</f>
        <v>0</v>
      </c>
      <c r="K128" s="229" t="s">
        <v>484</v>
      </c>
      <c r="L128" s="234"/>
      <c r="M128" s="235" t="s">
        <v>32</v>
      </c>
      <c r="N128" s="236" t="s">
        <v>50</v>
      </c>
      <c r="O128" s="67"/>
      <c r="P128" s="185">
        <f>O128*H128</f>
        <v>0</v>
      </c>
      <c r="Q128" s="185">
        <v>0</v>
      </c>
      <c r="R128" s="185">
        <f>Q128*H128</f>
        <v>0</v>
      </c>
      <c r="S128" s="185">
        <v>0</v>
      </c>
      <c r="T128" s="186">
        <f>S128*H128</f>
        <v>0</v>
      </c>
      <c r="U128" s="37"/>
      <c r="V128" s="37"/>
      <c r="W128" s="37"/>
      <c r="X128" s="37"/>
      <c r="Y128" s="37"/>
      <c r="Z128" s="37"/>
      <c r="AA128" s="37"/>
      <c r="AB128" s="37"/>
      <c r="AC128" s="37"/>
      <c r="AD128" s="37"/>
      <c r="AE128" s="37"/>
      <c r="AR128" s="187" t="s">
        <v>467</v>
      </c>
      <c r="AT128" s="187" t="s">
        <v>178</v>
      </c>
      <c r="AU128" s="187" t="s">
        <v>89</v>
      </c>
      <c r="AY128" s="19" t="s">
        <v>160</v>
      </c>
      <c r="BE128" s="188">
        <f>IF(N128="základní",J128,0)</f>
        <v>0</v>
      </c>
      <c r="BF128" s="188">
        <f>IF(N128="snížená",J128,0)</f>
        <v>0</v>
      </c>
      <c r="BG128" s="188">
        <f>IF(N128="zákl. přenesená",J128,0)</f>
        <v>0</v>
      </c>
      <c r="BH128" s="188">
        <f>IF(N128="sníž. přenesená",J128,0)</f>
        <v>0</v>
      </c>
      <c r="BI128" s="188">
        <f>IF(N128="nulová",J128,0)</f>
        <v>0</v>
      </c>
      <c r="BJ128" s="19" t="s">
        <v>87</v>
      </c>
      <c r="BK128" s="188">
        <f>ROUND(I128*H128,2)</f>
        <v>0</v>
      </c>
      <c r="BL128" s="19" t="s">
        <v>308</v>
      </c>
      <c r="BM128" s="187" t="s">
        <v>2930</v>
      </c>
    </row>
    <row r="129" spans="1:65" s="2" customFormat="1" ht="24.2" customHeight="1">
      <c r="A129" s="37"/>
      <c r="B129" s="38"/>
      <c r="C129" s="176" t="s">
        <v>308</v>
      </c>
      <c r="D129" s="176" t="s">
        <v>163</v>
      </c>
      <c r="E129" s="177" t="s">
        <v>2931</v>
      </c>
      <c r="F129" s="178" t="s">
        <v>2932</v>
      </c>
      <c r="G129" s="179" t="s">
        <v>477</v>
      </c>
      <c r="H129" s="180">
        <v>105</v>
      </c>
      <c r="I129" s="181"/>
      <c r="J129" s="182">
        <f>ROUND(I129*H129,2)</f>
        <v>0</v>
      </c>
      <c r="K129" s="178" t="s">
        <v>167</v>
      </c>
      <c r="L129" s="42"/>
      <c r="M129" s="183" t="s">
        <v>32</v>
      </c>
      <c r="N129" s="184" t="s">
        <v>50</v>
      </c>
      <c r="O129" s="67"/>
      <c r="P129" s="185">
        <f>O129*H129</f>
        <v>0</v>
      </c>
      <c r="Q129" s="185">
        <v>0</v>
      </c>
      <c r="R129" s="185">
        <f>Q129*H129</f>
        <v>0</v>
      </c>
      <c r="S129" s="185">
        <v>0</v>
      </c>
      <c r="T129" s="186">
        <f>S129*H129</f>
        <v>0</v>
      </c>
      <c r="U129" s="37"/>
      <c r="V129" s="37"/>
      <c r="W129" s="37"/>
      <c r="X129" s="37"/>
      <c r="Y129" s="37"/>
      <c r="Z129" s="37"/>
      <c r="AA129" s="37"/>
      <c r="AB129" s="37"/>
      <c r="AC129" s="37"/>
      <c r="AD129" s="37"/>
      <c r="AE129" s="37"/>
      <c r="AR129" s="187" t="s">
        <v>308</v>
      </c>
      <c r="AT129" s="187" t="s">
        <v>163</v>
      </c>
      <c r="AU129" s="187" t="s">
        <v>89</v>
      </c>
      <c r="AY129" s="19" t="s">
        <v>160</v>
      </c>
      <c r="BE129" s="188">
        <f>IF(N129="základní",J129,0)</f>
        <v>0</v>
      </c>
      <c r="BF129" s="188">
        <f>IF(N129="snížená",J129,0)</f>
        <v>0</v>
      </c>
      <c r="BG129" s="188">
        <f>IF(N129="zákl. přenesená",J129,0)</f>
        <v>0</v>
      </c>
      <c r="BH129" s="188">
        <f>IF(N129="sníž. přenesená",J129,0)</f>
        <v>0</v>
      </c>
      <c r="BI129" s="188">
        <f>IF(N129="nulová",J129,0)</f>
        <v>0</v>
      </c>
      <c r="BJ129" s="19" t="s">
        <v>87</v>
      </c>
      <c r="BK129" s="188">
        <f>ROUND(I129*H129,2)</f>
        <v>0</v>
      </c>
      <c r="BL129" s="19" t="s">
        <v>308</v>
      </c>
      <c r="BM129" s="187" t="s">
        <v>2933</v>
      </c>
    </row>
    <row r="130" spans="1:47" s="2" customFormat="1" ht="11.25">
      <c r="A130" s="37"/>
      <c r="B130" s="38"/>
      <c r="C130" s="39"/>
      <c r="D130" s="189" t="s">
        <v>170</v>
      </c>
      <c r="E130" s="39"/>
      <c r="F130" s="190" t="s">
        <v>2934</v>
      </c>
      <c r="G130" s="39"/>
      <c r="H130" s="39"/>
      <c r="I130" s="191"/>
      <c r="J130" s="39"/>
      <c r="K130" s="39"/>
      <c r="L130" s="42"/>
      <c r="M130" s="192"/>
      <c r="N130" s="193"/>
      <c r="O130" s="67"/>
      <c r="P130" s="67"/>
      <c r="Q130" s="67"/>
      <c r="R130" s="67"/>
      <c r="S130" s="67"/>
      <c r="T130" s="68"/>
      <c r="U130" s="37"/>
      <c r="V130" s="37"/>
      <c r="W130" s="37"/>
      <c r="X130" s="37"/>
      <c r="Y130" s="37"/>
      <c r="Z130" s="37"/>
      <c r="AA130" s="37"/>
      <c r="AB130" s="37"/>
      <c r="AC130" s="37"/>
      <c r="AD130" s="37"/>
      <c r="AE130" s="37"/>
      <c r="AT130" s="19" t="s">
        <v>170</v>
      </c>
      <c r="AU130" s="19" t="s">
        <v>89</v>
      </c>
    </row>
    <row r="131" spans="2:51" s="14" customFormat="1" ht="11.25">
      <c r="B131" s="205"/>
      <c r="C131" s="206"/>
      <c r="D131" s="196" t="s">
        <v>172</v>
      </c>
      <c r="E131" s="207" t="s">
        <v>32</v>
      </c>
      <c r="F131" s="208" t="s">
        <v>2935</v>
      </c>
      <c r="G131" s="206"/>
      <c r="H131" s="209">
        <v>105</v>
      </c>
      <c r="I131" s="210"/>
      <c r="J131" s="206"/>
      <c r="K131" s="206"/>
      <c r="L131" s="211"/>
      <c r="M131" s="212"/>
      <c r="N131" s="213"/>
      <c r="O131" s="213"/>
      <c r="P131" s="213"/>
      <c r="Q131" s="213"/>
      <c r="R131" s="213"/>
      <c r="S131" s="213"/>
      <c r="T131" s="214"/>
      <c r="AT131" s="215" t="s">
        <v>172</v>
      </c>
      <c r="AU131" s="215" t="s">
        <v>89</v>
      </c>
      <c r="AV131" s="14" t="s">
        <v>89</v>
      </c>
      <c r="AW131" s="14" t="s">
        <v>40</v>
      </c>
      <c r="AX131" s="14" t="s">
        <v>87</v>
      </c>
      <c r="AY131" s="215" t="s">
        <v>160</v>
      </c>
    </row>
    <row r="132" spans="1:65" s="2" customFormat="1" ht="37.9" customHeight="1">
      <c r="A132" s="37"/>
      <c r="B132" s="38"/>
      <c r="C132" s="227" t="s">
        <v>317</v>
      </c>
      <c r="D132" s="227" t="s">
        <v>178</v>
      </c>
      <c r="E132" s="228" t="s">
        <v>2936</v>
      </c>
      <c r="F132" s="229" t="s">
        <v>2937</v>
      </c>
      <c r="G132" s="230" t="s">
        <v>477</v>
      </c>
      <c r="H132" s="231">
        <v>50</v>
      </c>
      <c r="I132" s="232"/>
      <c r="J132" s="233">
        <f>ROUND(I132*H132,2)</f>
        <v>0</v>
      </c>
      <c r="K132" s="229" t="s">
        <v>484</v>
      </c>
      <c r="L132" s="234"/>
      <c r="M132" s="235" t="s">
        <v>32</v>
      </c>
      <c r="N132" s="236" t="s">
        <v>50</v>
      </c>
      <c r="O132" s="67"/>
      <c r="P132" s="185">
        <f>O132*H132</f>
        <v>0</v>
      </c>
      <c r="Q132" s="185">
        <v>0</v>
      </c>
      <c r="R132" s="185">
        <f>Q132*H132</f>
        <v>0</v>
      </c>
      <c r="S132" s="185">
        <v>0</v>
      </c>
      <c r="T132" s="186">
        <f>S132*H132</f>
        <v>0</v>
      </c>
      <c r="U132" s="37"/>
      <c r="V132" s="37"/>
      <c r="W132" s="37"/>
      <c r="X132" s="37"/>
      <c r="Y132" s="37"/>
      <c r="Z132" s="37"/>
      <c r="AA132" s="37"/>
      <c r="AB132" s="37"/>
      <c r="AC132" s="37"/>
      <c r="AD132" s="37"/>
      <c r="AE132" s="37"/>
      <c r="AR132" s="187" t="s">
        <v>467</v>
      </c>
      <c r="AT132" s="187" t="s">
        <v>178</v>
      </c>
      <c r="AU132" s="187" t="s">
        <v>89</v>
      </c>
      <c r="AY132" s="19" t="s">
        <v>160</v>
      </c>
      <c r="BE132" s="188">
        <f>IF(N132="základní",J132,0)</f>
        <v>0</v>
      </c>
      <c r="BF132" s="188">
        <f>IF(N132="snížená",J132,0)</f>
        <v>0</v>
      </c>
      <c r="BG132" s="188">
        <f>IF(N132="zákl. přenesená",J132,0)</f>
        <v>0</v>
      </c>
      <c r="BH132" s="188">
        <f>IF(N132="sníž. přenesená",J132,0)</f>
        <v>0</v>
      </c>
      <c r="BI132" s="188">
        <f>IF(N132="nulová",J132,0)</f>
        <v>0</v>
      </c>
      <c r="BJ132" s="19" t="s">
        <v>87</v>
      </c>
      <c r="BK132" s="188">
        <f>ROUND(I132*H132,2)</f>
        <v>0</v>
      </c>
      <c r="BL132" s="19" t="s">
        <v>308</v>
      </c>
      <c r="BM132" s="187" t="s">
        <v>2938</v>
      </c>
    </row>
    <row r="133" spans="1:65" s="2" customFormat="1" ht="16.5" customHeight="1">
      <c r="A133" s="37"/>
      <c r="B133" s="38"/>
      <c r="C133" s="227" t="s">
        <v>323</v>
      </c>
      <c r="D133" s="227" t="s">
        <v>178</v>
      </c>
      <c r="E133" s="228" t="s">
        <v>2939</v>
      </c>
      <c r="F133" s="229" t="s">
        <v>2940</v>
      </c>
      <c r="G133" s="230" t="s">
        <v>477</v>
      </c>
      <c r="H133" s="231">
        <v>11</v>
      </c>
      <c r="I133" s="232"/>
      <c r="J133" s="233">
        <f>ROUND(I133*H133,2)</f>
        <v>0</v>
      </c>
      <c r="K133" s="229" t="s">
        <v>484</v>
      </c>
      <c r="L133" s="234"/>
      <c r="M133" s="235" t="s">
        <v>32</v>
      </c>
      <c r="N133" s="236"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467</v>
      </c>
      <c r="AT133" s="187" t="s">
        <v>178</v>
      </c>
      <c r="AU133" s="187" t="s">
        <v>89</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308</v>
      </c>
      <c r="BM133" s="187" t="s">
        <v>2941</v>
      </c>
    </row>
    <row r="134" spans="1:65" s="2" customFormat="1" ht="16.5" customHeight="1">
      <c r="A134" s="37"/>
      <c r="B134" s="38"/>
      <c r="C134" s="227" t="s">
        <v>332</v>
      </c>
      <c r="D134" s="227" t="s">
        <v>178</v>
      </c>
      <c r="E134" s="228" t="s">
        <v>2942</v>
      </c>
      <c r="F134" s="229" t="s">
        <v>2943</v>
      </c>
      <c r="G134" s="230" t="s">
        <v>477</v>
      </c>
      <c r="H134" s="231">
        <v>44</v>
      </c>
      <c r="I134" s="232"/>
      <c r="J134" s="233">
        <f>ROUND(I134*H134,2)</f>
        <v>0</v>
      </c>
      <c r="K134" s="229" t="s">
        <v>484</v>
      </c>
      <c r="L134" s="234"/>
      <c r="M134" s="235" t="s">
        <v>32</v>
      </c>
      <c r="N134" s="236" t="s">
        <v>50</v>
      </c>
      <c r="O134" s="67"/>
      <c r="P134" s="185">
        <f>O134*H134</f>
        <v>0</v>
      </c>
      <c r="Q134" s="185">
        <v>0</v>
      </c>
      <c r="R134" s="185">
        <f>Q134*H134</f>
        <v>0</v>
      </c>
      <c r="S134" s="185">
        <v>0</v>
      </c>
      <c r="T134" s="186">
        <f>S134*H134</f>
        <v>0</v>
      </c>
      <c r="U134" s="37"/>
      <c r="V134" s="37"/>
      <c r="W134" s="37"/>
      <c r="X134" s="37"/>
      <c r="Y134" s="37"/>
      <c r="Z134" s="37"/>
      <c r="AA134" s="37"/>
      <c r="AB134" s="37"/>
      <c r="AC134" s="37"/>
      <c r="AD134" s="37"/>
      <c r="AE134" s="37"/>
      <c r="AR134" s="187" t="s">
        <v>467</v>
      </c>
      <c r="AT134" s="187" t="s">
        <v>178</v>
      </c>
      <c r="AU134" s="187" t="s">
        <v>89</v>
      </c>
      <c r="AY134" s="19" t="s">
        <v>160</v>
      </c>
      <c r="BE134" s="188">
        <f>IF(N134="základní",J134,0)</f>
        <v>0</v>
      </c>
      <c r="BF134" s="188">
        <f>IF(N134="snížená",J134,0)</f>
        <v>0</v>
      </c>
      <c r="BG134" s="188">
        <f>IF(N134="zákl. přenesená",J134,0)</f>
        <v>0</v>
      </c>
      <c r="BH134" s="188">
        <f>IF(N134="sníž. přenesená",J134,0)</f>
        <v>0</v>
      </c>
      <c r="BI134" s="188">
        <f>IF(N134="nulová",J134,0)</f>
        <v>0</v>
      </c>
      <c r="BJ134" s="19" t="s">
        <v>87</v>
      </c>
      <c r="BK134" s="188">
        <f>ROUND(I134*H134,2)</f>
        <v>0</v>
      </c>
      <c r="BL134" s="19" t="s">
        <v>308</v>
      </c>
      <c r="BM134" s="187" t="s">
        <v>2944</v>
      </c>
    </row>
    <row r="135" spans="1:65" s="2" customFormat="1" ht="24.2" customHeight="1">
      <c r="A135" s="37"/>
      <c r="B135" s="38"/>
      <c r="C135" s="176" t="s">
        <v>382</v>
      </c>
      <c r="D135" s="176" t="s">
        <v>163</v>
      </c>
      <c r="E135" s="177" t="s">
        <v>2945</v>
      </c>
      <c r="F135" s="178" t="s">
        <v>2946</v>
      </c>
      <c r="G135" s="179" t="s">
        <v>259</v>
      </c>
      <c r="H135" s="180">
        <v>2275</v>
      </c>
      <c r="I135" s="181"/>
      <c r="J135" s="182">
        <f>ROUND(I135*H135,2)</f>
        <v>0</v>
      </c>
      <c r="K135" s="178" t="s">
        <v>167</v>
      </c>
      <c r="L135" s="42"/>
      <c r="M135" s="183" t="s">
        <v>32</v>
      </c>
      <c r="N135" s="184" t="s">
        <v>50</v>
      </c>
      <c r="O135" s="67"/>
      <c r="P135" s="185">
        <f>O135*H135</f>
        <v>0</v>
      </c>
      <c r="Q135" s="185">
        <v>0</v>
      </c>
      <c r="R135" s="185">
        <f>Q135*H135</f>
        <v>0</v>
      </c>
      <c r="S135" s="185">
        <v>0</v>
      </c>
      <c r="T135" s="186">
        <f>S135*H135</f>
        <v>0</v>
      </c>
      <c r="U135" s="37"/>
      <c r="V135" s="37"/>
      <c r="W135" s="37"/>
      <c r="X135" s="37"/>
      <c r="Y135" s="37"/>
      <c r="Z135" s="37"/>
      <c r="AA135" s="37"/>
      <c r="AB135" s="37"/>
      <c r="AC135" s="37"/>
      <c r="AD135" s="37"/>
      <c r="AE135" s="37"/>
      <c r="AR135" s="187" t="s">
        <v>308</v>
      </c>
      <c r="AT135" s="187" t="s">
        <v>163</v>
      </c>
      <c r="AU135" s="187" t="s">
        <v>89</v>
      </c>
      <c r="AY135" s="19" t="s">
        <v>160</v>
      </c>
      <c r="BE135" s="188">
        <f>IF(N135="základní",J135,0)</f>
        <v>0</v>
      </c>
      <c r="BF135" s="188">
        <f>IF(N135="snížená",J135,0)</f>
        <v>0</v>
      </c>
      <c r="BG135" s="188">
        <f>IF(N135="zákl. přenesená",J135,0)</f>
        <v>0</v>
      </c>
      <c r="BH135" s="188">
        <f>IF(N135="sníž. přenesená",J135,0)</f>
        <v>0</v>
      </c>
      <c r="BI135" s="188">
        <f>IF(N135="nulová",J135,0)</f>
        <v>0</v>
      </c>
      <c r="BJ135" s="19" t="s">
        <v>87</v>
      </c>
      <c r="BK135" s="188">
        <f>ROUND(I135*H135,2)</f>
        <v>0</v>
      </c>
      <c r="BL135" s="19" t="s">
        <v>308</v>
      </c>
      <c r="BM135" s="187" t="s">
        <v>2947</v>
      </c>
    </row>
    <row r="136" spans="1:47" s="2" customFormat="1" ht="11.25">
      <c r="A136" s="37"/>
      <c r="B136" s="38"/>
      <c r="C136" s="39"/>
      <c r="D136" s="189" t="s">
        <v>170</v>
      </c>
      <c r="E136" s="39"/>
      <c r="F136" s="190" t="s">
        <v>2948</v>
      </c>
      <c r="G136" s="39"/>
      <c r="H136" s="39"/>
      <c r="I136" s="191"/>
      <c r="J136" s="39"/>
      <c r="K136" s="39"/>
      <c r="L136" s="42"/>
      <c r="M136" s="192"/>
      <c r="N136" s="193"/>
      <c r="O136" s="67"/>
      <c r="P136" s="67"/>
      <c r="Q136" s="67"/>
      <c r="R136" s="67"/>
      <c r="S136" s="67"/>
      <c r="T136" s="68"/>
      <c r="U136" s="37"/>
      <c r="V136" s="37"/>
      <c r="W136" s="37"/>
      <c r="X136" s="37"/>
      <c r="Y136" s="37"/>
      <c r="Z136" s="37"/>
      <c r="AA136" s="37"/>
      <c r="AB136" s="37"/>
      <c r="AC136" s="37"/>
      <c r="AD136" s="37"/>
      <c r="AE136" s="37"/>
      <c r="AT136" s="19" t="s">
        <v>170</v>
      </c>
      <c r="AU136" s="19" t="s">
        <v>89</v>
      </c>
    </row>
    <row r="137" spans="2:51" s="14" customFormat="1" ht="11.25">
      <c r="B137" s="205"/>
      <c r="C137" s="206"/>
      <c r="D137" s="196" t="s">
        <v>172</v>
      </c>
      <c r="E137" s="207" t="s">
        <v>32</v>
      </c>
      <c r="F137" s="208" t="s">
        <v>2949</v>
      </c>
      <c r="G137" s="206"/>
      <c r="H137" s="209">
        <v>2275</v>
      </c>
      <c r="I137" s="210"/>
      <c r="J137" s="206"/>
      <c r="K137" s="206"/>
      <c r="L137" s="211"/>
      <c r="M137" s="212"/>
      <c r="N137" s="213"/>
      <c r="O137" s="213"/>
      <c r="P137" s="213"/>
      <c r="Q137" s="213"/>
      <c r="R137" s="213"/>
      <c r="S137" s="213"/>
      <c r="T137" s="214"/>
      <c r="AT137" s="215" t="s">
        <v>172</v>
      </c>
      <c r="AU137" s="215" t="s">
        <v>89</v>
      </c>
      <c r="AV137" s="14" t="s">
        <v>89</v>
      </c>
      <c r="AW137" s="14" t="s">
        <v>40</v>
      </c>
      <c r="AX137" s="14" t="s">
        <v>87</v>
      </c>
      <c r="AY137" s="215" t="s">
        <v>160</v>
      </c>
    </row>
    <row r="138" spans="1:65" s="2" customFormat="1" ht="16.5" customHeight="1">
      <c r="A138" s="37"/>
      <c r="B138" s="38"/>
      <c r="C138" s="227" t="s">
        <v>7</v>
      </c>
      <c r="D138" s="227" t="s">
        <v>178</v>
      </c>
      <c r="E138" s="228" t="s">
        <v>2950</v>
      </c>
      <c r="F138" s="229" t="s">
        <v>2951</v>
      </c>
      <c r="G138" s="230" t="s">
        <v>259</v>
      </c>
      <c r="H138" s="231">
        <v>10</v>
      </c>
      <c r="I138" s="232"/>
      <c r="J138" s="233">
        <f aca="true" t="shared" si="0" ref="J138:J143">ROUND(I138*H138,2)</f>
        <v>0</v>
      </c>
      <c r="K138" s="229" t="s">
        <v>484</v>
      </c>
      <c r="L138" s="234"/>
      <c r="M138" s="235" t="s">
        <v>32</v>
      </c>
      <c r="N138" s="236" t="s">
        <v>50</v>
      </c>
      <c r="O138" s="67"/>
      <c r="P138" s="185">
        <f aca="true" t="shared" si="1" ref="P138:P143">O138*H138</f>
        <v>0</v>
      </c>
      <c r="Q138" s="185">
        <v>0</v>
      </c>
      <c r="R138" s="185">
        <f aca="true" t="shared" si="2" ref="R138:R143">Q138*H138</f>
        <v>0</v>
      </c>
      <c r="S138" s="185">
        <v>0</v>
      </c>
      <c r="T138" s="186">
        <f aca="true" t="shared" si="3" ref="T138:T143">S138*H138</f>
        <v>0</v>
      </c>
      <c r="U138" s="37"/>
      <c r="V138" s="37"/>
      <c r="W138" s="37"/>
      <c r="X138" s="37"/>
      <c r="Y138" s="37"/>
      <c r="Z138" s="37"/>
      <c r="AA138" s="37"/>
      <c r="AB138" s="37"/>
      <c r="AC138" s="37"/>
      <c r="AD138" s="37"/>
      <c r="AE138" s="37"/>
      <c r="AR138" s="187" t="s">
        <v>467</v>
      </c>
      <c r="AT138" s="187" t="s">
        <v>178</v>
      </c>
      <c r="AU138" s="187" t="s">
        <v>89</v>
      </c>
      <c r="AY138" s="19" t="s">
        <v>160</v>
      </c>
      <c r="BE138" s="188">
        <f aca="true" t="shared" si="4" ref="BE138:BE143">IF(N138="základní",J138,0)</f>
        <v>0</v>
      </c>
      <c r="BF138" s="188">
        <f aca="true" t="shared" si="5" ref="BF138:BF143">IF(N138="snížená",J138,0)</f>
        <v>0</v>
      </c>
      <c r="BG138" s="188">
        <f aca="true" t="shared" si="6" ref="BG138:BG143">IF(N138="zákl. přenesená",J138,0)</f>
        <v>0</v>
      </c>
      <c r="BH138" s="188">
        <f aca="true" t="shared" si="7" ref="BH138:BH143">IF(N138="sníž. přenesená",J138,0)</f>
        <v>0</v>
      </c>
      <c r="BI138" s="188">
        <f aca="true" t="shared" si="8" ref="BI138:BI143">IF(N138="nulová",J138,0)</f>
        <v>0</v>
      </c>
      <c r="BJ138" s="19" t="s">
        <v>87</v>
      </c>
      <c r="BK138" s="188">
        <f aca="true" t="shared" si="9" ref="BK138:BK143">ROUND(I138*H138,2)</f>
        <v>0</v>
      </c>
      <c r="BL138" s="19" t="s">
        <v>308</v>
      </c>
      <c r="BM138" s="187" t="s">
        <v>2952</v>
      </c>
    </row>
    <row r="139" spans="1:65" s="2" customFormat="1" ht="16.5" customHeight="1">
      <c r="A139" s="37"/>
      <c r="B139" s="38"/>
      <c r="C139" s="227" t="s">
        <v>391</v>
      </c>
      <c r="D139" s="227" t="s">
        <v>178</v>
      </c>
      <c r="E139" s="228" t="s">
        <v>2953</v>
      </c>
      <c r="F139" s="229" t="s">
        <v>2954</v>
      </c>
      <c r="G139" s="230" t="s">
        <v>259</v>
      </c>
      <c r="H139" s="231">
        <v>270</v>
      </c>
      <c r="I139" s="232"/>
      <c r="J139" s="233">
        <f t="shared" si="0"/>
        <v>0</v>
      </c>
      <c r="K139" s="229" t="s">
        <v>484</v>
      </c>
      <c r="L139" s="234"/>
      <c r="M139" s="235" t="s">
        <v>32</v>
      </c>
      <c r="N139" s="236" t="s">
        <v>50</v>
      </c>
      <c r="O139" s="67"/>
      <c r="P139" s="185">
        <f t="shared" si="1"/>
        <v>0</v>
      </c>
      <c r="Q139" s="185">
        <v>0</v>
      </c>
      <c r="R139" s="185">
        <f t="shared" si="2"/>
        <v>0</v>
      </c>
      <c r="S139" s="185">
        <v>0</v>
      </c>
      <c r="T139" s="186">
        <f t="shared" si="3"/>
        <v>0</v>
      </c>
      <c r="U139" s="37"/>
      <c r="V139" s="37"/>
      <c r="W139" s="37"/>
      <c r="X139" s="37"/>
      <c r="Y139" s="37"/>
      <c r="Z139" s="37"/>
      <c r="AA139" s="37"/>
      <c r="AB139" s="37"/>
      <c r="AC139" s="37"/>
      <c r="AD139" s="37"/>
      <c r="AE139" s="37"/>
      <c r="AR139" s="187" t="s">
        <v>467</v>
      </c>
      <c r="AT139" s="187" t="s">
        <v>178</v>
      </c>
      <c r="AU139" s="187" t="s">
        <v>89</v>
      </c>
      <c r="AY139" s="19" t="s">
        <v>160</v>
      </c>
      <c r="BE139" s="188">
        <f t="shared" si="4"/>
        <v>0</v>
      </c>
      <c r="BF139" s="188">
        <f t="shared" si="5"/>
        <v>0</v>
      </c>
      <c r="BG139" s="188">
        <f t="shared" si="6"/>
        <v>0</v>
      </c>
      <c r="BH139" s="188">
        <f t="shared" si="7"/>
        <v>0</v>
      </c>
      <c r="BI139" s="188">
        <f t="shared" si="8"/>
        <v>0</v>
      </c>
      <c r="BJ139" s="19" t="s">
        <v>87</v>
      </c>
      <c r="BK139" s="188">
        <f t="shared" si="9"/>
        <v>0</v>
      </c>
      <c r="BL139" s="19" t="s">
        <v>308</v>
      </c>
      <c r="BM139" s="187" t="s">
        <v>2955</v>
      </c>
    </row>
    <row r="140" spans="1:65" s="2" customFormat="1" ht="16.5" customHeight="1">
      <c r="A140" s="37"/>
      <c r="B140" s="38"/>
      <c r="C140" s="227" t="s">
        <v>401</v>
      </c>
      <c r="D140" s="227" t="s">
        <v>178</v>
      </c>
      <c r="E140" s="228" t="s">
        <v>2956</v>
      </c>
      <c r="F140" s="229" t="s">
        <v>2957</v>
      </c>
      <c r="G140" s="230" t="s">
        <v>259</v>
      </c>
      <c r="H140" s="231">
        <v>375</v>
      </c>
      <c r="I140" s="232"/>
      <c r="J140" s="233">
        <f t="shared" si="0"/>
        <v>0</v>
      </c>
      <c r="K140" s="229" t="s">
        <v>484</v>
      </c>
      <c r="L140" s="234"/>
      <c r="M140" s="235" t="s">
        <v>32</v>
      </c>
      <c r="N140" s="236" t="s">
        <v>50</v>
      </c>
      <c r="O140" s="67"/>
      <c r="P140" s="185">
        <f t="shared" si="1"/>
        <v>0</v>
      </c>
      <c r="Q140" s="185">
        <v>0</v>
      </c>
      <c r="R140" s="185">
        <f t="shared" si="2"/>
        <v>0</v>
      </c>
      <c r="S140" s="185">
        <v>0</v>
      </c>
      <c r="T140" s="186">
        <f t="shared" si="3"/>
        <v>0</v>
      </c>
      <c r="U140" s="37"/>
      <c r="V140" s="37"/>
      <c r="W140" s="37"/>
      <c r="X140" s="37"/>
      <c r="Y140" s="37"/>
      <c r="Z140" s="37"/>
      <c r="AA140" s="37"/>
      <c r="AB140" s="37"/>
      <c r="AC140" s="37"/>
      <c r="AD140" s="37"/>
      <c r="AE140" s="37"/>
      <c r="AR140" s="187" t="s">
        <v>467</v>
      </c>
      <c r="AT140" s="187" t="s">
        <v>178</v>
      </c>
      <c r="AU140" s="187" t="s">
        <v>89</v>
      </c>
      <c r="AY140" s="19" t="s">
        <v>160</v>
      </c>
      <c r="BE140" s="188">
        <f t="shared" si="4"/>
        <v>0</v>
      </c>
      <c r="BF140" s="188">
        <f t="shared" si="5"/>
        <v>0</v>
      </c>
      <c r="BG140" s="188">
        <f t="shared" si="6"/>
        <v>0</v>
      </c>
      <c r="BH140" s="188">
        <f t="shared" si="7"/>
        <v>0</v>
      </c>
      <c r="BI140" s="188">
        <f t="shared" si="8"/>
        <v>0</v>
      </c>
      <c r="BJ140" s="19" t="s">
        <v>87</v>
      </c>
      <c r="BK140" s="188">
        <f t="shared" si="9"/>
        <v>0</v>
      </c>
      <c r="BL140" s="19" t="s">
        <v>308</v>
      </c>
      <c r="BM140" s="187" t="s">
        <v>2958</v>
      </c>
    </row>
    <row r="141" spans="1:65" s="2" customFormat="1" ht="16.5" customHeight="1">
      <c r="A141" s="37"/>
      <c r="B141" s="38"/>
      <c r="C141" s="227" t="s">
        <v>410</v>
      </c>
      <c r="D141" s="227" t="s">
        <v>178</v>
      </c>
      <c r="E141" s="228" t="s">
        <v>2959</v>
      </c>
      <c r="F141" s="229" t="s">
        <v>2960</v>
      </c>
      <c r="G141" s="230" t="s">
        <v>259</v>
      </c>
      <c r="H141" s="231">
        <v>1350</v>
      </c>
      <c r="I141" s="232"/>
      <c r="J141" s="233">
        <f t="shared" si="0"/>
        <v>0</v>
      </c>
      <c r="K141" s="229" t="s">
        <v>484</v>
      </c>
      <c r="L141" s="234"/>
      <c r="M141" s="235" t="s">
        <v>32</v>
      </c>
      <c r="N141" s="236" t="s">
        <v>50</v>
      </c>
      <c r="O141" s="67"/>
      <c r="P141" s="185">
        <f t="shared" si="1"/>
        <v>0</v>
      </c>
      <c r="Q141" s="185">
        <v>0</v>
      </c>
      <c r="R141" s="185">
        <f t="shared" si="2"/>
        <v>0</v>
      </c>
      <c r="S141" s="185">
        <v>0</v>
      </c>
      <c r="T141" s="186">
        <f t="shared" si="3"/>
        <v>0</v>
      </c>
      <c r="U141" s="37"/>
      <c r="V141" s="37"/>
      <c r="W141" s="37"/>
      <c r="X141" s="37"/>
      <c r="Y141" s="37"/>
      <c r="Z141" s="37"/>
      <c r="AA141" s="37"/>
      <c r="AB141" s="37"/>
      <c r="AC141" s="37"/>
      <c r="AD141" s="37"/>
      <c r="AE141" s="37"/>
      <c r="AR141" s="187" t="s">
        <v>467</v>
      </c>
      <c r="AT141" s="187" t="s">
        <v>178</v>
      </c>
      <c r="AU141" s="187" t="s">
        <v>89</v>
      </c>
      <c r="AY141" s="19" t="s">
        <v>160</v>
      </c>
      <c r="BE141" s="188">
        <f t="shared" si="4"/>
        <v>0</v>
      </c>
      <c r="BF141" s="188">
        <f t="shared" si="5"/>
        <v>0</v>
      </c>
      <c r="BG141" s="188">
        <f t="shared" si="6"/>
        <v>0</v>
      </c>
      <c r="BH141" s="188">
        <f t="shared" si="7"/>
        <v>0</v>
      </c>
      <c r="BI141" s="188">
        <f t="shared" si="8"/>
        <v>0</v>
      </c>
      <c r="BJ141" s="19" t="s">
        <v>87</v>
      </c>
      <c r="BK141" s="188">
        <f t="shared" si="9"/>
        <v>0</v>
      </c>
      <c r="BL141" s="19" t="s">
        <v>308</v>
      </c>
      <c r="BM141" s="187" t="s">
        <v>2961</v>
      </c>
    </row>
    <row r="142" spans="1:65" s="2" customFormat="1" ht="16.5" customHeight="1">
      <c r="A142" s="37"/>
      <c r="B142" s="38"/>
      <c r="C142" s="227" t="s">
        <v>415</v>
      </c>
      <c r="D142" s="227" t="s">
        <v>178</v>
      </c>
      <c r="E142" s="228" t="s">
        <v>2962</v>
      </c>
      <c r="F142" s="229" t="s">
        <v>2963</v>
      </c>
      <c r="G142" s="230" t="s">
        <v>259</v>
      </c>
      <c r="H142" s="231">
        <v>270</v>
      </c>
      <c r="I142" s="232"/>
      <c r="J142" s="233">
        <f t="shared" si="0"/>
        <v>0</v>
      </c>
      <c r="K142" s="229" t="s">
        <v>484</v>
      </c>
      <c r="L142" s="234"/>
      <c r="M142" s="235" t="s">
        <v>32</v>
      </c>
      <c r="N142" s="236" t="s">
        <v>50</v>
      </c>
      <c r="O142" s="67"/>
      <c r="P142" s="185">
        <f t="shared" si="1"/>
        <v>0</v>
      </c>
      <c r="Q142" s="185">
        <v>0</v>
      </c>
      <c r="R142" s="185">
        <f t="shared" si="2"/>
        <v>0</v>
      </c>
      <c r="S142" s="185">
        <v>0</v>
      </c>
      <c r="T142" s="186">
        <f t="shared" si="3"/>
        <v>0</v>
      </c>
      <c r="U142" s="37"/>
      <c r="V142" s="37"/>
      <c r="W142" s="37"/>
      <c r="X142" s="37"/>
      <c r="Y142" s="37"/>
      <c r="Z142" s="37"/>
      <c r="AA142" s="37"/>
      <c r="AB142" s="37"/>
      <c r="AC142" s="37"/>
      <c r="AD142" s="37"/>
      <c r="AE142" s="37"/>
      <c r="AR142" s="187" t="s">
        <v>467</v>
      </c>
      <c r="AT142" s="187" t="s">
        <v>178</v>
      </c>
      <c r="AU142" s="187" t="s">
        <v>89</v>
      </c>
      <c r="AY142" s="19" t="s">
        <v>160</v>
      </c>
      <c r="BE142" s="188">
        <f t="shared" si="4"/>
        <v>0</v>
      </c>
      <c r="BF142" s="188">
        <f t="shared" si="5"/>
        <v>0</v>
      </c>
      <c r="BG142" s="188">
        <f t="shared" si="6"/>
        <v>0</v>
      </c>
      <c r="BH142" s="188">
        <f t="shared" si="7"/>
        <v>0</v>
      </c>
      <c r="BI142" s="188">
        <f t="shared" si="8"/>
        <v>0</v>
      </c>
      <c r="BJ142" s="19" t="s">
        <v>87</v>
      </c>
      <c r="BK142" s="188">
        <f t="shared" si="9"/>
        <v>0</v>
      </c>
      <c r="BL142" s="19" t="s">
        <v>308</v>
      </c>
      <c r="BM142" s="187" t="s">
        <v>2964</v>
      </c>
    </row>
    <row r="143" spans="1:65" s="2" customFormat="1" ht="24.2" customHeight="1">
      <c r="A143" s="37"/>
      <c r="B143" s="38"/>
      <c r="C143" s="176" t="s">
        <v>423</v>
      </c>
      <c r="D143" s="249" t="s">
        <v>163</v>
      </c>
      <c r="E143" s="177" t="s">
        <v>2965</v>
      </c>
      <c r="F143" s="178" t="s">
        <v>2966</v>
      </c>
      <c r="G143" s="179" t="s">
        <v>259</v>
      </c>
      <c r="H143" s="180">
        <v>974.375</v>
      </c>
      <c r="I143" s="181"/>
      <c r="J143" s="182">
        <f t="shared" si="0"/>
        <v>0</v>
      </c>
      <c r="K143" s="178" t="s">
        <v>167</v>
      </c>
      <c r="L143" s="42"/>
      <c r="M143" s="183" t="s">
        <v>32</v>
      </c>
      <c r="N143" s="184" t="s">
        <v>50</v>
      </c>
      <c r="O143" s="67"/>
      <c r="P143" s="185">
        <f t="shared" si="1"/>
        <v>0</v>
      </c>
      <c r="Q143" s="185">
        <v>0</v>
      </c>
      <c r="R143" s="185">
        <f t="shared" si="2"/>
        <v>0</v>
      </c>
      <c r="S143" s="185">
        <v>0.00212</v>
      </c>
      <c r="T143" s="186">
        <f t="shared" si="3"/>
        <v>2.0656749999999997</v>
      </c>
      <c r="U143" s="37"/>
      <c r="V143" s="37"/>
      <c r="W143" s="37"/>
      <c r="X143" s="37"/>
      <c r="Y143" s="37"/>
      <c r="Z143" s="37"/>
      <c r="AA143" s="37"/>
      <c r="AB143" s="37"/>
      <c r="AC143" s="37"/>
      <c r="AD143" s="37"/>
      <c r="AE143" s="37"/>
      <c r="AR143" s="187" t="s">
        <v>308</v>
      </c>
      <c r="AT143" s="187" t="s">
        <v>163</v>
      </c>
      <c r="AU143" s="187" t="s">
        <v>89</v>
      </c>
      <c r="AY143" s="19" t="s">
        <v>160</v>
      </c>
      <c r="BE143" s="188">
        <f t="shared" si="4"/>
        <v>0</v>
      </c>
      <c r="BF143" s="188">
        <f t="shared" si="5"/>
        <v>0</v>
      </c>
      <c r="BG143" s="188">
        <f t="shared" si="6"/>
        <v>0</v>
      </c>
      <c r="BH143" s="188">
        <f t="shared" si="7"/>
        <v>0</v>
      </c>
      <c r="BI143" s="188">
        <f t="shared" si="8"/>
        <v>0</v>
      </c>
      <c r="BJ143" s="19" t="s">
        <v>87</v>
      </c>
      <c r="BK143" s="188">
        <f t="shared" si="9"/>
        <v>0</v>
      </c>
      <c r="BL143" s="19" t="s">
        <v>308</v>
      </c>
      <c r="BM143" s="187" t="s">
        <v>2967</v>
      </c>
    </row>
    <row r="144" spans="1:47" s="2" customFormat="1" ht="11.25">
      <c r="A144" s="37"/>
      <c r="B144" s="38"/>
      <c r="C144" s="39"/>
      <c r="D144" s="189" t="s">
        <v>170</v>
      </c>
      <c r="E144" s="39"/>
      <c r="F144" s="190" t="s">
        <v>2968</v>
      </c>
      <c r="G144" s="39"/>
      <c r="H144" s="39"/>
      <c r="I144" s="191"/>
      <c r="J144" s="39"/>
      <c r="K144" s="39"/>
      <c r="L144" s="42"/>
      <c r="M144" s="192"/>
      <c r="N144" s="193"/>
      <c r="O144" s="67"/>
      <c r="P144" s="67"/>
      <c r="Q144" s="67"/>
      <c r="R144" s="67"/>
      <c r="S144" s="67"/>
      <c r="T144" s="68"/>
      <c r="U144" s="37"/>
      <c r="V144" s="37"/>
      <c r="W144" s="37"/>
      <c r="X144" s="37"/>
      <c r="Y144" s="37"/>
      <c r="Z144" s="37"/>
      <c r="AA144" s="37"/>
      <c r="AB144" s="37"/>
      <c r="AC144" s="37"/>
      <c r="AD144" s="37"/>
      <c r="AE144" s="37"/>
      <c r="AT144" s="19" t="s">
        <v>170</v>
      </c>
      <c r="AU144" s="19" t="s">
        <v>89</v>
      </c>
    </row>
    <row r="145" spans="1:47" s="2" customFormat="1" ht="19.5">
      <c r="A145" s="37"/>
      <c r="B145" s="38"/>
      <c r="C145" s="39"/>
      <c r="D145" s="196" t="s">
        <v>1829</v>
      </c>
      <c r="E145" s="39"/>
      <c r="F145" s="254" t="s">
        <v>2969</v>
      </c>
      <c r="G145" s="39"/>
      <c r="H145" s="39"/>
      <c r="I145" s="191"/>
      <c r="J145" s="39"/>
      <c r="K145" s="39"/>
      <c r="L145" s="42"/>
      <c r="M145" s="192"/>
      <c r="N145" s="193"/>
      <c r="O145" s="67"/>
      <c r="P145" s="67"/>
      <c r="Q145" s="67"/>
      <c r="R145" s="67"/>
      <c r="S145" s="67"/>
      <c r="T145" s="68"/>
      <c r="U145" s="37"/>
      <c r="V145" s="37"/>
      <c r="W145" s="37"/>
      <c r="X145" s="37"/>
      <c r="Y145" s="37"/>
      <c r="Z145" s="37"/>
      <c r="AA145" s="37"/>
      <c r="AB145" s="37"/>
      <c r="AC145" s="37"/>
      <c r="AD145" s="37"/>
      <c r="AE145" s="37"/>
      <c r="AT145" s="19" t="s">
        <v>1829</v>
      </c>
      <c r="AU145" s="19" t="s">
        <v>89</v>
      </c>
    </row>
    <row r="146" spans="2:51" s="13" customFormat="1" ht="11.25">
      <c r="B146" s="194"/>
      <c r="C146" s="195"/>
      <c r="D146" s="196" t="s">
        <v>172</v>
      </c>
      <c r="E146" s="197" t="s">
        <v>32</v>
      </c>
      <c r="F146" s="198" t="s">
        <v>2970</v>
      </c>
      <c r="G146" s="195"/>
      <c r="H146" s="197" t="s">
        <v>32</v>
      </c>
      <c r="I146" s="199"/>
      <c r="J146" s="195"/>
      <c r="K146" s="195"/>
      <c r="L146" s="200"/>
      <c r="M146" s="201"/>
      <c r="N146" s="202"/>
      <c r="O146" s="202"/>
      <c r="P146" s="202"/>
      <c r="Q146" s="202"/>
      <c r="R146" s="202"/>
      <c r="S146" s="202"/>
      <c r="T146" s="203"/>
      <c r="AT146" s="204" t="s">
        <v>172</v>
      </c>
      <c r="AU146" s="204" t="s">
        <v>89</v>
      </c>
      <c r="AV146" s="13" t="s">
        <v>87</v>
      </c>
      <c r="AW146" s="13" t="s">
        <v>40</v>
      </c>
      <c r="AX146" s="13" t="s">
        <v>79</v>
      </c>
      <c r="AY146" s="204" t="s">
        <v>160</v>
      </c>
    </row>
    <row r="147" spans="2:51" s="14" customFormat="1" ht="11.25">
      <c r="B147" s="205"/>
      <c r="C147" s="206"/>
      <c r="D147" s="196" t="s">
        <v>172</v>
      </c>
      <c r="E147" s="207" t="s">
        <v>32</v>
      </c>
      <c r="F147" s="208" t="s">
        <v>2971</v>
      </c>
      <c r="G147" s="206"/>
      <c r="H147" s="209">
        <v>974.375</v>
      </c>
      <c r="I147" s="210"/>
      <c r="J147" s="206"/>
      <c r="K147" s="206"/>
      <c r="L147" s="211"/>
      <c r="M147" s="212"/>
      <c r="N147" s="213"/>
      <c r="O147" s="213"/>
      <c r="P147" s="213"/>
      <c r="Q147" s="213"/>
      <c r="R147" s="213"/>
      <c r="S147" s="213"/>
      <c r="T147" s="214"/>
      <c r="AT147" s="215" t="s">
        <v>172</v>
      </c>
      <c r="AU147" s="215" t="s">
        <v>89</v>
      </c>
      <c r="AV147" s="14" t="s">
        <v>89</v>
      </c>
      <c r="AW147" s="14" t="s">
        <v>40</v>
      </c>
      <c r="AX147" s="14" t="s">
        <v>87</v>
      </c>
      <c r="AY147" s="215" t="s">
        <v>160</v>
      </c>
    </row>
    <row r="148" spans="1:65" s="2" customFormat="1" ht="24.2" customHeight="1">
      <c r="A148" s="37"/>
      <c r="B148" s="38"/>
      <c r="C148" s="176" t="s">
        <v>427</v>
      </c>
      <c r="D148" s="176" t="s">
        <v>163</v>
      </c>
      <c r="E148" s="177" t="s">
        <v>2972</v>
      </c>
      <c r="F148" s="178" t="s">
        <v>2973</v>
      </c>
      <c r="G148" s="179" t="s">
        <v>259</v>
      </c>
      <c r="H148" s="180">
        <v>225</v>
      </c>
      <c r="I148" s="181"/>
      <c r="J148" s="182">
        <f>ROUND(I148*H148,2)</f>
        <v>0</v>
      </c>
      <c r="K148" s="178" t="s">
        <v>167</v>
      </c>
      <c r="L148" s="42"/>
      <c r="M148" s="183" t="s">
        <v>32</v>
      </c>
      <c r="N148" s="184" t="s">
        <v>50</v>
      </c>
      <c r="O148" s="67"/>
      <c r="P148" s="185">
        <f>O148*H148</f>
        <v>0</v>
      </c>
      <c r="Q148" s="185">
        <v>0</v>
      </c>
      <c r="R148" s="185">
        <f>Q148*H148</f>
        <v>0</v>
      </c>
      <c r="S148" s="185">
        <v>0</v>
      </c>
      <c r="T148" s="186">
        <f>S148*H148</f>
        <v>0</v>
      </c>
      <c r="U148" s="37"/>
      <c r="V148" s="37"/>
      <c r="W148" s="37"/>
      <c r="X148" s="37"/>
      <c r="Y148" s="37"/>
      <c r="Z148" s="37"/>
      <c r="AA148" s="37"/>
      <c r="AB148" s="37"/>
      <c r="AC148" s="37"/>
      <c r="AD148" s="37"/>
      <c r="AE148" s="37"/>
      <c r="AR148" s="187" t="s">
        <v>308</v>
      </c>
      <c r="AT148" s="187" t="s">
        <v>163</v>
      </c>
      <c r="AU148" s="187" t="s">
        <v>89</v>
      </c>
      <c r="AY148" s="19" t="s">
        <v>160</v>
      </c>
      <c r="BE148" s="188">
        <f>IF(N148="základní",J148,0)</f>
        <v>0</v>
      </c>
      <c r="BF148" s="188">
        <f>IF(N148="snížená",J148,0)</f>
        <v>0</v>
      </c>
      <c r="BG148" s="188">
        <f>IF(N148="zákl. přenesená",J148,0)</f>
        <v>0</v>
      </c>
      <c r="BH148" s="188">
        <f>IF(N148="sníž. přenesená",J148,0)</f>
        <v>0</v>
      </c>
      <c r="BI148" s="188">
        <f>IF(N148="nulová",J148,0)</f>
        <v>0</v>
      </c>
      <c r="BJ148" s="19" t="s">
        <v>87</v>
      </c>
      <c r="BK148" s="188">
        <f>ROUND(I148*H148,2)</f>
        <v>0</v>
      </c>
      <c r="BL148" s="19" t="s">
        <v>308</v>
      </c>
      <c r="BM148" s="187" t="s">
        <v>2974</v>
      </c>
    </row>
    <row r="149" spans="1:47" s="2" customFormat="1" ht="11.25">
      <c r="A149" s="37"/>
      <c r="B149" s="38"/>
      <c r="C149" s="39"/>
      <c r="D149" s="189" t="s">
        <v>170</v>
      </c>
      <c r="E149" s="39"/>
      <c r="F149" s="190" t="s">
        <v>2975</v>
      </c>
      <c r="G149" s="39"/>
      <c r="H149" s="39"/>
      <c r="I149" s="191"/>
      <c r="J149" s="39"/>
      <c r="K149" s="39"/>
      <c r="L149" s="42"/>
      <c r="M149" s="192"/>
      <c r="N149" s="193"/>
      <c r="O149" s="67"/>
      <c r="P149" s="67"/>
      <c r="Q149" s="67"/>
      <c r="R149" s="67"/>
      <c r="S149" s="67"/>
      <c r="T149" s="68"/>
      <c r="U149" s="37"/>
      <c r="V149" s="37"/>
      <c r="W149" s="37"/>
      <c r="X149" s="37"/>
      <c r="Y149" s="37"/>
      <c r="Z149" s="37"/>
      <c r="AA149" s="37"/>
      <c r="AB149" s="37"/>
      <c r="AC149" s="37"/>
      <c r="AD149" s="37"/>
      <c r="AE149" s="37"/>
      <c r="AT149" s="19" t="s">
        <v>170</v>
      </c>
      <c r="AU149" s="19" t="s">
        <v>89</v>
      </c>
    </row>
    <row r="150" spans="2:51" s="14" customFormat="1" ht="11.25">
      <c r="B150" s="205"/>
      <c r="C150" s="206"/>
      <c r="D150" s="196" t="s">
        <v>172</v>
      </c>
      <c r="E150" s="207" t="s">
        <v>32</v>
      </c>
      <c r="F150" s="208" t="s">
        <v>2976</v>
      </c>
      <c r="G150" s="206"/>
      <c r="H150" s="209">
        <v>225</v>
      </c>
      <c r="I150" s="210"/>
      <c r="J150" s="206"/>
      <c r="K150" s="206"/>
      <c r="L150" s="211"/>
      <c r="M150" s="212"/>
      <c r="N150" s="213"/>
      <c r="O150" s="213"/>
      <c r="P150" s="213"/>
      <c r="Q150" s="213"/>
      <c r="R150" s="213"/>
      <c r="S150" s="213"/>
      <c r="T150" s="214"/>
      <c r="AT150" s="215" t="s">
        <v>172</v>
      </c>
      <c r="AU150" s="215" t="s">
        <v>89</v>
      </c>
      <c r="AV150" s="14" t="s">
        <v>89</v>
      </c>
      <c r="AW150" s="14" t="s">
        <v>40</v>
      </c>
      <c r="AX150" s="14" t="s">
        <v>87</v>
      </c>
      <c r="AY150" s="215" t="s">
        <v>160</v>
      </c>
    </row>
    <row r="151" spans="1:65" s="2" customFormat="1" ht="16.5" customHeight="1">
      <c r="A151" s="37"/>
      <c r="B151" s="38"/>
      <c r="C151" s="227" t="s">
        <v>434</v>
      </c>
      <c r="D151" s="227" t="s">
        <v>178</v>
      </c>
      <c r="E151" s="228" t="s">
        <v>2977</v>
      </c>
      <c r="F151" s="229" t="s">
        <v>2978</v>
      </c>
      <c r="G151" s="230" t="s">
        <v>259</v>
      </c>
      <c r="H151" s="231">
        <v>15</v>
      </c>
      <c r="I151" s="232"/>
      <c r="J151" s="233">
        <f>ROUND(I151*H151,2)</f>
        <v>0</v>
      </c>
      <c r="K151" s="229" t="s">
        <v>484</v>
      </c>
      <c r="L151" s="234"/>
      <c r="M151" s="235" t="s">
        <v>32</v>
      </c>
      <c r="N151" s="236" t="s">
        <v>50</v>
      </c>
      <c r="O151" s="67"/>
      <c r="P151" s="185">
        <f>O151*H151</f>
        <v>0</v>
      </c>
      <c r="Q151" s="185">
        <v>0</v>
      </c>
      <c r="R151" s="185">
        <f>Q151*H151</f>
        <v>0</v>
      </c>
      <c r="S151" s="185">
        <v>0</v>
      </c>
      <c r="T151" s="186">
        <f>S151*H151</f>
        <v>0</v>
      </c>
      <c r="U151" s="37"/>
      <c r="V151" s="37"/>
      <c r="W151" s="37"/>
      <c r="X151" s="37"/>
      <c r="Y151" s="37"/>
      <c r="Z151" s="37"/>
      <c r="AA151" s="37"/>
      <c r="AB151" s="37"/>
      <c r="AC151" s="37"/>
      <c r="AD151" s="37"/>
      <c r="AE151" s="37"/>
      <c r="AR151" s="187" t="s">
        <v>467</v>
      </c>
      <c r="AT151" s="187" t="s">
        <v>178</v>
      </c>
      <c r="AU151" s="187" t="s">
        <v>89</v>
      </c>
      <c r="AY151" s="19" t="s">
        <v>160</v>
      </c>
      <c r="BE151" s="188">
        <f>IF(N151="základní",J151,0)</f>
        <v>0</v>
      </c>
      <c r="BF151" s="188">
        <f>IF(N151="snížená",J151,0)</f>
        <v>0</v>
      </c>
      <c r="BG151" s="188">
        <f>IF(N151="zákl. přenesená",J151,0)</f>
        <v>0</v>
      </c>
      <c r="BH151" s="188">
        <f>IF(N151="sníž. přenesená",J151,0)</f>
        <v>0</v>
      </c>
      <c r="BI151" s="188">
        <f>IF(N151="nulová",J151,0)</f>
        <v>0</v>
      </c>
      <c r="BJ151" s="19" t="s">
        <v>87</v>
      </c>
      <c r="BK151" s="188">
        <f>ROUND(I151*H151,2)</f>
        <v>0</v>
      </c>
      <c r="BL151" s="19" t="s">
        <v>308</v>
      </c>
      <c r="BM151" s="187" t="s">
        <v>2979</v>
      </c>
    </row>
    <row r="152" spans="1:65" s="2" customFormat="1" ht="16.5" customHeight="1">
      <c r="A152" s="37"/>
      <c r="B152" s="38"/>
      <c r="C152" s="227" t="s">
        <v>444</v>
      </c>
      <c r="D152" s="227" t="s">
        <v>178</v>
      </c>
      <c r="E152" s="228" t="s">
        <v>2980</v>
      </c>
      <c r="F152" s="229" t="s">
        <v>2981</v>
      </c>
      <c r="G152" s="230" t="s">
        <v>259</v>
      </c>
      <c r="H152" s="231">
        <v>210</v>
      </c>
      <c r="I152" s="232"/>
      <c r="J152" s="233">
        <f>ROUND(I152*H152,2)</f>
        <v>0</v>
      </c>
      <c r="K152" s="229" t="s">
        <v>484</v>
      </c>
      <c r="L152" s="234"/>
      <c r="M152" s="235" t="s">
        <v>32</v>
      </c>
      <c r="N152" s="236" t="s">
        <v>50</v>
      </c>
      <c r="O152" s="67"/>
      <c r="P152" s="185">
        <f>O152*H152</f>
        <v>0</v>
      </c>
      <c r="Q152" s="185">
        <v>0</v>
      </c>
      <c r="R152" s="185">
        <f>Q152*H152</f>
        <v>0</v>
      </c>
      <c r="S152" s="185">
        <v>0</v>
      </c>
      <c r="T152" s="186">
        <f>S152*H152</f>
        <v>0</v>
      </c>
      <c r="U152" s="37"/>
      <c r="V152" s="37"/>
      <c r="W152" s="37"/>
      <c r="X152" s="37"/>
      <c r="Y152" s="37"/>
      <c r="Z152" s="37"/>
      <c r="AA152" s="37"/>
      <c r="AB152" s="37"/>
      <c r="AC152" s="37"/>
      <c r="AD152" s="37"/>
      <c r="AE152" s="37"/>
      <c r="AR152" s="187" t="s">
        <v>467</v>
      </c>
      <c r="AT152" s="187" t="s">
        <v>178</v>
      </c>
      <c r="AU152" s="187" t="s">
        <v>89</v>
      </c>
      <c r="AY152" s="19" t="s">
        <v>160</v>
      </c>
      <c r="BE152" s="188">
        <f>IF(N152="základní",J152,0)</f>
        <v>0</v>
      </c>
      <c r="BF152" s="188">
        <f>IF(N152="snížená",J152,0)</f>
        <v>0</v>
      </c>
      <c r="BG152" s="188">
        <f>IF(N152="zákl. přenesená",J152,0)</f>
        <v>0</v>
      </c>
      <c r="BH152" s="188">
        <f>IF(N152="sníž. přenesená",J152,0)</f>
        <v>0</v>
      </c>
      <c r="BI152" s="188">
        <f>IF(N152="nulová",J152,0)</f>
        <v>0</v>
      </c>
      <c r="BJ152" s="19" t="s">
        <v>87</v>
      </c>
      <c r="BK152" s="188">
        <f>ROUND(I152*H152,2)</f>
        <v>0</v>
      </c>
      <c r="BL152" s="19" t="s">
        <v>308</v>
      </c>
      <c r="BM152" s="187" t="s">
        <v>2982</v>
      </c>
    </row>
    <row r="153" spans="1:65" s="2" customFormat="1" ht="24.2" customHeight="1">
      <c r="A153" s="37"/>
      <c r="B153" s="38"/>
      <c r="C153" s="176" t="s">
        <v>454</v>
      </c>
      <c r="D153" s="176" t="s">
        <v>163</v>
      </c>
      <c r="E153" s="177" t="s">
        <v>2983</v>
      </c>
      <c r="F153" s="178" t="s">
        <v>2984</v>
      </c>
      <c r="G153" s="179" t="s">
        <v>259</v>
      </c>
      <c r="H153" s="180">
        <v>1890</v>
      </c>
      <c r="I153" s="181"/>
      <c r="J153" s="182">
        <f>ROUND(I153*H153,2)</f>
        <v>0</v>
      </c>
      <c r="K153" s="178" t="s">
        <v>167</v>
      </c>
      <c r="L153" s="42"/>
      <c r="M153" s="183" t="s">
        <v>32</v>
      </c>
      <c r="N153" s="184" t="s">
        <v>50</v>
      </c>
      <c r="O153" s="67"/>
      <c r="P153" s="185">
        <f>O153*H153</f>
        <v>0</v>
      </c>
      <c r="Q153" s="185">
        <v>0</v>
      </c>
      <c r="R153" s="185">
        <f>Q153*H153</f>
        <v>0</v>
      </c>
      <c r="S153" s="185">
        <v>0</v>
      </c>
      <c r="T153" s="186">
        <f>S153*H153</f>
        <v>0</v>
      </c>
      <c r="U153" s="37"/>
      <c r="V153" s="37"/>
      <c r="W153" s="37"/>
      <c r="X153" s="37"/>
      <c r="Y153" s="37"/>
      <c r="Z153" s="37"/>
      <c r="AA153" s="37"/>
      <c r="AB153" s="37"/>
      <c r="AC153" s="37"/>
      <c r="AD153" s="37"/>
      <c r="AE153" s="37"/>
      <c r="AR153" s="187" t="s">
        <v>308</v>
      </c>
      <c r="AT153" s="187" t="s">
        <v>163</v>
      </c>
      <c r="AU153" s="187" t="s">
        <v>89</v>
      </c>
      <c r="AY153" s="19" t="s">
        <v>160</v>
      </c>
      <c r="BE153" s="188">
        <f>IF(N153="základní",J153,0)</f>
        <v>0</v>
      </c>
      <c r="BF153" s="188">
        <f>IF(N153="snížená",J153,0)</f>
        <v>0</v>
      </c>
      <c r="BG153" s="188">
        <f>IF(N153="zákl. přenesená",J153,0)</f>
        <v>0</v>
      </c>
      <c r="BH153" s="188">
        <f>IF(N153="sníž. přenesená",J153,0)</f>
        <v>0</v>
      </c>
      <c r="BI153" s="188">
        <f>IF(N153="nulová",J153,0)</f>
        <v>0</v>
      </c>
      <c r="BJ153" s="19" t="s">
        <v>87</v>
      </c>
      <c r="BK153" s="188">
        <f>ROUND(I153*H153,2)</f>
        <v>0</v>
      </c>
      <c r="BL153" s="19" t="s">
        <v>308</v>
      </c>
      <c r="BM153" s="187" t="s">
        <v>2985</v>
      </c>
    </row>
    <row r="154" spans="1:47" s="2" customFormat="1" ht="11.25">
      <c r="A154" s="37"/>
      <c r="B154" s="38"/>
      <c r="C154" s="39"/>
      <c r="D154" s="189" t="s">
        <v>170</v>
      </c>
      <c r="E154" s="39"/>
      <c r="F154" s="190" t="s">
        <v>2986</v>
      </c>
      <c r="G154" s="39"/>
      <c r="H154" s="39"/>
      <c r="I154" s="191"/>
      <c r="J154" s="39"/>
      <c r="K154" s="39"/>
      <c r="L154" s="42"/>
      <c r="M154" s="192"/>
      <c r="N154" s="193"/>
      <c r="O154" s="67"/>
      <c r="P154" s="67"/>
      <c r="Q154" s="67"/>
      <c r="R154" s="67"/>
      <c r="S154" s="67"/>
      <c r="T154" s="68"/>
      <c r="U154" s="37"/>
      <c r="V154" s="37"/>
      <c r="W154" s="37"/>
      <c r="X154" s="37"/>
      <c r="Y154" s="37"/>
      <c r="Z154" s="37"/>
      <c r="AA154" s="37"/>
      <c r="AB154" s="37"/>
      <c r="AC154" s="37"/>
      <c r="AD154" s="37"/>
      <c r="AE154" s="37"/>
      <c r="AT154" s="19" t="s">
        <v>170</v>
      </c>
      <c r="AU154" s="19" t="s">
        <v>89</v>
      </c>
    </row>
    <row r="155" spans="2:51" s="14" customFormat="1" ht="11.25">
      <c r="B155" s="205"/>
      <c r="C155" s="206"/>
      <c r="D155" s="196" t="s">
        <v>172</v>
      </c>
      <c r="E155" s="207" t="s">
        <v>32</v>
      </c>
      <c r="F155" s="208" t="s">
        <v>2987</v>
      </c>
      <c r="G155" s="206"/>
      <c r="H155" s="209">
        <v>1890</v>
      </c>
      <c r="I155" s="210"/>
      <c r="J155" s="206"/>
      <c r="K155" s="206"/>
      <c r="L155" s="211"/>
      <c r="M155" s="212"/>
      <c r="N155" s="213"/>
      <c r="O155" s="213"/>
      <c r="P155" s="213"/>
      <c r="Q155" s="213"/>
      <c r="R155" s="213"/>
      <c r="S155" s="213"/>
      <c r="T155" s="214"/>
      <c r="AT155" s="215" t="s">
        <v>172</v>
      </c>
      <c r="AU155" s="215" t="s">
        <v>89</v>
      </c>
      <c r="AV155" s="14" t="s">
        <v>89</v>
      </c>
      <c r="AW155" s="14" t="s">
        <v>40</v>
      </c>
      <c r="AX155" s="14" t="s">
        <v>87</v>
      </c>
      <c r="AY155" s="215" t="s">
        <v>160</v>
      </c>
    </row>
    <row r="156" spans="1:65" s="2" customFormat="1" ht="16.5" customHeight="1">
      <c r="A156" s="37"/>
      <c r="B156" s="38"/>
      <c r="C156" s="227" t="s">
        <v>461</v>
      </c>
      <c r="D156" s="227" t="s">
        <v>178</v>
      </c>
      <c r="E156" s="228" t="s">
        <v>2988</v>
      </c>
      <c r="F156" s="229" t="s">
        <v>2989</v>
      </c>
      <c r="G156" s="230" t="s">
        <v>259</v>
      </c>
      <c r="H156" s="231">
        <v>120</v>
      </c>
      <c r="I156" s="232"/>
      <c r="J156" s="233">
        <f>ROUND(I156*H156,2)</f>
        <v>0</v>
      </c>
      <c r="K156" s="229" t="s">
        <v>484</v>
      </c>
      <c r="L156" s="234"/>
      <c r="M156" s="235" t="s">
        <v>32</v>
      </c>
      <c r="N156" s="236" t="s">
        <v>50</v>
      </c>
      <c r="O156" s="67"/>
      <c r="P156" s="185">
        <f>O156*H156</f>
        <v>0</v>
      </c>
      <c r="Q156" s="185">
        <v>0</v>
      </c>
      <c r="R156" s="185">
        <f>Q156*H156</f>
        <v>0</v>
      </c>
      <c r="S156" s="185">
        <v>0</v>
      </c>
      <c r="T156" s="186">
        <f>S156*H156</f>
        <v>0</v>
      </c>
      <c r="U156" s="37"/>
      <c r="V156" s="37"/>
      <c r="W156" s="37"/>
      <c r="X156" s="37"/>
      <c r="Y156" s="37"/>
      <c r="Z156" s="37"/>
      <c r="AA156" s="37"/>
      <c r="AB156" s="37"/>
      <c r="AC156" s="37"/>
      <c r="AD156" s="37"/>
      <c r="AE156" s="37"/>
      <c r="AR156" s="187" t="s">
        <v>467</v>
      </c>
      <c r="AT156" s="187" t="s">
        <v>178</v>
      </c>
      <c r="AU156" s="187" t="s">
        <v>89</v>
      </c>
      <c r="AY156" s="19" t="s">
        <v>160</v>
      </c>
      <c r="BE156" s="188">
        <f>IF(N156="základní",J156,0)</f>
        <v>0</v>
      </c>
      <c r="BF156" s="188">
        <f>IF(N156="snížená",J156,0)</f>
        <v>0</v>
      </c>
      <c r="BG156" s="188">
        <f>IF(N156="zákl. přenesená",J156,0)</f>
        <v>0</v>
      </c>
      <c r="BH156" s="188">
        <f>IF(N156="sníž. přenesená",J156,0)</f>
        <v>0</v>
      </c>
      <c r="BI156" s="188">
        <f>IF(N156="nulová",J156,0)</f>
        <v>0</v>
      </c>
      <c r="BJ156" s="19" t="s">
        <v>87</v>
      </c>
      <c r="BK156" s="188">
        <f>ROUND(I156*H156,2)</f>
        <v>0</v>
      </c>
      <c r="BL156" s="19" t="s">
        <v>308</v>
      </c>
      <c r="BM156" s="187" t="s">
        <v>2990</v>
      </c>
    </row>
    <row r="157" spans="1:65" s="2" customFormat="1" ht="16.5" customHeight="1">
      <c r="A157" s="37"/>
      <c r="B157" s="38"/>
      <c r="C157" s="227" t="s">
        <v>467</v>
      </c>
      <c r="D157" s="227" t="s">
        <v>178</v>
      </c>
      <c r="E157" s="228" t="s">
        <v>2991</v>
      </c>
      <c r="F157" s="229" t="s">
        <v>2992</v>
      </c>
      <c r="G157" s="230" t="s">
        <v>259</v>
      </c>
      <c r="H157" s="231">
        <v>1550</v>
      </c>
      <c r="I157" s="232"/>
      <c r="J157" s="233">
        <f>ROUND(I157*H157,2)</f>
        <v>0</v>
      </c>
      <c r="K157" s="229" t="s">
        <v>484</v>
      </c>
      <c r="L157" s="234"/>
      <c r="M157" s="235" t="s">
        <v>32</v>
      </c>
      <c r="N157" s="236" t="s">
        <v>50</v>
      </c>
      <c r="O157" s="67"/>
      <c r="P157" s="185">
        <f>O157*H157</f>
        <v>0</v>
      </c>
      <c r="Q157" s="185">
        <v>0</v>
      </c>
      <c r="R157" s="185">
        <f>Q157*H157</f>
        <v>0</v>
      </c>
      <c r="S157" s="185">
        <v>0</v>
      </c>
      <c r="T157" s="186">
        <f>S157*H157</f>
        <v>0</v>
      </c>
      <c r="U157" s="37"/>
      <c r="V157" s="37"/>
      <c r="W157" s="37"/>
      <c r="X157" s="37"/>
      <c r="Y157" s="37"/>
      <c r="Z157" s="37"/>
      <c r="AA157" s="37"/>
      <c r="AB157" s="37"/>
      <c r="AC157" s="37"/>
      <c r="AD157" s="37"/>
      <c r="AE157" s="37"/>
      <c r="AR157" s="187" t="s">
        <v>467</v>
      </c>
      <c r="AT157" s="187" t="s">
        <v>178</v>
      </c>
      <c r="AU157" s="187" t="s">
        <v>89</v>
      </c>
      <c r="AY157" s="19" t="s">
        <v>160</v>
      </c>
      <c r="BE157" s="188">
        <f>IF(N157="základní",J157,0)</f>
        <v>0</v>
      </c>
      <c r="BF157" s="188">
        <f>IF(N157="snížená",J157,0)</f>
        <v>0</v>
      </c>
      <c r="BG157" s="188">
        <f>IF(N157="zákl. přenesená",J157,0)</f>
        <v>0</v>
      </c>
      <c r="BH157" s="188">
        <f>IF(N157="sníž. přenesená",J157,0)</f>
        <v>0</v>
      </c>
      <c r="BI157" s="188">
        <f>IF(N157="nulová",J157,0)</f>
        <v>0</v>
      </c>
      <c r="BJ157" s="19" t="s">
        <v>87</v>
      </c>
      <c r="BK157" s="188">
        <f>ROUND(I157*H157,2)</f>
        <v>0</v>
      </c>
      <c r="BL157" s="19" t="s">
        <v>308</v>
      </c>
      <c r="BM157" s="187" t="s">
        <v>2993</v>
      </c>
    </row>
    <row r="158" spans="1:65" s="2" customFormat="1" ht="16.5" customHeight="1">
      <c r="A158" s="37"/>
      <c r="B158" s="38"/>
      <c r="C158" s="227" t="s">
        <v>474</v>
      </c>
      <c r="D158" s="227" t="s">
        <v>178</v>
      </c>
      <c r="E158" s="228" t="s">
        <v>2994</v>
      </c>
      <c r="F158" s="229" t="s">
        <v>2995</v>
      </c>
      <c r="G158" s="230" t="s">
        <v>259</v>
      </c>
      <c r="H158" s="231">
        <v>220</v>
      </c>
      <c r="I158" s="232"/>
      <c r="J158" s="233">
        <f>ROUND(I158*H158,2)</f>
        <v>0</v>
      </c>
      <c r="K158" s="229" t="s">
        <v>484</v>
      </c>
      <c r="L158" s="234"/>
      <c r="M158" s="235" t="s">
        <v>32</v>
      </c>
      <c r="N158" s="236" t="s">
        <v>50</v>
      </c>
      <c r="O158" s="67"/>
      <c r="P158" s="185">
        <f>O158*H158</f>
        <v>0</v>
      </c>
      <c r="Q158" s="185">
        <v>0</v>
      </c>
      <c r="R158" s="185">
        <f>Q158*H158</f>
        <v>0</v>
      </c>
      <c r="S158" s="185">
        <v>0</v>
      </c>
      <c r="T158" s="186">
        <f>S158*H158</f>
        <v>0</v>
      </c>
      <c r="U158" s="37"/>
      <c r="V158" s="37"/>
      <c r="W158" s="37"/>
      <c r="X158" s="37"/>
      <c r="Y158" s="37"/>
      <c r="Z158" s="37"/>
      <c r="AA158" s="37"/>
      <c r="AB158" s="37"/>
      <c r="AC158" s="37"/>
      <c r="AD158" s="37"/>
      <c r="AE158" s="37"/>
      <c r="AR158" s="187" t="s">
        <v>467</v>
      </c>
      <c r="AT158" s="187" t="s">
        <v>178</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308</v>
      </c>
      <c r="BM158" s="187" t="s">
        <v>2996</v>
      </c>
    </row>
    <row r="159" spans="1:65" s="2" customFormat="1" ht="24.2" customHeight="1">
      <c r="A159" s="37"/>
      <c r="B159" s="38"/>
      <c r="C159" s="176" t="s">
        <v>481</v>
      </c>
      <c r="D159" s="176" t="s">
        <v>163</v>
      </c>
      <c r="E159" s="177" t="s">
        <v>2997</v>
      </c>
      <c r="F159" s="178" t="s">
        <v>2998</v>
      </c>
      <c r="G159" s="179" t="s">
        <v>259</v>
      </c>
      <c r="H159" s="180">
        <v>2700</v>
      </c>
      <c r="I159" s="181"/>
      <c r="J159" s="182">
        <f>ROUND(I159*H159,2)</f>
        <v>0</v>
      </c>
      <c r="K159" s="178" t="s">
        <v>167</v>
      </c>
      <c r="L159" s="42"/>
      <c r="M159" s="183" t="s">
        <v>32</v>
      </c>
      <c r="N159" s="184" t="s">
        <v>50</v>
      </c>
      <c r="O159" s="67"/>
      <c r="P159" s="185">
        <f>O159*H159</f>
        <v>0</v>
      </c>
      <c r="Q159" s="185">
        <v>0</v>
      </c>
      <c r="R159" s="185">
        <f>Q159*H159</f>
        <v>0</v>
      </c>
      <c r="S159" s="185">
        <v>0</v>
      </c>
      <c r="T159" s="186">
        <f>S159*H159</f>
        <v>0</v>
      </c>
      <c r="U159" s="37"/>
      <c r="V159" s="37"/>
      <c r="W159" s="37"/>
      <c r="X159" s="37"/>
      <c r="Y159" s="37"/>
      <c r="Z159" s="37"/>
      <c r="AA159" s="37"/>
      <c r="AB159" s="37"/>
      <c r="AC159" s="37"/>
      <c r="AD159" s="37"/>
      <c r="AE159" s="37"/>
      <c r="AR159" s="187" t="s">
        <v>308</v>
      </c>
      <c r="AT159" s="187" t="s">
        <v>163</v>
      </c>
      <c r="AU159" s="187" t="s">
        <v>89</v>
      </c>
      <c r="AY159" s="19" t="s">
        <v>160</v>
      </c>
      <c r="BE159" s="188">
        <f>IF(N159="základní",J159,0)</f>
        <v>0</v>
      </c>
      <c r="BF159" s="188">
        <f>IF(N159="snížená",J159,0)</f>
        <v>0</v>
      </c>
      <c r="BG159" s="188">
        <f>IF(N159="zákl. přenesená",J159,0)</f>
        <v>0</v>
      </c>
      <c r="BH159" s="188">
        <f>IF(N159="sníž. přenesená",J159,0)</f>
        <v>0</v>
      </c>
      <c r="BI159" s="188">
        <f>IF(N159="nulová",J159,0)</f>
        <v>0</v>
      </c>
      <c r="BJ159" s="19" t="s">
        <v>87</v>
      </c>
      <c r="BK159" s="188">
        <f>ROUND(I159*H159,2)</f>
        <v>0</v>
      </c>
      <c r="BL159" s="19" t="s">
        <v>308</v>
      </c>
      <c r="BM159" s="187" t="s">
        <v>2999</v>
      </c>
    </row>
    <row r="160" spans="1:47" s="2" customFormat="1" ht="11.25">
      <c r="A160" s="37"/>
      <c r="B160" s="38"/>
      <c r="C160" s="39"/>
      <c r="D160" s="189" t="s">
        <v>170</v>
      </c>
      <c r="E160" s="39"/>
      <c r="F160" s="190" t="s">
        <v>3000</v>
      </c>
      <c r="G160" s="39"/>
      <c r="H160" s="39"/>
      <c r="I160" s="191"/>
      <c r="J160" s="39"/>
      <c r="K160" s="39"/>
      <c r="L160" s="42"/>
      <c r="M160" s="192"/>
      <c r="N160" s="193"/>
      <c r="O160" s="67"/>
      <c r="P160" s="67"/>
      <c r="Q160" s="67"/>
      <c r="R160" s="67"/>
      <c r="S160" s="67"/>
      <c r="T160" s="68"/>
      <c r="U160" s="37"/>
      <c r="V160" s="37"/>
      <c r="W160" s="37"/>
      <c r="X160" s="37"/>
      <c r="Y160" s="37"/>
      <c r="Z160" s="37"/>
      <c r="AA160" s="37"/>
      <c r="AB160" s="37"/>
      <c r="AC160" s="37"/>
      <c r="AD160" s="37"/>
      <c r="AE160" s="37"/>
      <c r="AT160" s="19" t="s">
        <v>170</v>
      </c>
      <c r="AU160" s="19" t="s">
        <v>89</v>
      </c>
    </row>
    <row r="161" spans="2:51" s="14" customFormat="1" ht="11.25">
      <c r="B161" s="205"/>
      <c r="C161" s="206"/>
      <c r="D161" s="196" t="s">
        <v>172</v>
      </c>
      <c r="E161" s="207" t="s">
        <v>32</v>
      </c>
      <c r="F161" s="208" t="s">
        <v>3001</v>
      </c>
      <c r="G161" s="206"/>
      <c r="H161" s="209">
        <v>2700</v>
      </c>
      <c r="I161" s="210"/>
      <c r="J161" s="206"/>
      <c r="K161" s="206"/>
      <c r="L161" s="211"/>
      <c r="M161" s="212"/>
      <c r="N161" s="213"/>
      <c r="O161" s="213"/>
      <c r="P161" s="213"/>
      <c r="Q161" s="213"/>
      <c r="R161" s="213"/>
      <c r="S161" s="213"/>
      <c r="T161" s="214"/>
      <c r="AT161" s="215" t="s">
        <v>172</v>
      </c>
      <c r="AU161" s="215" t="s">
        <v>89</v>
      </c>
      <c r="AV161" s="14" t="s">
        <v>89</v>
      </c>
      <c r="AW161" s="14" t="s">
        <v>40</v>
      </c>
      <c r="AX161" s="14" t="s">
        <v>87</v>
      </c>
      <c r="AY161" s="215" t="s">
        <v>160</v>
      </c>
    </row>
    <row r="162" spans="1:65" s="2" customFormat="1" ht="16.5" customHeight="1">
      <c r="A162" s="37"/>
      <c r="B162" s="38"/>
      <c r="C162" s="227" t="s">
        <v>486</v>
      </c>
      <c r="D162" s="227" t="s">
        <v>178</v>
      </c>
      <c r="E162" s="228" t="s">
        <v>3002</v>
      </c>
      <c r="F162" s="229" t="s">
        <v>3003</v>
      </c>
      <c r="G162" s="230" t="s">
        <v>259</v>
      </c>
      <c r="H162" s="231">
        <v>60</v>
      </c>
      <c r="I162" s="232"/>
      <c r="J162" s="233">
        <f>ROUND(I162*H162,2)</f>
        <v>0</v>
      </c>
      <c r="K162" s="229" t="s">
        <v>484</v>
      </c>
      <c r="L162" s="234"/>
      <c r="M162" s="235" t="s">
        <v>32</v>
      </c>
      <c r="N162" s="236" t="s">
        <v>50</v>
      </c>
      <c r="O162" s="67"/>
      <c r="P162" s="185">
        <f>O162*H162</f>
        <v>0</v>
      </c>
      <c r="Q162" s="185">
        <v>0</v>
      </c>
      <c r="R162" s="185">
        <f>Q162*H162</f>
        <v>0</v>
      </c>
      <c r="S162" s="185">
        <v>0</v>
      </c>
      <c r="T162" s="186">
        <f>S162*H162</f>
        <v>0</v>
      </c>
      <c r="U162" s="37"/>
      <c r="V162" s="37"/>
      <c r="W162" s="37"/>
      <c r="X162" s="37"/>
      <c r="Y162" s="37"/>
      <c r="Z162" s="37"/>
      <c r="AA162" s="37"/>
      <c r="AB162" s="37"/>
      <c r="AC162" s="37"/>
      <c r="AD162" s="37"/>
      <c r="AE162" s="37"/>
      <c r="AR162" s="187" t="s">
        <v>467</v>
      </c>
      <c r="AT162" s="187" t="s">
        <v>178</v>
      </c>
      <c r="AU162" s="187" t="s">
        <v>89</v>
      </c>
      <c r="AY162" s="19" t="s">
        <v>160</v>
      </c>
      <c r="BE162" s="188">
        <f>IF(N162="základní",J162,0)</f>
        <v>0</v>
      </c>
      <c r="BF162" s="188">
        <f>IF(N162="snížená",J162,0)</f>
        <v>0</v>
      </c>
      <c r="BG162" s="188">
        <f>IF(N162="zákl. přenesená",J162,0)</f>
        <v>0</v>
      </c>
      <c r="BH162" s="188">
        <f>IF(N162="sníž. přenesená",J162,0)</f>
        <v>0</v>
      </c>
      <c r="BI162" s="188">
        <f>IF(N162="nulová",J162,0)</f>
        <v>0</v>
      </c>
      <c r="BJ162" s="19" t="s">
        <v>87</v>
      </c>
      <c r="BK162" s="188">
        <f>ROUND(I162*H162,2)</f>
        <v>0</v>
      </c>
      <c r="BL162" s="19" t="s">
        <v>308</v>
      </c>
      <c r="BM162" s="187" t="s">
        <v>3004</v>
      </c>
    </row>
    <row r="163" spans="1:65" s="2" customFormat="1" ht="16.5" customHeight="1">
      <c r="A163" s="37"/>
      <c r="B163" s="38"/>
      <c r="C163" s="227" t="s">
        <v>490</v>
      </c>
      <c r="D163" s="227" t="s">
        <v>178</v>
      </c>
      <c r="E163" s="228" t="s">
        <v>3005</v>
      </c>
      <c r="F163" s="229" t="s">
        <v>3006</v>
      </c>
      <c r="G163" s="230" t="s">
        <v>259</v>
      </c>
      <c r="H163" s="231">
        <v>2640</v>
      </c>
      <c r="I163" s="232"/>
      <c r="J163" s="233">
        <f>ROUND(I163*H163,2)</f>
        <v>0</v>
      </c>
      <c r="K163" s="229" t="s">
        <v>484</v>
      </c>
      <c r="L163" s="234"/>
      <c r="M163" s="235" t="s">
        <v>32</v>
      </c>
      <c r="N163" s="236" t="s">
        <v>50</v>
      </c>
      <c r="O163" s="67"/>
      <c r="P163" s="185">
        <f>O163*H163</f>
        <v>0</v>
      </c>
      <c r="Q163" s="185">
        <v>0</v>
      </c>
      <c r="R163" s="185">
        <f>Q163*H163</f>
        <v>0</v>
      </c>
      <c r="S163" s="185">
        <v>0</v>
      </c>
      <c r="T163" s="186">
        <f>S163*H163</f>
        <v>0</v>
      </c>
      <c r="U163" s="37"/>
      <c r="V163" s="37"/>
      <c r="W163" s="37"/>
      <c r="X163" s="37"/>
      <c r="Y163" s="37"/>
      <c r="Z163" s="37"/>
      <c r="AA163" s="37"/>
      <c r="AB163" s="37"/>
      <c r="AC163" s="37"/>
      <c r="AD163" s="37"/>
      <c r="AE163" s="37"/>
      <c r="AR163" s="187" t="s">
        <v>467</v>
      </c>
      <c r="AT163" s="187" t="s">
        <v>178</v>
      </c>
      <c r="AU163" s="187" t="s">
        <v>89</v>
      </c>
      <c r="AY163" s="19" t="s">
        <v>160</v>
      </c>
      <c r="BE163" s="188">
        <f>IF(N163="základní",J163,0)</f>
        <v>0</v>
      </c>
      <c r="BF163" s="188">
        <f>IF(N163="snížená",J163,0)</f>
        <v>0</v>
      </c>
      <c r="BG163" s="188">
        <f>IF(N163="zákl. přenesená",J163,0)</f>
        <v>0</v>
      </c>
      <c r="BH163" s="188">
        <f>IF(N163="sníž. přenesená",J163,0)</f>
        <v>0</v>
      </c>
      <c r="BI163" s="188">
        <f>IF(N163="nulová",J163,0)</f>
        <v>0</v>
      </c>
      <c r="BJ163" s="19" t="s">
        <v>87</v>
      </c>
      <c r="BK163" s="188">
        <f>ROUND(I163*H163,2)</f>
        <v>0</v>
      </c>
      <c r="BL163" s="19" t="s">
        <v>308</v>
      </c>
      <c r="BM163" s="187" t="s">
        <v>3007</v>
      </c>
    </row>
    <row r="164" spans="1:65" s="2" customFormat="1" ht="24.2" customHeight="1">
      <c r="A164" s="37"/>
      <c r="B164" s="38"/>
      <c r="C164" s="176" t="s">
        <v>494</v>
      </c>
      <c r="D164" s="176" t="s">
        <v>163</v>
      </c>
      <c r="E164" s="177" t="s">
        <v>3008</v>
      </c>
      <c r="F164" s="178" t="s">
        <v>3009</v>
      </c>
      <c r="G164" s="179" t="s">
        <v>259</v>
      </c>
      <c r="H164" s="180">
        <v>705</v>
      </c>
      <c r="I164" s="181"/>
      <c r="J164" s="182">
        <f>ROUND(I164*H164,2)</f>
        <v>0</v>
      </c>
      <c r="K164" s="178" t="s">
        <v>167</v>
      </c>
      <c r="L164" s="42"/>
      <c r="M164" s="183" t="s">
        <v>32</v>
      </c>
      <c r="N164" s="184" t="s">
        <v>50</v>
      </c>
      <c r="O164" s="67"/>
      <c r="P164" s="185">
        <f>O164*H164</f>
        <v>0</v>
      </c>
      <c r="Q164" s="185">
        <v>0</v>
      </c>
      <c r="R164" s="185">
        <f>Q164*H164</f>
        <v>0</v>
      </c>
      <c r="S164" s="185">
        <v>0</v>
      </c>
      <c r="T164" s="186">
        <f>S164*H164</f>
        <v>0</v>
      </c>
      <c r="U164" s="37"/>
      <c r="V164" s="37"/>
      <c r="W164" s="37"/>
      <c r="X164" s="37"/>
      <c r="Y164" s="37"/>
      <c r="Z164" s="37"/>
      <c r="AA164" s="37"/>
      <c r="AB164" s="37"/>
      <c r="AC164" s="37"/>
      <c r="AD164" s="37"/>
      <c r="AE164" s="37"/>
      <c r="AR164" s="187" t="s">
        <v>308</v>
      </c>
      <c r="AT164" s="187" t="s">
        <v>163</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308</v>
      </c>
      <c r="BM164" s="187" t="s">
        <v>3010</v>
      </c>
    </row>
    <row r="165" spans="1:47" s="2" customFormat="1" ht="11.25">
      <c r="A165" s="37"/>
      <c r="B165" s="38"/>
      <c r="C165" s="39"/>
      <c r="D165" s="189" t="s">
        <v>170</v>
      </c>
      <c r="E165" s="39"/>
      <c r="F165" s="190" t="s">
        <v>3011</v>
      </c>
      <c r="G165" s="39"/>
      <c r="H165" s="39"/>
      <c r="I165" s="191"/>
      <c r="J165" s="39"/>
      <c r="K165" s="39"/>
      <c r="L165" s="42"/>
      <c r="M165" s="192"/>
      <c r="N165" s="193"/>
      <c r="O165" s="67"/>
      <c r="P165" s="67"/>
      <c r="Q165" s="67"/>
      <c r="R165" s="67"/>
      <c r="S165" s="67"/>
      <c r="T165" s="68"/>
      <c r="U165" s="37"/>
      <c r="V165" s="37"/>
      <c r="W165" s="37"/>
      <c r="X165" s="37"/>
      <c r="Y165" s="37"/>
      <c r="Z165" s="37"/>
      <c r="AA165" s="37"/>
      <c r="AB165" s="37"/>
      <c r="AC165" s="37"/>
      <c r="AD165" s="37"/>
      <c r="AE165" s="37"/>
      <c r="AT165" s="19" t="s">
        <v>170</v>
      </c>
      <c r="AU165" s="19" t="s">
        <v>89</v>
      </c>
    </row>
    <row r="166" spans="2:51" s="14" customFormat="1" ht="11.25">
      <c r="B166" s="205"/>
      <c r="C166" s="206"/>
      <c r="D166" s="196" t="s">
        <v>172</v>
      </c>
      <c r="E166" s="207" t="s">
        <v>32</v>
      </c>
      <c r="F166" s="208" t="s">
        <v>3012</v>
      </c>
      <c r="G166" s="206"/>
      <c r="H166" s="209">
        <v>705</v>
      </c>
      <c r="I166" s="210"/>
      <c r="J166" s="206"/>
      <c r="K166" s="206"/>
      <c r="L166" s="211"/>
      <c r="M166" s="212"/>
      <c r="N166" s="213"/>
      <c r="O166" s="213"/>
      <c r="P166" s="213"/>
      <c r="Q166" s="213"/>
      <c r="R166" s="213"/>
      <c r="S166" s="213"/>
      <c r="T166" s="214"/>
      <c r="AT166" s="215" t="s">
        <v>172</v>
      </c>
      <c r="AU166" s="215" t="s">
        <v>89</v>
      </c>
      <c r="AV166" s="14" t="s">
        <v>89</v>
      </c>
      <c r="AW166" s="14" t="s">
        <v>40</v>
      </c>
      <c r="AX166" s="14" t="s">
        <v>87</v>
      </c>
      <c r="AY166" s="215" t="s">
        <v>160</v>
      </c>
    </row>
    <row r="167" spans="1:65" s="2" customFormat="1" ht="16.5" customHeight="1">
      <c r="A167" s="37"/>
      <c r="B167" s="38"/>
      <c r="C167" s="227" t="s">
        <v>498</v>
      </c>
      <c r="D167" s="227" t="s">
        <v>178</v>
      </c>
      <c r="E167" s="228" t="s">
        <v>3013</v>
      </c>
      <c r="F167" s="229" t="s">
        <v>3014</v>
      </c>
      <c r="G167" s="230" t="s">
        <v>259</v>
      </c>
      <c r="H167" s="231">
        <v>55</v>
      </c>
      <c r="I167" s="232"/>
      <c r="J167" s="233">
        <f>ROUND(I167*H167,2)</f>
        <v>0</v>
      </c>
      <c r="K167" s="229" t="s">
        <v>484</v>
      </c>
      <c r="L167" s="234"/>
      <c r="M167" s="235" t="s">
        <v>32</v>
      </c>
      <c r="N167" s="236" t="s">
        <v>50</v>
      </c>
      <c r="O167" s="67"/>
      <c r="P167" s="185">
        <f>O167*H167</f>
        <v>0</v>
      </c>
      <c r="Q167" s="185">
        <v>0</v>
      </c>
      <c r="R167" s="185">
        <f>Q167*H167</f>
        <v>0</v>
      </c>
      <c r="S167" s="185">
        <v>0</v>
      </c>
      <c r="T167" s="186">
        <f>S167*H167</f>
        <v>0</v>
      </c>
      <c r="U167" s="37"/>
      <c r="V167" s="37"/>
      <c r="W167" s="37"/>
      <c r="X167" s="37"/>
      <c r="Y167" s="37"/>
      <c r="Z167" s="37"/>
      <c r="AA167" s="37"/>
      <c r="AB167" s="37"/>
      <c r="AC167" s="37"/>
      <c r="AD167" s="37"/>
      <c r="AE167" s="37"/>
      <c r="AR167" s="187" t="s">
        <v>467</v>
      </c>
      <c r="AT167" s="187" t="s">
        <v>178</v>
      </c>
      <c r="AU167" s="187" t="s">
        <v>89</v>
      </c>
      <c r="AY167" s="19" t="s">
        <v>160</v>
      </c>
      <c r="BE167" s="188">
        <f>IF(N167="základní",J167,0)</f>
        <v>0</v>
      </c>
      <c r="BF167" s="188">
        <f>IF(N167="snížená",J167,0)</f>
        <v>0</v>
      </c>
      <c r="BG167" s="188">
        <f>IF(N167="zákl. přenesená",J167,0)</f>
        <v>0</v>
      </c>
      <c r="BH167" s="188">
        <f>IF(N167="sníž. přenesená",J167,0)</f>
        <v>0</v>
      </c>
      <c r="BI167" s="188">
        <f>IF(N167="nulová",J167,0)</f>
        <v>0</v>
      </c>
      <c r="BJ167" s="19" t="s">
        <v>87</v>
      </c>
      <c r="BK167" s="188">
        <f>ROUND(I167*H167,2)</f>
        <v>0</v>
      </c>
      <c r="BL167" s="19" t="s">
        <v>308</v>
      </c>
      <c r="BM167" s="187" t="s">
        <v>3015</v>
      </c>
    </row>
    <row r="168" spans="1:65" s="2" customFormat="1" ht="16.5" customHeight="1">
      <c r="A168" s="37"/>
      <c r="B168" s="38"/>
      <c r="C168" s="227" t="s">
        <v>502</v>
      </c>
      <c r="D168" s="227" t="s">
        <v>178</v>
      </c>
      <c r="E168" s="228" t="s">
        <v>3016</v>
      </c>
      <c r="F168" s="229" t="s">
        <v>3017</v>
      </c>
      <c r="G168" s="230" t="s">
        <v>259</v>
      </c>
      <c r="H168" s="231">
        <v>650</v>
      </c>
      <c r="I168" s="232"/>
      <c r="J168" s="233">
        <f>ROUND(I168*H168,2)</f>
        <v>0</v>
      </c>
      <c r="K168" s="229" t="s">
        <v>484</v>
      </c>
      <c r="L168" s="234"/>
      <c r="M168" s="235" t="s">
        <v>32</v>
      </c>
      <c r="N168" s="236" t="s">
        <v>50</v>
      </c>
      <c r="O168" s="67"/>
      <c r="P168" s="185">
        <f>O168*H168</f>
        <v>0</v>
      </c>
      <c r="Q168" s="185">
        <v>0</v>
      </c>
      <c r="R168" s="185">
        <f>Q168*H168</f>
        <v>0</v>
      </c>
      <c r="S168" s="185">
        <v>0</v>
      </c>
      <c r="T168" s="186">
        <f>S168*H168</f>
        <v>0</v>
      </c>
      <c r="U168" s="37"/>
      <c r="V168" s="37"/>
      <c r="W168" s="37"/>
      <c r="X168" s="37"/>
      <c r="Y168" s="37"/>
      <c r="Z168" s="37"/>
      <c r="AA168" s="37"/>
      <c r="AB168" s="37"/>
      <c r="AC168" s="37"/>
      <c r="AD168" s="37"/>
      <c r="AE168" s="37"/>
      <c r="AR168" s="187" t="s">
        <v>467</v>
      </c>
      <c r="AT168" s="187" t="s">
        <v>178</v>
      </c>
      <c r="AU168" s="187" t="s">
        <v>89</v>
      </c>
      <c r="AY168" s="19" t="s">
        <v>160</v>
      </c>
      <c r="BE168" s="188">
        <f>IF(N168="základní",J168,0)</f>
        <v>0</v>
      </c>
      <c r="BF168" s="188">
        <f>IF(N168="snížená",J168,0)</f>
        <v>0</v>
      </c>
      <c r="BG168" s="188">
        <f>IF(N168="zákl. přenesená",J168,0)</f>
        <v>0</v>
      </c>
      <c r="BH168" s="188">
        <f>IF(N168="sníž. přenesená",J168,0)</f>
        <v>0</v>
      </c>
      <c r="BI168" s="188">
        <f>IF(N168="nulová",J168,0)</f>
        <v>0</v>
      </c>
      <c r="BJ168" s="19" t="s">
        <v>87</v>
      </c>
      <c r="BK168" s="188">
        <f>ROUND(I168*H168,2)</f>
        <v>0</v>
      </c>
      <c r="BL168" s="19" t="s">
        <v>308</v>
      </c>
      <c r="BM168" s="187" t="s">
        <v>3018</v>
      </c>
    </row>
    <row r="169" spans="1:65" s="2" customFormat="1" ht="16.5" customHeight="1">
      <c r="A169" s="37"/>
      <c r="B169" s="38"/>
      <c r="C169" s="176" t="s">
        <v>506</v>
      </c>
      <c r="D169" s="176" t="s">
        <v>163</v>
      </c>
      <c r="E169" s="177" t="s">
        <v>3019</v>
      </c>
      <c r="F169" s="178" t="s">
        <v>3020</v>
      </c>
      <c r="G169" s="179" t="s">
        <v>477</v>
      </c>
      <c r="H169" s="180">
        <v>125</v>
      </c>
      <c r="I169" s="181"/>
      <c r="J169" s="182">
        <f>ROUND(I169*H169,2)</f>
        <v>0</v>
      </c>
      <c r="K169" s="178" t="s">
        <v>484</v>
      </c>
      <c r="L169" s="42"/>
      <c r="M169" s="183" t="s">
        <v>32</v>
      </c>
      <c r="N169" s="184" t="s">
        <v>50</v>
      </c>
      <c r="O169" s="67"/>
      <c r="P169" s="185">
        <f>O169*H169</f>
        <v>0</v>
      </c>
      <c r="Q169" s="185">
        <v>0</v>
      </c>
      <c r="R169" s="185">
        <f>Q169*H169</f>
        <v>0</v>
      </c>
      <c r="S169" s="185">
        <v>0</v>
      </c>
      <c r="T169" s="186">
        <f>S169*H169</f>
        <v>0</v>
      </c>
      <c r="U169" s="37"/>
      <c r="V169" s="37"/>
      <c r="W169" s="37"/>
      <c r="X169" s="37"/>
      <c r="Y169" s="37"/>
      <c r="Z169" s="37"/>
      <c r="AA169" s="37"/>
      <c r="AB169" s="37"/>
      <c r="AC169" s="37"/>
      <c r="AD169" s="37"/>
      <c r="AE169" s="37"/>
      <c r="AR169" s="187" t="s">
        <v>308</v>
      </c>
      <c r="AT169" s="187" t="s">
        <v>163</v>
      </c>
      <c r="AU169" s="187" t="s">
        <v>89</v>
      </c>
      <c r="AY169" s="19" t="s">
        <v>160</v>
      </c>
      <c r="BE169" s="188">
        <f>IF(N169="základní",J169,0)</f>
        <v>0</v>
      </c>
      <c r="BF169" s="188">
        <f>IF(N169="snížená",J169,0)</f>
        <v>0</v>
      </c>
      <c r="BG169" s="188">
        <f>IF(N169="zákl. přenesená",J169,0)</f>
        <v>0</v>
      </c>
      <c r="BH169" s="188">
        <f>IF(N169="sníž. přenesená",J169,0)</f>
        <v>0</v>
      </c>
      <c r="BI169" s="188">
        <f>IF(N169="nulová",J169,0)</f>
        <v>0</v>
      </c>
      <c r="BJ169" s="19" t="s">
        <v>87</v>
      </c>
      <c r="BK169" s="188">
        <f>ROUND(I169*H169,2)</f>
        <v>0</v>
      </c>
      <c r="BL169" s="19" t="s">
        <v>308</v>
      </c>
      <c r="BM169" s="187" t="s">
        <v>3021</v>
      </c>
    </row>
    <row r="170" spans="1:65" s="2" customFormat="1" ht="16.5" customHeight="1">
      <c r="A170" s="37"/>
      <c r="B170" s="38"/>
      <c r="C170" s="227" t="s">
        <v>510</v>
      </c>
      <c r="D170" s="227" t="s">
        <v>178</v>
      </c>
      <c r="E170" s="228" t="s">
        <v>3022</v>
      </c>
      <c r="F170" s="229" t="s">
        <v>3023</v>
      </c>
      <c r="G170" s="230" t="s">
        <v>259</v>
      </c>
      <c r="H170" s="231">
        <v>125</v>
      </c>
      <c r="I170" s="232"/>
      <c r="J170" s="233">
        <f>ROUND(I170*H170,2)</f>
        <v>0</v>
      </c>
      <c r="K170" s="229" t="s">
        <v>484</v>
      </c>
      <c r="L170" s="234"/>
      <c r="M170" s="235" t="s">
        <v>32</v>
      </c>
      <c r="N170" s="236" t="s">
        <v>50</v>
      </c>
      <c r="O170" s="67"/>
      <c r="P170" s="185">
        <f>O170*H170</f>
        <v>0</v>
      </c>
      <c r="Q170" s="185">
        <v>0</v>
      </c>
      <c r="R170" s="185">
        <f>Q170*H170</f>
        <v>0</v>
      </c>
      <c r="S170" s="185">
        <v>0</v>
      </c>
      <c r="T170" s="186">
        <f>S170*H170</f>
        <v>0</v>
      </c>
      <c r="U170" s="37"/>
      <c r="V170" s="37"/>
      <c r="W170" s="37"/>
      <c r="X170" s="37"/>
      <c r="Y170" s="37"/>
      <c r="Z170" s="37"/>
      <c r="AA170" s="37"/>
      <c r="AB170" s="37"/>
      <c r="AC170" s="37"/>
      <c r="AD170" s="37"/>
      <c r="AE170" s="37"/>
      <c r="AR170" s="187" t="s">
        <v>467</v>
      </c>
      <c r="AT170" s="187" t="s">
        <v>178</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308</v>
      </c>
      <c r="BM170" s="187" t="s">
        <v>3024</v>
      </c>
    </row>
    <row r="171" spans="1:65" s="2" customFormat="1" ht="21.75" customHeight="1">
      <c r="A171" s="37"/>
      <c r="B171" s="38"/>
      <c r="C171" s="176" t="s">
        <v>515</v>
      </c>
      <c r="D171" s="176" t="s">
        <v>163</v>
      </c>
      <c r="E171" s="177" t="s">
        <v>3025</v>
      </c>
      <c r="F171" s="178" t="s">
        <v>3026</v>
      </c>
      <c r="G171" s="179" t="s">
        <v>477</v>
      </c>
      <c r="H171" s="180">
        <v>2</v>
      </c>
      <c r="I171" s="181"/>
      <c r="J171" s="182">
        <f>ROUND(I171*H171,2)</f>
        <v>0</v>
      </c>
      <c r="K171" s="178" t="s">
        <v>167</v>
      </c>
      <c r="L171" s="42"/>
      <c r="M171" s="183" t="s">
        <v>32</v>
      </c>
      <c r="N171" s="184" t="s">
        <v>50</v>
      </c>
      <c r="O171" s="67"/>
      <c r="P171" s="185">
        <f>O171*H171</f>
        <v>0</v>
      </c>
      <c r="Q171" s="185">
        <v>0</v>
      </c>
      <c r="R171" s="185">
        <f>Q171*H171</f>
        <v>0</v>
      </c>
      <c r="S171" s="185">
        <v>0</v>
      </c>
      <c r="T171" s="186">
        <f>S171*H171</f>
        <v>0</v>
      </c>
      <c r="U171" s="37"/>
      <c r="V171" s="37"/>
      <c r="W171" s="37"/>
      <c r="X171" s="37"/>
      <c r="Y171" s="37"/>
      <c r="Z171" s="37"/>
      <c r="AA171" s="37"/>
      <c r="AB171" s="37"/>
      <c r="AC171" s="37"/>
      <c r="AD171" s="37"/>
      <c r="AE171" s="37"/>
      <c r="AR171" s="187" t="s">
        <v>308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308</v>
      </c>
      <c r="BM171" s="187" t="s">
        <v>3027</v>
      </c>
    </row>
    <row r="172" spans="1:47" s="2" customFormat="1" ht="11.25">
      <c r="A172" s="37"/>
      <c r="B172" s="38"/>
      <c r="C172" s="39"/>
      <c r="D172" s="189" t="s">
        <v>170</v>
      </c>
      <c r="E172" s="39"/>
      <c r="F172" s="190" t="s">
        <v>3028</v>
      </c>
      <c r="G172" s="39"/>
      <c r="H172" s="39"/>
      <c r="I172" s="191"/>
      <c r="J172" s="39"/>
      <c r="K172" s="39"/>
      <c r="L172" s="42"/>
      <c r="M172" s="192"/>
      <c r="N172" s="193"/>
      <c r="O172" s="67"/>
      <c r="P172" s="67"/>
      <c r="Q172" s="67"/>
      <c r="R172" s="67"/>
      <c r="S172" s="67"/>
      <c r="T172" s="68"/>
      <c r="U172" s="37"/>
      <c r="V172" s="37"/>
      <c r="W172" s="37"/>
      <c r="X172" s="37"/>
      <c r="Y172" s="37"/>
      <c r="Z172" s="37"/>
      <c r="AA172" s="37"/>
      <c r="AB172" s="37"/>
      <c r="AC172" s="37"/>
      <c r="AD172" s="37"/>
      <c r="AE172" s="37"/>
      <c r="AT172" s="19" t="s">
        <v>170</v>
      </c>
      <c r="AU172" s="19" t="s">
        <v>89</v>
      </c>
    </row>
    <row r="173" spans="1:65" s="2" customFormat="1" ht="16.5" customHeight="1">
      <c r="A173" s="37"/>
      <c r="B173" s="38"/>
      <c r="C173" s="227" t="s">
        <v>520</v>
      </c>
      <c r="D173" s="227" t="s">
        <v>178</v>
      </c>
      <c r="E173" s="228" t="s">
        <v>3029</v>
      </c>
      <c r="F173" s="229" t="s">
        <v>3030</v>
      </c>
      <c r="G173" s="230" t="s">
        <v>477</v>
      </c>
      <c r="H173" s="231">
        <v>1</v>
      </c>
      <c r="I173" s="232"/>
      <c r="J173" s="233">
        <f>ROUND(I173*H173,2)</f>
        <v>0</v>
      </c>
      <c r="K173" s="229" t="s">
        <v>484</v>
      </c>
      <c r="L173" s="234"/>
      <c r="M173" s="235" t="s">
        <v>32</v>
      </c>
      <c r="N173" s="236" t="s">
        <v>50</v>
      </c>
      <c r="O173" s="67"/>
      <c r="P173" s="185">
        <f>O173*H173</f>
        <v>0</v>
      </c>
      <c r="Q173" s="185">
        <v>0</v>
      </c>
      <c r="R173" s="185">
        <f>Q173*H173</f>
        <v>0</v>
      </c>
      <c r="S173" s="185">
        <v>0</v>
      </c>
      <c r="T173" s="186">
        <f>S173*H173</f>
        <v>0</v>
      </c>
      <c r="U173" s="37"/>
      <c r="V173" s="37"/>
      <c r="W173" s="37"/>
      <c r="X173" s="37"/>
      <c r="Y173" s="37"/>
      <c r="Z173" s="37"/>
      <c r="AA173" s="37"/>
      <c r="AB173" s="37"/>
      <c r="AC173" s="37"/>
      <c r="AD173" s="37"/>
      <c r="AE173" s="37"/>
      <c r="AR173" s="187" t="s">
        <v>467</v>
      </c>
      <c r="AT173" s="187" t="s">
        <v>178</v>
      </c>
      <c r="AU173" s="187" t="s">
        <v>89</v>
      </c>
      <c r="AY173" s="19" t="s">
        <v>160</v>
      </c>
      <c r="BE173" s="188">
        <f>IF(N173="základní",J173,0)</f>
        <v>0</v>
      </c>
      <c r="BF173" s="188">
        <f>IF(N173="snížená",J173,0)</f>
        <v>0</v>
      </c>
      <c r="BG173" s="188">
        <f>IF(N173="zákl. přenesená",J173,0)</f>
        <v>0</v>
      </c>
      <c r="BH173" s="188">
        <f>IF(N173="sníž. přenesená",J173,0)</f>
        <v>0</v>
      </c>
      <c r="BI173" s="188">
        <f>IF(N173="nulová",J173,0)</f>
        <v>0</v>
      </c>
      <c r="BJ173" s="19" t="s">
        <v>87</v>
      </c>
      <c r="BK173" s="188">
        <f>ROUND(I173*H173,2)</f>
        <v>0</v>
      </c>
      <c r="BL173" s="19" t="s">
        <v>308</v>
      </c>
      <c r="BM173" s="187" t="s">
        <v>3031</v>
      </c>
    </row>
    <row r="174" spans="1:47" s="2" customFormat="1" ht="48.75">
      <c r="A174" s="37"/>
      <c r="B174" s="38"/>
      <c r="C174" s="39"/>
      <c r="D174" s="196" t="s">
        <v>1829</v>
      </c>
      <c r="E174" s="39"/>
      <c r="F174" s="254" t="s">
        <v>3032</v>
      </c>
      <c r="G174" s="39"/>
      <c r="H174" s="39"/>
      <c r="I174" s="191"/>
      <c r="J174" s="39"/>
      <c r="K174" s="39"/>
      <c r="L174" s="42"/>
      <c r="M174" s="192"/>
      <c r="N174" s="193"/>
      <c r="O174" s="67"/>
      <c r="P174" s="67"/>
      <c r="Q174" s="67"/>
      <c r="R174" s="67"/>
      <c r="S174" s="67"/>
      <c r="T174" s="68"/>
      <c r="U174" s="37"/>
      <c r="V174" s="37"/>
      <c r="W174" s="37"/>
      <c r="X174" s="37"/>
      <c r="Y174" s="37"/>
      <c r="Z174" s="37"/>
      <c r="AA174" s="37"/>
      <c r="AB174" s="37"/>
      <c r="AC174" s="37"/>
      <c r="AD174" s="37"/>
      <c r="AE174" s="37"/>
      <c r="AT174" s="19" t="s">
        <v>1829</v>
      </c>
      <c r="AU174" s="19" t="s">
        <v>89</v>
      </c>
    </row>
    <row r="175" spans="1:65" s="2" customFormat="1" ht="16.5" customHeight="1">
      <c r="A175" s="37"/>
      <c r="B175" s="38"/>
      <c r="C175" s="227" t="s">
        <v>526</v>
      </c>
      <c r="D175" s="227" t="s">
        <v>178</v>
      </c>
      <c r="E175" s="228" t="s">
        <v>3033</v>
      </c>
      <c r="F175" s="229" t="s">
        <v>3034</v>
      </c>
      <c r="G175" s="230" t="s">
        <v>477</v>
      </c>
      <c r="H175" s="231">
        <v>1</v>
      </c>
      <c r="I175" s="232"/>
      <c r="J175" s="233">
        <f>ROUND(I175*H175,2)</f>
        <v>0</v>
      </c>
      <c r="K175" s="229" t="s">
        <v>484</v>
      </c>
      <c r="L175" s="234"/>
      <c r="M175" s="235" t="s">
        <v>32</v>
      </c>
      <c r="N175" s="236" t="s">
        <v>50</v>
      </c>
      <c r="O175" s="67"/>
      <c r="P175" s="185">
        <f>O175*H175</f>
        <v>0</v>
      </c>
      <c r="Q175" s="185">
        <v>0</v>
      </c>
      <c r="R175" s="185">
        <f>Q175*H175</f>
        <v>0</v>
      </c>
      <c r="S175" s="185">
        <v>0</v>
      </c>
      <c r="T175" s="186">
        <f>S175*H175</f>
        <v>0</v>
      </c>
      <c r="U175" s="37"/>
      <c r="V175" s="37"/>
      <c r="W175" s="37"/>
      <c r="X175" s="37"/>
      <c r="Y175" s="37"/>
      <c r="Z175" s="37"/>
      <c r="AA175" s="37"/>
      <c r="AB175" s="37"/>
      <c r="AC175" s="37"/>
      <c r="AD175" s="37"/>
      <c r="AE175" s="37"/>
      <c r="AR175" s="187" t="s">
        <v>467</v>
      </c>
      <c r="AT175" s="187" t="s">
        <v>178</v>
      </c>
      <c r="AU175" s="187" t="s">
        <v>89</v>
      </c>
      <c r="AY175" s="19" t="s">
        <v>160</v>
      </c>
      <c r="BE175" s="188">
        <f>IF(N175="základní",J175,0)</f>
        <v>0</v>
      </c>
      <c r="BF175" s="188">
        <f>IF(N175="snížená",J175,0)</f>
        <v>0</v>
      </c>
      <c r="BG175" s="188">
        <f>IF(N175="zákl. přenesená",J175,0)</f>
        <v>0</v>
      </c>
      <c r="BH175" s="188">
        <f>IF(N175="sníž. přenesená",J175,0)</f>
        <v>0</v>
      </c>
      <c r="BI175" s="188">
        <f>IF(N175="nulová",J175,0)</f>
        <v>0</v>
      </c>
      <c r="BJ175" s="19" t="s">
        <v>87</v>
      </c>
      <c r="BK175" s="188">
        <f>ROUND(I175*H175,2)</f>
        <v>0</v>
      </c>
      <c r="BL175" s="19" t="s">
        <v>308</v>
      </c>
      <c r="BM175" s="187" t="s">
        <v>3035</v>
      </c>
    </row>
    <row r="176" spans="1:47" s="2" customFormat="1" ht="48.75">
      <c r="A176" s="37"/>
      <c r="B176" s="38"/>
      <c r="C176" s="39"/>
      <c r="D176" s="196" t="s">
        <v>1829</v>
      </c>
      <c r="E176" s="39"/>
      <c r="F176" s="254" t="s">
        <v>3032</v>
      </c>
      <c r="G176" s="39"/>
      <c r="H176" s="39"/>
      <c r="I176" s="191"/>
      <c r="J176" s="39"/>
      <c r="K176" s="39"/>
      <c r="L176" s="42"/>
      <c r="M176" s="192"/>
      <c r="N176" s="193"/>
      <c r="O176" s="67"/>
      <c r="P176" s="67"/>
      <c r="Q176" s="67"/>
      <c r="R176" s="67"/>
      <c r="S176" s="67"/>
      <c r="T176" s="68"/>
      <c r="U176" s="37"/>
      <c r="V176" s="37"/>
      <c r="W176" s="37"/>
      <c r="X176" s="37"/>
      <c r="Y176" s="37"/>
      <c r="Z176" s="37"/>
      <c r="AA176" s="37"/>
      <c r="AB176" s="37"/>
      <c r="AC176" s="37"/>
      <c r="AD176" s="37"/>
      <c r="AE176" s="37"/>
      <c r="AT176" s="19" t="s">
        <v>1829</v>
      </c>
      <c r="AU176" s="19" t="s">
        <v>89</v>
      </c>
    </row>
    <row r="177" spans="1:65" s="2" customFormat="1" ht="24.2" customHeight="1">
      <c r="A177" s="37"/>
      <c r="B177" s="38"/>
      <c r="C177" s="176" t="s">
        <v>532</v>
      </c>
      <c r="D177" s="176" t="s">
        <v>163</v>
      </c>
      <c r="E177" s="177" t="s">
        <v>3036</v>
      </c>
      <c r="F177" s="178" t="s">
        <v>3037</v>
      </c>
      <c r="G177" s="179" t="s">
        <v>477</v>
      </c>
      <c r="H177" s="180">
        <v>44</v>
      </c>
      <c r="I177" s="181"/>
      <c r="J177" s="182">
        <f>ROUND(I177*H177,2)</f>
        <v>0</v>
      </c>
      <c r="K177" s="178" t="s">
        <v>167</v>
      </c>
      <c r="L177" s="42"/>
      <c r="M177" s="183" t="s">
        <v>32</v>
      </c>
      <c r="N177" s="184" t="s">
        <v>50</v>
      </c>
      <c r="O177" s="67"/>
      <c r="P177" s="185">
        <f>O177*H177</f>
        <v>0</v>
      </c>
      <c r="Q177" s="185">
        <v>0</v>
      </c>
      <c r="R177" s="185">
        <f>Q177*H177</f>
        <v>0</v>
      </c>
      <c r="S177" s="185">
        <v>0</v>
      </c>
      <c r="T177" s="186">
        <f>S177*H177</f>
        <v>0</v>
      </c>
      <c r="U177" s="37"/>
      <c r="V177" s="37"/>
      <c r="W177" s="37"/>
      <c r="X177" s="37"/>
      <c r="Y177" s="37"/>
      <c r="Z177" s="37"/>
      <c r="AA177" s="37"/>
      <c r="AB177" s="37"/>
      <c r="AC177" s="37"/>
      <c r="AD177" s="37"/>
      <c r="AE177" s="37"/>
      <c r="AR177" s="187" t="s">
        <v>308</v>
      </c>
      <c r="AT177" s="187" t="s">
        <v>163</v>
      </c>
      <c r="AU177" s="187" t="s">
        <v>89</v>
      </c>
      <c r="AY177" s="19" t="s">
        <v>160</v>
      </c>
      <c r="BE177" s="188">
        <f>IF(N177="základní",J177,0)</f>
        <v>0</v>
      </c>
      <c r="BF177" s="188">
        <f>IF(N177="snížená",J177,0)</f>
        <v>0</v>
      </c>
      <c r="BG177" s="188">
        <f>IF(N177="zákl. přenesená",J177,0)</f>
        <v>0</v>
      </c>
      <c r="BH177" s="188">
        <f>IF(N177="sníž. přenesená",J177,0)</f>
        <v>0</v>
      </c>
      <c r="BI177" s="188">
        <f>IF(N177="nulová",J177,0)</f>
        <v>0</v>
      </c>
      <c r="BJ177" s="19" t="s">
        <v>87</v>
      </c>
      <c r="BK177" s="188">
        <f>ROUND(I177*H177,2)</f>
        <v>0</v>
      </c>
      <c r="BL177" s="19" t="s">
        <v>308</v>
      </c>
      <c r="BM177" s="187" t="s">
        <v>3038</v>
      </c>
    </row>
    <row r="178" spans="1:47" s="2" customFormat="1" ht="11.25">
      <c r="A178" s="37"/>
      <c r="B178" s="38"/>
      <c r="C178" s="39"/>
      <c r="D178" s="189" t="s">
        <v>170</v>
      </c>
      <c r="E178" s="39"/>
      <c r="F178" s="190" t="s">
        <v>3039</v>
      </c>
      <c r="G178" s="39"/>
      <c r="H178" s="39"/>
      <c r="I178" s="191"/>
      <c r="J178" s="39"/>
      <c r="K178" s="39"/>
      <c r="L178" s="42"/>
      <c r="M178" s="192"/>
      <c r="N178" s="193"/>
      <c r="O178" s="67"/>
      <c r="P178" s="67"/>
      <c r="Q178" s="67"/>
      <c r="R178" s="67"/>
      <c r="S178" s="67"/>
      <c r="T178" s="68"/>
      <c r="U178" s="37"/>
      <c r="V178" s="37"/>
      <c r="W178" s="37"/>
      <c r="X178" s="37"/>
      <c r="Y178" s="37"/>
      <c r="Z178" s="37"/>
      <c r="AA178" s="37"/>
      <c r="AB178" s="37"/>
      <c r="AC178" s="37"/>
      <c r="AD178" s="37"/>
      <c r="AE178" s="37"/>
      <c r="AT178" s="19" t="s">
        <v>170</v>
      </c>
      <c r="AU178" s="19" t="s">
        <v>89</v>
      </c>
    </row>
    <row r="179" spans="2:51" s="14" customFormat="1" ht="11.25">
      <c r="B179" s="205"/>
      <c r="C179" s="206"/>
      <c r="D179" s="196" t="s">
        <v>172</v>
      </c>
      <c r="E179" s="207" t="s">
        <v>32</v>
      </c>
      <c r="F179" s="208" t="s">
        <v>3040</v>
      </c>
      <c r="G179" s="206"/>
      <c r="H179" s="209">
        <v>44</v>
      </c>
      <c r="I179" s="210"/>
      <c r="J179" s="206"/>
      <c r="K179" s="206"/>
      <c r="L179" s="211"/>
      <c r="M179" s="212"/>
      <c r="N179" s="213"/>
      <c r="O179" s="213"/>
      <c r="P179" s="213"/>
      <c r="Q179" s="213"/>
      <c r="R179" s="213"/>
      <c r="S179" s="213"/>
      <c r="T179" s="214"/>
      <c r="AT179" s="215" t="s">
        <v>172</v>
      </c>
      <c r="AU179" s="215" t="s">
        <v>89</v>
      </c>
      <c r="AV179" s="14" t="s">
        <v>89</v>
      </c>
      <c r="AW179" s="14" t="s">
        <v>40</v>
      </c>
      <c r="AX179" s="14" t="s">
        <v>87</v>
      </c>
      <c r="AY179" s="215" t="s">
        <v>160</v>
      </c>
    </row>
    <row r="180" spans="1:65" s="2" customFormat="1" ht="16.5" customHeight="1">
      <c r="A180" s="37"/>
      <c r="B180" s="38"/>
      <c r="C180" s="227" t="s">
        <v>538</v>
      </c>
      <c r="D180" s="227" t="s">
        <v>178</v>
      </c>
      <c r="E180" s="228" t="s">
        <v>3041</v>
      </c>
      <c r="F180" s="229" t="s">
        <v>3042</v>
      </c>
      <c r="G180" s="230" t="s">
        <v>477</v>
      </c>
      <c r="H180" s="231">
        <v>14</v>
      </c>
      <c r="I180" s="232"/>
      <c r="J180" s="233">
        <f>ROUND(I180*H180,2)</f>
        <v>0</v>
      </c>
      <c r="K180" s="229" t="s">
        <v>484</v>
      </c>
      <c r="L180" s="234"/>
      <c r="M180" s="235" t="s">
        <v>32</v>
      </c>
      <c r="N180" s="236" t="s">
        <v>50</v>
      </c>
      <c r="O180" s="67"/>
      <c r="P180" s="185">
        <f>O180*H180</f>
        <v>0</v>
      </c>
      <c r="Q180" s="185">
        <v>0</v>
      </c>
      <c r="R180" s="185">
        <f>Q180*H180</f>
        <v>0</v>
      </c>
      <c r="S180" s="185">
        <v>0</v>
      </c>
      <c r="T180" s="186">
        <f>S180*H180</f>
        <v>0</v>
      </c>
      <c r="U180" s="37"/>
      <c r="V180" s="37"/>
      <c r="W180" s="37"/>
      <c r="X180" s="37"/>
      <c r="Y180" s="37"/>
      <c r="Z180" s="37"/>
      <c r="AA180" s="37"/>
      <c r="AB180" s="37"/>
      <c r="AC180" s="37"/>
      <c r="AD180" s="37"/>
      <c r="AE180" s="37"/>
      <c r="AR180" s="187" t="s">
        <v>467</v>
      </c>
      <c r="AT180" s="187" t="s">
        <v>178</v>
      </c>
      <c r="AU180" s="187" t="s">
        <v>89</v>
      </c>
      <c r="AY180" s="19" t="s">
        <v>160</v>
      </c>
      <c r="BE180" s="188">
        <f>IF(N180="základní",J180,0)</f>
        <v>0</v>
      </c>
      <c r="BF180" s="188">
        <f>IF(N180="snížená",J180,0)</f>
        <v>0</v>
      </c>
      <c r="BG180" s="188">
        <f>IF(N180="zákl. přenesená",J180,0)</f>
        <v>0</v>
      </c>
      <c r="BH180" s="188">
        <f>IF(N180="sníž. přenesená",J180,0)</f>
        <v>0</v>
      </c>
      <c r="BI180" s="188">
        <f>IF(N180="nulová",J180,0)</f>
        <v>0</v>
      </c>
      <c r="BJ180" s="19" t="s">
        <v>87</v>
      </c>
      <c r="BK180" s="188">
        <f>ROUND(I180*H180,2)</f>
        <v>0</v>
      </c>
      <c r="BL180" s="19" t="s">
        <v>308</v>
      </c>
      <c r="BM180" s="187" t="s">
        <v>3043</v>
      </c>
    </row>
    <row r="181" spans="1:65" s="2" customFormat="1" ht="16.5" customHeight="1">
      <c r="A181" s="37"/>
      <c r="B181" s="38"/>
      <c r="C181" s="227" t="s">
        <v>543</v>
      </c>
      <c r="D181" s="227" t="s">
        <v>178</v>
      </c>
      <c r="E181" s="228" t="s">
        <v>3044</v>
      </c>
      <c r="F181" s="229" t="s">
        <v>3045</v>
      </c>
      <c r="G181" s="230" t="s">
        <v>477</v>
      </c>
      <c r="H181" s="231">
        <v>1</v>
      </c>
      <c r="I181" s="232"/>
      <c r="J181" s="233">
        <f>ROUND(I181*H181,2)</f>
        <v>0</v>
      </c>
      <c r="K181" s="229" t="s">
        <v>484</v>
      </c>
      <c r="L181" s="234"/>
      <c r="M181" s="235" t="s">
        <v>32</v>
      </c>
      <c r="N181" s="236" t="s">
        <v>50</v>
      </c>
      <c r="O181" s="67"/>
      <c r="P181" s="185">
        <f>O181*H181</f>
        <v>0</v>
      </c>
      <c r="Q181" s="185">
        <v>0</v>
      </c>
      <c r="R181" s="185">
        <f>Q181*H181</f>
        <v>0</v>
      </c>
      <c r="S181" s="185">
        <v>0</v>
      </c>
      <c r="T181" s="186">
        <f>S181*H181</f>
        <v>0</v>
      </c>
      <c r="U181" s="37"/>
      <c r="V181" s="37"/>
      <c r="W181" s="37"/>
      <c r="X181" s="37"/>
      <c r="Y181" s="37"/>
      <c r="Z181" s="37"/>
      <c r="AA181" s="37"/>
      <c r="AB181" s="37"/>
      <c r="AC181" s="37"/>
      <c r="AD181" s="37"/>
      <c r="AE181" s="37"/>
      <c r="AR181" s="187" t="s">
        <v>467</v>
      </c>
      <c r="AT181" s="187" t="s">
        <v>178</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308</v>
      </c>
      <c r="BM181" s="187" t="s">
        <v>3046</v>
      </c>
    </row>
    <row r="182" spans="1:65" s="2" customFormat="1" ht="16.5" customHeight="1">
      <c r="A182" s="37"/>
      <c r="B182" s="38"/>
      <c r="C182" s="227" t="s">
        <v>547</v>
      </c>
      <c r="D182" s="227" t="s">
        <v>178</v>
      </c>
      <c r="E182" s="228" t="s">
        <v>3047</v>
      </c>
      <c r="F182" s="229" t="s">
        <v>3048</v>
      </c>
      <c r="G182" s="230" t="s">
        <v>477</v>
      </c>
      <c r="H182" s="231">
        <v>11</v>
      </c>
      <c r="I182" s="232"/>
      <c r="J182" s="233">
        <f>ROUND(I182*H182,2)</f>
        <v>0</v>
      </c>
      <c r="K182" s="229" t="s">
        <v>484</v>
      </c>
      <c r="L182" s="234"/>
      <c r="M182" s="235" t="s">
        <v>32</v>
      </c>
      <c r="N182" s="236" t="s">
        <v>50</v>
      </c>
      <c r="O182" s="67"/>
      <c r="P182" s="185">
        <f>O182*H182</f>
        <v>0</v>
      </c>
      <c r="Q182" s="185">
        <v>0</v>
      </c>
      <c r="R182" s="185">
        <f>Q182*H182</f>
        <v>0</v>
      </c>
      <c r="S182" s="185">
        <v>0</v>
      </c>
      <c r="T182" s="186">
        <f>S182*H182</f>
        <v>0</v>
      </c>
      <c r="U182" s="37"/>
      <c r="V182" s="37"/>
      <c r="W182" s="37"/>
      <c r="X182" s="37"/>
      <c r="Y182" s="37"/>
      <c r="Z182" s="37"/>
      <c r="AA182" s="37"/>
      <c r="AB182" s="37"/>
      <c r="AC182" s="37"/>
      <c r="AD182" s="37"/>
      <c r="AE182" s="37"/>
      <c r="AR182" s="187" t="s">
        <v>467</v>
      </c>
      <c r="AT182" s="187" t="s">
        <v>178</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308</v>
      </c>
      <c r="BM182" s="187" t="s">
        <v>3049</v>
      </c>
    </row>
    <row r="183" spans="1:65" s="2" customFormat="1" ht="16.5" customHeight="1">
      <c r="A183" s="37"/>
      <c r="B183" s="38"/>
      <c r="C183" s="227" t="s">
        <v>558</v>
      </c>
      <c r="D183" s="227" t="s">
        <v>178</v>
      </c>
      <c r="E183" s="228" t="s">
        <v>3050</v>
      </c>
      <c r="F183" s="229" t="s">
        <v>3051</v>
      </c>
      <c r="G183" s="230" t="s">
        <v>477</v>
      </c>
      <c r="H183" s="231">
        <v>18</v>
      </c>
      <c r="I183" s="232"/>
      <c r="J183" s="233">
        <f>ROUND(I183*H183,2)</f>
        <v>0</v>
      </c>
      <c r="K183" s="229" t="s">
        <v>484</v>
      </c>
      <c r="L183" s="234"/>
      <c r="M183" s="235" t="s">
        <v>32</v>
      </c>
      <c r="N183" s="236" t="s">
        <v>50</v>
      </c>
      <c r="O183" s="67"/>
      <c r="P183" s="185">
        <f>O183*H183</f>
        <v>0</v>
      </c>
      <c r="Q183" s="185">
        <v>0</v>
      </c>
      <c r="R183" s="185">
        <f>Q183*H183</f>
        <v>0</v>
      </c>
      <c r="S183" s="185">
        <v>0</v>
      </c>
      <c r="T183" s="186">
        <f>S183*H183</f>
        <v>0</v>
      </c>
      <c r="U183" s="37"/>
      <c r="V183" s="37"/>
      <c r="W183" s="37"/>
      <c r="X183" s="37"/>
      <c r="Y183" s="37"/>
      <c r="Z183" s="37"/>
      <c r="AA183" s="37"/>
      <c r="AB183" s="37"/>
      <c r="AC183" s="37"/>
      <c r="AD183" s="37"/>
      <c r="AE183" s="37"/>
      <c r="AR183" s="187" t="s">
        <v>467</v>
      </c>
      <c r="AT183" s="187" t="s">
        <v>178</v>
      </c>
      <c r="AU183" s="187" t="s">
        <v>89</v>
      </c>
      <c r="AY183" s="19" t="s">
        <v>160</v>
      </c>
      <c r="BE183" s="188">
        <f>IF(N183="základní",J183,0)</f>
        <v>0</v>
      </c>
      <c r="BF183" s="188">
        <f>IF(N183="snížená",J183,0)</f>
        <v>0</v>
      </c>
      <c r="BG183" s="188">
        <f>IF(N183="zákl. přenesená",J183,0)</f>
        <v>0</v>
      </c>
      <c r="BH183" s="188">
        <f>IF(N183="sníž. přenesená",J183,0)</f>
        <v>0</v>
      </c>
      <c r="BI183" s="188">
        <f>IF(N183="nulová",J183,0)</f>
        <v>0</v>
      </c>
      <c r="BJ183" s="19" t="s">
        <v>87</v>
      </c>
      <c r="BK183" s="188">
        <f>ROUND(I183*H183,2)</f>
        <v>0</v>
      </c>
      <c r="BL183" s="19" t="s">
        <v>308</v>
      </c>
      <c r="BM183" s="187" t="s">
        <v>3052</v>
      </c>
    </row>
    <row r="184" spans="1:65" s="2" customFormat="1" ht="24.2" customHeight="1">
      <c r="A184" s="37"/>
      <c r="B184" s="38"/>
      <c r="C184" s="176" t="s">
        <v>564</v>
      </c>
      <c r="D184" s="176" t="s">
        <v>163</v>
      </c>
      <c r="E184" s="177" t="s">
        <v>3053</v>
      </c>
      <c r="F184" s="178" t="s">
        <v>3054</v>
      </c>
      <c r="G184" s="179" t="s">
        <v>477</v>
      </c>
      <c r="H184" s="180">
        <v>27</v>
      </c>
      <c r="I184" s="181"/>
      <c r="J184" s="182">
        <f>ROUND(I184*H184,2)</f>
        <v>0</v>
      </c>
      <c r="K184" s="178" t="s">
        <v>167</v>
      </c>
      <c r="L184" s="42"/>
      <c r="M184" s="183" t="s">
        <v>32</v>
      </c>
      <c r="N184" s="184" t="s">
        <v>50</v>
      </c>
      <c r="O184" s="67"/>
      <c r="P184" s="185">
        <f>O184*H184</f>
        <v>0</v>
      </c>
      <c r="Q184" s="185">
        <v>0</v>
      </c>
      <c r="R184" s="185">
        <f>Q184*H184</f>
        <v>0</v>
      </c>
      <c r="S184" s="185">
        <v>0</v>
      </c>
      <c r="T184" s="186">
        <f>S184*H184</f>
        <v>0</v>
      </c>
      <c r="U184" s="37"/>
      <c r="V184" s="37"/>
      <c r="W184" s="37"/>
      <c r="X184" s="37"/>
      <c r="Y184" s="37"/>
      <c r="Z184" s="37"/>
      <c r="AA184" s="37"/>
      <c r="AB184" s="37"/>
      <c r="AC184" s="37"/>
      <c r="AD184" s="37"/>
      <c r="AE184" s="37"/>
      <c r="AR184" s="187" t="s">
        <v>308</v>
      </c>
      <c r="AT184" s="187" t="s">
        <v>163</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308</v>
      </c>
      <c r="BM184" s="187" t="s">
        <v>3055</v>
      </c>
    </row>
    <row r="185" spans="1:47" s="2" customFormat="1" ht="11.25">
      <c r="A185" s="37"/>
      <c r="B185" s="38"/>
      <c r="C185" s="39"/>
      <c r="D185" s="189" t="s">
        <v>170</v>
      </c>
      <c r="E185" s="39"/>
      <c r="F185" s="190" t="s">
        <v>3056</v>
      </c>
      <c r="G185" s="39"/>
      <c r="H185" s="39"/>
      <c r="I185" s="191"/>
      <c r="J185" s="39"/>
      <c r="K185" s="39"/>
      <c r="L185" s="42"/>
      <c r="M185" s="192"/>
      <c r="N185" s="193"/>
      <c r="O185" s="67"/>
      <c r="P185" s="67"/>
      <c r="Q185" s="67"/>
      <c r="R185" s="67"/>
      <c r="S185" s="67"/>
      <c r="T185" s="68"/>
      <c r="U185" s="37"/>
      <c r="V185" s="37"/>
      <c r="W185" s="37"/>
      <c r="X185" s="37"/>
      <c r="Y185" s="37"/>
      <c r="Z185" s="37"/>
      <c r="AA185" s="37"/>
      <c r="AB185" s="37"/>
      <c r="AC185" s="37"/>
      <c r="AD185" s="37"/>
      <c r="AE185" s="37"/>
      <c r="AT185" s="19" t="s">
        <v>170</v>
      </c>
      <c r="AU185" s="19" t="s">
        <v>89</v>
      </c>
    </row>
    <row r="186" spans="1:65" s="2" customFormat="1" ht="16.5" customHeight="1">
      <c r="A186" s="37"/>
      <c r="B186" s="38"/>
      <c r="C186" s="227" t="s">
        <v>570</v>
      </c>
      <c r="D186" s="227" t="s">
        <v>178</v>
      </c>
      <c r="E186" s="228" t="s">
        <v>3057</v>
      </c>
      <c r="F186" s="229" t="s">
        <v>3058</v>
      </c>
      <c r="G186" s="230" t="s">
        <v>477</v>
      </c>
      <c r="H186" s="231">
        <v>27</v>
      </c>
      <c r="I186" s="232"/>
      <c r="J186" s="233">
        <f>ROUND(I186*H186,2)</f>
        <v>0</v>
      </c>
      <c r="K186" s="229" t="s">
        <v>484</v>
      </c>
      <c r="L186" s="234"/>
      <c r="M186" s="235" t="s">
        <v>32</v>
      </c>
      <c r="N186" s="236" t="s">
        <v>50</v>
      </c>
      <c r="O186" s="67"/>
      <c r="P186" s="185">
        <f>O186*H186</f>
        <v>0</v>
      </c>
      <c r="Q186" s="185">
        <v>0</v>
      </c>
      <c r="R186" s="185">
        <f>Q186*H186</f>
        <v>0</v>
      </c>
      <c r="S186" s="185">
        <v>0</v>
      </c>
      <c r="T186" s="186">
        <f>S186*H186</f>
        <v>0</v>
      </c>
      <c r="U186" s="37"/>
      <c r="V186" s="37"/>
      <c r="W186" s="37"/>
      <c r="X186" s="37"/>
      <c r="Y186" s="37"/>
      <c r="Z186" s="37"/>
      <c r="AA186" s="37"/>
      <c r="AB186" s="37"/>
      <c r="AC186" s="37"/>
      <c r="AD186" s="37"/>
      <c r="AE186" s="37"/>
      <c r="AR186" s="187" t="s">
        <v>467</v>
      </c>
      <c r="AT186" s="187" t="s">
        <v>178</v>
      </c>
      <c r="AU186" s="187" t="s">
        <v>89</v>
      </c>
      <c r="AY186" s="19" t="s">
        <v>160</v>
      </c>
      <c r="BE186" s="188">
        <f>IF(N186="základní",J186,0)</f>
        <v>0</v>
      </c>
      <c r="BF186" s="188">
        <f>IF(N186="snížená",J186,0)</f>
        <v>0</v>
      </c>
      <c r="BG186" s="188">
        <f>IF(N186="zákl. přenesená",J186,0)</f>
        <v>0</v>
      </c>
      <c r="BH186" s="188">
        <f>IF(N186="sníž. přenesená",J186,0)</f>
        <v>0</v>
      </c>
      <c r="BI186" s="188">
        <f>IF(N186="nulová",J186,0)</f>
        <v>0</v>
      </c>
      <c r="BJ186" s="19" t="s">
        <v>87</v>
      </c>
      <c r="BK186" s="188">
        <f>ROUND(I186*H186,2)</f>
        <v>0</v>
      </c>
      <c r="BL186" s="19" t="s">
        <v>308</v>
      </c>
      <c r="BM186" s="187" t="s">
        <v>3059</v>
      </c>
    </row>
    <row r="187" spans="1:65" s="2" customFormat="1" ht="16.5" customHeight="1">
      <c r="A187" s="37"/>
      <c r="B187" s="38"/>
      <c r="C187" s="227" t="s">
        <v>577</v>
      </c>
      <c r="D187" s="227" t="s">
        <v>178</v>
      </c>
      <c r="E187" s="228" t="s">
        <v>3060</v>
      </c>
      <c r="F187" s="229" t="s">
        <v>3061</v>
      </c>
      <c r="G187" s="230" t="s">
        <v>477</v>
      </c>
      <c r="H187" s="231">
        <v>1</v>
      </c>
      <c r="I187" s="232"/>
      <c r="J187" s="233">
        <f>ROUND(I187*H187,2)</f>
        <v>0</v>
      </c>
      <c r="K187" s="229" t="s">
        <v>484</v>
      </c>
      <c r="L187" s="234"/>
      <c r="M187" s="235" t="s">
        <v>32</v>
      </c>
      <c r="N187" s="236"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467</v>
      </c>
      <c r="AT187" s="187" t="s">
        <v>178</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308</v>
      </c>
      <c r="BM187" s="187" t="s">
        <v>3062</v>
      </c>
    </row>
    <row r="188" spans="1:65" s="2" customFormat="1" ht="16.5" customHeight="1">
      <c r="A188" s="37"/>
      <c r="B188" s="38"/>
      <c r="C188" s="227" t="s">
        <v>584</v>
      </c>
      <c r="D188" s="227" t="s">
        <v>178</v>
      </c>
      <c r="E188" s="228" t="s">
        <v>3063</v>
      </c>
      <c r="F188" s="229" t="s">
        <v>3064</v>
      </c>
      <c r="G188" s="230" t="s">
        <v>477</v>
      </c>
      <c r="H188" s="231">
        <v>1</v>
      </c>
      <c r="I188" s="232"/>
      <c r="J188" s="233">
        <f>ROUND(I188*H188,2)</f>
        <v>0</v>
      </c>
      <c r="K188" s="229" t="s">
        <v>484</v>
      </c>
      <c r="L188" s="234"/>
      <c r="M188" s="235" t="s">
        <v>32</v>
      </c>
      <c r="N188" s="236" t="s">
        <v>50</v>
      </c>
      <c r="O188" s="67"/>
      <c r="P188" s="185">
        <f>O188*H188</f>
        <v>0</v>
      </c>
      <c r="Q188" s="185">
        <v>0</v>
      </c>
      <c r="R188" s="185">
        <f>Q188*H188</f>
        <v>0</v>
      </c>
      <c r="S188" s="185">
        <v>0</v>
      </c>
      <c r="T188" s="186">
        <f>S188*H188</f>
        <v>0</v>
      </c>
      <c r="U188" s="37"/>
      <c r="V188" s="37"/>
      <c r="W188" s="37"/>
      <c r="X188" s="37"/>
      <c r="Y188" s="37"/>
      <c r="Z188" s="37"/>
      <c r="AA188" s="37"/>
      <c r="AB188" s="37"/>
      <c r="AC188" s="37"/>
      <c r="AD188" s="37"/>
      <c r="AE188" s="37"/>
      <c r="AR188" s="187" t="s">
        <v>467</v>
      </c>
      <c r="AT188" s="187" t="s">
        <v>178</v>
      </c>
      <c r="AU188" s="187" t="s">
        <v>89</v>
      </c>
      <c r="AY188" s="19" t="s">
        <v>160</v>
      </c>
      <c r="BE188" s="188">
        <f>IF(N188="základní",J188,0)</f>
        <v>0</v>
      </c>
      <c r="BF188" s="188">
        <f>IF(N188="snížená",J188,0)</f>
        <v>0</v>
      </c>
      <c r="BG188" s="188">
        <f>IF(N188="zákl. přenesená",J188,0)</f>
        <v>0</v>
      </c>
      <c r="BH188" s="188">
        <f>IF(N188="sníž. přenesená",J188,0)</f>
        <v>0</v>
      </c>
      <c r="BI188" s="188">
        <f>IF(N188="nulová",J188,0)</f>
        <v>0</v>
      </c>
      <c r="BJ188" s="19" t="s">
        <v>87</v>
      </c>
      <c r="BK188" s="188">
        <f>ROUND(I188*H188,2)</f>
        <v>0</v>
      </c>
      <c r="BL188" s="19" t="s">
        <v>308</v>
      </c>
      <c r="BM188" s="187" t="s">
        <v>3065</v>
      </c>
    </row>
    <row r="189" spans="1:65" s="2" customFormat="1" ht="201" customHeight="1">
      <c r="A189" s="37"/>
      <c r="B189" s="38"/>
      <c r="C189" s="227" t="s">
        <v>591</v>
      </c>
      <c r="D189" s="227" t="s">
        <v>178</v>
      </c>
      <c r="E189" s="228" t="s">
        <v>3066</v>
      </c>
      <c r="F189" s="229" t="s">
        <v>3067</v>
      </c>
      <c r="G189" s="230" t="s">
        <v>477</v>
      </c>
      <c r="H189" s="231">
        <v>7</v>
      </c>
      <c r="I189" s="232"/>
      <c r="J189" s="233">
        <f>ROUND(I189*H189,2)</f>
        <v>0</v>
      </c>
      <c r="K189" s="229" t="s">
        <v>484</v>
      </c>
      <c r="L189" s="234"/>
      <c r="M189" s="235" t="s">
        <v>32</v>
      </c>
      <c r="N189" s="236" t="s">
        <v>50</v>
      </c>
      <c r="O189" s="67"/>
      <c r="P189" s="185">
        <f>O189*H189</f>
        <v>0</v>
      </c>
      <c r="Q189" s="185">
        <v>0</v>
      </c>
      <c r="R189" s="185">
        <f>Q189*H189</f>
        <v>0</v>
      </c>
      <c r="S189" s="185">
        <v>0</v>
      </c>
      <c r="T189" s="186">
        <f>S189*H189</f>
        <v>0</v>
      </c>
      <c r="U189" s="37"/>
      <c r="V189" s="37"/>
      <c r="W189" s="37"/>
      <c r="X189" s="37"/>
      <c r="Y189" s="37"/>
      <c r="Z189" s="37"/>
      <c r="AA189" s="37"/>
      <c r="AB189" s="37"/>
      <c r="AC189" s="37"/>
      <c r="AD189" s="37"/>
      <c r="AE189" s="37"/>
      <c r="AR189" s="187" t="s">
        <v>467</v>
      </c>
      <c r="AT189" s="187" t="s">
        <v>178</v>
      </c>
      <c r="AU189" s="187" t="s">
        <v>89</v>
      </c>
      <c r="AY189" s="19" t="s">
        <v>160</v>
      </c>
      <c r="BE189" s="188">
        <f>IF(N189="základní",J189,0)</f>
        <v>0</v>
      </c>
      <c r="BF189" s="188">
        <f>IF(N189="snížená",J189,0)</f>
        <v>0</v>
      </c>
      <c r="BG189" s="188">
        <f>IF(N189="zákl. přenesená",J189,0)</f>
        <v>0</v>
      </c>
      <c r="BH189" s="188">
        <f>IF(N189="sníž. přenesená",J189,0)</f>
        <v>0</v>
      </c>
      <c r="BI189" s="188">
        <f>IF(N189="nulová",J189,0)</f>
        <v>0</v>
      </c>
      <c r="BJ189" s="19" t="s">
        <v>87</v>
      </c>
      <c r="BK189" s="188">
        <f>ROUND(I189*H189,2)</f>
        <v>0</v>
      </c>
      <c r="BL189" s="19" t="s">
        <v>308</v>
      </c>
      <c r="BM189" s="187" t="s">
        <v>3068</v>
      </c>
    </row>
    <row r="190" spans="1:65" s="2" customFormat="1" ht="24.2" customHeight="1">
      <c r="A190" s="37"/>
      <c r="B190" s="38"/>
      <c r="C190" s="176" t="s">
        <v>596</v>
      </c>
      <c r="D190" s="176" t="s">
        <v>163</v>
      </c>
      <c r="E190" s="177" t="s">
        <v>3069</v>
      </c>
      <c r="F190" s="178" t="s">
        <v>3070</v>
      </c>
      <c r="G190" s="179" t="s">
        <v>477</v>
      </c>
      <c r="H190" s="180">
        <v>4</v>
      </c>
      <c r="I190" s="181"/>
      <c r="J190" s="182">
        <f>ROUND(I190*H190,2)</f>
        <v>0</v>
      </c>
      <c r="K190" s="178" t="s">
        <v>167</v>
      </c>
      <c r="L190" s="42"/>
      <c r="M190" s="183" t="s">
        <v>32</v>
      </c>
      <c r="N190" s="184" t="s">
        <v>50</v>
      </c>
      <c r="O190" s="67"/>
      <c r="P190" s="185">
        <f>O190*H190</f>
        <v>0</v>
      </c>
      <c r="Q190" s="185">
        <v>0</v>
      </c>
      <c r="R190" s="185">
        <f>Q190*H190</f>
        <v>0</v>
      </c>
      <c r="S190" s="185">
        <v>0</v>
      </c>
      <c r="T190" s="186">
        <f>S190*H190</f>
        <v>0</v>
      </c>
      <c r="U190" s="37"/>
      <c r="V190" s="37"/>
      <c r="W190" s="37"/>
      <c r="X190" s="37"/>
      <c r="Y190" s="37"/>
      <c r="Z190" s="37"/>
      <c r="AA190" s="37"/>
      <c r="AB190" s="37"/>
      <c r="AC190" s="37"/>
      <c r="AD190" s="37"/>
      <c r="AE190" s="37"/>
      <c r="AR190" s="187" t="s">
        <v>308</v>
      </c>
      <c r="AT190" s="187" t="s">
        <v>163</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3071</v>
      </c>
    </row>
    <row r="191" spans="1:47" s="2" customFormat="1" ht="11.25">
      <c r="A191" s="37"/>
      <c r="B191" s="38"/>
      <c r="C191" s="39"/>
      <c r="D191" s="189" t="s">
        <v>170</v>
      </c>
      <c r="E191" s="39"/>
      <c r="F191" s="190" t="s">
        <v>3072</v>
      </c>
      <c r="G191" s="39"/>
      <c r="H191" s="39"/>
      <c r="I191" s="191"/>
      <c r="J191" s="39"/>
      <c r="K191" s="39"/>
      <c r="L191" s="42"/>
      <c r="M191" s="192"/>
      <c r="N191" s="193"/>
      <c r="O191" s="67"/>
      <c r="P191" s="67"/>
      <c r="Q191" s="67"/>
      <c r="R191" s="67"/>
      <c r="S191" s="67"/>
      <c r="T191" s="68"/>
      <c r="U191" s="37"/>
      <c r="V191" s="37"/>
      <c r="W191" s="37"/>
      <c r="X191" s="37"/>
      <c r="Y191" s="37"/>
      <c r="Z191" s="37"/>
      <c r="AA191" s="37"/>
      <c r="AB191" s="37"/>
      <c r="AC191" s="37"/>
      <c r="AD191" s="37"/>
      <c r="AE191" s="37"/>
      <c r="AT191" s="19" t="s">
        <v>170</v>
      </c>
      <c r="AU191" s="19" t="s">
        <v>89</v>
      </c>
    </row>
    <row r="192" spans="1:65" s="2" customFormat="1" ht="16.5" customHeight="1">
      <c r="A192" s="37"/>
      <c r="B192" s="38"/>
      <c r="C192" s="227" t="s">
        <v>601</v>
      </c>
      <c r="D192" s="227" t="s">
        <v>178</v>
      </c>
      <c r="E192" s="228" t="s">
        <v>3073</v>
      </c>
      <c r="F192" s="229" t="s">
        <v>3074</v>
      </c>
      <c r="G192" s="230" t="s">
        <v>477</v>
      </c>
      <c r="H192" s="231">
        <v>4</v>
      </c>
      <c r="I192" s="232"/>
      <c r="J192" s="233">
        <f>ROUND(I192*H192,2)</f>
        <v>0</v>
      </c>
      <c r="K192" s="229" t="s">
        <v>484</v>
      </c>
      <c r="L192" s="234"/>
      <c r="M192" s="235" t="s">
        <v>32</v>
      </c>
      <c r="N192" s="236" t="s">
        <v>50</v>
      </c>
      <c r="O192" s="67"/>
      <c r="P192" s="185">
        <f>O192*H192</f>
        <v>0</v>
      </c>
      <c r="Q192" s="185">
        <v>0</v>
      </c>
      <c r="R192" s="185">
        <f>Q192*H192</f>
        <v>0</v>
      </c>
      <c r="S192" s="185">
        <v>0</v>
      </c>
      <c r="T192" s="186">
        <f>S192*H192</f>
        <v>0</v>
      </c>
      <c r="U192" s="37"/>
      <c r="V192" s="37"/>
      <c r="W192" s="37"/>
      <c r="X192" s="37"/>
      <c r="Y192" s="37"/>
      <c r="Z192" s="37"/>
      <c r="AA192" s="37"/>
      <c r="AB192" s="37"/>
      <c r="AC192" s="37"/>
      <c r="AD192" s="37"/>
      <c r="AE192" s="37"/>
      <c r="AR192" s="187" t="s">
        <v>467</v>
      </c>
      <c r="AT192" s="187" t="s">
        <v>178</v>
      </c>
      <c r="AU192" s="187" t="s">
        <v>89</v>
      </c>
      <c r="AY192" s="19" t="s">
        <v>160</v>
      </c>
      <c r="BE192" s="188">
        <f>IF(N192="základní",J192,0)</f>
        <v>0</v>
      </c>
      <c r="BF192" s="188">
        <f>IF(N192="snížená",J192,0)</f>
        <v>0</v>
      </c>
      <c r="BG192" s="188">
        <f>IF(N192="zákl. přenesená",J192,0)</f>
        <v>0</v>
      </c>
      <c r="BH192" s="188">
        <f>IF(N192="sníž. přenesená",J192,0)</f>
        <v>0</v>
      </c>
      <c r="BI192" s="188">
        <f>IF(N192="nulová",J192,0)</f>
        <v>0</v>
      </c>
      <c r="BJ192" s="19" t="s">
        <v>87</v>
      </c>
      <c r="BK192" s="188">
        <f>ROUND(I192*H192,2)</f>
        <v>0</v>
      </c>
      <c r="BL192" s="19" t="s">
        <v>308</v>
      </c>
      <c r="BM192" s="187" t="s">
        <v>3075</v>
      </c>
    </row>
    <row r="193" spans="1:65" s="2" customFormat="1" ht="24.2" customHeight="1">
      <c r="A193" s="37"/>
      <c r="B193" s="38"/>
      <c r="C193" s="176" t="s">
        <v>607</v>
      </c>
      <c r="D193" s="176" t="s">
        <v>163</v>
      </c>
      <c r="E193" s="177" t="s">
        <v>3076</v>
      </c>
      <c r="F193" s="178" t="s">
        <v>3077</v>
      </c>
      <c r="G193" s="179" t="s">
        <v>477</v>
      </c>
      <c r="H193" s="180">
        <v>2</v>
      </c>
      <c r="I193" s="181"/>
      <c r="J193" s="182">
        <f>ROUND(I193*H193,2)</f>
        <v>0</v>
      </c>
      <c r="K193" s="178" t="s">
        <v>167</v>
      </c>
      <c r="L193" s="42"/>
      <c r="M193" s="183" t="s">
        <v>32</v>
      </c>
      <c r="N193" s="184" t="s">
        <v>50</v>
      </c>
      <c r="O193" s="67"/>
      <c r="P193" s="185">
        <f>O193*H193</f>
        <v>0</v>
      </c>
      <c r="Q193" s="185">
        <v>0</v>
      </c>
      <c r="R193" s="185">
        <f>Q193*H193</f>
        <v>0</v>
      </c>
      <c r="S193" s="185">
        <v>0</v>
      </c>
      <c r="T193" s="186">
        <f>S193*H193</f>
        <v>0</v>
      </c>
      <c r="U193" s="37"/>
      <c r="V193" s="37"/>
      <c r="W193" s="37"/>
      <c r="X193" s="37"/>
      <c r="Y193" s="37"/>
      <c r="Z193" s="37"/>
      <c r="AA193" s="37"/>
      <c r="AB193" s="37"/>
      <c r="AC193" s="37"/>
      <c r="AD193" s="37"/>
      <c r="AE193" s="37"/>
      <c r="AR193" s="187" t="s">
        <v>308</v>
      </c>
      <c r="AT193" s="187" t="s">
        <v>163</v>
      </c>
      <c r="AU193" s="187" t="s">
        <v>89</v>
      </c>
      <c r="AY193" s="19" t="s">
        <v>160</v>
      </c>
      <c r="BE193" s="188">
        <f>IF(N193="základní",J193,0)</f>
        <v>0</v>
      </c>
      <c r="BF193" s="188">
        <f>IF(N193="snížená",J193,0)</f>
        <v>0</v>
      </c>
      <c r="BG193" s="188">
        <f>IF(N193="zákl. přenesená",J193,0)</f>
        <v>0</v>
      </c>
      <c r="BH193" s="188">
        <f>IF(N193="sníž. přenesená",J193,0)</f>
        <v>0</v>
      </c>
      <c r="BI193" s="188">
        <f>IF(N193="nulová",J193,0)</f>
        <v>0</v>
      </c>
      <c r="BJ193" s="19" t="s">
        <v>87</v>
      </c>
      <c r="BK193" s="188">
        <f>ROUND(I193*H193,2)</f>
        <v>0</v>
      </c>
      <c r="BL193" s="19" t="s">
        <v>308</v>
      </c>
      <c r="BM193" s="187" t="s">
        <v>3078</v>
      </c>
    </row>
    <row r="194" spans="1:47" s="2" customFormat="1" ht="11.25">
      <c r="A194" s="37"/>
      <c r="B194" s="38"/>
      <c r="C194" s="39"/>
      <c r="D194" s="189" t="s">
        <v>170</v>
      </c>
      <c r="E194" s="39"/>
      <c r="F194" s="190" t="s">
        <v>3079</v>
      </c>
      <c r="G194" s="39"/>
      <c r="H194" s="39"/>
      <c r="I194" s="191"/>
      <c r="J194" s="39"/>
      <c r="K194" s="39"/>
      <c r="L194" s="42"/>
      <c r="M194" s="192"/>
      <c r="N194" s="193"/>
      <c r="O194" s="67"/>
      <c r="P194" s="67"/>
      <c r="Q194" s="67"/>
      <c r="R194" s="67"/>
      <c r="S194" s="67"/>
      <c r="T194" s="68"/>
      <c r="U194" s="37"/>
      <c r="V194" s="37"/>
      <c r="W194" s="37"/>
      <c r="X194" s="37"/>
      <c r="Y194" s="37"/>
      <c r="Z194" s="37"/>
      <c r="AA194" s="37"/>
      <c r="AB194" s="37"/>
      <c r="AC194" s="37"/>
      <c r="AD194" s="37"/>
      <c r="AE194" s="37"/>
      <c r="AT194" s="19" t="s">
        <v>170</v>
      </c>
      <c r="AU194" s="19" t="s">
        <v>89</v>
      </c>
    </row>
    <row r="195" spans="1:65" s="2" customFormat="1" ht="16.5" customHeight="1">
      <c r="A195" s="37"/>
      <c r="B195" s="38"/>
      <c r="C195" s="227" t="s">
        <v>617</v>
      </c>
      <c r="D195" s="227" t="s">
        <v>178</v>
      </c>
      <c r="E195" s="228" t="s">
        <v>3080</v>
      </c>
      <c r="F195" s="229" t="s">
        <v>3081</v>
      </c>
      <c r="G195" s="230" t="s">
        <v>477</v>
      </c>
      <c r="H195" s="231">
        <v>2</v>
      </c>
      <c r="I195" s="232"/>
      <c r="J195" s="233">
        <f>ROUND(I195*H195,2)</f>
        <v>0</v>
      </c>
      <c r="K195" s="229" t="s">
        <v>484</v>
      </c>
      <c r="L195" s="234"/>
      <c r="M195" s="235" t="s">
        <v>32</v>
      </c>
      <c r="N195" s="236" t="s">
        <v>50</v>
      </c>
      <c r="O195" s="67"/>
      <c r="P195" s="185">
        <f>O195*H195</f>
        <v>0</v>
      </c>
      <c r="Q195" s="185">
        <v>0</v>
      </c>
      <c r="R195" s="185">
        <f>Q195*H195</f>
        <v>0</v>
      </c>
      <c r="S195" s="185">
        <v>0</v>
      </c>
      <c r="T195" s="186">
        <f>S195*H195</f>
        <v>0</v>
      </c>
      <c r="U195" s="37"/>
      <c r="V195" s="37"/>
      <c r="W195" s="37"/>
      <c r="X195" s="37"/>
      <c r="Y195" s="37"/>
      <c r="Z195" s="37"/>
      <c r="AA195" s="37"/>
      <c r="AB195" s="37"/>
      <c r="AC195" s="37"/>
      <c r="AD195" s="37"/>
      <c r="AE195" s="37"/>
      <c r="AR195" s="187" t="s">
        <v>467</v>
      </c>
      <c r="AT195" s="187" t="s">
        <v>178</v>
      </c>
      <c r="AU195" s="187" t="s">
        <v>89</v>
      </c>
      <c r="AY195" s="19" t="s">
        <v>160</v>
      </c>
      <c r="BE195" s="188">
        <f>IF(N195="základní",J195,0)</f>
        <v>0</v>
      </c>
      <c r="BF195" s="188">
        <f>IF(N195="snížená",J195,0)</f>
        <v>0</v>
      </c>
      <c r="BG195" s="188">
        <f>IF(N195="zákl. přenesená",J195,0)</f>
        <v>0</v>
      </c>
      <c r="BH195" s="188">
        <f>IF(N195="sníž. přenesená",J195,0)</f>
        <v>0</v>
      </c>
      <c r="BI195" s="188">
        <f>IF(N195="nulová",J195,0)</f>
        <v>0</v>
      </c>
      <c r="BJ195" s="19" t="s">
        <v>87</v>
      </c>
      <c r="BK195" s="188">
        <f>ROUND(I195*H195,2)</f>
        <v>0</v>
      </c>
      <c r="BL195" s="19" t="s">
        <v>308</v>
      </c>
      <c r="BM195" s="187" t="s">
        <v>3082</v>
      </c>
    </row>
    <row r="196" spans="1:65" s="2" customFormat="1" ht="24.2" customHeight="1">
      <c r="A196" s="37"/>
      <c r="B196" s="38"/>
      <c r="C196" s="176" t="s">
        <v>624</v>
      </c>
      <c r="D196" s="249" t="s">
        <v>163</v>
      </c>
      <c r="E196" s="177" t="s">
        <v>3083</v>
      </c>
      <c r="F196" s="178" t="s">
        <v>3084</v>
      </c>
      <c r="G196" s="179" t="s">
        <v>477</v>
      </c>
      <c r="H196" s="180">
        <v>114</v>
      </c>
      <c r="I196" s="181"/>
      <c r="J196" s="182">
        <f>ROUND(I196*H196,2)</f>
        <v>0</v>
      </c>
      <c r="K196" s="178" t="s">
        <v>167</v>
      </c>
      <c r="L196" s="42"/>
      <c r="M196" s="183" t="s">
        <v>32</v>
      </c>
      <c r="N196" s="184" t="s">
        <v>50</v>
      </c>
      <c r="O196" s="67"/>
      <c r="P196" s="185">
        <f>O196*H196</f>
        <v>0</v>
      </c>
      <c r="Q196" s="185">
        <v>0</v>
      </c>
      <c r="R196" s="185">
        <f>Q196*H196</f>
        <v>0</v>
      </c>
      <c r="S196" s="185">
        <v>5E-05</v>
      </c>
      <c r="T196" s="186">
        <f>S196*H196</f>
        <v>0.0057</v>
      </c>
      <c r="U196" s="37"/>
      <c r="V196" s="37"/>
      <c r="W196" s="37"/>
      <c r="X196" s="37"/>
      <c r="Y196" s="37"/>
      <c r="Z196" s="37"/>
      <c r="AA196" s="37"/>
      <c r="AB196" s="37"/>
      <c r="AC196" s="37"/>
      <c r="AD196" s="37"/>
      <c r="AE196" s="37"/>
      <c r="AR196" s="187" t="s">
        <v>308</v>
      </c>
      <c r="AT196" s="187" t="s">
        <v>163</v>
      </c>
      <c r="AU196" s="187" t="s">
        <v>89</v>
      </c>
      <c r="AY196" s="19" t="s">
        <v>160</v>
      </c>
      <c r="BE196" s="188">
        <f>IF(N196="základní",J196,0)</f>
        <v>0</v>
      </c>
      <c r="BF196" s="188">
        <f>IF(N196="snížená",J196,0)</f>
        <v>0</v>
      </c>
      <c r="BG196" s="188">
        <f>IF(N196="zákl. přenesená",J196,0)</f>
        <v>0</v>
      </c>
      <c r="BH196" s="188">
        <f>IF(N196="sníž. přenesená",J196,0)</f>
        <v>0</v>
      </c>
      <c r="BI196" s="188">
        <f>IF(N196="nulová",J196,0)</f>
        <v>0</v>
      </c>
      <c r="BJ196" s="19" t="s">
        <v>87</v>
      </c>
      <c r="BK196" s="188">
        <f>ROUND(I196*H196,2)</f>
        <v>0</v>
      </c>
      <c r="BL196" s="19" t="s">
        <v>308</v>
      </c>
      <c r="BM196" s="187" t="s">
        <v>3085</v>
      </c>
    </row>
    <row r="197" spans="1:47" s="2" customFormat="1" ht="11.25">
      <c r="A197" s="37"/>
      <c r="B197" s="38"/>
      <c r="C197" s="39"/>
      <c r="D197" s="189" t="s">
        <v>170</v>
      </c>
      <c r="E197" s="39"/>
      <c r="F197" s="190" t="s">
        <v>3086</v>
      </c>
      <c r="G197" s="39"/>
      <c r="H197" s="39"/>
      <c r="I197" s="191"/>
      <c r="J197" s="39"/>
      <c r="K197" s="39"/>
      <c r="L197" s="42"/>
      <c r="M197" s="192"/>
      <c r="N197" s="193"/>
      <c r="O197" s="67"/>
      <c r="P197" s="67"/>
      <c r="Q197" s="67"/>
      <c r="R197" s="67"/>
      <c r="S197" s="67"/>
      <c r="T197" s="68"/>
      <c r="U197" s="37"/>
      <c r="V197" s="37"/>
      <c r="W197" s="37"/>
      <c r="X197" s="37"/>
      <c r="Y197" s="37"/>
      <c r="Z197" s="37"/>
      <c r="AA197" s="37"/>
      <c r="AB197" s="37"/>
      <c r="AC197" s="37"/>
      <c r="AD197" s="37"/>
      <c r="AE197" s="37"/>
      <c r="AT197" s="19" t="s">
        <v>170</v>
      </c>
      <c r="AU197" s="19" t="s">
        <v>89</v>
      </c>
    </row>
    <row r="198" spans="1:47" s="2" customFormat="1" ht="19.5">
      <c r="A198" s="37"/>
      <c r="B198" s="38"/>
      <c r="C198" s="39"/>
      <c r="D198" s="196" t="s">
        <v>1829</v>
      </c>
      <c r="E198" s="39"/>
      <c r="F198" s="254" t="s">
        <v>2969</v>
      </c>
      <c r="G198" s="39"/>
      <c r="H198" s="39"/>
      <c r="I198" s="191"/>
      <c r="J198" s="39"/>
      <c r="K198" s="39"/>
      <c r="L198" s="42"/>
      <c r="M198" s="192"/>
      <c r="N198" s="193"/>
      <c r="O198" s="67"/>
      <c r="P198" s="67"/>
      <c r="Q198" s="67"/>
      <c r="R198" s="67"/>
      <c r="S198" s="67"/>
      <c r="T198" s="68"/>
      <c r="U198" s="37"/>
      <c r="V198" s="37"/>
      <c r="W198" s="37"/>
      <c r="X198" s="37"/>
      <c r="Y198" s="37"/>
      <c r="Z198" s="37"/>
      <c r="AA198" s="37"/>
      <c r="AB198" s="37"/>
      <c r="AC198" s="37"/>
      <c r="AD198" s="37"/>
      <c r="AE198" s="37"/>
      <c r="AT198" s="19" t="s">
        <v>1829</v>
      </c>
      <c r="AU198" s="19" t="s">
        <v>89</v>
      </c>
    </row>
    <row r="199" spans="2:51" s="13" customFormat="1" ht="11.25">
      <c r="B199" s="194"/>
      <c r="C199" s="195"/>
      <c r="D199" s="196" t="s">
        <v>172</v>
      </c>
      <c r="E199" s="197" t="s">
        <v>32</v>
      </c>
      <c r="F199" s="198" t="s">
        <v>2970</v>
      </c>
      <c r="G199" s="195"/>
      <c r="H199" s="197" t="s">
        <v>32</v>
      </c>
      <c r="I199" s="199"/>
      <c r="J199" s="195"/>
      <c r="K199" s="195"/>
      <c r="L199" s="200"/>
      <c r="M199" s="201"/>
      <c r="N199" s="202"/>
      <c r="O199" s="202"/>
      <c r="P199" s="202"/>
      <c r="Q199" s="202"/>
      <c r="R199" s="202"/>
      <c r="S199" s="202"/>
      <c r="T199" s="203"/>
      <c r="AT199" s="204" t="s">
        <v>172</v>
      </c>
      <c r="AU199" s="204" t="s">
        <v>89</v>
      </c>
      <c r="AV199" s="13" t="s">
        <v>87</v>
      </c>
      <c r="AW199" s="13" t="s">
        <v>40</v>
      </c>
      <c r="AX199" s="13" t="s">
        <v>79</v>
      </c>
      <c r="AY199" s="204" t="s">
        <v>160</v>
      </c>
    </row>
    <row r="200" spans="2:51" s="14" customFormat="1" ht="11.25">
      <c r="B200" s="205"/>
      <c r="C200" s="206"/>
      <c r="D200" s="196" t="s">
        <v>172</v>
      </c>
      <c r="E200" s="207" t="s">
        <v>32</v>
      </c>
      <c r="F200" s="208" t="s">
        <v>3087</v>
      </c>
      <c r="G200" s="206"/>
      <c r="H200" s="209">
        <v>114</v>
      </c>
      <c r="I200" s="210"/>
      <c r="J200" s="206"/>
      <c r="K200" s="206"/>
      <c r="L200" s="211"/>
      <c r="M200" s="212"/>
      <c r="N200" s="213"/>
      <c r="O200" s="213"/>
      <c r="P200" s="213"/>
      <c r="Q200" s="213"/>
      <c r="R200" s="213"/>
      <c r="S200" s="213"/>
      <c r="T200" s="214"/>
      <c r="AT200" s="215" t="s">
        <v>172</v>
      </c>
      <c r="AU200" s="215" t="s">
        <v>89</v>
      </c>
      <c r="AV200" s="14" t="s">
        <v>89</v>
      </c>
      <c r="AW200" s="14" t="s">
        <v>40</v>
      </c>
      <c r="AX200" s="14" t="s">
        <v>87</v>
      </c>
      <c r="AY200" s="215" t="s">
        <v>160</v>
      </c>
    </row>
    <row r="201" spans="1:65" s="2" customFormat="1" ht="24.2" customHeight="1">
      <c r="A201" s="37"/>
      <c r="B201" s="38"/>
      <c r="C201" s="176" t="s">
        <v>645</v>
      </c>
      <c r="D201" s="176" t="s">
        <v>163</v>
      </c>
      <c r="E201" s="177" t="s">
        <v>3088</v>
      </c>
      <c r="F201" s="178" t="s">
        <v>3089</v>
      </c>
      <c r="G201" s="179" t="s">
        <v>477</v>
      </c>
      <c r="H201" s="180">
        <v>160</v>
      </c>
      <c r="I201" s="181"/>
      <c r="J201" s="182">
        <f>ROUND(I201*H201,2)</f>
        <v>0</v>
      </c>
      <c r="K201" s="178" t="s">
        <v>167</v>
      </c>
      <c r="L201" s="42"/>
      <c r="M201" s="183" t="s">
        <v>32</v>
      </c>
      <c r="N201" s="184" t="s">
        <v>50</v>
      </c>
      <c r="O201" s="67"/>
      <c r="P201" s="185">
        <f>O201*H201</f>
        <v>0</v>
      </c>
      <c r="Q201" s="185">
        <v>0</v>
      </c>
      <c r="R201" s="185">
        <f>Q201*H201</f>
        <v>0</v>
      </c>
      <c r="S201" s="185">
        <v>0</v>
      </c>
      <c r="T201" s="186">
        <f>S201*H201</f>
        <v>0</v>
      </c>
      <c r="U201" s="37"/>
      <c r="V201" s="37"/>
      <c r="W201" s="37"/>
      <c r="X201" s="37"/>
      <c r="Y201" s="37"/>
      <c r="Z201" s="37"/>
      <c r="AA201" s="37"/>
      <c r="AB201" s="37"/>
      <c r="AC201" s="37"/>
      <c r="AD201" s="37"/>
      <c r="AE201" s="37"/>
      <c r="AR201" s="187" t="s">
        <v>308</v>
      </c>
      <c r="AT201" s="187" t="s">
        <v>163</v>
      </c>
      <c r="AU201" s="187" t="s">
        <v>89</v>
      </c>
      <c r="AY201" s="19" t="s">
        <v>160</v>
      </c>
      <c r="BE201" s="188">
        <f>IF(N201="základní",J201,0)</f>
        <v>0</v>
      </c>
      <c r="BF201" s="188">
        <f>IF(N201="snížená",J201,0)</f>
        <v>0</v>
      </c>
      <c r="BG201" s="188">
        <f>IF(N201="zákl. přenesená",J201,0)</f>
        <v>0</v>
      </c>
      <c r="BH201" s="188">
        <f>IF(N201="sníž. přenesená",J201,0)</f>
        <v>0</v>
      </c>
      <c r="BI201" s="188">
        <f>IF(N201="nulová",J201,0)</f>
        <v>0</v>
      </c>
      <c r="BJ201" s="19" t="s">
        <v>87</v>
      </c>
      <c r="BK201" s="188">
        <f>ROUND(I201*H201,2)</f>
        <v>0</v>
      </c>
      <c r="BL201" s="19" t="s">
        <v>308</v>
      </c>
      <c r="BM201" s="187" t="s">
        <v>3090</v>
      </c>
    </row>
    <row r="202" spans="1:47" s="2" customFormat="1" ht="11.25">
      <c r="A202" s="37"/>
      <c r="B202" s="38"/>
      <c r="C202" s="39"/>
      <c r="D202" s="189" t="s">
        <v>170</v>
      </c>
      <c r="E202" s="39"/>
      <c r="F202" s="190" t="s">
        <v>3091</v>
      </c>
      <c r="G202" s="39"/>
      <c r="H202" s="39"/>
      <c r="I202" s="191"/>
      <c r="J202" s="39"/>
      <c r="K202" s="39"/>
      <c r="L202" s="42"/>
      <c r="M202" s="192"/>
      <c r="N202" s="193"/>
      <c r="O202" s="67"/>
      <c r="P202" s="67"/>
      <c r="Q202" s="67"/>
      <c r="R202" s="67"/>
      <c r="S202" s="67"/>
      <c r="T202" s="68"/>
      <c r="U202" s="37"/>
      <c r="V202" s="37"/>
      <c r="W202" s="37"/>
      <c r="X202" s="37"/>
      <c r="Y202" s="37"/>
      <c r="Z202" s="37"/>
      <c r="AA202" s="37"/>
      <c r="AB202" s="37"/>
      <c r="AC202" s="37"/>
      <c r="AD202" s="37"/>
      <c r="AE202" s="37"/>
      <c r="AT202" s="19" t="s">
        <v>170</v>
      </c>
      <c r="AU202" s="19" t="s">
        <v>89</v>
      </c>
    </row>
    <row r="203" spans="2:51" s="14" customFormat="1" ht="11.25">
      <c r="B203" s="205"/>
      <c r="C203" s="206"/>
      <c r="D203" s="196" t="s">
        <v>172</v>
      </c>
      <c r="E203" s="207" t="s">
        <v>32</v>
      </c>
      <c r="F203" s="208" t="s">
        <v>3092</v>
      </c>
      <c r="G203" s="206"/>
      <c r="H203" s="209">
        <v>160</v>
      </c>
      <c r="I203" s="210"/>
      <c r="J203" s="206"/>
      <c r="K203" s="206"/>
      <c r="L203" s="211"/>
      <c r="M203" s="212"/>
      <c r="N203" s="213"/>
      <c r="O203" s="213"/>
      <c r="P203" s="213"/>
      <c r="Q203" s="213"/>
      <c r="R203" s="213"/>
      <c r="S203" s="213"/>
      <c r="T203" s="214"/>
      <c r="AT203" s="215" t="s">
        <v>172</v>
      </c>
      <c r="AU203" s="215" t="s">
        <v>89</v>
      </c>
      <c r="AV203" s="14" t="s">
        <v>89</v>
      </c>
      <c r="AW203" s="14" t="s">
        <v>40</v>
      </c>
      <c r="AX203" s="14" t="s">
        <v>87</v>
      </c>
      <c r="AY203" s="215" t="s">
        <v>160</v>
      </c>
    </row>
    <row r="204" spans="1:65" s="2" customFormat="1" ht="16.5" customHeight="1">
      <c r="A204" s="37"/>
      <c r="B204" s="38"/>
      <c r="C204" s="227" t="s">
        <v>650</v>
      </c>
      <c r="D204" s="227" t="s">
        <v>178</v>
      </c>
      <c r="E204" s="228" t="s">
        <v>3093</v>
      </c>
      <c r="F204" s="229" t="s">
        <v>3094</v>
      </c>
      <c r="G204" s="230" t="s">
        <v>477</v>
      </c>
      <c r="H204" s="231">
        <v>96</v>
      </c>
      <c r="I204" s="232"/>
      <c r="J204" s="233">
        <f aca="true" t="shared" si="10" ref="J204:J210">ROUND(I204*H204,2)</f>
        <v>0</v>
      </c>
      <c r="K204" s="229" t="s">
        <v>484</v>
      </c>
      <c r="L204" s="234"/>
      <c r="M204" s="235" t="s">
        <v>32</v>
      </c>
      <c r="N204" s="236" t="s">
        <v>50</v>
      </c>
      <c r="O204" s="67"/>
      <c r="P204" s="185">
        <f aca="true" t="shared" si="11" ref="P204:P210">O204*H204</f>
        <v>0</v>
      </c>
      <c r="Q204" s="185">
        <v>0</v>
      </c>
      <c r="R204" s="185">
        <f aca="true" t="shared" si="12" ref="R204:R210">Q204*H204</f>
        <v>0</v>
      </c>
      <c r="S204" s="185">
        <v>0</v>
      </c>
      <c r="T204" s="186">
        <f aca="true" t="shared" si="13" ref="T204:T210">S204*H204</f>
        <v>0</v>
      </c>
      <c r="U204" s="37"/>
      <c r="V204" s="37"/>
      <c r="W204" s="37"/>
      <c r="X204" s="37"/>
      <c r="Y204" s="37"/>
      <c r="Z204" s="37"/>
      <c r="AA204" s="37"/>
      <c r="AB204" s="37"/>
      <c r="AC204" s="37"/>
      <c r="AD204" s="37"/>
      <c r="AE204" s="37"/>
      <c r="AR204" s="187" t="s">
        <v>467</v>
      </c>
      <c r="AT204" s="187" t="s">
        <v>178</v>
      </c>
      <c r="AU204" s="187" t="s">
        <v>89</v>
      </c>
      <c r="AY204" s="19" t="s">
        <v>160</v>
      </c>
      <c r="BE204" s="188">
        <f aca="true" t="shared" si="14" ref="BE204:BE210">IF(N204="základní",J204,0)</f>
        <v>0</v>
      </c>
      <c r="BF204" s="188">
        <f aca="true" t="shared" si="15" ref="BF204:BF210">IF(N204="snížená",J204,0)</f>
        <v>0</v>
      </c>
      <c r="BG204" s="188">
        <f aca="true" t="shared" si="16" ref="BG204:BG210">IF(N204="zákl. přenesená",J204,0)</f>
        <v>0</v>
      </c>
      <c r="BH204" s="188">
        <f aca="true" t="shared" si="17" ref="BH204:BH210">IF(N204="sníž. přenesená",J204,0)</f>
        <v>0</v>
      </c>
      <c r="BI204" s="188">
        <f aca="true" t="shared" si="18" ref="BI204:BI210">IF(N204="nulová",J204,0)</f>
        <v>0</v>
      </c>
      <c r="BJ204" s="19" t="s">
        <v>87</v>
      </c>
      <c r="BK204" s="188">
        <f aca="true" t="shared" si="19" ref="BK204:BK210">ROUND(I204*H204,2)</f>
        <v>0</v>
      </c>
      <c r="BL204" s="19" t="s">
        <v>308</v>
      </c>
      <c r="BM204" s="187" t="s">
        <v>3095</v>
      </c>
    </row>
    <row r="205" spans="1:65" s="2" customFormat="1" ht="16.5" customHeight="1">
      <c r="A205" s="37"/>
      <c r="B205" s="38"/>
      <c r="C205" s="227" t="s">
        <v>657</v>
      </c>
      <c r="D205" s="227" t="s">
        <v>178</v>
      </c>
      <c r="E205" s="228" t="s">
        <v>3096</v>
      </c>
      <c r="F205" s="229" t="s">
        <v>3097</v>
      </c>
      <c r="G205" s="230" t="s">
        <v>477</v>
      </c>
      <c r="H205" s="231">
        <v>28</v>
      </c>
      <c r="I205" s="232"/>
      <c r="J205" s="233">
        <f t="shared" si="10"/>
        <v>0</v>
      </c>
      <c r="K205" s="229" t="s">
        <v>484</v>
      </c>
      <c r="L205" s="234"/>
      <c r="M205" s="235" t="s">
        <v>32</v>
      </c>
      <c r="N205" s="236" t="s">
        <v>50</v>
      </c>
      <c r="O205" s="67"/>
      <c r="P205" s="185">
        <f t="shared" si="11"/>
        <v>0</v>
      </c>
      <c r="Q205" s="185">
        <v>0</v>
      </c>
      <c r="R205" s="185">
        <f t="shared" si="12"/>
        <v>0</v>
      </c>
      <c r="S205" s="185">
        <v>0</v>
      </c>
      <c r="T205" s="186">
        <f t="shared" si="13"/>
        <v>0</v>
      </c>
      <c r="U205" s="37"/>
      <c r="V205" s="37"/>
      <c r="W205" s="37"/>
      <c r="X205" s="37"/>
      <c r="Y205" s="37"/>
      <c r="Z205" s="37"/>
      <c r="AA205" s="37"/>
      <c r="AB205" s="37"/>
      <c r="AC205" s="37"/>
      <c r="AD205" s="37"/>
      <c r="AE205" s="37"/>
      <c r="AR205" s="187" t="s">
        <v>467</v>
      </c>
      <c r="AT205" s="187" t="s">
        <v>178</v>
      </c>
      <c r="AU205" s="187" t="s">
        <v>89</v>
      </c>
      <c r="AY205" s="19" t="s">
        <v>160</v>
      </c>
      <c r="BE205" s="188">
        <f t="shared" si="14"/>
        <v>0</v>
      </c>
      <c r="BF205" s="188">
        <f t="shared" si="15"/>
        <v>0</v>
      </c>
      <c r="BG205" s="188">
        <f t="shared" si="16"/>
        <v>0</v>
      </c>
      <c r="BH205" s="188">
        <f t="shared" si="17"/>
        <v>0</v>
      </c>
      <c r="BI205" s="188">
        <f t="shared" si="18"/>
        <v>0</v>
      </c>
      <c r="BJ205" s="19" t="s">
        <v>87</v>
      </c>
      <c r="BK205" s="188">
        <f t="shared" si="19"/>
        <v>0</v>
      </c>
      <c r="BL205" s="19" t="s">
        <v>308</v>
      </c>
      <c r="BM205" s="187" t="s">
        <v>3098</v>
      </c>
    </row>
    <row r="206" spans="1:65" s="2" customFormat="1" ht="16.5" customHeight="1">
      <c r="A206" s="37"/>
      <c r="B206" s="38"/>
      <c r="C206" s="227" t="s">
        <v>664</v>
      </c>
      <c r="D206" s="227" t="s">
        <v>178</v>
      </c>
      <c r="E206" s="228" t="s">
        <v>3099</v>
      </c>
      <c r="F206" s="229" t="s">
        <v>3100</v>
      </c>
      <c r="G206" s="230" t="s">
        <v>477</v>
      </c>
      <c r="H206" s="231">
        <v>14</v>
      </c>
      <c r="I206" s="232"/>
      <c r="J206" s="233">
        <f t="shared" si="10"/>
        <v>0</v>
      </c>
      <c r="K206" s="229" t="s">
        <v>484</v>
      </c>
      <c r="L206" s="234"/>
      <c r="M206" s="235" t="s">
        <v>32</v>
      </c>
      <c r="N206" s="236" t="s">
        <v>50</v>
      </c>
      <c r="O206" s="67"/>
      <c r="P206" s="185">
        <f t="shared" si="11"/>
        <v>0</v>
      </c>
      <c r="Q206" s="185">
        <v>0</v>
      </c>
      <c r="R206" s="185">
        <f t="shared" si="12"/>
        <v>0</v>
      </c>
      <c r="S206" s="185">
        <v>0</v>
      </c>
      <c r="T206" s="186">
        <f t="shared" si="13"/>
        <v>0</v>
      </c>
      <c r="U206" s="37"/>
      <c r="V206" s="37"/>
      <c r="W206" s="37"/>
      <c r="X206" s="37"/>
      <c r="Y206" s="37"/>
      <c r="Z206" s="37"/>
      <c r="AA206" s="37"/>
      <c r="AB206" s="37"/>
      <c r="AC206" s="37"/>
      <c r="AD206" s="37"/>
      <c r="AE206" s="37"/>
      <c r="AR206" s="187" t="s">
        <v>467</v>
      </c>
      <c r="AT206" s="187" t="s">
        <v>178</v>
      </c>
      <c r="AU206" s="187" t="s">
        <v>89</v>
      </c>
      <c r="AY206" s="19" t="s">
        <v>160</v>
      </c>
      <c r="BE206" s="188">
        <f t="shared" si="14"/>
        <v>0</v>
      </c>
      <c r="BF206" s="188">
        <f t="shared" si="15"/>
        <v>0</v>
      </c>
      <c r="BG206" s="188">
        <f t="shared" si="16"/>
        <v>0</v>
      </c>
      <c r="BH206" s="188">
        <f t="shared" si="17"/>
        <v>0</v>
      </c>
      <c r="BI206" s="188">
        <f t="shared" si="18"/>
        <v>0</v>
      </c>
      <c r="BJ206" s="19" t="s">
        <v>87</v>
      </c>
      <c r="BK206" s="188">
        <f t="shared" si="19"/>
        <v>0</v>
      </c>
      <c r="BL206" s="19" t="s">
        <v>308</v>
      </c>
      <c r="BM206" s="187" t="s">
        <v>3101</v>
      </c>
    </row>
    <row r="207" spans="1:65" s="2" customFormat="1" ht="21.75" customHeight="1">
      <c r="A207" s="37"/>
      <c r="B207" s="38"/>
      <c r="C207" s="227" t="s">
        <v>671</v>
      </c>
      <c r="D207" s="227" t="s">
        <v>178</v>
      </c>
      <c r="E207" s="228" t="s">
        <v>3102</v>
      </c>
      <c r="F207" s="229" t="s">
        <v>3103</v>
      </c>
      <c r="G207" s="230" t="s">
        <v>477</v>
      </c>
      <c r="H207" s="231">
        <v>8</v>
      </c>
      <c r="I207" s="232"/>
      <c r="J207" s="233">
        <f t="shared" si="10"/>
        <v>0</v>
      </c>
      <c r="K207" s="229" t="s">
        <v>484</v>
      </c>
      <c r="L207" s="234"/>
      <c r="M207" s="235" t="s">
        <v>32</v>
      </c>
      <c r="N207" s="236" t="s">
        <v>50</v>
      </c>
      <c r="O207" s="67"/>
      <c r="P207" s="185">
        <f t="shared" si="11"/>
        <v>0</v>
      </c>
      <c r="Q207" s="185">
        <v>0</v>
      </c>
      <c r="R207" s="185">
        <f t="shared" si="12"/>
        <v>0</v>
      </c>
      <c r="S207" s="185">
        <v>0</v>
      </c>
      <c r="T207" s="186">
        <f t="shared" si="13"/>
        <v>0</v>
      </c>
      <c r="U207" s="37"/>
      <c r="V207" s="37"/>
      <c r="W207" s="37"/>
      <c r="X207" s="37"/>
      <c r="Y207" s="37"/>
      <c r="Z207" s="37"/>
      <c r="AA207" s="37"/>
      <c r="AB207" s="37"/>
      <c r="AC207" s="37"/>
      <c r="AD207" s="37"/>
      <c r="AE207" s="37"/>
      <c r="AR207" s="187" t="s">
        <v>467</v>
      </c>
      <c r="AT207" s="187" t="s">
        <v>178</v>
      </c>
      <c r="AU207" s="187" t="s">
        <v>89</v>
      </c>
      <c r="AY207" s="19" t="s">
        <v>160</v>
      </c>
      <c r="BE207" s="188">
        <f t="shared" si="14"/>
        <v>0</v>
      </c>
      <c r="BF207" s="188">
        <f t="shared" si="15"/>
        <v>0</v>
      </c>
      <c r="BG207" s="188">
        <f t="shared" si="16"/>
        <v>0</v>
      </c>
      <c r="BH207" s="188">
        <f t="shared" si="17"/>
        <v>0</v>
      </c>
      <c r="BI207" s="188">
        <f t="shared" si="18"/>
        <v>0</v>
      </c>
      <c r="BJ207" s="19" t="s">
        <v>87</v>
      </c>
      <c r="BK207" s="188">
        <f t="shared" si="19"/>
        <v>0</v>
      </c>
      <c r="BL207" s="19" t="s">
        <v>308</v>
      </c>
      <c r="BM207" s="187" t="s">
        <v>3104</v>
      </c>
    </row>
    <row r="208" spans="1:65" s="2" customFormat="1" ht="16.5" customHeight="1">
      <c r="A208" s="37"/>
      <c r="B208" s="38"/>
      <c r="C208" s="227" t="s">
        <v>715</v>
      </c>
      <c r="D208" s="227" t="s">
        <v>178</v>
      </c>
      <c r="E208" s="228" t="s">
        <v>3105</v>
      </c>
      <c r="F208" s="229" t="s">
        <v>3106</v>
      </c>
      <c r="G208" s="230" t="s">
        <v>477</v>
      </c>
      <c r="H208" s="231">
        <v>13</v>
      </c>
      <c r="I208" s="232"/>
      <c r="J208" s="233">
        <f t="shared" si="10"/>
        <v>0</v>
      </c>
      <c r="K208" s="229" t="s">
        <v>484</v>
      </c>
      <c r="L208" s="234"/>
      <c r="M208" s="235" t="s">
        <v>32</v>
      </c>
      <c r="N208" s="236" t="s">
        <v>50</v>
      </c>
      <c r="O208" s="67"/>
      <c r="P208" s="185">
        <f t="shared" si="11"/>
        <v>0</v>
      </c>
      <c r="Q208" s="185">
        <v>0</v>
      </c>
      <c r="R208" s="185">
        <f t="shared" si="12"/>
        <v>0</v>
      </c>
      <c r="S208" s="185">
        <v>0</v>
      </c>
      <c r="T208" s="186">
        <f t="shared" si="13"/>
        <v>0</v>
      </c>
      <c r="U208" s="37"/>
      <c r="V208" s="37"/>
      <c r="W208" s="37"/>
      <c r="X208" s="37"/>
      <c r="Y208" s="37"/>
      <c r="Z208" s="37"/>
      <c r="AA208" s="37"/>
      <c r="AB208" s="37"/>
      <c r="AC208" s="37"/>
      <c r="AD208" s="37"/>
      <c r="AE208" s="37"/>
      <c r="AR208" s="187" t="s">
        <v>467</v>
      </c>
      <c r="AT208" s="187" t="s">
        <v>178</v>
      </c>
      <c r="AU208" s="187" t="s">
        <v>89</v>
      </c>
      <c r="AY208" s="19" t="s">
        <v>160</v>
      </c>
      <c r="BE208" s="188">
        <f t="shared" si="14"/>
        <v>0</v>
      </c>
      <c r="BF208" s="188">
        <f t="shared" si="15"/>
        <v>0</v>
      </c>
      <c r="BG208" s="188">
        <f t="shared" si="16"/>
        <v>0</v>
      </c>
      <c r="BH208" s="188">
        <f t="shared" si="17"/>
        <v>0</v>
      </c>
      <c r="BI208" s="188">
        <f t="shared" si="18"/>
        <v>0</v>
      </c>
      <c r="BJ208" s="19" t="s">
        <v>87</v>
      </c>
      <c r="BK208" s="188">
        <f t="shared" si="19"/>
        <v>0</v>
      </c>
      <c r="BL208" s="19" t="s">
        <v>308</v>
      </c>
      <c r="BM208" s="187" t="s">
        <v>3107</v>
      </c>
    </row>
    <row r="209" spans="1:65" s="2" customFormat="1" ht="21.75" customHeight="1">
      <c r="A209" s="37"/>
      <c r="B209" s="38"/>
      <c r="C209" s="227" t="s">
        <v>720</v>
      </c>
      <c r="D209" s="227" t="s">
        <v>178</v>
      </c>
      <c r="E209" s="228" t="s">
        <v>3108</v>
      </c>
      <c r="F209" s="229" t="s">
        <v>3109</v>
      </c>
      <c r="G209" s="230" t="s">
        <v>477</v>
      </c>
      <c r="H209" s="231">
        <v>1</v>
      </c>
      <c r="I209" s="232"/>
      <c r="J209" s="233">
        <f t="shared" si="10"/>
        <v>0</v>
      </c>
      <c r="K209" s="229" t="s">
        <v>484</v>
      </c>
      <c r="L209" s="234"/>
      <c r="M209" s="235" t="s">
        <v>32</v>
      </c>
      <c r="N209" s="236" t="s">
        <v>50</v>
      </c>
      <c r="O209" s="67"/>
      <c r="P209" s="185">
        <f t="shared" si="11"/>
        <v>0</v>
      </c>
      <c r="Q209" s="185">
        <v>0</v>
      </c>
      <c r="R209" s="185">
        <f t="shared" si="12"/>
        <v>0</v>
      </c>
      <c r="S209" s="185">
        <v>0</v>
      </c>
      <c r="T209" s="186">
        <f t="shared" si="13"/>
        <v>0</v>
      </c>
      <c r="U209" s="37"/>
      <c r="V209" s="37"/>
      <c r="W209" s="37"/>
      <c r="X209" s="37"/>
      <c r="Y209" s="37"/>
      <c r="Z209" s="37"/>
      <c r="AA209" s="37"/>
      <c r="AB209" s="37"/>
      <c r="AC209" s="37"/>
      <c r="AD209" s="37"/>
      <c r="AE209" s="37"/>
      <c r="AR209" s="187" t="s">
        <v>467</v>
      </c>
      <c r="AT209" s="187" t="s">
        <v>178</v>
      </c>
      <c r="AU209" s="187" t="s">
        <v>89</v>
      </c>
      <c r="AY209" s="19" t="s">
        <v>160</v>
      </c>
      <c r="BE209" s="188">
        <f t="shared" si="14"/>
        <v>0</v>
      </c>
      <c r="BF209" s="188">
        <f t="shared" si="15"/>
        <v>0</v>
      </c>
      <c r="BG209" s="188">
        <f t="shared" si="16"/>
        <v>0</v>
      </c>
      <c r="BH209" s="188">
        <f t="shared" si="17"/>
        <v>0</v>
      </c>
      <c r="BI209" s="188">
        <f t="shared" si="18"/>
        <v>0</v>
      </c>
      <c r="BJ209" s="19" t="s">
        <v>87</v>
      </c>
      <c r="BK209" s="188">
        <f t="shared" si="19"/>
        <v>0</v>
      </c>
      <c r="BL209" s="19" t="s">
        <v>308</v>
      </c>
      <c r="BM209" s="187" t="s">
        <v>3110</v>
      </c>
    </row>
    <row r="210" spans="1:65" s="2" customFormat="1" ht="24.2" customHeight="1">
      <c r="A210" s="37"/>
      <c r="B210" s="38"/>
      <c r="C210" s="176" t="s">
        <v>725</v>
      </c>
      <c r="D210" s="249" t="s">
        <v>163</v>
      </c>
      <c r="E210" s="177" t="s">
        <v>3111</v>
      </c>
      <c r="F210" s="178" t="s">
        <v>3112</v>
      </c>
      <c r="G210" s="179" t="s">
        <v>477</v>
      </c>
      <c r="H210" s="180">
        <v>171</v>
      </c>
      <c r="I210" s="181"/>
      <c r="J210" s="182">
        <f t="shared" si="10"/>
        <v>0</v>
      </c>
      <c r="K210" s="178" t="s">
        <v>167</v>
      </c>
      <c r="L210" s="42"/>
      <c r="M210" s="183" t="s">
        <v>32</v>
      </c>
      <c r="N210" s="184" t="s">
        <v>50</v>
      </c>
      <c r="O210" s="67"/>
      <c r="P210" s="185">
        <f t="shared" si="11"/>
        <v>0</v>
      </c>
      <c r="Q210" s="185">
        <v>0</v>
      </c>
      <c r="R210" s="185">
        <f t="shared" si="12"/>
        <v>0</v>
      </c>
      <c r="S210" s="185">
        <v>8E-05</v>
      </c>
      <c r="T210" s="186">
        <f t="shared" si="13"/>
        <v>0.013680000000000001</v>
      </c>
      <c r="U210" s="37"/>
      <c r="V210" s="37"/>
      <c r="W210" s="37"/>
      <c r="X210" s="37"/>
      <c r="Y210" s="37"/>
      <c r="Z210" s="37"/>
      <c r="AA210" s="37"/>
      <c r="AB210" s="37"/>
      <c r="AC210" s="37"/>
      <c r="AD210" s="37"/>
      <c r="AE210" s="37"/>
      <c r="AR210" s="187" t="s">
        <v>308</v>
      </c>
      <c r="AT210" s="187" t="s">
        <v>163</v>
      </c>
      <c r="AU210" s="187" t="s">
        <v>89</v>
      </c>
      <c r="AY210" s="19" t="s">
        <v>160</v>
      </c>
      <c r="BE210" s="188">
        <f t="shared" si="14"/>
        <v>0</v>
      </c>
      <c r="BF210" s="188">
        <f t="shared" si="15"/>
        <v>0</v>
      </c>
      <c r="BG210" s="188">
        <f t="shared" si="16"/>
        <v>0</v>
      </c>
      <c r="BH210" s="188">
        <f t="shared" si="17"/>
        <v>0</v>
      </c>
      <c r="BI210" s="188">
        <f t="shared" si="18"/>
        <v>0</v>
      </c>
      <c r="BJ210" s="19" t="s">
        <v>87</v>
      </c>
      <c r="BK210" s="188">
        <f t="shared" si="19"/>
        <v>0</v>
      </c>
      <c r="BL210" s="19" t="s">
        <v>308</v>
      </c>
      <c r="BM210" s="187" t="s">
        <v>3113</v>
      </c>
    </row>
    <row r="211" spans="1:47" s="2" customFormat="1" ht="11.25">
      <c r="A211" s="37"/>
      <c r="B211" s="38"/>
      <c r="C211" s="39"/>
      <c r="D211" s="189" t="s">
        <v>170</v>
      </c>
      <c r="E211" s="39"/>
      <c r="F211" s="190" t="s">
        <v>3114</v>
      </c>
      <c r="G211" s="39"/>
      <c r="H211" s="39"/>
      <c r="I211" s="191"/>
      <c r="J211" s="39"/>
      <c r="K211" s="39"/>
      <c r="L211" s="42"/>
      <c r="M211" s="192"/>
      <c r="N211" s="193"/>
      <c r="O211" s="67"/>
      <c r="P211" s="67"/>
      <c r="Q211" s="67"/>
      <c r="R211" s="67"/>
      <c r="S211" s="67"/>
      <c r="T211" s="68"/>
      <c r="U211" s="37"/>
      <c r="V211" s="37"/>
      <c r="W211" s="37"/>
      <c r="X211" s="37"/>
      <c r="Y211" s="37"/>
      <c r="Z211" s="37"/>
      <c r="AA211" s="37"/>
      <c r="AB211" s="37"/>
      <c r="AC211" s="37"/>
      <c r="AD211" s="37"/>
      <c r="AE211" s="37"/>
      <c r="AT211" s="19" t="s">
        <v>170</v>
      </c>
      <c r="AU211" s="19" t="s">
        <v>89</v>
      </c>
    </row>
    <row r="212" spans="1:47" s="2" customFormat="1" ht="19.5">
      <c r="A212" s="37"/>
      <c r="B212" s="38"/>
      <c r="C212" s="39"/>
      <c r="D212" s="196" t="s">
        <v>1829</v>
      </c>
      <c r="E212" s="39"/>
      <c r="F212" s="254" t="s">
        <v>2969</v>
      </c>
      <c r="G212" s="39"/>
      <c r="H212" s="39"/>
      <c r="I212" s="191"/>
      <c r="J212" s="39"/>
      <c r="K212" s="39"/>
      <c r="L212" s="42"/>
      <c r="M212" s="192"/>
      <c r="N212" s="193"/>
      <c r="O212" s="67"/>
      <c r="P212" s="67"/>
      <c r="Q212" s="67"/>
      <c r="R212" s="67"/>
      <c r="S212" s="67"/>
      <c r="T212" s="68"/>
      <c r="U212" s="37"/>
      <c r="V212" s="37"/>
      <c r="W212" s="37"/>
      <c r="X212" s="37"/>
      <c r="Y212" s="37"/>
      <c r="Z212" s="37"/>
      <c r="AA212" s="37"/>
      <c r="AB212" s="37"/>
      <c r="AC212" s="37"/>
      <c r="AD212" s="37"/>
      <c r="AE212" s="37"/>
      <c r="AT212" s="19" t="s">
        <v>1829</v>
      </c>
      <c r="AU212" s="19" t="s">
        <v>89</v>
      </c>
    </row>
    <row r="213" spans="2:51" s="13" customFormat="1" ht="11.25">
      <c r="B213" s="194"/>
      <c r="C213" s="195"/>
      <c r="D213" s="196" t="s">
        <v>172</v>
      </c>
      <c r="E213" s="197" t="s">
        <v>32</v>
      </c>
      <c r="F213" s="198" t="s">
        <v>3115</v>
      </c>
      <c r="G213" s="195"/>
      <c r="H213" s="197" t="s">
        <v>32</v>
      </c>
      <c r="I213" s="199"/>
      <c r="J213" s="195"/>
      <c r="K213" s="195"/>
      <c r="L213" s="200"/>
      <c r="M213" s="201"/>
      <c r="N213" s="202"/>
      <c r="O213" s="202"/>
      <c r="P213" s="202"/>
      <c r="Q213" s="202"/>
      <c r="R213" s="202"/>
      <c r="S213" s="202"/>
      <c r="T213" s="203"/>
      <c r="AT213" s="204" t="s">
        <v>172</v>
      </c>
      <c r="AU213" s="204" t="s">
        <v>89</v>
      </c>
      <c r="AV213" s="13" t="s">
        <v>87</v>
      </c>
      <c r="AW213" s="13" t="s">
        <v>40</v>
      </c>
      <c r="AX213" s="13" t="s">
        <v>79</v>
      </c>
      <c r="AY213" s="204" t="s">
        <v>160</v>
      </c>
    </row>
    <row r="214" spans="2:51" s="14" customFormat="1" ht="11.25">
      <c r="B214" s="205"/>
      <c r="C214" s="206"/>
      <c r="D214" s="196" t="s">
        <v>172</v>
      </c>
      <c r="E214" s="207" t="s">
        <v>32</v>
      </c>
      <c r="F214" s="208" t="s">
        <v>3116</v>
      </c>
      <c r="G214" s="206"/>
      <c r="H214" s="209">
        <v>171</v>
      </c>
      <c r="I214" s="210"/>
      <c r="J214" s="206"/>
      <c r="K214" s="206"/>
      <c r="L214" s="211"/>
      <c r="M214" s="212"/>
      <c r="N214" s="213"/>
      <c r="O214" s="213"/>
      <c r="P214" s="213"/>
      <c r="Q214" s="213"/>
      <c r="R214" s="213"/>
      <c r="S214" s="213"/>
      <c r="T214" s="214"/>
      <c r="AT214" s="215" t="s">
        <v>172</v>
      </c>
      <c r="AU214" s="215" t="s">
        <v>89</v>
      </c>
      <c r="AV214" s="14" t="s">
        <v>89</v>
      </c>
      <c r="AW214" s="14" t="s">
        <v>40</v>
      </c>
      <c r="AX214" s="14" t="s">
        <v>87</v>
      </c>
      <c r="AY214" s="215" t="s">
        <v>160</v>
      </c>
    </row>
    <row r="215" spans="1:65" s="2" customFormat="1" ht="24.2" customHeight="1">
      <c r="A215" s="37"/>
      <c r="B215" s="38"/>
      <c r="C215" s="176" t="s">
        <v>731</v>
      </c>
      <c r="D215" s="249" t="s">
        <v>163</v>
      </c>
      <c r="E215" s="177" t="s">
        <v>3117</v>
      </c>
      <c r="F215" s="178" t="s">
        <v>3118</v>
      </c>
      <c r="G215" s="179" t="s">
        <v>477</v>
      </c>
      <c r="H215" s="180">
        <v>114</v>
      </c>
      <c r="I215" s="181"/>
      <c r="J215" s="182">
        <f>ROUND(I215*H215,2)</f>
        <v>0</v>
      </c>
      <c r="K215" s="178" t="s">
        <v>167</v>
      </c>
      <c r="L215" s="42"/>
      <c r="M215" s="183" t="s">
        <v>32</v>
      </c>
      <c r="N215" s="184" t="s">
        <v>50</v>
      </c>
      <c r="O215" s="67"/>
      <c r="P215" s="185">
        <f>O215*H215</f>
        <v>0</v>
      </c>
      <c r="Q215" s="185">
        <v>0</v>
      </c>
      <c r="R215" s="185">
        <f>Q215*H215</f>
        <v>0</v>
      </c>
      <c r="S215" s="185">
        <v>0.001</v>
      </c>
      <c r="T215" s="186">
        <f>S215*H215</f>
        <v>0.114</v>
      </c>
      <c r="U215" s="37"/>
      <c r="V215" s="37"/>
      <c r="W215" s="37"/>
      <c r="X215" s="37"/>
      <c r="Y215" s="37"/>
      <c r="Z215" s="37"/>
      <c r="AA215" s="37"/>
      <c r="AB215" s="37"/>
      <c r="AC215" s="37"/>
      <c r="AD215" s="37"/>
      <c r="AE215" s="37"/>
      <c r="AR215" s="187" t="s">
        <v>308</v>
      </c>
      <c r="AT215" s="187" t="s">
        <v>163</v>
      </c>
      <c r="AU215" s="187" t="s">
        <v>89</v>
      </c>
      <c r="AY215" s="19" t="s">
        <v>160</v>
      </c>
      <c r="BE215" s="188">
        <f>IF(N215="základní",J215,0)</f>
        <v>0</v>
      </c>
      <c r="BF215" s="188">
        <f>IF(N215="snížená",J215,0)</f>
        <v>0</v>
      </c>
      <c r="BG215" s="188">
        <f>IF(N215="zákl. přenesená",J215,0)</f>
        <v>0</v>
      </c>
      <c r="BH215" s="188">
        <f>IF(N215="sníž. přenesená",J215,0)</f>
        <v>0</v>
      </c>
      <c r="BI215" s="188">
        <f>IF(N215="nulová",J215,0)</f>
        <v>0</v>
      </c>
      <c r="BJ215" s="19" t="s">
        <v>87</v>
      </c>
      <c r="BK215" s="188">
        <f>ROUND(I215*H215,2)</f>
        <v>0</v>
      </c>
      <c r="BL215" s="19" t="s">
        <v>308</v>
      </c>
      <c r="BM215" s="187" t="s">
        <v>3119</v>
      </c>
    </row>
    <row r="216" spans="1:47" s="2" customFormat="1" ht="11.25">
      <c r="A216" s="37"/>
      <c r="B216" s="38"/>
      <c r="C216" s="39"/>
      <c r="D216" s="189" t="s">
        <v>170</v>
      </c>
      <c r="E216" s="39"/>
      <c r="F216" s="190" t="s">
        <v>3120</v>
      </c>
      <c r="G216" s="39"/>
      <c r="H216" s="39"/>
      <c r="I216" s="191"/>
      <c r="J216" s="39"/>
      <c r="K216" s="39"/>
      <c r="L216" s="42"/>
      <c r="M216" s="192"/>
      <c r="N216" s="193"/>
      <c r="O216" s="67"/>
      <c r="P216" s="67"/>
      <c r="Q216" s="67"/>
      <c r="R216" s="67"/>
      <c r="S216" s="67"/>
      <c r="T216" s="68"/>
      <c r="U216" s="37"/>
      <c r="V216" s="37"/>
      <c r="W216" s="37"/>
      <c r="X216" s="37"/>
      <c r="Y216" s="37"/>
      <c r="Z216" s="37"/>
      <c r="AA216" s="37"/>
      <c r="AB216" s="37"/>
      <c r="AC216" s="37"/>
      <c r="AD216" s="37"/>
      <c r="AE216" s="37"/>
      <c r="AT216" s="19" t="s">
        <v>170</v>
      </c>
      <c r="AU216" s="19" t="s">
        <v>89</v>
      </c>
    </row>
    <row r="217" spans="1:47" s="2" customFormat="1" ht="19.5">
      <c r="A217" s="37"/>
      <c r="B217" s="38"/>
      <c r="C217" s="39"/>
      <c r="D217" s="196" t="s">
        <v>1829</v>
      </c>
      <c r="E217" s="39"/>
      <c r="F217" s="254" t="s">
        <v>2969</v>
      </c>
      <c r="G217" s="39"/>
      <c r="H217" s="39"/>
      <c r="I217" s="191"/>
      <c r="J217" s="39"/>
      <c r="K217" s="39"/>
      <c r="L217" s="42"/>
      <c r="M217" s="192"/>
      <c r="N217" s="193"/>
      <c r="O217" s="67"/>
      <c r="P217" s="67"/>
      <c r="Q217" s="67"/>
      <c r="R217" s="67"/>
      <c r="S217" s="67"/>
      <c r="T217" s="68"/>
      <c r="U217" s="37"/>
      <c r="V217" s="37"/>
      <c r="W217" s="37"/>
      <c r="X217" s="37"/>
      <c r="Y217" s="37"/>
      <c r="Z217" s="37"/>
      <c r="AA217" s="37"/>
      <c r="AB217" s="37"/>
      <c r="AC217" s="37"/>
      <c r="AD217" s="37"/>
      <c r="AE217" s="37"/>
      <c r="AT217" s="19" t="s">
        <v>1829</v>
      </c>
      <c r="AU217" s="19" t="s">
        <v>89</v>
      </c>
    </row>
    <row r="218" spans="2:51" s="13" customFormat="1" ht="11.25">
      <c r="B218" s="194"/>
      <c r="C218" s="195"/>
      <c r="D218" s="196" t="s">
        <v>172</v>
      </c>
      <c r="E218" s="197" t="s">
        <v>32</v>
      </c>
      <c r="F218" s="198" t="s">
        <v>2970</v>
      </c>
      <c r="G218" s="195"/>
      <c r="H218" s="197" t="s">
        <v>32</v>
      </c>
      <c r="I218" s="199"/>
      <c r="J218" s="195"/>
      <c r="K218" s="195"/>
      <c r="L218" s="200"/>
      <c r="M218" s="201"/>
      <c r="N218" s="202"/>
      <c r="O218" s="202"/>
      <c r="P218" s="202"/>
      <c r="Q218" s="202"/>
      <c r="R218" s="202"/>
      <c r="S218" s="202"/>
      <c r="T218" s="203"/>
      <c r="AT218" s="204" t="s">
        <v>172</v>
      </c>
      <c r="AU218" s="204" t="s">
        <v>89</v>
      </c>
      <c r="AV218" s="13" t="s">
        <v>87</v>
      </c>
      <c r="AW218" s="13" t="s">
        <v>40</v>
      </c>
      <c r="AX218" s="13" t="s">
        <v>79</v>
      </c>
      <c r="AY218" s="204" t="s">
        <v>160</v>
      </c>
    </row>
    <row r="219" spans="2:51" s="14" customFormat="1" ht="11.25">
      <c r="B219" s="205"/>
      <c r="C219" s="206"/>
      <c r="D219" s="196" t="s">
        <v>172</v>
      </c>
      <c r="E219" s="207" t="s">
        <v>32</v>
      </c>
      <c r="F219" s="208" t="s">
        <v>3087</v>
      </c>
      <c r="G219" s="206"/>
      <c r="H219" s="209">
        <v>114</v>
      </c>
      <c r="I219" s="210"/>
      <c r="J219" s="206"/>
      <c r="K219" s="206"/>
      <c r="L219" s="211"/>
      <c r="M219" s="212"/>
      <c r="N219" s="213"/>
      <c r="O219" s="213"/>
      <c r="P219" s="213"/>
      <c r="Q219" s="213"/>
      <c r="R219" s="213"/>
      <c r="S219" s="213"/>
      <c r="T219" s="214"/>
      <c r="AT219" s="215" t="s">
        <v>172</v>
      </c>
      <c r="AU219" s="215" t="s">
        <v>89</v>
      </c>
      <c r="AV219" s="14" t="s">
        <v>89</v>
      </c>
      <c r="AW219" s="14" t="s">
        <v>40</v>
      </c>
      <c r="AX219" s="14" t="s">
        <v>87</v>
      </c>
      <c r="AY219" s="215" t="s">
        <v>160</v>
      </c>
    </row>
    <row r="220" spans="1:65" s="2" customFormat="1" ht="16.5" customHeight="1">
      <c r="A220" s="37"/>
      <c r="B220" s="38"/>
      <c r="C220" s="176" t="s">
        <v>736</v>
      </c>
      <c r="D220" s="176" t="s">
        <v>163</v>
      </c>
      <c r="E220" s="177" t="s">
        <v>3121</v>
      </c>
      <c r="F220" s="178" t="s">
        <v>3122</v>
      </c>
      <c r="G220" s="179" t="s">
        <v>477</v>
      </c>
      <c r="H220" s="180">
        <v>148</v>
      </c>
      <c r="I220" s="181"/>
      <c r="J220" s="182">
        <f>ROUND(I220*H220,2)</f>
        <v>0</v>
      </c>
      <c r="K220" s="178" t="s">
        <v>484</v>
      </c>
      <c r="L220" s="42"/>
      <c r="M220" s="183" t="s">
        <v>32</v>
      </c>
      <c r="N220" s="184" t="s">
        <v>50</v>
      </c>
      <c r="O220" s="67"/>
      <c r="P220" s="185">
        <f>O220*H220</f>
        <v>0</v>
      </c>
      <c r="Q220" s="185">
        <v>0</v>
      </c>
      <c r="R220" s="185">
        <f>Q220*H220</f>
        <v>0</v>
      </c>
      <c r="S220" s="185">
        <v>0</v>
      </c>
      <c r="T220" s="186">
        <f>S220*H220</f>
        <v>0</v>
      </c>
      <c r="U220" s="37"/>
      <c r="V220" s="37"/>
      <c r="W220" s="37"/>
      <c r="X220" s="37"/>
      <c r="Y220" s="37"/>
      <c r="Z220" s="37"/>
      <c r="AA220" s="37"/>
      <c r="AB220" s="37"/>
      <c r="AC220" s="37"/>
      <c r="AD220" s="37"/>
      <c r="AE220" s="37"/>
      <c r="AR220" s="187" t="s">
        <v>308</v>
      </c>
      <c r="AT220" s="187" t="s">
        <v>163</v>
      </c>
      <c r="AU220" s="187" t="s">
        <v>89</v>
      </c>
      <c r="AY220" s="19" t="s">
        <v>160</v>
      </c>
      <c r="BE220" s="188">
        <f>IF(N220="základní",J220,0)</f>
        <v>0</v>
      </c>
      <c r="BF220" s="188">
        <f>IF(N220="snížená",J220,0)</f>
        <v>0</v>
      </c>
      <c r="BG220" s="188">
        <f>IF(N220="zákl. přenesená",J220,0)</f>
        <v>0</v>
      </c>
      <c r="BH220" s="188">
        <f>IF(N220="sníž. přenesená",J220,0)</f>
        <v>0</v>
      </c>
      <c r="BI220" s="188">
        <f>IF(N220="nulová",J220,0)</f>
        <v>0</v>
      </c>
      <c r="BJ220" s="19" t="s">
        <v>87</v>
      </c>
      <c r="BK220" s="188">
        <f>ROUND(I220*H220,2)</f>
        <v>0</v>
      </c>
      <c r="BL220" s="19" t="s">
        <v>308</v>
      </c>
      <c r="BM220" s="187" t="s">
        <v>3123</v>
      </c>
    </row>
    <row r="221" spans="2:51" s="14" customFormat="1" ht="11.25">
      <c r="B221" s="205"/>
      <c r="C221" s="206"/>
      <c r="D221" s="196" t="s">
        <v>172</v>
      </c>
      <c r="E221" s="207" t="s">
        <v>32</v>
      </c>
      <c r="F221" s="208" t="s">
        <v>3124</v>
      </c>
      <c r="G221" s="206"/>
      <c r="H221" s="209">
        <v>148</v>
      </c>
      <c r="I221" s="210"/>
      <c r="J221" s="206"/>
      <c r="K221" s="206"/>
      <c r="L221" s="211"/>
      <c r="M221" s="212"/>
      <c r="N221" s="213"/>
      <c r="O221" s="213"/>
      <c r="P221" s="213"/>
      <c r="Q221" s="213"/>
      <c r="R221" s="213"/>
      <c r="S221" s="213"/>
      <c r="T221" s="214"/>
      <c r="AT221" s="215" t="s">
        <v>172</v>
      </c>
      <c r="AU221" s="215" t="s">
        <v>89</v>
      </c>
      <c r="AV221" s="14" t="s">
        <v>89</v>
      </c>
      <c r="AW221" s="14" t="s">
        <v>40</v>
      </c>
      <c r="AX221" s="14" t="s">
        <v>87</v>
      </c>
      <c r="AY221" s="215" t="s">
        <v>160</v>
      </c>
    </row>
    <row r="222" spans="1:65" s="2" customFormat="1" ht="16.5" customHeight="1">
      <c r="A222" s="37"/>
      <c r="B222" s="38"/>
      <c r="C222" s="227" t="s">
        <v>744</v>
      </c>
      <c r="D222" s="227" t="s">
        <v>178</v>
      </c>
      <c r="E222" s="228" t="s">
        <v>3125</v>
      </c>
      <c r="F222" s="229" t="s">
        <v>3126</v>
      </c>
      <c r="G222" s="230" t="s">
        <v>477</v>
      </c>
      <c r="H222" s="231">
        <v>96</v>
      </c>
      <c r="I222" s="232"/>
      <c r="J222" s="233">
        <f aca="true" t="shared" si="20" ref="J222:J230">ROUND(I222*H222,2)</f>
        <v>0</v>
      </c>
      <c r="K222" s="229" t="s">
        <v>484</v>
      </c>
      <c r="L222" s="234"/>
      <c r="M222" s="235" t="s">
        <v>32</v>
      </c>
      <c r="N222" s="236" t="s">
        <v>50</v>
      </c>
      <c r="O222" s="67"/>
      <c r="P222" s="185">
        <f aca="true" t="shared" si="21" ref="P222:P230">O222*H222</f>
        <v>0</v>
      </c>
      <c r="Q222" s="185">
        <v>0</v>
      </c>
      <c r="R222" s="185">
        <f aca="true" t="shared" si="22" ref="R222:R230">Q222*H222</f>
        <v>0</v>
      </c>
      <c r="S222" s="185">
        <v>0</v>
      </c>
      <c r="T222" s="186">
        <f aca="true" t="shared" si="23" ref="T222:T230">S222*H222</f>
        <v>0</v>
      </c>
      <c r="U222" s="37"/>
      <c r="V222" s="37"/>
      <c r="W222" s="37"/>
      <c r="X222" s="37"/>
      <c r="Y222" s="37"/>
      <c r="Z222" s="37"/>
      <c r="AA222" s="37"/>
      <c r="AB222" s="37"/>
      <c r="AC222" s="37"/>
      <c r="AD222" s="37"/>
      <c r="AE222" s="37"/>
      <c r="AR222" s="187" t="s">
        <v>467</v>
      </c>
      <c r="AT222" s="187" t="s">
        <v>178</v>
      </c>
      <c r="AU222" s="187" t="s">
        <v>89</v>
      </c>
      <c r="AY222" s="19" t="s">
        <v>160</v>
      </c>
      <c r="BE222" s="188">
        <f aca="true" t="shared" si="24" ref="BE222:BE230">IF(N222="základní",J222,0)</f>
        <v>0</v>
      </c>
      <c r="BF222" s="188">
        <f aca="true" t="shared" si="25" ref="BF222:BF230">IF(N222="snížená",J222,0)</f>
        <v>0</v>
      </c>
      <c r="BG222" s="188">
        <f aca="true" t="shared" si="26" ref="BG222:BG230">IF(N222="zákl. přenesená",J222,0)</f>
        <v>0</v>
      </c>
      <c r="BH222" s="188">
        <f aca="true" t="shared" si="27" ref="BH222:BH230">IF(N222="sníž. přenesená",J222,0)</f>
        <v>0</v>
      </c>
      <c r="BI222" s="188">
        <f aca="true" t="shared" si="28" ref="BI222:BI230">IF(N222="nulová",J222,0)</f>
        <v>0</v>
      </c>
      <c r="BJ222" s="19" t="s">
        <v>87</v>
      </c>
      <c r="BK222" s="188">
        <f aca="true" t="shared" si="29" ref="BK222:BK230">ROUND(I222*H222,2)</f>
        <v>0</v>
      </c>
      <c r="BL222" s="19" t="s">
        <v>308</v>
      </c>
      <c r="BM222" s="187" t="s">
        <v>3127</v>
      </c>
    </row>
    <row r="223" spans="1:65" s="2" customFormat="1" ht="16.5" customHeight="1">
      <c r="A223" s="37"/>
      <c r="B223" s="38"/>
      <c r="C223" s="227" t="s">
        <v>749</v>
      </c>
      <c r="D223" s="227" t="s">
        <v>178</v>
      </c>
      <c r="E223" s="228" t="s">
        <v>3128</v>
      </c>
      <c r="F223" s="229" t="s">
        <v>3129</v>
      </c>
      <c r="G223" s="230" t="s">
        <v>477</v>
      </c>
      <c r="H223" s="231">
        <v>29</v>
      </c>
      <c r="I223" s="232"/>
      <c r="J223" s="233">
        <f t="shared" si="20"/>
        <v>0</v>
      </c>
      <c r="K223" s="229" t="s">
        <v>484</v>
      </c>
      <c r="L223" s="234"/>
      <c r="M223" s="235" t="s">
        <v>32</v>
      </c>
      <c r="N223" s="236" t="s">
        <v>50</v>
      </c>
      <c r="O223" s="67"/>
      <c r="P223" s="185">
        <f t="shared" si="21"/>
        <v>0</v>
      </c>
      <c r="Q223" s="185">
        <v>0</v>
      </c>
      <c r="R223" s="185">
        <f t="shared" si="22"/>
        <v>0</v>
      </c>
      <c r="S223" s="185">
        <v>0</v>
      </c>
      <c r="T223" s="186">
        <f t="shared" si="23"/>
        <v>0</v>
      </c>
      <c r="U223" s="37"/>
      <c r="V223" s="37"/>
      <c r="W223" s="37"/>
      <c r="X223" s="37"/>
      <c r="Y223" s="37"/>
      <c r="Z223" s="37"/>
      <c r="AA223" s="37"/>
      <c r="AB223" s="37"/>
      <c r="AC223" s="37"/>
      <c r="AD223" s="37"/>
      <c r="AE223" s="37"/>
      <c r="AR223" s="187" t="s">
        <v>467</v>
      </c>
      <c r="AT223" s="187" t="s">
        <v>178</v>
      </c>
      <c r="AU223" s="187" t="s">
        <v>89</v>
      </c>
      <c r="AY223" s="19" t="s">
        <v>160</v>
      </c>
      <c r="BE223" s="188">
        <f t="shared" si="24"/>
        <v>0</v>
      </c>
      <c r="BF223" s="188">
        <f t="shared" si="25"/>
        <v>0</v>
      </c>
      <c r="BG223" s="188">
        <f t="shared" si="26"/>
        <v>0</v>
      </c>
      <c r="BH223" s="188">
        <f t="shared" si="27"/>
        <v>0</v>
      </c>
      <c r="BI223" s="188">
        <f t="shared" si="28"/>
        <v>0</v>
      </c>
      <c r="BJ223" s="19" t="s">
        <v>87</v>
      </c>
      <c r="BK223" s="188">
        <f t="shared" si="29"/>
        <v>0</v>
      </c>
      <c r="BL223" s="19" t="s">
        <v>308</v>
      </c>
      <c r="BM223" s="187" t="s">
        <v>3130</v>
      </c>
    </row>
    <row r="224" spans="1:65" s="2" customFormat="1" ht="16.5" customHeight="1">
      <c r="A224" s="37"/>
      <c r="B224" s="38"/>
      <c r="C224" s="227" t="s">
        <v>756</v>
      </c>
      <c r="D224" s="227" t="s">
        <v>178</v>
      </c>
      <c r="E224" s="228" t="s">
        <v>3131</v>
      </c>
      <c r="F224" s="229" t="s">
        <v>3132</v>
      </c>
      <c r="G224" s="230" t="s">
        <v>477</v>
      </c>
      <c r="H224" s="231">
        <v>4</v>
      </c>
      <c r="I224" s="232"/>
      <c r="J224" s="233">
        <f t="shared" si="20"/>
        <v>0</v>
      </c>
      <c r="K224" s="229" t="s">
        <v>484</v>
      </c>
      <c r="L224" s="234"/>
      <c r="M224" s="235" t="s">
        <v>32</v>
      </c>
      <c r="N224" s="236" t="s">
        <v>50</v>
      </c>
      <c r="O224" s="67"/>
      <c r="P224" s="185">
        <f t="shared" si="21"/>
        <v>0</v>
      </c>
      <c r="Q224" s="185">
        <v>0</v>
      </c>
      <c r="R224" s="185">
        <f t="shared" si="22"/>
        <v>0</v>
      </c>
      <c r="S224" s="185">
        <v>0</v>
      </c>
      <c r="T224" s="186">
        <f t="shared" si="23"/>
        <v>0</v>
      </c>
      <c r="U224" s="37"/>
      <c r="V224" s="37"/>
      <c r="W224" s="37"/>
      <c r="X224" s="37"/>
      <c r="Y224" s="37"/>
      <c r="Z224" s="37"/>
      <c r="AA224" s="37"/>
      <c r="AB224" s="37"/>
      <c r="AC224" s="37"/>
      <c r="AD224" s="37"/>
      <c r="AE224" s="37"/>
      <c r="AR224" s="187" t="s">
        <v>467</v>
      </c>
      <c r="AT224" s="187" t="s">
        <v>178</v>
      </c>
      <c r="AU224" s="187" t="s">
        <v>89</v>
      </c>
      <c r="AY224" s="19" t="s">
        <v>160</v>
      </c>
      <c r="BE224" s="188">
        <f t="shared" si="24"/>
        <v>0</v>
      </c>
      <c r="BF224" s="188">
        <f t="shared" si="25"/>
        <v>0</v>
      </c>
      <c r="BG224" s="188">
        <f t="shared" si="26"/>
        <v>0</v>
      </c>
      <c r="BH224" s="188">
        <f t="shared" si="27"/>
        <v>0</v>
      </c>
      <c r="BI224" s="188">
        <f t="shared" si="28"/>
        <v>0</v>
      </c>
      <c r="BJ224" s="19" t="s">
        <v>87</v>
      </c>
      <c r="BK224" s="188">
        <f t="shared" si="29"/>
        <v>0</v>
      </c>
      <c r="BL224" s="19" t="s">
        <v>308</v>
      </c>
      <c r="BM224" s="187" t="s">
        <v>3133</v>
      </c>
    </row>
    <row r="225" spans="1:65" s="2" customFormat="1" ht="16.5" customHeight="1">
      <c r="A225" s="37"/>
      <c r="B225" s="38"/>
      <c r="C225" s="227" t="s">
        <v>765</v>
      </c>
      <c r="D225" s="227" t="s">
        <v>178</v>
      </c>
      <c r="E225" s="228" t="s">
        <v>3134</v>
      </c>
      <c r="F225" s="229" t="s">
        <v>3135</v>
      </c>
      <c r="G225" s="230" t="s">
        <v>477</v>
      </c>
      <c r="H225" s="231">
        <v>5</v>
      </c>
      <c r="I225" s="232"/>
      <c r="J225" s="233">
        <f t="shared" si="20"/>
        <v>0</v>
      </c>
      <c r="K225" s="229" t="s">
        <v>484</v>
      </c>
      <c r="L225" s="234"/>
      <c r="M225" s="235" t="s">
        <v>32</v>
      </c>
      <c r="N225" s="236" t="s">
        <v>50</v>
      </c>
      <c r="O225" s="67"/>
      <c r="P225" s="185">
        <f t="shared" si="21"/>
        <v>0</v>
      </c>
      <c r="Q225" s="185">
        <v>0</v>
      </c>
      <c r="R225" s="185">
        <f t="shared" si="22"/>
        <v>0</v>
      </c>
      <c r="S225" s="185">
        <v>0</v>
      </c>
      <c r="T225" s="186">
        <f t="shared" si="23"/>
        <v>0</v>
      </c>
      <c r="U225" s="37"/>
      <c r="V225" s="37"/>
      <c r="W225" s="37"/>
      <c r="X225" s="37"/>
      <c r="Y225" s="37"/>
      <c r="Z225" s="37"/>
      <c r="AA225" s="37"/>
      <c r="AB225" s="37"/>
      <c r="AC225" s="37"/>
      <c r="AD225" s="37"/>
      <c r="AE225" s="37"/>
      <c r="AR225" s="187" t="s">
        <v>467</v>
      </c>
      <c r="AT225" s="187" t="s">
        <v>178</v>
      </c>
      <c r="AU225" s="187" t="s">
        <v>89</v>
      </c>
      <c r="AY225" s="19" t="s">
        <v>160</v>
      </c>
      <c r="BE225" s="188">
        <f t="shared" si="24"/>
        <v>0</v>
      </c>
      <c r="BF225" s="188">
        <f t="shared" si="25"/>
        <v>0</v>
      </c>
      <c r="BG225" s="188">
        <f t="shared" si="26"/>
        <v>0</v>
      </c>
      <c r="BH225" s="188">
        <f t="shared" si="27"/>
        <v>0</v>
      </c>
      <c r="BI225" s="188">
        <f t="shared" si="28"/>
        <v>0</v>
      </c>
      <c r="BJ225" s="19" t="s">
        <v>87</v>
      </c>
      <c r="BK225" s="188">
        <f t="shared" si="29"/>
        <v>0</v>
      </c>
      <c r="BL225" s="19" t="s">
        <v>308</v>
      </c>
      <c r="BM225" s="187" t="s">
        <v>3136</v>
      </c>
    </row>
    <row r="226" spans="1:65" s="2" customFormat="1" ht="16.5" customHeight="1">
      <c r="A226" s="37"/>
      <c r="B226" s="38"/>
      <c r="C226" s="227" t="s">
        <v>774</v>
      </c>
      <c r="D226" s="227" t="s">
        <v>178</v>
      </c>
      <c r="E226" s="228" t="s">
        <v>3137</v>
      </c>
      <c r="F226" s="229" t="s">
        <v>3138</v>
      </c>
      <c r="G226" s="230" t="s">
        <v>477</v>
      </c>
      <c r="H226" s="231">
        <v>9</v>
      </c>
      <c r="I226" s="232"/>
      <c r="J226" s="233">
        <f t="shared" si="20"/>
        <v>0</v>
      </c>
      <c r="K226" s="229" t="s">
        <v>484</v>
      </c>
      <c r="L226" s="234"/>
      <c r="M226" s="235" t="s">
        <v>32</v>
      </c>
      <c r="N226" s="236" t="s">
        <v>50</v>
      </c>
      <c r="O226" s="67"/>
      <c r="P226" s="185">
        <f t="shared" si="21"/>
        <v>0</v>
      </c>
      <c r="Q226" s="185">
        <v>0</v>
      </c>
      <c r="R226" s="185">
        <f t="shared" si="22"/>
        <v>0</v>
      </c>
      <c r="S226" s="185">
        <v>0</v>
      </c>
      <c r="T226" s="186">
        <f t="shared" si="23"/>
        <v>0</v>
      </c>
      <c r="U226" s="37"/>
      <c r="V226" s="37"/>
      <c r="W226" s="37"/>
      <c r="X226" s="37"/>
      <c r="Y226" s="37"/>
      <c r="Z226" s="37"/>
      <c r="AA226" s="37"/>
      <c r="AB226" s="37"/>
      <c r="AC226" s="37"/>
      <c r="AD226" s="37"/>
      <c r="AE226" s="37"/>
      <c r="AR226" s="187" t="s">
        <v>467</v>
      </c>
      <c r="AT226" s="187" t="s">
        <v>178</v>
      </c>
      <c r="AU226" s="187" t="s">
        <v>89</v>
      </c>
      <c r="AY226" s="19" t="s">
        <v>160</v>
      </c>
      <c r="BE226" s="188">
        <f t="shared" si="24"/>
        <v>0</v>
      </c>
      <c r="BF226" s="188">
        <f t="shared" si="25"/>
        <v>0</v>
      </c>
      <c r="BG226" s="188">
        <f t="shared" si="26"/>
        <v>0</v>
      </c>
      <c r="BH226" s="188">
        <f t="shared" si="27"/>
        <v>0</v>
      </c>
      <c r="BI226" s="188">
        <f t="shared" si="28"/>
        <v>0</v>
      </c>
      <c r="BJ226" s="19" t="s">
        <v>87</v>
      </c>
      <c r="BK226" s="188">
        <f t="shared" si="29"/>
        <v>0</v>
      </c>
      <c r="BL226" s="19" t="s">
        <v>308</v>
      </c>
      <c r="BM226" s="187" t="s">
        <v>3139</v>
      </c>
    </row>
    <row r="227" spans="1:65" s="2" customFormat="1" ht="16.5" customHeight="1">
      <c r="A227" s="37"/>
      <c r="B227" s="38"/>
      <c r="C227" s="227" t="s">
        <v>787</v>
      </c>
      <c r="D227" s="227" t="s">
        <v>178</v>
      </c>
      <c r="E227" s="228" t="s">
        <v>3140</v>
      </c>
      <c r="F227" s="229" t="s">
        <v>3141</v>
      </c>
      <c r="G227" s="230" t="s">
        <v>477</v>
      </c>
      <c r="H227" s="231">
        <v>1</v>
      </c>
      <c r="I227" s="232"/>
      <c r="J227" s="233">
        <f t="shared" si="20"/>
        <v>0</v>
      </c>
      <c r="K227" s="229" t="s">
        <v>484</v>
      </c>
      <c r="L227" s="234"/>
      <c r="M227" s="235" t="s">
        <v>32</v>
      </c>
      <c r="N227" s="236" t="s">
        <v>50</v>
      </c>
      <c r="O227" s="67"/>
      <c r="P227" s="185">
        <f t="shared" si="21"/>
        <v>0</v>
      </c>
      <c r="Q227" s="185">
        <v>0</v>
      </c>
      <c r="R227" s="185">
        <f t="shared" si="22"/>
        <v>0</v>
      </c>
      <c r="S227" s="185">
        <v>0</v>
      </c>
      <c r="T227" s="186">
        <f t="shared" si="23"/>
        <v>0</v>
      </c>
      <c r="U227" s="37"/>
      <c r="V227" s="37"/>
      <c r="W227" s="37"/>
      <c r="X227" s="37"/>
      <c r="Y227" s="37"/>
      <c r="Z227" s="37"/>
      <c r="AA227" s="37"/>
      <c r="AB227" s="37"/>
      <c r="AC227" s="37"/>
      <c r="AD227" s="37"/>
      <c r="AE227" s="37"/>
      <c r="AR227" s="187" t="s">
        <v>467</v>
      </c>
      <c r="AT227" s="187" t="s">
        <v>178</v>
      </c>
      <c r="AU227" s="187" t="s">
        <v>89</v>
      </c>
      <c r="AY227" s="19" t="s">
        <v>160</v>
      </c>
      <c r="BE227" s="188">
        <f t="shared" si="24"/>
        <v>0</v>
      </c>
      <c r="BF227" s="188">
        <f t="shared" si="25"/>
        <v>0</v>
      </c>
      <c r="BG227" s="188">
        <f t="shared" si="26"/>
        <v>0</v>
      </c>
      <c r="BH227" s="188">
        <f t="shared" si="27"/>
        <v>0</v>
      </c>
      <c r="BI227" s="188">
        <f t="shared" si="28"/>
        <v>0</v>
      </c>
      <c r="BJ227" s="19" t="s">
        <v>87</v>
      </c>
      <c r="BK227" s="188">
        <f t="shared" si="29"/>
        <v>0</v>
      </c>
      <c r="BL227" s="19" t="s">
        <v>308</v>
      </c>
      <c r="BM227" s="187" t="s">
        <v>3142</v>
      </c>
    </row>
    <row r="228" spans="1:65" s="2" customFormat="1" ht="16.5" customHeight="1">
      <c r="A228" s="37"/>
      <c r="B228" s="38"/>
      <c r="C228" s="227" t="s">
        <v>796</v>
      </c>
      <c r="D228" s="227" t="s">
        <v>178</v>
      </c>
      <c r="E228" s="228" t="s">
        <v>3143</v>
      </c>
      <c r="F228" s="229" t="s">
        <v>3144</v>
      </c>
      <c r="G228" s="230" t="s">
        <v>477</v>
      </c>
      <c r="H228" s="231">
        <v>6</v>
      </c>
      <c r="I228" s="232"/>
      <c r="J228" s="233">
        <f t="shared" si="20"/>
        <v>0</v>
      </c>
      <c r="K228" s="229" t="s">
        <v>484</v>
      </c>
      <c r="L228" s="234"/>
      <c r="M228" s="235" t="s">
        <v>32</v>
      </c>
      <c r="N228" s="236" t="s">
        <v>50</v>
      </c>
      <c r="O228" s="67"/>
      <c r="P228" s="185">
        <f t="shared" si="21"/>
        <v>0</v>
      </c>
      <c r="Q228" s="185">
        <v>0</v>
      </c>
      <c r="R228" s="185">
        <f t="shared" si="22"/>
        <v>0</v>
      </c>
      <c r="S228" s="185">
        <v>0</v>
      </c>
      <c r="T228" s="186">
        <f t="shared" si="23"/>
        <v>0</v>
      </c>
      <c r="U228" s="37"/>
      <c r="V228" s="37"/>
      <c r="W228" s="37"/>
      <c r="X228" s="37"/>
      <c r="Y228" s="37"/>
      <c r="Z228" s="37"/>
      <c r="AA228" s="37"/>
      <c r="AB228" s="37"/>
      <c r="AC228" s="37"/>
      <c r="AD228" s="37"/>
      <c r="AE228" s="37"/>
      <c r="AR228" s="187" t="s">
        <v>467</v>
      </c>
      <c r="AT228" s="187" t="s">
        <v>178</v>
      </c>
      <c r="AU228" s="187" t="s">
        <v>89</v>
      </c>
      <c r="AY228" s="19" t="s">
        <v>160</v>
      </c>
      <c r="BE228" s="188">
        <f t="shared" si="24"/>
        <v>0</v>
      </c>
      <c r="BF228" s="188">
        <f t="shared" si="25"/>
        <v>0</v>
      </c>
      <c r="BG228" s="188">
        <f t="shared" si="26"/>
        <v>0</v>
      </c>
      <c r="BH228" s="188">
        <f t="shared" si="27"/>
        <v>0</v>
      </c>
      <c r="BI228" s="188">
        <f t="shared" si="28"/>
        <v>0</v>
      </c>
      <c r="BJ228" s="19" t="s">
        <v>87</v>
      </c>
      <c r="BK228" s="188">
        <f t="shared" si="29"/>
        <v>0</v>
      </c>
      <c r="BL228" s="19" t="s">
        <v>308</v>
      </c>
      <c r="BM228" s="187" t="s">
        <v>3145</v>
      </c>
    </row>
    <row r="229" spans="1:65" s="2" customFormat="1" ht="16.5" customHeight="1">
      <c r="A229" s="37"/>
      <c r="B229" s="38"/>
      <c r="C229" s="227" t="s">
        <v>805</v>
      </c>
      <c r="D229" s="227" t="s">
        <v>178</v>
      </c>
      <c r="E229" s="228" t="s">
        <v>3146</v>
      </c>
      <c r="F229" s="229" t="s">
        <v>3147</v>
      </c>
      <c r="G229" s="230" t="s">
        <v>477</v>
      </c>
      <c r="H229" s="231">
        <v>1</v>
      </c>
      <c r="I229" s="232"/>
      <c r="J229" s="233">
        <f t="shared" si="20"/>
        <v>0</v>
      </c>
      <c r="K229" s="229" t="s">
        <v>484</v>
      </c>
      <c r="L229" s="234"/>
      <c r="M229" s="235" t="s">
        <v>32</v>
      </c>
      <c r="N229" s="236" t="s">
        <v>50</v>
      </c>
      <c r="O229" s="67"/>
      <c r="P229" s="185">
        <f t="shared" si="21"/>
        <v>0</v>
      </c>
      <c r="Q229" s="185">
        <v>0</v>
      </c>
      <c r="R229" s="185">
        <f t="shared" si="22"/>
        <v>0</v>
      </c>
      <c r="S229" s="185">
        <v>0</v>
      </c>
      <c r="T229" s="186">
        <f t="shared" si="23"/>
        <v>0</v>
      </c>
      <c r="U229" s="37"/>
      <c r="V229" s="37"/>
      <c r="W229" s="37"/>
      <c r="X229" s="37"/>
      <c r="Y229" s="37"/>
      <c r="Z229" s="37"/>
      <c r="AA229" s="37"/>
      <c r="AB229" s="37"/>
      <c r="AC229" s="37"/>
      <c r="AD229" s="37"/>
      <c r="AE229" s="37"/>
      <c r="AR229" s="187" t="s">
        <v>467</v>
      </c>
      <c r="AT229" s="187" t="s">
        <v>178</v>
      </c>
      <c r="AU229" s="187" t="s">
        <v>89</v>
      </c>
      <c r="AY229" s="19" t="s">
        <v>160</v>
      </c>
      <c r="BE229" s="188">
        <f t="shared" si="24"/>
        <v>0</v>
      </c>
      <c r="BF229" s="188">
        <f t="shared" si="25"/>
        <v>0</v>
      </c>
      <c r="BG229" s="188">
        <f t="shared" si="26"/>
        <v>0</v>
      </c>
      <c r="BH229" s="188">
        <f t="shared" si="27"/>
        <v>0</v>
      </c>
      <c r="BI229" s="188">
        <f t="shared" si="28"/>
        <v>0</v>
      </c>
      <c r="BJ229" s="19" t="s">
        <v>87</v>
      </c>
      <c r="BK229" s="188">
        <f t="shared" si="29"/>
        <v>0</v>
      </c>
      <c r="BL229" s="19" t="s">
        <v>308</v>
      </c>
      <c r="BM229" s="187" t="s">
        <v>3148</v>
      </c>
    </row>
    <row r="230" spans="1:65" s="2" customFormat="1" ht="24.2" customHeight="1">
      <c r="A230" s="37"/>
      <c r="B230" s="38"/>
      <c r="C230" s="176" t="s">
        <v>822</v>
      </c>
      <c r="D230" s="176" t="s">
        <v>163</v>
      </c>
      <c r="E230" s="177" t="s">
        <v>3149</v>
      </c>
      <c r="F230" s="178" t="s">
        <v>3150</v>
      </c>
      <c r="G230" s="179" t="s">
        <v>477</v>
      </c>
      <c r="H230" s="180">
        <v>30</v>
      </c>
      <c r="I230" s="181"/>
      <c r="J230" s="182">
        <f t="shared" si="20"/>
        <v>0</v>
      </c>
      <c r="K230" s="178" t="s">
        <v>167</v>
      </c>
      <c r="L230" s="42"/>
      <c r="M230" s="183" t="s">
        <v>32</v>
      </c>
      <c r="N230" s="184" t="s">
        <v>50</v>
      </c>
      <c r="O230" s="67"/>
      <c r="P230" s="185">
        <f t="shared" si="21"/>
        <v>0</v>
      </c>
      <c r="Q230" s="185">
        <v>0</v>
      </c>
      <c r="R230" s="185">
        <f t="shared" si="22"/>
        <v>0</v>
      </c>
      <c r="S230" s="185">
        <v>0</v>
      </c>
      <c r="T230" s="186">
        <f t="shared" si="23"/>
        <v>0</v>
      </c>
      <c r="U230" s="37"/>
      <c r="V230" s="37"/>
      <c r="W230" s="37"/>
      <c r="X230" s="37"/>
      <c r="Y230" s="37"/>
      <c r="Z230" s="37"/>
      <c r="AA230" s="37"/>
      <c r="AB230" s="37"/>
      <c r="AC230" s="37"/>
      <c r="AD230" s="37"/>
      <c r="AE230" s="37"/>
      <c r="AR230" s="187" t="s">
        <v>308</v>
      </c>
      <c r="AT230" s="187" t="s">
        <v>163</v>
      </c>
      <c r="AU230" s="187" t="s">
        <v>89</v>
      </c>
      <c r="AY230" s="19" t="s">
        <v>160</v>
      </c>
      <c r="BE230" s="188">
        <f t="shared" si="24"/>
        <v>0</v>
      </c>
      <c r="BF230" s="188">
        <f t="shared" si="25"/>
        <v>0</v>
      </c>
      <c r="BG230" s="188">
        <f t="shared" si="26"/>
        <v>0</v>
      </c>
      <c r="BH230" s="188">
        <f t="shared" si="27"/>
        <v>0</v>
      </c>
      <c r="BI230" s="188">
        <f t="shared" si="28"/>
        <v>0</v>
      </c>
      <c r="BJ230" s="19" t="s">
        <v>87</v>
      </c>
      <c r="BK230" s="188">
        <f t="shared" si="29"/>
        <v>0</v>
      </c>
      <c r="BL230" s="19" t="s">
        <v>308</v>
      </c>
      <c r="BM230" s="187" t="s">
        <v>3151</v>
      </c>
    </row>
    <row r="231" spans="1:47" s="2" customFormat="1" ht="11.25">
      <c r="A231" s="37"/>
      <c r="B231" s="38"/>
      <c r="C231" s="39"/>
      <c r="D231" s="189" t="s">
        <v>170</v>
      </c>
      <c r="E231" s="39"/>
      <c r="F231" s="190" t="s">
        <v>3152</v>
      </c>
      <c r="G231" s="39"/>
      <c r="H231" s="39"/>
      <c r="I231" s="191"/>
      <c r="J231" s="39"/>
      <c r="K231" s="39"/>
      <c r="L231" s="42"/>
      <c r="M231" s="192"/>
      <c r="N231" s="193"/>
      <c r="O231" s="67"/>
      <c r="P231" s="67"/>
      <c r="Q231" s="67"/>
      <c r="R231" s="67"/>
      <c r="S231" s="67"/>
      <c r="T231" s="68"/>
      <c r="U231" s="37"/>
      <c r="V231" s="37"/>
      <c r="W231" s="37"/>
      <c r="X231" s="37"/>
      <c r="Y231" s="37"/>
      <c r="Z231" s="37"/>
      <c r="AA231" s="37"/>
      <c r="AB231" s="37"/>
      <c r="AC231" s="37"/>
      <c r="AD231" s="37"/>
      <c r="AE231" s="37"/>
      <c r="AT231" s="19" t="s">
        <v>170</v>
      </c>
      <c r="AU231" s="19" t="s">
        <v>89</v>
      </c>
    </row>
    <row r="232" spans="2:51" s="14" customFormat="1" ht="11.25">
      <c r="B232" s="205"/>
      <c r="C232" s="206"/>
      <c r="D232" s="196" t="s">
        <v>172</v>
      </c>
      <c r="E232" s="207" t="s">
        <v>32</v>
      </c>
      <c r="F232" s="208" t="s">
        <v>3153</v>
      </c>
      <c r="G232" s="206"/>
      <c r="H232" s="209">
        <v>30</v>
      </c>
      <c r="I232" s="210"/>
      <c r="J232" s="206"/>
      <c r="K232" s="206"/>
      <c r="L232" s="211"/>
      <c r="M232" s="212"/>
      <c r="N232" s="213"/>
      <c r="O232" s="213"/>
      <c r="P232" s="213"/>
      <c r="Q232" s="213"/>
      <c r="R232" s="213"/>
      <c r="S232" s="213"/>
      <c r="T232" s="214"/>
      <c r="AT232" s="215" t="s">
        <v>172</v>
      </c>
      <c r="AU232" s="215" t="s">
        <v>89</v>
      </c>
      <c r="AV232" s="14" t="s">
        <v>89</v>
      </c>
      <c r="AW232" s="14" t="s">
        <v>40</v>
      </c>
      <c r="AX232" s="14" t="s">
        <v>87</v>
      </c>
      <c r="AY232" s="215" t="s">
        <v>160</v>
      </c>
    </row>
    <row r="233" spans="1:65" s="2" customFormat="1" ht="33" customHeight="1">
      <c r="A233" s="37"/>
      <c r="B233" s="38"/>
      <c r="C233" s="227" t="s">
        <v>828</v>
      </c>
      <c r="D233" s="227" t="s">
        <v>178</v>
      </c>
      <c r="E233" s="228" t="s">
        <v>3154</v>
      </c>
      <c r="F233" s="229" t="s">
        <v>3155</v>
      </c>
      <c r="G233" s="230" t="s">
        <v>477</v>
      </c>
      <c r="H233" s="231">
        <v>1</v>
      </c>
      <c r="I233" s="232"/>
      <c r="J233" s="233">
        <f aca="true" t="shared" si="30" ref="J233:J239">ROUND(I233*H233,2)</f>
        <v>0</v>
      </c>
      <c r="K233" s="229" t="s">
        <v>484</v>
      </c>
      <c r="L233" s="234"/>
      <c r="M233" s="235" t="s">
        <v>32</v>
      </c>
      <c r="N233" s="236" t="s">
        <v>50</v>
      </c>
      <c r="O233" s="67"/>
      <c r="P233" s="185">
        <f aca="true" t="shared" si="31" ref="P233:P239">O233*H233</f>
        <v>0</v>
      </c>
      <c r="Q233" s="185">
        <v>0</v>
      </c>
      <c r="R233" s="185">
        <f aca="true" t="shared" si="32" ref="R233:R239">Q233*H233</f>
        <v>0</v>
      </c>
      <c r="S233" s="185">
        <v>0</v>
      </c>
      <c r="T233" s="186">
        <f aca="true" t="shared" si="33" ref="T233:T239">S233*H233</f>
        <v>0</v>
      </c>
      <c r="U233" s="37"/>
      <c r="V233" s="37"/>
      <c r="W233" s="37"/>
      <c r="X233" s="37"/>
      <c r="Y233" s="37"/>
      <c r="Z233" s="37"/>
      <c r="AA233" s="37"/>
      <c r="AB233" s="37"/>
      <c r="AC233" s="37"/>
      <c r="AD233" s="37"/>
      <c r="AE233" s="37"/>
      <c r="AR233" s="187" t="s">
        <v>467</v>
      </c>
      <c r="AT233" s="187" t="s">
        <v>178</v>
      </c>
      <c r="AU233" s="187" t="s">
        <v>89</v>
      </c>
      <c r="AY233" s="19" t="s">
        <v>160</v>
      </c>
      <c r="BE233" s="188">
        <f aca="true" t="shared" si="34" ref="BE233:BE239">IF(N233="základní",J233,0)</f>
        <v>0</v>
      </c>
      <c r="BF233" s="188">
        <f aca="true" t="shared" si="35" ref="BF233:BF239">IF(N233="snížená",J233,0)</f>
        <v>0</v>
      </c>
      <c r="BG233" s="188">
        <f aca="true" t="shared" si="36" ref="BG233:BG239">IF(N233="zákl. přenesená",J233,0)</f>
        <v>0</v>
      </c>
      <c r="BH233" s="188">
        <f aca="true" t="shared" si="37" ref="BH233:BH239">IF(N233="sníž. přenesená",J233,0)</f>
        <v>0</v>
      </c>
      <c r="BI233" s="188">
        <f aca="true" t="shared" si="38" ref="BI233:BI239">IF(N233="nulová",J233,0)</f>
        <v>0</v>
      </c>
      <c r="BJ233" s="19" t="s">
        <v>87</v>
      </c>
      <c r="BK233" s="188">
        <f aca="true" t="shared" si="39" ref="BK233:BK239">ROUND(I233*H233,2)</f>
        <v>0</v>
      </c>
      <c r="BL233" s="19" t="s">
        <v>308</v>
      </c>
      <c r="BM233" s="187" t="s">
        <v>3156</v>
      </c>
    </row>
    <row r="234" spans="1:65" s="2" customFormat="1" ht="33" customHeight="1">
      <c r="A234" s="37"/>
      <c r="B234" s="38"/>
      <c r="C234" s="227" t="s">
        <v>849</v>
      </c>
      <c r="D234" s="227" t="s">
        <v>178</v>
      </c>
      <c r="E234" s="228" t="s">
        <v>3157</v>
      </c>
      <c r="F234" s="229" t="s">
        <v>3158</v>
      </c>
      <c r="G234" s="230" t="s">
        <v>477</v>
      </c>
      <c r="H234" s="231">
        <v>6</v>
      </c>
      <c r="I234" s="232"/>
      <c r="J234" s="233">
        <f t="shared" si="30"/>
        <v>0</v>
      </c>
      <c r="K234" s="229" t="s">
        <v>484</v>
      </c>
      <c r="L234" s="234"/>
      <c r="M234" s="235" t="s">
        <v>32</v>
      </c>
      <c r="N234" s="236" t="s">
        <v>50</v>
      </c>
      <c r="O234" s="67"/>
      <c r="P234" s="185">
        <f t="shared" si="31"/>
        <v>0</v>
      </c>
      <c r="Q234" s="185">
        <v>0</v>
      </c>
      <c r="R234" s="185">
        <f t="shared" si="32"/>
        <v>0</v>
      </c>
      <c r="S234" s="185">
        <v>0</v>
      </c>
      <c r="T234" s="186">
        <f t="shared" si="33"/>
        <v>0</v>
      </c>
      <c r="U234" s="37"/>
      <c r="V234" s="37"/>
      <c r="W234" s="37"/>
      <c r="X234" s="37"/>
      <c r="Y234" s="37"/>
      <c r="Z234" s="37"/>
      <c r="AA234" s="37"/>
      <c r="AB234" s="37"/>
      <c r="AC234" s="37"/>
      <c r="AD234" s="37"/>
      <c r="AE234" s="37"/>
      <c r="AR234" s="187" t="s">
        <v>467</v>
      </c>
      <c r="AT234" s="187" t="s">
        <v>178</v>
      </c>
      <c r="AU234" s="187" t="s">
        <v>89</v>
      </c>
      <c r="AY234" s="19" t="s">
        <v>160</v>
      </c>
      <c r="BE234" s="188">
        <f t="shared" si="34"/>
        <v>0</v>
      </c>
      <c r="BF234" s="188">
        <f t="shared" si="35"/>
        <v>0</v>
      </c>
      <c r="BG234" s="188">
        <f t="shared" si="36"/>
        <v>0</v>
      </c>
      <c r="BH234" s="188">
        <f t="shared" si="37"/>
        <v>0</v>
      </c>
      <c r="BI234" s="188">
        <f t="shared" si="38"/>
        <v>0</v>
      </c>
      <c r="BJ234" s="19" t="s">
        <v>87</v>
      </c>
      <c r="BK234" s="188">
        <f t="shared" si="39"/>
        <v>0</v>
      </c>
      <c r="BL234" s="19" t="s">
        <v>308</v>
      </c>
      <c r="BM234" s="187" t="s">
        <v>3159</v>
      </c>
    </row>
    <row r="235" spans="1:65" s="2" customFormat="1" ht="33" customHeight="1">
      <c r="A235" s="37"/>
      <c r="B235" s="38"/>
      <c r="C235" s="227" t="s">
        <v>856</v>
      </c>
      <c r="D235" s="227" t="s">
        <v>178</v>
      </c>
      <c r="E235" s="228" t="s">
        <v>3160</v>
      </c>
      <c r="F235" s="229" t="s">
        <v>3161</v>
      </c>
      <c r="G235" s="230" t="s">
        <v>477</v>
      </c>
      <c r="H235" s="231">
        <v>6</v>
      </c>
      <c r="I235" s="232"/>
      <c r="J235" s="233">
        <f t="shared" si="30"/>
        <v>0</v>
      </c>
      <c r="K235" s="229" t="s">
        <v>484</v>
      </c>
      <c r="L235" s="234"/>
      <c r="M235" s="235" t="s">
        <v>32</v>
      </c>
      <c r="N235" s="236" t="s">
        <v>50</v>
      </c>
      <c r="O235" s="67"/>
      <c r="P235" s="185">
        <f t="shared" si="31"/>
        <v>0</v>
      </c>
      <c r="Q235" s="185">
        <v>0</v>
      </c>
      <c r="R235" s="185">
        <f t="shared" si="32"/>
        <v>0</v>
      </c>
      <c r="S235" s="185">
        <v>0</v>
      </c>
      <c r="T235" s="186">
        <f t="shared" si="33"/>
        <v>0</v>
      </c>
      <c r="U235" s="37"/>
      <c r="V235" s="37"/>
      <c r="W235" s="37"/>
      <c r="X235" s="37"/>
      <c r="Y235" s="37"/>
      <c r="Z235" s="37"/>
      <c r="AA235" s="37"/>
      <c r="AB235" s="37"/>
      <c r="AC235" s="37"/>
      <c r="AD235" s="37"/>
      <c r="AE235" s="37"/>
      <c r="AR235" s="187" t="s">
        <v>467</v>
      </c>
      <c r="AT235" s="187" t="s">
        <v>178</v>
      </c>
      <c r="AU235" s="187" t="s">
        <v>89</v>
      </c>
      <c r="AY235" s="19" t="s">
        <v>160</v>
      </c>
      <c r="BE235" s="188">
        <f t="shared" si="34"/>
        <v>0</v>
      </c>
      <c r="BF235" s="188">
        <f t="shared" si="35"/>
        <v>0</v>
      </c>
      <c r="BG235" s="188">
        <f t="shared" si="36"/>
        <v>0</v>
      </c>
      <c r="BH235" s="188">
        <f t="shared" si="37"/>
        <v>0</v>
      </c>
      <c r="BI235" s="188">
        <f t="shared" si="38"/>
        <v>0</v>
      </c>
      <c r="BJ235" s="19" t="s">
        <v>87</v>
      </c>
      <c r="BK235" s="188">
        <f t="shared" si="39"/>
        <v>0</v>
      </c>
      <c r="BL235" s="19" t="s">
        <v>308</v>
      </c>
      <c r="BM235" s="187" t="s">
        <v>3162</v>
      </c>
    </row>
    <row r="236" spans="1:65" s="2" customFormat="1" ht="66.75" customHeight="1">
      <c r="A236" s="37"/>
      <c r="B236" s="38"/>
      <c r="C236" s="227" t="s">
        <v>876</v>
      </c>
      <c r="D236" s="227" t="s">
        <v>178</v>
      </c>
      <c r="E236" s="228" t="s">
        <v>3163</v>
      </c>
      <c r="F236" s="229" t="s">
        <v>3164</v>
      </c>
      <c r="G236" s="230" t="s">
        <v>477</v>
      </c>
      <c r="H236" s="231">
        <v>1</v>
      </c>
      <c r="I236" s="232"/>
      <c r="J236" s="233">
        <f t="shared" si="30"/>
        <v>0</v>
      </c>
      <c r="K236" s="229" t="s">
        <v>484</v>
      </c>
      <c r="L236" s="234"/>
      <c r="M236" s="235" t="s">
        <v>32</v>
      </c>
      <c r="N236" s="236" t="s">
        <v>50</v>
      </c>
      <c r="O236" s="67"/>
      <c r="P236" s="185">
        <f t="shared" si="31"/>
        <v>0</v>
      </c>
      <c r="Q236" s="185">
        <v>0</v>
      </c>
      <c r="R236" s="185">
        <f t="shared" si="32"/>
        <v>0</v>
      </c>
      <c r="S236" s="185">
        <v>0</v>
      </c>
      <c r="T236" s="186">
        <f t="shared" si="33"/>
        <v>0</v>
      </c>
      <c r="U236" s="37"/>
      <c r="V236" s="37"/>
      <c r="W236" s="37"/>
      <c r="X236" s="37"/>
      <c r="Y236" s="37"/>
      <c r="Z236" s="37"/>
      <c r="AA236" s="37"/>
      <c r="AB236" s="37"/>
      <c r="AC236" s="37"/>
      <c r="AD236" s="37"/>
      <c r="AE236" s="37"/>
      <c r="AR236" s="187" t="s">
        <v>467</v>
      </c>
      <c r="AT236" s="187" t="s">
        <v>178</v>
      </c>
      <c r="AU236" s="187" t="s">
        <v>89</v>
      </c>
      <c r="AY236" s="19" t="s">
        <v>160</v>
      </c>
      <c r="BE236" s="188">
        <f t="shared" si="34"/>
        <v>0</v>
      </c>
      <c r="BF236" s="188">
        <f t="shared" si="35"/>
        <v>0</v>
      </c>
      <c r="BG236" s="188">
        <f t="shared" si="36"/>
        <v>0</v>
      </c>
      <c r="BH236" s="188">
        <f t="shared" si="37"/>
        <v>0</v>
      </c>
      <c r="BI236" s="188">
        <f t="shared" si="38"/>
        <v>0</v>
      </c>
      <c r="BJ236" s="19" t="s">
        <v>87</v>
      </c>
      <c r="BK236" s="188">
        <f t="shared" si="39"/>
        <v>0</v>
      </c>
      <c r="BL236" s="19" t="s">
        <v>308</v>
      </c>
      <c r="BM236" s="187" t="s">
        <v>3165</v>
      </c>
    </row>
    <row r="237" spans="1:65" s="2" customFormat="1" ht="21.75" customHeight="1">
      <c r="A237" s="37"/>
      <c r="B237" s="38"/>
      <c r="C237" s="227" t="s">
        <v>882</v>
      </c>
      <c r="D237" s="227" t="s">
        <v>178</v>
      </c>
      <c r="E237" s="228" t="s">
        <v>3166</v>
      </c>
      <c r="F237" s="229" t="s">
        <v>3167</v>
      </c>
      <c r="G237" s="230" t="s">
        <v>477</v>
      </c>
      <c r="H237" s="231">
        <v>11</v>
      </c>
      <c r="I237" s="232"/>
      <c r="J237" s="233">
        <f t="shared" si="30"/>
        <v>0</v>
      </c>
      <c r="K237" s="229" t="s">
        <v>484</v>
      </c>
      <c r="L237" s="234"/>
      <c r="M237" s="235" t="s">
        <v>32</v>
      </c>
      <c r="N237" s="236" t="s">
        <v>50</v>
      </c>
      <c r="O237" s="67"/>
      <c r="P237" s="185">
        <f t="shared" si="31"/>
        <v>0</v>
      </c>
      <c r="Q237" s="185">
        <v>0</v>
      </c>
      <c r="R237" s="185">
        <f t="shared" si="32"/>
        <v>0</v>
      </c>
      <c r="S237" s="185">
        <v>0</v>
      </c>
      <c r="T237" s="186">
        <f t="shared" si="33"/>
        <v>0</v>
      </c>
      <c r="U237" s="37"/>
      <c r="V237" s="37"/>
      <c r="W237" s="37"/>
      <c r="X237" s="37"/>
      <c r="Y237" s="37"/>
      <c r="Z237" s="37"/>
      <c r="AA237" s="37"/>
      <c r="AB237" s="37"/>
      <c r="AC237" s="37"/>
      <c r="AD237" s="37"/>
      <c r="AE237" s="37"/>
      <c r="AR237" s="187" t="s">
        <v>467</v>
      </c>
      <c r="AT237" s="187" t="s">
        <v>178</v>
      </c>
      <c r="AU237" s="187" t="s">
        <v>89</v>
      </c>
      <c r="AY237" s="19" t="s">
        <v>160</v>
      </c>
      <c r="BE237" s="188">
        <f t="shared" si="34"/>
        <v>0</v>
      </c>
      <c r="BF237" s="188">
        <f t="shared" si="35"/>
        <v>0</v>
      </c>
      <c r="BG237" s="188">
        <f t="shared" si="36"/>
        <v>0</v>
      </c>
      <c r="BH237" s="188">
        <f t="shared" si="37"/>
        <v>0</v>
      </c>
      <c r="BI237" s="188">
        <f t="shared" si="38"/>
        <v>0</v>
      </c>
      <c r="BJ237" s="19" t="s">
        <v>87</v>
      </c>
      <c r="BK237" s="188">
        <f t="shared" si="39"/>
        <v>0</v>
      </c>
      <c r="BL237" s="19" t="s">
        <v>308</v>
      </c>
      <c r="BM237" s="187" t="s">
        <v>3168</v>
      </c>
    </row>
    <row r="238" spans="1:65" s="2" customFormat="1" ht="21.75" customHeight="1">
      <c r="A238" s="37"/>
      <c r="B238" s="38"/>
      <c r="C238" s="227" t="s">
        <v>893</v>
      </c>
      <c r="D238" s="227" t="s">
        <v>178</v>
      </c>
      <c r="E238" s="228" t="s">
        <v>3169</v>
      </c>
      <c r="F238" s="229" t="s">
        <v>3170</v>
      </c>
      <c r="G238" s="230" t="s">
        <v>477</v>
      </c>
      <c r="H238" s="231">
        <v>5</v>
      </c>
      <c r="I238" s="232"/>
      <c r="J238" s="233">
        <f t="shared" si="30"/>
        <v>0</v>
      </c>
      <c r="K238" s="229" t="s">
        <v>484</v>
      </c>
      <c r="L238" s="234"/>
      <c r="M238" s="235" t="s">
        <v>32</v>
      </c>
      <c r="N238" s="236" t="s">
        <v>50</v>
      </c>
      <c r="O238" s="67"/>
      <c r="P238" s="185">
        <f t="shared" si="31"/>
        <v>0</v>
      </c>
      <c r="Q238" s="185">
        <v>0</v>
      </c>
      <c r="R238" s="185">
        <f t="shared" si="32"/>
        <v>0</v>
      </c>
      <c r="S238" s="185">
        <v>0</v>
      </c>
      <c r="T238" s="186">
        <f t="shared" si="33"/>
        <v>0</v>
      </c>
      <c r="U238" s="37"/>
      <c r="V238" s="37"/>
      <c r="W238" s="37"/>
      <c r="X238" s="37"/>
      <c r="Y238" s="37"/>
      <c r="Z238" s="37"/>
      <c r="AA238" s="37"/>
      <c r="AB238" s="37"/>
      <c r="AC238" s="37"/>
      <c r="AD238" s="37"/>
      <c r="AE238" s="37"/>
      <c r="AR238" s="187" t="s">
        <v>467</v>
      </c>
      <c r="AT238" s="187" t="s">
        <v>178</v>
      </c>
      <c r="AU238" s="187" t="s">
        <v>89</v>
      </c>
      <c r="AY238" s="19" t="s">
        <v>160</v>
      </c>
      <c r="BE238" s="188">
        <f t="shared" si="34"/>
        <v>0</v>
      </c>
      <c r="BF238" s="188">
        <f t="shared" si="35"/>
        <v>0</v>
      </c>
      <c r="BG238" s="188">
        <f t="shared" si="36"/>
        <v>0</v>
      </c>
      <c r="BH238" s="188">
        <f t="shared" si="37"/>
        <v>0</v>
      </c>
      <c r="BI238" s="188">
        <f t="shared" si="38"/>
        <v>0</v>
      </c>
      <c r="BJ238" s="19" t="s">
        <v>87</v>
      </c>
      <c r="BK238" s="188">
        <f t="shared" si="39"/>
        <v>0</v>
      </c>
      <c r="BL238" s="19" t="s">
        <v>308</v>
      </c>
      <c r="BM238" s="187" t="s">
        <v>3171</v>
      </c>
    </row>
    <row r="239" spans="1:65" s="2" customFormat="1" ht="24.2" customHeight="1">
      <c r="A239" s="37"/>
      <c r="B239" s="38"/>
      <c r="C239" s="176" t="s">
        <v>901</v>
      </c>
      <c r="D239" s="176" t="s">
        <v>163</v>
      </c>
      <c r="E239" s="177" t="s">
        <v>3172</v>
      </c>
      <c r="F239" s="178" t="s">
        <v>3173</v>
      </c>
      <c r="G239" s="179" t="s">
        <v>477</v>
      </c>
      <c r="H239" s="180">
        <v>78</v>
      </c>
      <c r="I239" s="181"/>
      <c r="J239" s="182">
        <f t="shared" si="30"/>
        <v>0</v>
      </c>
      <c r="K239" s="178" t="s">
        <v>167</v>
      </c>
      <c r="L239" s="42"/>
      <c r="M239" s="183" t="s">
        <v>32</v>
      </c>
      <c r="N239" s="184" t="s">
        <v>50</v>
      </c>
      <c r="O239" s="67"/>
      <c r="P239" s="185">
        <f t="shared" si="31"/>
        <v>0</v>
      </c>
      <c r="Q239" s="185">
        <v>0</v>
      </c>
      <c r="R239" s="185">
        <f t="shared" si="32"/>
        <v>0</v>
      </c>
      <c r="S239" s="185">
        <v>0</v>
      </c>
      <c r="T239" s="186">
        <f t="shared" si="33"/>
        <v>0</v>
      </c>
      <c r="U239" s="37"/>
      <c r="V239" s="37"/>
      <c r="W239" s="37"/>
      <c r="X239" s="37"/>
      <c r="Y239" s="37"/>
      <c r="Z239" s="37"/>
      <c r="AA239" s="37"/>
      <c r="AB239" s="37"/>
      <c r="AC239" s="37"/>
      <c r="AD239" s="37"/>
      <c r="AE239" s="37"/>
      <c r="AR239" s="187" t="s">
        <v>308</v>
      </c>
      <c r="AT239" s="187" t="s">
        <v>163</v>
      </c>
      <c r="AU239" s="187" t="s">
        <v>89</v>
      </c>
      <c r="AY239" s="19" t="s">
        <v>160</v>
      </c>
      <c r="BE239" s="188">
        <f t="shared" si="34"/>
        <v>0</v>
      </c>
      <c r="BF239" s="188">
        <f t="shared" si="35"/>
        <v>0</v>
      </c>
      <c r="BG239" s="188">
        <f t="shared" si="36"/>
        <v>0</v>
      </c>
      <c r="BH239" s="188">
        <f t="shared" si="37"/>
        <v>0</v>
      </c>
      <c r="BI239" s="188">
        <f t="shared" si="38"/>
        <v>0</v>
      </c>
      <c r="BJ239" s="19" t="s">
        <v>87</v>
      </c>
      <c r="BK239" s="188">
        <f t="shared" si="39"/>
        <v>0</v>
      </c>
      <c r="BL239" s="19" t="s">
        <v>308</v>
      </c>
      <c r="BM239" s="187" t="s">
        <v>3174</v>
      </c>
    </row>
    <row r="240" spans="1:47" s="2" customFormat="1" ht="11.25">
      <c r="A240" s="37"/>
      <c r="B240" s="38"/>
      <c r="C240" s="39"/>
      <c r="D240" s="189" t="s">
        <v>170</v>
      </c>
      <c r="E240" s="39"/>
      <c r="F240" s="190" t="s">
        <v>3175</v>
      </c>
      <c r="G240" s="39"/>
      <c r="H240" s="39"/>
      <c r="I240" s="191"/>
      <c r="J240" s="39"/>
      <c r="K240" s="39"/>
      <c r="L240" s="42"/>
      <c r="M240" s="192"/>
      <c r="N240" s="193"/>
      <c r="O240" s="67"/>
      <c r="P240" s="67"/>
      <c r="Q240" s="67"/>
      <c r="R240" s="67"/>
      <c r="S240" s="67"/>
      <c r="T240" s="68"/>
      <c r="U240" s="37"/>
      <c r="V240" s="37"/>
      <c r="W240" s="37"/>
      <c r="X240" s="37"/>
      <c r="Y240" s="37"/>
      <c r="Z240" s="37"/>
      <c r="AA240" s="37"/>
      <c r="AB240" s="37"/>
      <c r="AC240" s="37"/>
      <c r="AD240" s="37"/>
      <c r="AE240" s="37"/>
      <c r="AT240" s="19" t="s">
        <v>170</v>
      </c>
      <c r="AU240" s="19" t="s">
        <v>89</v>
      </c>
    </row>
    <row r="241" spans="2:51" s="14" customFormat="1" ht="11.25">
      <c r="B241" s="205"/>
      <c r="C241" s="206"/>
      <c r="D241" s="196" t="s">
        <v>172</v>
      </c>
      <c r="E241" s="207" t="s">
        <v>32</v>
      </c>
      <c r="F241" s="208" t="s">
        <v>3176</v>
      </c>
      <c r="G241" s="206"/>
      <c r="H241" s="209">
        <v>78</v>
      </c>
      <c r="I241" s="210"/>
      <c r="J241" s="206"/>
      <c r="K241" s="206"/>
      <c r="L241" s="211"/>
      <c r="M241" s="212"/>
      <c r="N241" s="213"/>
      <c r="O241" s="213"/>
      <c r="P241" s="213"/>
      <c r="Q241" s="213"/>
      <c r="R241" s="213"/>
      <c r="S241" s="213"/>
      <c r="T241" s="214"/>
      <c r="AT241" s="215" t="s">
        <v>172</v>
      </c>
      <c r="AU241" s="215" t="s">
        <v>89</v>
      </c>
      <c r="AV241" s="14" t="s">
        <v>89</v>
      </c>
      <c r="AW241" s="14" t="s">
        <v>40</v>
      </c>
      <c r="AX241" s="14" t="s">
        <v>87</v>
      </c>
      <c r="AY241" s="215" t="s">
        <v>160</v>
      </c>
    </row>
    <row r="242" spans="1:65" s="2" customFormat="1" ht="223.5" customHeight="1">
      <c r="A242" s="37"/>
      <c r="B242" s="38"/>
      <c r="C242" s="227" t="s">
        <v>906</v>
      </c>
      <c r="D242" s="227" t="s">
        <v>178</v>
      </c>
      <c r="E242" s="228" t="s">
        <v>3177</v>
      </c>
      <c r="F242" s="229" t="s">
        <v>3178</v>
      </c>
      <c r="G242" s="230" t="s">
        <v>477</v>
      </c>
      <c r="H242" s="231">
        <v>18</v>
      </c>
      <c r="I242" s="232"/>
      <c r="J242" s="233">
        <f aca="true" t="shared" si="40" ref="J242:J259">ROUND(I242*H242,2)</f>
        <v>0</v>
      </c>
      <c r="K242" s="229" t="s">
        <v>484</v>
      </c>
      <c r="L242" s="234"/>
      <c r="M242" s="235" t="s">
        <v>32</v>
      </c>
      <c r="N242" s="236" t="s">
        <v>50</v>
      </c>
      <c r="O242" s="67"/>
      <c r="P242" s="185">
        <f aca="true" t="shared" si="41" ref="P242:P259">O242*H242</f>
        <v>0</v>
      </c>
      <c r="Q242" s="185">
        <v>0</v>
      </c>
      <c r="R242" s="185">
        <f aca="true" t="shared" si="42" ref="R242:R259">Q242*H242</f>
        <v>0</v>
      </c>
      <c r="S242" s="185">
        <v>0</v>
      </c>
      <c r="T242" s="186">
        <f aca="true" t="shared" si="43" ref="T242:T259">S242*H242</f>
        <v>0</v>
      </c>
      <c r="U242" s="37"/>
      <c r="V242" s="37"/>
      <c r="W242" s="37"/>
      <c r="X242" s="37"/>
      <c r="Y242" s="37"/>
      <c r="Z242" s="37"/>
      <c r="AA242" s="37"/>
      <c r="AB242" s="37"/>
      <c r="AC242" s="37"/>
      <c r="AD242" s="37"/>
      <c r="AE242" s="37"/>
      <c r="AR242" s="187" t="s">
        <v>467</v>
      </c>
      <c r="AT242" s="187" t="s">
        <v>178</v>
      </c>
      <c r="AU242" s="187" t="s">
        <v>89</v>
      </c>
      <c r="AY242" s="19" t="s">
        <v>160</v>
      </c>
      <c r="BE242" s="188">
        <f aca="true" t="shared" si="44" ref="BE242:BE259">IF(N242="základní",J242,0)</f>
        <v>0</v>
      </c>
      <c r="BF242" s="188">
        <f aca="true" t="shared" si="45" ref="BF242:BF259">IF(N242="snížená",J242,0)</f>
        <v>0</v>
      </c>
      <c r="BG242" s="188">
        <f aca="true" t="shared" si="46" ref="BG242:BG259">IF(N242="zákl. přenesená",J242,0)</f>
        <v>0</v>
      </c>
      <c r="BH242" s="188">
        <f aca="true" t="shared" si="47" ref="BH242:BH259">IF(N242="sníž. přenesená",J242,0)</f>
        <v>0</v>
      </c>
      <c r="BI242" s="188">
        <f aca="true" t="shared" si="48" ref="BI242:BI259">IF(N242="nulová",J242,0)</f>
        <v>0</v>
      </c>
      <c r="BJ242" s="19" t="s">
        <v>87</v>
      </c>
      <c r="BK242" s="188">
        <f aca="true" t="shared" si="49" ref="BK242:BK259">ROUND(I242*H242,2)</f>
        <v>0</v>
      </c>
      <c r="BL242" s="19" t="s">
        <v>308</v>
      </c>
      <c r="BM242" s="187" t="s">
        <v>3179</v>
      </c>
    </row>
    <row r="243" spans="1:65" s="2" customFormat="1" ht="16.5" customHeight="1">
      <c r="A243" s="37"/>
      <c r="B243" s="38"/>
      <c r="C243" s="227" t="s">
        <v>911</v>
      </c>
      <c r="D243" s="227" t="s">
        <v>178</v>
      </c>
      <c r="E243" s="228" t="s">
        <v>3180</v>
      </c>
      <c r="F243" s="229" t="s">
        <v>3181</v>
      </c>
      <c r="G243" s="230" t="s">
        <v>477</v>
      </c>
      <c r="H243" s="231">
        <v>6</v>
      </c>
      <c r="I243" s="232"/>
      <c r="J243" s="233">
        <f t="shared" si="40"/>
        <v>0</v>
      </c>
      <c r="K243" s="229" t="s">
        <v>484</v>
      </c>
      <c r="L243" s="234"/>
      <c r="M243" s="235" t="s">
        <v>32</v>
      </c>
      <c r="N243" s="236" t="s">
        <v>50</v>
      </c>
      <c r="O243" s="67"/>
      <c r="P243" s="185">
        <f t="shared" si="41"/>
        <v>0</v>
      </c>
      <c r="Q243" s="185">
        <v>0</v>
      </c>
      <c r="R243" s="185">
        <f t="shared" si="42"/>
        <v>0</v>
      </c>
      <c r="S243" s="185">
        <v>0</v>
      </c>
      <c r="T243" s="186">
        <f t="shared" si="43"/>
        <v>0</v>
      </c>
      <c r="U243" s="37"/>
      <c r="V243" s="37"/>
      <c r="W243" s="37"/>
      <c r="X243" s="37"/>
      <c r="Y243" s="37"/>
      <c r="Z243" s="37"/>
      <c r="AA243" s="37"/>
      <c r="AB243" s="37"/>
      <c r="AC243" s="37"/>
      <c r="AD243" s="37"/>
      <c r="AE243" s="37"/>
      <c r="AR243" s="187" t="s">
        <v>467</v>
      </c>
      <c r="AT243" s="187" t="s">
        <v>178</v>
      </c>
      <c r="AU243" s="187" t="s">
        <v>89</v>
      </c>
      <c r="AY243" s="19" t="s">
        <v>160</v>
      </c>
      <c r="BE243" s="188">
        <f t="shared" si="44"/>
        <v>0</v>
      </c>
      <c r="BF243" s="188">
        <f t="shared" si="45"/>
        <v>0</v>
      </c>
      <c r="BG243" s="188">
        <f t="shared" si="46"/>
        <v>0</v>
      </c>
      <c r="BH243" s="188">
        <f t="shared" si="47"/>
        <v>0</v>
      </c>
      <c r="BI243" s="188">
        <f t="shared" si="48"/>
        <v>0</v>
      </c>
      <c r="BJ243" s="19" t="s">
        <v>87</v>
      </c>
      <c r="BK243" s="188">
        <f t="shared" si="49"/>
        <v>0</v>
      </c>
      <c r="BL243" s="19" t="s">
        <v>308</v>
      </c>
      <c r="BM243" s="187" t="s">
        <v>3182</v>
      </c>
    </row>
    <row r="244" spans="1:65" s="2" customFormat="1" ht="223.5" customHeight="1">
      <c r="A244" s="37"/>
      <c r="B244" s="38"/>
      <c r="C244" s="227" t="s">
        <v>920</v>
      </c>
      <c r="D244" s="227" t="s">
        <v>178</v>
      </c>
      <c r="E244" s="228" t="s">
        <v>3183</v>
      </c>
      <c r="F244" s="229" t="s">
        <v>3184</v>
      </c>
      <c r="G244" s="230" t="s">
        <v>477</v>
      </c>
      <c r="H244" s="231">
        <v>12</v>
      </c>
      <c r="I244" s="232"/>
      <c r="J244" s="233">
        <f t="shared" si="40"/>
        <v>0</v>
      </c>
      <c r="K244" s="229" t="s">
        <v>484</v>
      </c>
      <c r="L244" s="234"/>
      <c r="M244" s="235" t="s">
        <v>32</v>
      </c>
      <c r="N244" s="236" t="s">
        <v>50</v>
      </c>
      <c r="O244" s="67"/>
      <c r="P244" s="185">
        <f t="shared" si="41"/>
        <v>0</v>
      </c>
      <c r="Q244" s="185">
        <v>0</v>
      </c>
      <c r="R244" s="185">
        <f t="shared" si="42"/>
        <v>0</v>
      </c>
      <c r="S244" s="185">
        <v>0</v>
      </c>
      <c r="T244" s="186">
        <f t="shared" si="43"/>
        <v>0</v>
      </c>
      <c r="U244" s="37"/>
      <c r="V244" s="37"/>
      <c r="W244" s="37"/>
      <c r="X244" s="37"/>
      <c r="Y244" s="37"/>
      <c r="Z244" s="37"/>
      <c r="AA244" s="37"/>
      <c r="AB244" s="37"/>
      <c r="AC244" s="37"/>
      <c r="AD244" s="37"/>
      <c r="AE244" s="37"/>
      <c r="AR244" s="187" t="s">
        <v>467</v>
      </c>
      <c r="AT244" s="187" t="s">
        <v>178</v>
      </c>
      <c r="AU244" s="187" t="s">
        <v>89</v>
      </c>
      <c r="AY244" s="19" t="s">
        <v>160</v>
      </c>
      <c r="BE244" s="188">
        <f t="shared" si="44"/>
        <v>0</v>
      </c>
      <c r="BF244" s="188">
        <f t="shared" si="45"/>
        <v>0</v>
      </c>
      <c r="BG244" s="188">
        <f t="shared" si="46"/>
        <v>0</v>
      </c>
      <c r="BH244" s="188">
        <f t="shared" si="47"/>
        <v>0</v>
      </c>
      <c r="BI244" s="188">
        <f t="shared" si="48"/>
        <v>0</v>
      </c>
      <c r="BJ244" s="19" t="s">
        <v>87</v>
      </c>
      <c r="BK244" s="188">
        <f t="shared" si="49"/>
        <v>0</v>
      </c>
      <c r="BL244" s="19" t="s">
        <v>308</v>
      </c>
      <c r="BM244" s="187" t="s">
        <v>3185</v>
      </c>
    </row>
    <row r="245" spans="1:65" s="2" customFormat="1" ht="16.5" customHeight="1">
      <c r="A245" s="37"/>
      <c r="B245" s="38"/>
      <c r="C245" s="227" t="s">
        <v>925</v>
      </c>
      <c r="D245" s="227" t="s">
        <v>178</v>
      </c>
      <c r="E245" s="228" t="s">
        <v>3186</v>
      </c>
      <c r="F245" s="229" t="s">
        <v>3187</v>
      </c>
      <c r="G245" s="230" t="s">
        <v>477</v>
      </c>
      <c r="H245" s="231">
        <v>10</v>
      </c>
      <c r="I245" s="232"/>
      <c r="J245" s="233">
        <f t="shared" si="40"/>
        <v>0</v>
      </c>
      <c r="K245" s="229" t="s">
        <v>484</v>
      </c>
      <c r="L245" s="234"/>
      <c r="M245" s="235" t="s">
        <v>32</v>
      </c>
      <c r="N245" s="236" t="s">
        <v>50</v>
      </c>
      <c r="O245" s="67"/>
      <c r="P245" s="185">
        <f t="shared" si="41"/>
        <v>0</v>
      </c>
      <c r="Q245" s="185">
        <v>0</v>
      </c>
      <c r="R245" s="185">
        <f t="shared" si="42"/>
        <v>0</v>
      </c>
      <c r="S245" s="185">
        <v>0</v>
      </c>
      <c r="T245" s="186">
        <f t="shared" si="43"/>
        <v>0</v>
      </c>
      <c r="U245" s="37"/>
      <c r="V245" s="37"/>
      <c r="W245" s="37"/>
      <c r="X245" s="37"/>
      <c r="Y245" s="37"/>
      <c r="Z245" s="37"/>
      <c r="AA245" s="37"/>
      <c r="AB245" s="37"/>
      <c r="AC245" s="37"/>
      <c r="AD245" s="37"/>
      <c r="AE245" s="37"/>
      <c r="AR245" s="187" t="s">
        <v>467</v>
      </c>
      <c r="AT245" s="187" t="s">
        <v>178</v>
      </c>
      <c r="AU245" s="187" t="s">
        <v>89</v>
      </c>
      <c r="AY245" s="19" t="s">
        <v>160</v>
      </c>
      <c r="BE245" s="188">
        <f t="shared" si="44"/>
        <v>0</v>
      </c>
      <c r="BF245" s="188">
        <f t="shared" si="45"/>
        <v>0</v>
      </c>
      <c r="BG245" s="188">
        <f t="shared" si="46"/>
        <v>0</v>
      </c>
      <c r="BH245" s="188">
        <f t="shared" si="47"/>
        <v>0</v>
      </c>
      <c r="BI245" s="188">
        <f t="shared" si="48"/>
        <v>0</v>
      </c>
      <c r="BJ245" s="19" t="s">
        <v>87</v>
      </c>
      <c r="BK245" s="188">
        <f t="shared" si="49"/>
        <v>0</v>
      </c>
      <c r="BL245" s="19" t="s">
        <v>308</v>
      </c>
      <c r="BM245" s="187" t="s">
        <v>3188</v>
      </c>
    </row>
    <row r="246" spans="1:65" s="2" customFormat="1" ht="168" customHeight="1">
      <c r="A246" s="37"/>
      <c r="B246" s="38"/>
      <c r="C246" s="227" t="s">
        <v>940</v>
      </c>
      <c r="D246" s="227" t="s">
        <v>178</v>
      </c>
      <c r="E246" s="228" t="s">
        <v>3189</v>
      </c>
      <c r="F246" s="229" t="s">
        <v>3190</v>
      </c>
      <c r="G246" s="230" t="s">
        <v>477</v>
      </c>
      <c r="H246" s="231">
        <v>14</v>
      </c>
      <c r="I246" s="232"/>
      <c r="J246" s="233">
        <f t="shared" si="40"/>
        <v>0</v>
      </c>
      <c r="K246" s="229" t="s">
        <v>484</v>
      </c>
      <c r="L246" s="234"/>
      <c r="M246" s="235" t="s">
        <v>32</v>
      </c>
      <c r="N246" s="236" t="s">
        <v>50</v>
      </c>
      <c r="O246" s="67"/>
      <c r="P246" s="185">
        <f t="shared" si="41"/>
        <v>0</v>
      </c>
      <c r="Q246" s="185">
        <v>0</v>
      </c>
      <c r="R246" s="185">
        <f t="shared" si="42"/>
        <v>0</v>
      </c>
      <c r="S246" s="185">
        <v>0</v>
      </c>
      <c r="T246" s="186">
        <f t="shared" si="43"/>
        <v>0</v>
      </c>
      <c r="U246" s="37"/>
      <c r="V246" s="37"/>
      <c r="W246" s="37"/>
      <c r="X246" s="37"/>
      <c r="Y246" s="37"/>
      <c r="Z246" s="37"/>
      <c r="AA246" s="37"/>
      <c r="AB246" s="37"/>
      <c r="AC246" s="37"/>
      <c r="AD246" s="37"/>
      <c r="AE246" s="37"/>
      <c r="AR246" s="187" t="s">
        <v>467</v>
      </c>
      <c r="AT246" s="187" t="s">
        <v>178</v>
      </c>
      <c r="AU246" s="187" t="s">
        <v>89</v>
      </c>
      <c r="AY246" s="19" t="s">
        <v>160</v>
      </c>
      <c r="BE246" s="188">
        <f t="shared" si="44"/>
        <v>0</v>
      </c>
      <c r="BF246" s="188">
        <f t="shared" si="45"/>
        <v>0</v>
      </c>
      <c r="BG246" s="188">
        <f t="shared" si="46"/>
        <v>0</v>
      </c>
      <c r="BH246" s="188">
        <f t="shared" si="47"/>
        <v>0</v>
      </c>
      <c r="BI246" s="188">
        <f t="shared" si="48"/>
        <v>0</v>
      </c>
      <c r="BJ246" s="19" t="s">
        <v>87</v>
      </c>
      <c r="BK246" s="188">
        <f t="shared" si="49"/>
        <v>0</v>
      </c>
      <c r="BL246" s="19" t="s">
        <v>308</v>
      </c>
      <c r="BM246" s="187" t="s">
        <v>3191</v>
      </c>
    </row>
    <row r="247" spans="1:65" s="2" customFormat="1" ht="16.5" customHeight="1">
      <c r="A247" s="37"/>
      <c r="B247" s="38"/>
      <c r="C247" s="227" t="s">
        <v>945</v>
      </c>
      <c r="D247" s="227" t="s">
        <v>178</v>
      </c>
      <c r="E247" s="228" t="s">
        <v>3192</v>
      </c>
      <c r="F247" s="229" t="s">
        <v>3193</v>
      </c>
      <c r="G247" s="230" t="s">
        <v>477</v>
      </c>
      <c r="H247" s="231">
        <v>2</v>
      </c>
      <c r="I247" s="232"/>
      <c r="J247" s="233">
        <f t="shared" si="40"/>
        <v>0</v>
      </c>
      <c r="K247" s="229" t="s">
        <v>484</v>
      </c>
      <c r="L247" s="234"/>
      <c r="M247" s="235" t="s">
        <v>32</v>
      </c>
      <c r="N247" s="236" t="s">
        <v>50</v>
      </c>
      <c r="O247" s="67"/>
      <c r="P247" s="185">
        <f t="shared" si="41"/>
        <v>0</v>
      </c>
      <c r="Q247" s="185">
        <v>0</v>
      </c>
      <c r="R247" s="185">
        <f t="shared" si="42"/>
        <v>0</v>
      </c>
      <c r="S247" s="185">
        <v>0</v>
      </c>
      <c r="T247" s="186">
        <f t="shared" si="43"/>
        <v>0</v>
      </c>
      <c r="U247" s="37"/>
      <c r="V247" s="37"/>
      <c r="W247" s="37"/>
      <c r="X247" s="37"/>
      <c r="Y247" s="37"/>
      <c r="Z247" s="37"/>
      <c r="AA247" s="37"/>
      <c r="AB247" s="37"/>
      <c r="AC247" s="37"/>
      <c r="AD247" s="37"/>
      <c r="AE247" s="37"/>
      <c r="AR247" s="187" t="s">
        <v>467</v>
      </c>
      <c r="AT247" s="187" t="s">
        <v>178</v>
      </c>
      <c r="AU247" s="187" t="s">
        <v>89</v>
      </c>
      <c r="AY247" s="19" t="s">
        <v>160</v>
      </c>
      <c r="BE247" s="188">
        <f t="shared" si="44"/>
        <v>0</v>
      </c>
      <c r="BF247" s="188">
        <f t="shared" si="45"/>
        <v>0</v>
      </c>
      <c r="BG247" s="188">
        <f t="shared" si="46"/>
        <v>0</v>
      </c>
      <c r="BH247" s="188">
        <f t="shared" si="47"/>
        <v>0</v>
      </c>
      <c r="BI247" s="188">
        <f t="shared" si="48"/>
        <v>0</v>
      </c>
      <c r="BJ247" s="19" t="s">
        <v>87</v>
      </c>
      <c r="BK247" s="188">
        <f t="shared" si="49"/>
        <v>0</v>
      </c>
      <c r="BL247" s="19" t="s">
        <v>308</v>
      </c>
      <c r="BM247" s="187" t="s">
        <v>3194</v>
      </c>
    </row>
    <row r="248" spans="1:65" s="2" customFormat="1" ht="257.25" customHeight="1">
      <c r="A248" s="37"/>
      <c r="B248" s="38"/>
      <c r="C248" s="227" t="s">
        <v>949</v>
      </c>
      <c r="D248" s="227" t="s">
        <v>178</v>
      </c>
      <c r="E248" s="228" t="s">
        <v>3195</v>
      </c>
      <c r="F248" s="229" t="s">
        <v>3196</v>
      </c>
      <c r="G248" s="230" t="s">
        <v>477</v>
      </c>
      <c r="H248" s="231">
        <v>2</v>
      </c>
      <c r="I248" s="232"/>
      <c r="J248" s="233">
        <f t="shared" si="40"/>
        <v>0</v>
      </c>
      <c r="K248" s="229" t="s">
        <v>484</v>
      </c>
      <c r="L248" s="234"/>
      <c r="M248" s="235" t="s">
        <v>32</v>
      </c>
      <c r="N248" s="236" t="s">
        <v>50</v>
      </c>
      <c r="O248" s="67"/>
      <c r="P248" s="185">
        <f t="shared" si="41"/>
        <v>0</v>
      </c>
      <c r="Q248" s="185">
        <v>0</v>
      </c>
      <c r="R248" s="185">
        <f t="shared" si="42"/>
        <v>0</v>
      </c>
      <c r="S248" s="185">
        <v>0</v>
      </c>
      <c r="T248" s="186">
        <f t="shared" si="43"/>
        <v>0</v>
      </c>
      <c r="U248" s="37"/>
      <c r="V248" s="37"/>
      <c r="W248" s="37"/>
      <c r="X248" s="37"/>
      <c r="Y248" s="37"/>
      <c r="Z248" s="37"/>
      <c r="AA248" s="37"/>
      <c r="AB248" s="37"/>
      <c r="AC248" s="37"/>
      <c r="AD248" s="37"/>
      <c r="AE248" s="37"/>
      <c r="AR248" s="187" t="s">
        <v>467</v>
      </c>
      <c r="AT248" s="187" t="s">
        <v>178</v>
      </c>
      <c r="AU248" s="187" t="s">
        <v>89</v>
      </c>
      <c r="AY248" s="19" t="s">
        <v>160</v>
      </c>
      <c r="BE248" s="188">
        <f t="shared" si="44"/>
        <v>0</v>
      </c>
      <c r="BF248" s="188">
        <f t="shared" si="45"/>
        <v>0</v>
      </c>
      <c r="BG248" s="188">
        <f t="shared" si="46"/>
        <v>0</v>
      </c>
      <c r="BH248" s="188">
        <f t="shared" si="47"/>
        <v>0</v>
      </c>
      <c r="BI248" s="188">
        <f t="shared" si="48"/>
        <v>0</v>
      </c>
      <c r="BJ248" s="19" t="s">
        <v>87</v>
      </c>
      <c r="BK248" s="188">
        <f t="shared" si="49"/>
        <v>0</v>
      </c>
      <c r="BL248" s="19" t="s">
        <v>308</v>
      </c>
      <c r="BM248" s="187" t="s">
        <v>3197</v>
      </c>
    </row>
    <row r="249" spans="1:65" s="2" customFormat="1" ht="16.5" customHeight="1">
      <c r="A249" s="37"/>
      <c r="B249" s="38"/>
      <c r="C249" s="227" t="s">
        <v>954</v>
      </c>
      <c r="D249" s="227" t="s">
        <v>178</v>
      </c>
      <c r="E249" s="228" t="s">
        <v>3198</v>
      </c>
      <c r="F249" s="229" t="s">
        <v>3199</v>
      </c>
      <c r="G249" s="230" t="s">
        <v>477</v>
      </c>
      <c r="H249" s="231">
        <v>4</v>
      </c>
      <c r="I249" s="232"/>
      <c r="J249" s="233">
        <f t="shared" si="40"/>
        <v>0</v>
      </c>
      <c r="K249" s="229" t="s">
        <v>484</v>
      </c>
      <c r="L249" s="234"/>
      <c r="M249" s="235" t="s">
        <v>32</v>
      </c>
      <c r="N249" s="236" t="s">
        <v>50</v>
      </c>
      <c r="O249" s="67"/>
      <c r="P249" s="185">
        <f t="shared" si="41"/>
        <v>0</v>
      </c>
      <c r="Q249" s="185">
        <v>0</v>
      </c>
      <c r="R249" s="185">
        <f t="shared" si="42"/>
        <v>0</v>
      </c>
      <c r="S249" s="185">
        <v>0</v>
      </c>
      <c r="T249" s="186">
        <f t="shared" si="43"/>
        <v>0</v>
      </c>
      <c r="U249" s="37"/>
      <c r="V249" s="37"/>
      <c r="W249" s="37"/>
      <c r="X249" s="37"/>
      <c r="Y249" s="37"/>
      <c r="Z249" s="37"/>
      <c r="AA249" s="37"/>
      <c r="AB249" s="37"/>
      <c r="AC249" s="37"/>
      <c r="AD249" s="37"/>
      <c r="AE249" s="37"/>
      <c r="AR249" s="187" t="s">
        <v>467</v>
      </c>
      <c r="AT249" s="187" t="s">
        <v>178</v>
      </c>
      <c r="AU249" s="187" t="s">
        <v>89</v>
      </c>
      <c r="AY249" s="19" t="s">
        <v>160</v>
      </c>
      <c r="BE249" s="188">
        <f t="shared" si="44"/>
        <v>0</v>
      </c>
      <c r="BF249" s="188">
        <f t="shared" si="45"/>
        <v>0</v>
      </c>
      <c r="BG249" s="188">
        <f t="shared" si="46"/>
        <v>0</v>
      </c>
      <c r="BH249" s="188">
        <f t="shared" si="47"/>
        <v>0</v>
      </c>
      <c r="BI249" s="188">
        <f t="shared" si="48"/>
        <v>0</v>
      </c>
      <c r="BJ249" s="19" t="s">
        <v>87</v>
      </c>
      <c r="BK249" s="188">
        <f t="shared" si="49"/>
        <v>0</v>
      </c>
      <c r="BL249" s="19" t="s">
        <v>308</v>
      </c>
      <c r="BM249" s="187" t="s">
        <v>3200</v>
      </c>
    </row>
    <row r="250" spans="1:65" s="2" customFormat="1" ht="257.25" customHeight="1">
      <c r="A250" s="37"/>
      <c r="B250" s="38"/>
      <c r="C250" s="227" t="s">
        <v>959</v>
      </c>
      <c r="D250" s="227" t="s">
        <v>178</v>
      </c>
      <c r="E250" s="228" t="s">
        <v>3201</v>
      </c>
      <c r="F250" s="229" t="s">
        <v>3202</v>
      </c>
      <c r="G250" s="230" t="s">
        <v>477</v>
      </c>
      <c r="H250" s="231">
        <v>5</v>
      </c>
      <c r="I250" s="232"/>
      <c r="J250" s="233">
        <f t="shared" si="40"/>
        <v>0</v>
      </c>
      <c r="K250" s="229" t="s">
        <v>484</v>
      </c>
      <c r="L250" s="234"/>
      <c r="M250" s="235" t="s">
        <v>32</v>
      </c>
      <c r="N250" s="236" t="s">
        <v>50</v>
      </c>
      <c r="O250" s="67"/>
      <c r="P250" s="185">
        <f t="shared" si="41"/>
        <v>0</v>
      </c>
      <c r="Q250" s="185">
        <v>0</v>
      </c>
      <c r="R250" s="185">
        <f t="shared" si="42"/>
        <v>0</v>
      </c>
      <c r="S250" s="185">
        <v>0</v>
      </c>
      <c r="T250" s="186">
        <f t="shared" si="43"/>
        <v>0</v>
      </c>
      <c r="U250" s="37"/>
      <c r="V250" s="37"/>
      <c r="W250" s="37"/>
      <c r="X250" s="37"/>
      <c r="Y250" s="37"/>
      <c r="Z250" s="37"/>
      <c r="AA250" s="37"/>
      <c r="AB250" s="37"/>
      <c r="AC250" s="37"/>
      <c r="AD250" s="37"/>
      <c r="AE250" s="37"/>
      <c r="AR250" s="187" t="s">
        <v>467</v>
      </c>
      <c r="AT250" s="187" t="s">
        <v>178</v>
      </c>
      <c r="AU250" s="187" t="s">
        <v>89</v>
      </c>
      <c r="AY250" s="19" t="s">
        <v>160</v>
      </c>
      <c r="BE250" s="188">
        <f t="shared" si="44"/>
        <v>0</v>
      </c>
      <c r="BF250" s="188">
        <f t="shared" si="45"/>
        <v>0</v>
      </c>
      <c r="BG250" s="188">
        <f t="shared" si="46"/>
        <v>0</v>
      </c>
      <c r="BH250" s="188">
        <f t="shared" si="47"/>
        <v>0</v>
      </c>
      <c r="BI250" s="188">
        <f t="shared" si="48"/>
        <v>0</v>
      </c>
      <c r="BJ250" s="19" t="s">
        <v>87</v>
      </c>
      <c r="BK250" s="188">
        <f t="shared" si="49"/>
        <v>0</v>
      </c>
      <c r="BL250" s="19" t="s">
        <v>308</v>
      </c>
      <c r="BM250" s="187" t="s">
        <v>3203</v>
      </c>
    </row>
    <row r="251" spans="1:65" s="2" customFormat="1" ht="16.5" customHeight="1">
      <c r="A251" s="37"/>
      <c r="B251" s="38"/>
      <c r="C251" s="227" t="s">
        <v>963</v>
      </c>
      <c r="D251" s="227" t="s">
        <v>178</v>
      </c>
      <c r="E251" s="228" t="s">
        <v>3204</v>
      </c>
      <c r="F251" s="229" t="s">
        <v>3205</v>
      </c>
      <c r="G251" s="230" t="s">
        <v>477</v>
      </c>
      <c r="H251" s="231">
        <v>5</v>
      </c>
      <c r="I251" s="232"/>
      <c r="J251" s="233">
        <f t="shared" si="40"/>
        <v>0</v>
      </c>
      <c r="K251" s="229" t="s">
        <v>484</v>
      </c>
      <c r="L251" s="234"/>
      <c r="M251" s="235" t="s">
        <v>32</v>
      </c>
      <c r="N251" s="236" t="s">
        <v>50</v>
      </c>
      <c r="O251" s="67"/>
      <c r="P251" s="185">
        <f t="shared" si="41"/>
        <v>0</v>
      </c>
      <c r="Q251" s="185">
        <v>0</v>
      </c>
      <c r="R251" s="185">
        <f t="shared" si="42"/>
        <v>0</v>
      </c>
      <c r="S251" s="185">
        <v>0</v>
      </c>
      <c r="T251" s="186">
        <f t="shared" si="43"/>
        <v>0</v>
      </c>
      <c r="U251" s="37"/>
      <c r="V251" s="37"/>
      <c r="W251" s="37"/>
      <c r="X251" s="37"/>
      <c r="Y251" s="37"/>
      <c r="Z251" s="37"/>
      <c r="AA251" s="37"/>
      <c r="AB251" s="37"/>
      <c r="AC251" s="37"/>
      <c r="AD251" s="37"/>
      <c r="AE251" s="37"/>
      <c r="AR251" s="187" t="s">
        <v>467</v>
      </c>
      <c r="AT251" s="187" t="s">
        <v>178</v>
      </c>
      <c r="AU251" s="187" t="s">
        <v>89</v>
      </c>
      <c r="AY251" s="19" t="s">
        <v>160</v>
      </c>
      <c r="BE251" s="188">
        <f t="shared" si="44"/>
        <v>0</v>
      </c>
      <c r="BF251" s="188">
        <f t="shared" si="45"/>
        <v>0</v>
      </c>
      <c r="BG251" s="188">
        <f t="shared" si="46"/>
        <v>0</v>
      </c>
      <c r="BH251" s="188">
        <f t="shared" si="47"/>
        <v>0</v>
      </c>
      <c r="BI251" s="188">
        <f t="shared" si="48"/>
        <v>0</v>
      </c>
      <c r="BJ251" s="19" t="s">
        <v>87</v>
      </c>
      <c r="BK251" s="188">
        <f t="shared" si="49"/>
        <v>0</v>
      </c>
      <c r="BL251" s="19" t="s">
        <v>308</v>
      </c>
      <c r="BM251" s="187" t="s">
        <v>3206</v>
      </c>
    </row>
    <row r="252" spans="1:65" s="2" customFormat="1" ht="16.5" customHeight="1">
      <c r="A252" s="37"/>
      <c r="B252" s="38"/>
      <c r="C252" s="176" t="s">
        <v>968</v>
      </c>
      <c r="D252" s="176" t="s">
        <v>163</v>
      </c>
      <c r="E252" s="177" t="s">
        <v>3207</v>
      </c>
      <c r="F252" s="178" t="s">
        <v>3208</v>
      </c>
      <c r="G252" s="179" t="s">
        <v>477</v>
      </c>
      <c r="H252" s="180">
        <v>1</v>
      </c>
      <c r="I252" s="181"/>
      <c r="J252" s="182">
        <f t="shared" si="40"/>
        <v>0</v>
      </c>
      <c r="K252" s="178" t="s">
        <v>484</v>
      </c>
      <c r="L252" s="42"/>
      <c r="M252" s="183" t="s">
        <v>32</v>
      </c>
      <c r="N252" s="184" t="s">
        <v>50</v>
      </c>
      <c r="O252" s="67"/>
      <c r="P252" s="185">
        <f t="shared" si="41"/>
        <v>0</v>
      </c>
      <c r="Q252" s="185">
        <v>0</v>
      </c>
      <c r="R252" s="185">
        <f t="shared" si="42"/>
        <v>0</v>
      </c>
      <c r="S252" s="185">
        <v>0</v>
      </c>
      <c r="T252" s="186">
        <f t="shared" si="43"/>
        <v>0</v>
      </c>
      <c r="U252" s="37"/>
      <c r="V252" s="37"/>
      <c r="W252" s="37"/>
      <c r="X252" s="37"/>
      <c r="Y252" s="37"/>
      <c r="Z252" s="37"/>
      <c r="AA252" s="37"/>
      <c r="AB252" s="37"/>
      <c r="AC252" s="37"/>
      <c r="AD252" s="37"/>
      <c r="AE252" s="37"/>
      <c r="AR252" s="187" t="s">
        <v>308</v>
      </c>
      <c r="AT252" s="187" t="s">
        <v>163</v>
      </c>
      <c r="AU252" s="187" t="s">
        <v>89</v>
      </c>
      <c r="AY252" s="19" t="s">
        <v>160</v>
      </c>
      <c r="BE252" s="188">
        <f t="shared" si="44"/>
        <v>0</v>
      </c>
      <c r="BF252" s="188">
        <f t="shared" si="45"/>
        <v>0</v>
      </c>
      <c r="BG252" s="188">
        <f t="shared" si="46"/>
        <v>0</v>
      </c>
      <c r="BH252" s="188">
        <f t="shared" si="47"/>
        <v>0</v>
      </c>
      <c r="BI252" s="188">
        <f t="shared" si="48"/>
        <v>0</v>
      </c>
      <c r="BJ252" s="19" t="s">
        <v>87</v>
      </c>
      <c r="BK252" s="188">
        <f t="shared" si="49"/>
        <v>0</v>
      </c>
      <c r="BL252" s="19" t="s">
        <v>308</v>
      </c>
      <c r="BM252" s="187" t="s">
        <v>3209</v>
      </c>
    </row>
    <row r="253" spans="1:65" s="2" customFormat="1" ht="24.2" customHeight="1">
      <c r="A253" s="37"/>
      <c r="B253" s="38"/>
      <c r="C253" s="227" t="s">
        <v>1006</v>
      </c>
      <c r="D253" s="227" t="s">
        <v>178</v>
      </c>
      <c r="E253" s="228" t="s">
        <v>3210</v>
      </c>
      <c r="F253" s="229" t="s">
        <v>3211</v>
      </c>
      <c r="G253" s="230" t="s">
        <v>477</v>
      </c>
      <c r="H253" s="231">
        <v>1</v>
      </c>
      <c r="I253" s="232"/>
      <c r="J253" s="233">
        <f t="shared" si="40"/>
        <v>0</v>
      </c>
      <c r="K253" s="229" t="s">
        <v>484</v>
      </c>
      <c r="L253" s="234"/>
      <c r="M253" s="235" t="s">
        <v>32</v>
      </c>
      <c r="N253" s="236" t="s">
        <v>50</v>
      </c>
      <c r="O253" s="67"/>
      <c r="P253" s="185">
        <f t="shared" si="41"/>
        <v>0</v>
      </c>
      <c r="Q253" s="185">
        <v>0</v>
      </c>
      <c r="R253" s="185">
        <f t="shared" si="42"/>
        <v>0</v>
      </c>
      <c r="S253" s="185">
        <v>0</v>
      </c>
      <c r="T253" s="186">
        <f t="shared" si="43"/>
        <v>0</v>
      </c>
      <c r="U253" s="37"/>
      <c r="V253" s="37"/>
      <c r="W253" s="37"/>
      <c r="X253" s="37"/>
      <c r="Y253" s="37"/>
      <c r="Z253" s="37"/>
      <c r="AA253" s="37"/>
      <c r="AB253" s="37"/>
      <c r="AC253" s="37"/>
      <c r="AD253" s="37"/>
      <c r="AE253" s="37"/>
      <c r="AR253" s="187" t="s">
        <v>467</v>
      </c>
      <c r="AT253" s="187" t="s">
        <v>178</v>
      </c>
      <c r="AU253" s="187" t="s">
        <v>89</v>
      </c>
      <c r="AY253" s="19" t="s">
        <v>160</v>
      </c>
      <c r="BE253" s="188">
        <f t="shared" si="44"/>
        <v>0</v>
      </c>
      <c r="BF253" s="188">
        <f t="shared" si="45"/>
        <v>0</v>
      </c>
      <c r="BG253" s="188">
        <f t="shared" si="46"/>
        <v>0</v>
      </c>
      <c r="BH253" s="188">
        <f t="shared" si="47"/>
        <v>0</v>
      </c>
      <c r="BI253" s="188">
        <f t="shared" si="48"/>
        <v>0</v>
      </c>
      <c r="BJ253" s="19" t="s">
        <v>87</v>
      </c>
      <c r="BK253" s="188">
        <f t="shared" si="49"/>
        <v>0</v>
      </c>
      <c r="BL253" s="19" t="s">
        <v>308</v>
      </c>
      <c r="BM253" s="187" t="s">
        <v>3212</v>
      </c>
    </row>
    <row r="254" spans="1:65" s="2" customFormat="1" ht="16.5" customHeight="1">
      <c r="A254" s="37"/>
      <c r="B254" s="38"/>
      <c r="C254" s="176" t="s">
        <v>1011</v>
      </c>
      <c r="D254" s="176" t="s">
        <v>163</v>
      </c>
      <c r="E254" s="177" t="s">
        <v>3213</v>
      </c>
      <c r="F254" s="178" t="s">
        <v>3214</v>
      </c>
      <c r="G254" s="179" t="s">
        <v>259</v>
      </c>
      <c r="H254" s="180">
        <v>48</v>
      </c>
      <c r="I254" s="181"/>
      <c r="J254" s="182">
        <f t="shared" si="40"/>
        <v>0</v>
      </c>
      <c r="K254" s="178" t="s">
        <v>484</v>
      </c>
      <c r="L254" s="42"/>
      <c r="M254" s="183" t="s">
        <v>32</v>
      </c>
      <c r="N254" s="184" t="s">
        <v>50</v>
      </c>
      <c r="O254" s="67"/>
      <c r="P254" s="185">
        <f t="shared" si="41"/>
        <v>0</v>
      </c>
      <c r="Q254" s="185">
        <v>0</v>
      </c>
      <c r="R254" s="185">
        <f t="shared" si="42"/>
        <v>0</v>
      </c>
      <c r="S254" s="185">
        <v>0</v>
      </c>
      <c r="T254" s="186">
        <f t="shared" si="43"/>
        <v>0</v>
      </c>
      <c r="U254" s="37"/>
      <c r="V254" s="37"/>
      <c r="W254" s="37"/>
      <c r="X254" s="37"/>
      <c r="Y254" s="37"/>
      <c r="Z254" s="37"/>
      <c r="AA254" s="37"/>
      <c r="AB254" s="37"/>
      <c r="AC254" s="37"/>
      <c r="AD254" s="37"/>
      <c r="AE254" s="37"/>
      <c r="AR254" s="187" t="s">
        <v>308</v>
      </c>
      <c r="AT254" s="187" t="s">
        <v>163</v>
      </c>
      <c r="AU254" s="187" t="s">
        <v>89</v>
      </c>
      <c r="AY254" s="19" t="s">
        <v>160</v>
      </c>
      <c r="BE254" s="188">
        <f t="shared" si="44"/>
        <v>0</v>
      </c>
      <c r="BF254" s="188">
        <f t="shared" si="45"/>
        <v>0</v>
      </c>
      <c r="BG254" s="188">
        <f t="shared" si="46"/>
        <v>0</v>
      </c>
      <c r="BH254" s="188">
        <f t="shared" si="47"/>
        <v>0</v>
      </c>
      <c r="BI254" s="188">
        <f t="shared" si="48"/>
        <v>0</v>
      </c>
      <c r="BJ254" s="19" t="s">
        <v>87</v>
      </c>
      <c r="BK254" s="188">
        <f t="shared" si="49"/>
        <v>0</v>
      </c>
      <c r="BL254" s="19" t="s">
        <v>308</v>
      </c>
      <c r="BM254" s="187" t="s">
        <v>3215</v>
      </c>
    </row>
    <row r="255" spans="1:65" s="2" customFormat="1" ht="16.5" customHeight="1">
      <c r="A255" s="37"/>
      <c r="B255" s="38"/>
      <c r="C255" s="227" t="s">
        <v>1018</v>
      </c>
      <c r="D255" s="227" t="s">
        <v>178</v>
      </c>
      <c r="E255" s="228" t="s">
        <v>3216</v>
      </c>
      <c r="F255" s="229" t="s">
        <v>3217</v>
      </c>
      <c r="G255" s="230" t="s">
        <v>259</v>
      </c>
      <c r="H255" s="231">
        <v>48</v>
      </c>
      <c r="I255" s="232"/>
      <c r="J255" s="233">
        <f t="shared" si="40"/>
        <v>0</v>
      </c>
      <c r="K255" s="229" t="s">
        <v>484</v>
      </c>
      <c r="L255" s="234"/>
      <c r="M255" s="235" t="s">
        <v>32</v>
      </c>
      <c r="N255" s="236" t="s">
        <v>50</v>
      </c>
      <c r="O255" s="67"/>
      <c r="P255" s="185">
        <f t="shared" si="41"/>
        <v>0</v>
      </c>
      <c r="Q255" s="185">
        <v>0</v>
      </c>
      <c r="R255" s="185">
        <f t="shared" si="42"/>
        <v>0</v>
      </c>
      <c r="S255" s="185">
        <v>0</v>
      </c>
      <c r="T255" s="186">
        <f t="shared" si="43"/>
        <v>0</v>
      </c>
      <c r="U255" s="37"/>
      <c r="V255" s="37"/>
      <c r="W255" s="37"/>
      <c r="X255" s="37"/>
      <c r="Y255" s="37"/>
      <c r="Z255" s="37"/>
      <c r="AA255" s="37"/>
      <c r="AB255" s="37"/>
      <c r="AC255" s="37"/>
      <c r="AD255" s="37"/>
      <c r="AE255" s="37"/>
      <c r="AR255" s="187" t="s">
        <v>467</v>
      </c>
      <c r="AT255" s="187" t="s">
        <v>178</v>
      </c>
      <c r="AU255" s="187" t="s">
        <v>89</v>
      </c>
      <c r="AY255" s="19" t="s">
        <v>160</v>
      </c>
      <c r="BE255" s="188">
        <f t="shared" si="44"/>
        <v>0</v>
      </c>
      <c r="BF255" s="188">
        <f t="shared" si="45"/>
        <v>0</v>
      </c>
      <c r="BG255" s="188">
        <f t="shared" si="46"/>
        <v>0</v>
      </c>
      <c r="BH255" s="188">
        <f t="shared" si="47"/>
        <v>0</v>
      </c>
      <c r="BI255" s="188">
        <f t="shared" si="48"/>
        <v>0</v>
      </c>
      <c r="BJ255" s="19" t="s">
        <v>87</v>
      </c>
      <c r="BK255" s="188">
        <f t="shared" si="49"/>
        <v>0</v>
      </c>
      <c r="BL255" s="19" t="s">
        <v>308</v>
      </c>
      <c r="BM255" s="187" t="s">
        <v>3218</v>
      </c>
    </row>
    <row r="256" spans="1:65" s="2" customFormat="1" ht="16.5" customHeight="1">
      <c r="A256" s="37"/>
      <c r="B256" s="38"/>
      <c r="C256" s="227" t="s">
        <v>1024</v>
      </c>
      <c r="D256" s="227" t="s">
        <v>178</v>
      </c>
      <c r="E256" s="228" t="s">
        <v>3219</v>
      </c>
      <c r="F256" s="229" t="s">
        <v>3220</v>
      </c>
      <c r="G256" s="230" t="s">
        <v>477</v>
      </c>
      <c r="H256" s="231">
        <v>1</v>
      </c>
      <c r="I256" s="232"/>
      <c r="J256" s="233">
        <f t="shared" si="40"/>
        <v>0</v>
      </c>
      <c r="K256" s="229" t="s">
        <v>484</v>
      </c>
      <c r="L256" s="234"/>
      <c r="M256" s="235" t="s">
        <v>32</v>
      </c>
      <c r="N256" s="236" t="s">
        <v>50</v>
      </c>
      <c r="O256" s="67"/>
      <c r="P256" s="185">
        <f t="shared" si="41"/>
        <v>0</v>
      </c>
      <c r="Q256" s="185">
        <v>0</v>
      </c>
      <c r="R256" s="185">
        <f t="shared" si="42"/>
        <v>0</v>
      </c>
      <c r="S256" s="185">
        <v>0</v>
      </c>
      <c r="T256" s="186">
        <f t="shared" si="43"/>
        <v>0</v>
      </c>
      <c r="U256" s="37"/>
      <c r="V256" s="37"/>
      <c r="W256" s="37"/>
      <c r="X256" s="37"/>
      <c r="Y256" s="37"/>
      <c r="Z256" s="37"/>
      <c r="AA256" s="37"/>
      <c r="AB256" s="37"/>
      <c r="AC256" s="37"/>
      <c r="AD256" s="37"/>
      <c r="AE256" s="37"/>
      <c r="AR256" s="187" t="s">
        <v>467</v>
      </c>
      <c r="AT256" s="187" t="s">
        <v>178</v>
      </c>
      <c r="AU256" s="187" t="s">
        <v>89</v>
      </c>
      <c r="AY256" s="19" t="s">
        <v>160</v>
      </c>
      <c r="BE256" s="188">
        <f t="shared" si="44"/>
        <v>0</v>
      </c>
      <c r="BF256" s="188">
        <f t="shared" si="45"/>
        <v>0</v>
      </c>
      <c r="BG256" s="188">
        <f t="shared" si="46"/>
        <v>0</v>
      </c>
      <c r="BH256" s="188">
        <f t="shared" si="47"/>
        <v>0</v>
      </c>
      <c r="BI256" s="188">
        <f t="shared" si="48"/>
        <v>0</v>
      </c>
      <c r="BJ256" s="19" t="s">
        <v>87</v>
      </c>
      <c r="BK256" s="188">
        <f t="shared" si="49"/>
        <v>0</v>
      </c>
      <c r="BL256" s="19" t="s">
        <v>308</v>
      </c>
      <c r="BM256" s="187" t="s">
        <v>3221</v>
      </c>
    </row>
    <row r="257" spans="1:65" s="2" customFormat="1" ht="16.5" customHeight="1">
      <c r="A257" s="37"/>
      <c r="B257" s="38"/>
      <c r="C257" s="227" t="s">
        <v>1030</v>
      </c>
      <c r="D257" s="227" t="s">
        <v>178</v>
      </c>
      <c r="E257" s="228" t="s">
        <v>3222</v>
      </c>
      <c r="F257" s="229" t="s">
        <v>3223</v>
      </c>
      <c r="G257" s="230" t="s">
        <v>477</v>
      </c>
      <c r="H257" s="231">
        <v>16</v>
      </c>
      <c r="I257" s="232"/>
      <c r="J257" s="233">
        <f t="shared" si="40"/>
        <v>0</v>
      </c>
      <c r="K257" s="229" t="s">
        <v>484</v>
      </c>
      <c r="L257" s="234"/>
      <c r="M257" s="235" t="s">
        <v>32</v>
      </c>
      <c r="N257" s="236" t="s">
        <v>50</v>
      </c>
      <c r="O257" s="67"/>
      <c r="P257" s="185">
        <f t="shared" si="41"/>
        <v>0</v>
      </c>
      <c r="Q257" s="185">
        <v>0</v>
      </c>
      <c r="R257" s="185">
        <f t="shared" si="42"/>
        <v>0</v>
      </c>
      <c r="S257" s="185">
        <v>0</v>
      </c>
      <c r="T257" s="186">
        <f t="shared" si="43"/>
        <v>0</v>
      </c>
      <c r="U257" s="37"/>
      <c r="V257" s="37"/>
      <c r="W257" s="37"/>
      <c r="X257" s="37"/>
      <c r="Y257" s="37"/>
      <c r="Z257" s="37"/>
      <c r="AA257" s="37"/>
      <c r="AB257" s="37"/>
      <c r="AC257" s="37"/>
      <c r="AD257" s="37"/>
      <c r="AE257" s="37"/>
      <c r="AR257" s="187" t="s">
        <v>467</v>
      </c>
      <c r="AT257" s="187" t="s">
        <v>178</v>
      </c>
      <c r="AU257" s="187" t="s">
        <v>89</v>
      </c>
      <c r="AY257" s="19" t="s">
        <v>160</v>
      </c>
      <c r="BE257" s="188">
        <f t="shared" si="44"/>
        <v>0</v>
      </c>
      <c r="BF257" s="188">
        <f t="shared" si="45"/>
        <v>0</v>
      </c>
      <c r="BG257" s="188">
        <f t="shared" si="46"/>
        <v>0</v>
      </c>
      <c r="BH257" s="188">
        <f t="shared" si="47"/>
        <v>0</v>
      </c>
      <c r="BI257" s="188">
        <f t="shared" si="48"/>
        <v>0</v>
      </c>
      <c r="BJ257" s="19" t="s">
        <v>87</v>
      </c>
      <c r="BK257" s="188">
        <f t="shared" si="49"/>
        <v>0</v>
      </c>
      <c r="BL257" s="19" t="s">
        <v>308</v>
      </c>
      <c r="BM257" s="187" t="s">
        <v>3224</v>
      </c>
    </row>
    <row r="258" spans="1:65" s="2" customFormat="1" ht="24.2" customHeight="1">
      <c r="A258" s="37"/>
      <c r="B258" s="38"/>
      <c r="C258" s="227" t="s">
        <v>1035</v>
      </c>
      <c r="D258" s="227" t="s">
        <v>178</v>
      </c>
      <c r="E258" s="228" t="s">
        <v>3225</v>
      </c>
      <c r="F258" s="229" t="s">
        <v>3226</v>
      </c>
      <c r="G258" s="230" t="s">
        <v>477</v>
      </c>
      <c r="H258" s="231">
        <v>42</v>
      </c>
      <c r="I258" s="232"/>
      <c r="J258" s="233">
        <f t="shared" si="40"/>
        <v>0</v>
      </c>
      <c r="K258" s="229" t="s">
        <v>484</v>
      </c>
      <c r="L258" s="234"/>
      <c r="M258" s="235" t="s">
        <v>32</v>
      </c>
      <c r="N258" s="236" t="s">
        <v>50</v>
      </c>
      <c r="O258" s="67"/>
      <c r="P258" s="185">
        <f t="shared" si="41"/>
        <v>0</v>
      </c>
      <c r="Q258" s="185">
        <v>0</v>
      </c>
      <c r="R258" s="185">
        <f t="shared" si="42"/>
        <v>0</v>
      </c>
      <c r="S258" s="185">
        <v>0</v>
      </c>
      <c r="T258" s="186">
        <f t="shared" si="43"/>
        <v>0</v>
      </c>
      <c r="U258" s="37"/>
      <c r="V258" s="37"/>
      <c r="W258" s="37"/>
      <c r="X258" s="37"/>
      <c r="Y258" s="37"/>
      <c r="Z258" s="37"/>
      <c r="AA258" s="37"/>
      <c r="AB258" s="37"/>
      <c r="AC258" s="37"/>
      <c r="AD258" s="37"/>
      <c r="AE258" s="37"/>
      <c r="AR258" s="187" t="s">
        <v>467</v>
      </c>
      <c r="AT258" s="187" t="s">
        <v>178</v>
      </c>
      <c r="AU258" s="187" t="s">
        <v>89</v>
      </c>
      <c r="AY258" s="19" t="s">
        <v>160</v>
      </c>
      <c r="BE258" s="188">
        <f t="shared" si="44"/>
        <v>0</v>
      </c>
      <c r="BF258" s="188">
        <f t="shared" si="45"/>
        <v>0</v>
      </c>
      <c r="BG258" s="188">
        <f t="shared" si="46"/>
        <v>0</v>
      </c>
      <c r="BH258" s="188">
        <f t="shared" si="47"/>
        <v>0</v>
      </c>
      <c r="BI258" s="188">
        <f t="shared" si="48"/>
        <v>0</v>
      </c>
      <c r="BJ258" s="19" t="s">
        <v>87</v>
      </c>
      <c r="BK258" s="188">
        <f t="shared" si="49"/>
        <v>0</v>
      </c>
      <c r="BL258" s="19" t="s">
        <v>308</v>
      </c>
      <c r="BM258" s="187" t="s">
        <v>3227</v>
      </c>
    </row>
    <row r="259" spans="1:65" s="2" customFormat="1" ht="21.75" customHeight="1">
      <c r="A259" s="37"/>
      <c r="B259" s="38"/>
      <c r="C259" s="176" t="s">
        <v>1039</v>
      </c>
      <c r="D259" s="176" t="s">
        <v>163</v>
      </c>
      <c r="E259" s="177" t="s">
        <v>3228</v>
      </c>
      <c r="F259" s="178" t="s">
        <v>3229</v>
      </c>
      <c r="G259" s="179" t="s">
        <v>477</v>
      </c>
      <c r="H259" s="180">
        <v>550</v>
      </c>
      <c r="I259" s="181"/>
      <c r="J259" s="182">
        <f t="shared" si="40"/>
        <v>0</v>
      </c>
      <c r="K259" s="178" t="s">
        <v>167</v>
      </c>
      <c r="L259" s="42"/>
      <c r="M259" s="183" t="s">
        <v>32</v>
      </c>
      <c r="N259" s="184" t="s">
        <v>50</v>
      </c>
      <c r="O259" s="67"/>
      <c r="P259" s="185">
        <f t="shared" si="41"/>
        <v>0</v>
      </c>
      <c r="Q259" s="185">
        <v>0</v>
      </c>
      <c r="R259" s="185">
        <f t="shared" si="42"/>
        <v>0</v>
      </c>
      <c r="S259" s="185">
        <v>0</v>
      </c>
      <c r="T259" s="186">
        <f t="shared" si="43"/>
        <v>0</v>
      </c>
      <c r="U259" s="37"/>
      <c r="V259" s="37"/>
      <c r="W259" s="37"/>
      <c r="X259" s="37"/>
      <c r="Y259" s="37"/>
      <c r="Z259" s="37"/>
      <c r="AA259" s="37"/>
      <c r="AB259" s="37"/>
      <c r="AC259" s="37"/>
      <c r="AD259" s="37"/>
      <c r="AE259" s="37"/>
      <c r="AR259" s="187" t="s">
        <v>308</v>
      </c>
      <c r="AT259" s="187" t="s">
        <v>163</v>
      </c>
      <c r="AU259" s="187" t="s">
        <v>89</v>
      </c>
      <c r="AY259" s="19" t="s">
        <v>160</v>
      </c>
      <c r="BE259" s="188">
        <f t="shared" si="44"/>
        <v>0</v>
      </c>
      <c r="BF259" s="188">
        <f t="shared" si="45"/>
        <v>0</v>
      </c>
      <c r="BG259" s="188">
        <f t="shared" si="46"/>
        <v>0</v>
      </c>
      <c r="BH259" s="188">
        <f t="shared" si="47"/>
        <v>0</v>
      </c>
      <c r="BI259" s="188">
        <f t="shared" si="48"/>
        <v>0</v>
      </c>
      <c r="BJ259" s="19" t="s">
        <v>87</v>
      </c>
      <c r="BK259" s="188">
        <f t="shared" si="49"/>
        <v>0</v>
      </c>
      <c r="BL259" s="19" t="s">
        <v>308</v>
      </c>
      <c r="BM259" s="187" t="s">
        <v>3230</v>
      </c>
    </row>
    <row r="260" spans="1:47" s="2" customFormat="1" ht="11.25">
      <c r="A260" s="37"/>
      <c r="B260" s="38"/>
      <c r="C260" s="39"/>
      <c r="D260" s="189" t="s">
        <v>170</v>
      </c>
      <c r="E260" s="39"/>
      <c r="F260" s="190" t="s">
        <v>3231</v>
      </c>
      <c r="G260" s="39"/>
      <c r="H260" s="39"/>
      <c r="I260" s="191"/>
      <c r="J260" s="39"/>
      <c r="K260" s="39"/>
      <c r="L260" s="42"/>
      <c r="M260" s="192"/>
      <c r="N260" s="193"/>
      <c r="O260" s="67"/>
      <c r="P260" s="67"/>
      <c r="Q260" s="67"/>
      <c r="R260" s="67"/>
      <c r="S260" s="67"/>
      <c r="T260" s="68"/>
      <c r="U260" s="37"/>
      <c r="V260" s="37"/>
      <c r="W260" s="37"/>
      <c r="X260" s="37"/>
      <c r="Y260" s="37"/>
      <c r="Z260" s="37"/>
      <c r="AA260" s="37"/>
      <c r="AB260" s="37"/>
      <c r="AC260" s="37"/>
      <c r="AD260" s="37"/>
      <c r="AE260" s="37"/>
      <c r="AT260" s="19" t="s">
        <v>170</v>
      </c>
      <c r="AU260" s="19" t="s">
        <v>89</v>
      </c>
    </row>
    <row r="261" spans="2:51" s="14" customFormat="1" ht="11.25">
      <c r="B261" s="205"/>
      <c r="C261" s="206"/>
      <c r="D261" s="196" t="s">
        <v>172</v>
      </c>
      <c r="E261" s="207" t="s">
        <v>32</v>
      </c>
      <c r="F261" s="208" t="s">
        <v>3232</v>
      </c>
      <c r="G261" s="206"/>
      <c r="H261" s="209">
        <v>550</v>
      </c>
      <c r="I261" s="210"/>
      <c r="J261" s="206"/>
      <c r="K261" s="206"/>
      <c r="L261" s="211"/>
      <c r="M261" s="212"/>
      <c r="N261" s="213"/>
      <c r="O261" s="213"/>
      <c r="P261" s="213"/>
      <c r="Q261" s="213"/>
      <c r="R261" s="213"/>
      <c r="S261" s="213"/>
      <c r="T261" s="214"/>
      <c r="AT261" s="215" t="s">
        <v>172</v>
      </c>
      <c r="AU261" s="215" t="s">
        <v>89</v>
      </c>
      <c r="AV261" s="14" t="s">
        <v>89</v>
      </c>
      <c r="AW261" s="14" t="s">
        <v>40</v>
      </c>
      <c r="AX261" s="14" t="s">
        <v>87</v>
      </c>
      <c r="AY261" s="215" t="s">
        <v>160</v>
      </c>
    </row>
    <row r="262" spans="1:65" s="2" customFormat="1" ht="16.5" customHeight="1">
      <c r="A262" s="37"/>
      <c r="B262" s="38"/>
      <c r="C262" s="227" t="s">
        <v>1045</v>
      </c>
      <c r="D262" s="227" t="s">
        <v>178</v>
      </c>
      <c r="E262" s="228" t="s">
        <v>3233</v>
      </c>
      <c r="F262" s="229" t="s">
        <v>3234</v>
      </c>
      <c r="G262" s="230" t="s">
        <v>477</v>
      </c>
      <c r="H262" s="231">
        <v>100</v>
      </c>
      <c r="I262" s="232"/>
      <c r="J262" s="233">
        <f>ROUND(I262*H262,2)</f>
        <v>0</v>
      </c>
      <c r="K262" s="229" t="s">
        <v>484</v>
      </c>
      <c r="L262" s="234"/>
      <c r="M262" s="235" t="s">
        <v>32</v>
      </c>
      <c r="N262" s="236" t="s">
        <v>50</v>
      </c>
      <c r="O262" s="67"/>
      <c r="P262" s="185">
        <f>O262*H262</f>
        <v>0</v>
      </c>
      <c r="Q262" s="185">
        <v>0</v>
      </c>
      <c r="R262" s="185">
        <f>Q262*H262</f>
        <v>0</v>
      </c>
      <c r="S262" s="185">
        <v>0</v>
      </c>
      <c r="T262" s="186">
        <f>S262*H262</f>
        <v>0</v>
      </c>
      <c r="U262" s="37"/>
      <c r="V262" s="37"/>
      <c r="W262" s="37"/>
      <c r="X262" s="37"/>
      <c r="Y262" s="37"/>
      <c r="Z262" s="37"/>
      <c r="AA262" s="37"/>
      <c r="AB262" s="37"/>
      <c r="AC262" s="37"/>
      <c r="AD262" s="37"/>
      <c r="AE262" s="37"/>
      <c r="AR262" s="187" t="s">
        <v>467</v>
      </c>
      <c r="AT262" s="187" t="s">
        <v>178</v>
      </c>
      <c r="AU262" s="187" t="s">
        <v>89</v>
      </c>
      <c r="AY262" s="19" t="s">
        <v>160</v>
      </c>
      <c r="BE262" s="188">
        <f>IF(N262="základní",J262,0)</f>
        <v>0</v>
      </c>
      <c r="BF262" s="188">
        <f>IF(N262="snížená",J262,0)</f>
        <v>0</v>
      </c>
      <c r="BG262" s="188">
        <f>IF(N262="zákl. přenesená",J262,0)</f>
        <v>0</v>
      </c>
      <c r="BH262" s="188">
        <f>IF(N262="sníž. přenesená",J262,0)</f>
        <v>0</v>
      </c>
      <c r="BI262" s="188">
        <f>IF(N262="nulová",J262,0)</f>
        <v>0</v>
      </c>
      <c r="BJ262" s="19" t="s">
        <v>87</v>
      </c>
      <c r="BK262" s="188">
        <f>ROUND(I262*H262,2)</f>
        <v>0</v>
      </c>
      <c r="BL262" s="19" t="s">
        <v>308</v>
      </c>
      <c r="BM262" s="187" t="s">
        <v>3235</v>
      </c>
    </row>
    <row r="263" spans="1:65" s="2" customFormat="1" ht="21.75" customHeight="1">
      <c r="A263" s="37"/>
      <c r="B263" s="38"/>
      <c r="C263" s="227" t="s">
        <v>1049</v>
      </c>
      <c r="D263" s="227" t="s">
        <v>178</v>
      </c>
      <c r="E263" s="228" t="s">
        <v>3236</v>
      </c>
      <c r="F263" s="229" t="s">
        <v>3237</v>
      </c>
      <c r="G263" s="230" t="s">
        <v>477</v>
      </c>
      <c r="H263" s="231">
        <v>450</v>
      </c>
      <c r="I263" s="232"/>
      <c r="J263" s="233">
        <f>ROUND(I263*H263,2)</f>
        <v>0</v>
      </c>
      <c r="K263" s="229" t="s">
        <v>484</v>
      </c>
      <c r="L263" s="234"/>
      <c r="M263" s="235" t="s">
        <v>32</v>
      </c>
      <c r="N263" s="236" t="s">
        <v>50</v>
      </c>
      <c r="O263" s="67"/>
      <c r="P263" s="185">
        <f>O263*H263</f>
        <v>0</v>
      </c>
      <c r="Q263" s="185">
        <v>0</v>
      </c>
      <c r="R263" s="185">
        <f>Q263*H263</f>
        <v>0</v>
      </c>
      <c r="S263" s="185">
        <v>0</v>
      </c>
      <c r="T263" s="186">
        <f>S263*H263</f>
        <v>0</v>
      </c>
      <c r="U263" s="37"/>
      <c r="V263" s="37"/>
      <c r="W263" s="37"/>
      <c r="X263" s="37"/>
      <c r="Y263" s="37"/>
      <c r="Z263" s="37"/>
      <c r="AA263" s="37"/>
      <c r="AB263" s="37"/>
      <c r="AC263" s="37"/>
      <c r="AD263" s="37"/>
      <c r="AE263" s="37"/>
      <c r="AR263" s="187" t="s">
        <v>467</v>
      </c>
      <c r="AT263" s="187" t="s">
        <v>178</v>
      </c>
      <c r="AU263" s="187" t="s">
        <v>89</v>
      </c>
      <c r="AY263" s="19" t="s">
        <v>160</v>
      </c>
      <c r="BE263" s="188">
        <f>IF(N263="základní",J263,0)</f>
        <v>0</v>
      </c>
      <c r="BF263" s="188">
        <f>IF(N263="snížená",J263,0)</f>
        <v>0</v>
      </c>
      <c r="BG263" s="188">
        <f>IF(N263="zákl. přenesená",J263,0)</f>
        <v>0</v>
      </c>
      <c r="BH263" s="188">
        <f>IF(N263="sníž. přenesená",J263,0)</f>
        <v>0</v>
      </c>
      <c r="BI263" s="188">
        <f>IF(N263="nulová",J263,0)</f>
        <v>0</v>
      </c>
      <c r="BJ263" s="19" t="s">
        <v>87</v>
      </c>
      <c r="BK263" s="188">
        <f>ROUND(I263*H263,2)</f>
        <v>0</v>
      </c>
      <c r="BL263" s="19" t="s">
        <v>308</v>
      </c>
      <c r="BM263" s="187" t="s">
        <v>3238</v>
      </c>
    </row>
    <row r="264" spans="1:65" s="2" customFormat="1" ht="16.5" customHeight="1">
      <c r="A264" s="37"/>
      <c r="B264" s="38"/>
      <c r="C264" s="227" t="s">
        <v>1053</v>
      </c>
      <c r="D264" s="227" t="s">
        <v>178</v>
      </c>
      <c r="E264" s="228" t="s">
        <v>3239</v>
      </c>
      <c r="F264" s="229" t="s">
        <v>3240</v>
      </c>
      <c r="G264" s="230" t="s">
        <v>477</v>
      </c>
      <c r="H264" s="231">
        <v>250</v>
      </c>
      <c r="I264" s="232"/>
      <c r="J264" s="233">
        <f>ROUND(I264*H264,2)</f>
        <v>0</v>
      </c>
      <c r="K264" s="229" t="s">
        <v>484</v>
      </c>
      <c r="L264" s="234"/>
      <c r="M264" s="235" t="s">
        <v>32</v>
      </c>
      <c r="N264" s="236" t="s">
        <v>50</v>
      </c>
      <c r="O264" s="67"/>
      <c r="P264" s="185">
        <f>O264*H264</f>
        <v>0</v>
      </c>
      <c r="Q264" s="185">
        <v>0</v>
      </c>
      <c r="R264" s="185">
        <f>Q264*H264</f>
        <v>0</v>
      </c>
      <c r="S264" s="185">
        <v>0</v>
      </c>
      <c r="T264" s="186">
        <f>S264*H264</f>
        <v>0</v>
      </c>
      <c r="U264" s="37"/>
      <c r="V264" s="37"/>
      <c r="W264" s="37"/>
      <c r="X264" s="37"/>
      <c r="Y264" s="37"/>
      <c r="Z264" s="37"/>
      <c r="AA264" s="37"/>
      <c r="AB264" s="37"/>
      <c r="AC264" s="37"/>
      <c r="AD264" s="37"/>
      <c r="AE264" s="37"/>
      <c r="AR264" s="187" t="s">
        <v>467</v>
      </c>
      <c r="AT264" s="187" t="s">
        <v>178</v>
      </c>
      <c r="AU264" s="187" t="s">
        <v>89</v>
      </c>
      <c r="AY264" s="19" t="s">
        <v>160</v>
      </c>
      <c r="BE264" s="188">
        <f>IF(N264="základní",J264,0)</f>
        <v>0</v>
      </c>
      <c r="BF264" s="188">
        <f>IF(N264="snížená",J264,0)</f>
        <v>0</v>
      </c>
      <c r="BG264" s="188">
        <f>IF(N264="zákl. přenesená",J264,0)</f>
        <v>0</v>
      </c>
      <c r="BH264" s="188">
        <f>IF(N264="sníž. přenesená",J264,0)</f>
        <v>0</v>
      </c>
      <c r="BI264" s="188">
        <f>IF(N264="nulová",J264,0)</f>
        <v>0</v>
      </c>
      <c r="BJ264" s="19" t="s">
        <v>87</v>
      </c>
      <c r="BK264" s="188">
        <f>ROUND(I264*H264,2)</f>
        <v>0</v>
      </c>
      <c r="BL264" s="19" t="s">
        <v>308</v>
      </c>
      <c r="BM264" s="187" t="s">
        <v>3241</v>
      </c>
    </row>
    <row r="265" spans="1:65" s="2" customFormat="1" ht="24.2" customHeight="1">
      <c r="A265" s="37"/>
      <c r="B265" s="38"/>
      <c r="C265" s="176" t="s">
        <v>1056</v>
      </c>
      <c r="D265" s="176" t="s">
        <v>163</v>
      </c>
      <c r="E265" s="177" t="s">
        <v>3242</v>
      </c>
      <c r="F265" s="178" t="s">
        <v>3243</v>
      </c>
      <c r="G265" s="179" t="s">
        <v>477</v>
      </c>
      <c r="H265" s="180">
        <v>2</v>
      </c>
      <c r="I265" s="181"/>
      <c r="J265" s="182">
        <f>ROUND(I265*H265,2)</f>
        <v>0</v>
      </c>
      <c r="K265" s="178" t="s">
        <v>167</v>
      </c>
      <c r="L265" s="42"/>
      <c r="M265" s="183" t="s">
        <v>32</v>
      </c>
      <c r="N265" s="184" t="s">
        <v>50</v>
      </c>
      <c r="O265" s="67"/>
      <c r="P265" s="185">
        <f>O265*H265</f>
        <v>0</v>
      </c>
      <c r="Q265" s="185">
        <v>0.001</v>
      </c>
      <c r="R265" s="185">
        <f>Q265*H265</f>
        <v>0.002</v>
      </c>
      <c r="S265" s="185">
        <v>0</v>
      </c>
      <c r="T265" s="186">
        <f>S265*H265</f>
        <v>0</v>
      </c>
      <c r="U265" s="37"/>
      <c r="V265" s="37"/>
      <c r="W265" s="37"/>
      <c r="X265" s="37"/>
      <c r="Y265" s="37"/>
      <c r="Z265" s="37"/>
      <c r="AA265" s="37"/>
      <c r="AB265" s="37"/>
      <c r="AC265" s="37"/>
      <c r="AD265" s="37"/>
      <c r="AE265" s="37"/>
      <c r="AR265" s="187" t="s">
        <v>308</v>
      </c>
      <c r="AT265" s="187" t="s">
        <v>163</v>
      </c>
      <c r="AU265" s="187" t="s">
        <v>89</v>
      </c>
      <c r="AY265" s="19" t="s">
        <v>160</v>
      </c>
      <c r="BE265" s="188">
        <f>IF(N265="základní",J265,0)</f>
        <v>0</v>
      </c>
      <c r="BF265" s="188">
        <f>IF(N265="snížená",J265,0)</f>
        <v>0</v>
      </c>
      <c r="BG265" s="188">
        <f>IF(N265="zákl. přenesená",J265,0)</f>
        <v>0</v>
      </c>
      <c r="BH265" s="188">
        <f>IF(N265="sníž. přenesená",J265,0)</f>
        <v>0</v>
      </c>
      <c r="BI265" s="188">
        <f>IF(N265="nulová",J265,0)</f>
        <v>0</v>
      </c>
      <c r="BJ265" s="19" t="s">
        <v>87</v>
      </c>
      <c r="BK265" s="188">
        <f>ROUND(I265*H265,2)</f>
        <v>0</v>
      </c>
      <c r="BL265" s="19" t="s">
        <v>308</v>
      </c>
      <c r="BM265" s="187" t="s">
        <v>3244</v>
      </c>
    </row>
    <row r="266" spans="1:47" s="2" customFormat="1" ht="11.25">
      <c r="A266" s="37"/>
      <c r="B266" s="38"/>
      <c r="C266" s="39"/>
      <c r="D266" s="189" t="s">
        <v>170</v>
      </c>
      <c r="E266" s="39"/>
      <c r="F266" s="190" t="s">
        <v>3245</v>
      </c>
      <c r="G266" s="39"/>
      <c r="H266" s="39"/>
      <c r="I266" s="191"/>
      <c r="J266" s="39"/>
      <c r="K266" s="39"/>
      <c r="L266" s="42"/>
      <c r="M266" s="192"/>
      <c r="N266" s="193"/>
      <c r="O266" s="67"/>
      <c r="P266" s="67"/>
      <c r="Q266" s="67"/>
      <c r="R266" s="67"/>
      <c r="S266" s="67"/>
      <c r="T266" s="68"/>
      <c r="U266" s="37"/>
      <c r="V266" s="37"/>
      <c r="W266" s="37"/>
      <c r="X266" s="37"/>
      <c r="Y266" s="37"/>
      <c r="Z266" s="37"/>
      <c r="AA266" s="37"/>
      <c r="AB266" s="37"/>
      <c r="AC266" s="37"/>
      <c r="AD266" s="37"/>
      <c r="AE266" s="37"/>
      <c r="AT266" s="19" t="s">
        <v>170</v>
      </c>
      <c r="AU266" s="19" t="s">
        <v>89</v>
      </c>
    </row>
    <row r="267" spans="1:65" s="2" customFormat="1" ht="24.2" customHeight="1">
      <c r="A267" s="37"/>
      <c r="B267" s="38"/>
      <c r="C267" s="176" t="s">
        <v>1059</v>
      </c>
      <c r="D267" s="176" t="s">
        <v>163</v>
      </c>
      <c r="E267" s="177" t="s">
        <v>3246</v>
      </c>
      <c r="F267" s="178" t="s">
        <v>3247</v>
      </c>
      <c r="G267" s="179" t="s">
        <v>2166</v>
      </c>
      <c r="H267" s="259"/>
      <c r="I267" s="181"/>
      <c r="J267" s="182">
        <f>ROUND(I267*H267,2)</f>
        <v>0</v>
      </c>
      <c r="K267" s="178" t="s">
        <v>167</v>
      </c>
      <c r="L267" s="42"/>
      <c r="M267" s="183" t="s">
        <v>32</v>
      </c>
      <c r="N267" s="184" t="s">
        <v>50</v>
      </c>
      <c r="O267" s="67"/>
      <c r="P267" s="185">
        <f>O267*H267</f>
        <v>0</v>
      </c>
      <c r="Q267" s="185">
        <v>0</v>
      </c>
      <c r="R267" s="185">
        <f>Q267*H267</f>
        <v>0</v>
      </c>
      <c r="S267" s="185">
        <v>0</v>
      </c>
      <c r="T267" s="186">
        <f>S267*H267</f>
        <v>0</v>
      </c>
      <c r="U267" s="37"/>
      <c r="V267" s="37"/>
      <c r="W267" s="37"/>
      <c r="X267" s="37"/>
      <c r="Y267" s="37"/>
      <c r="Z267" s="37"/>
      <c r="AA267" s="37"/>
      <c r="AB267" s="37"/>
      <c r="AC267" s="37"/>
      <c r="AD267" s="37"/>
      <c r="AE267" s="37"/>
      <c r="AR267" s="187" t="s">
        <v>308</v>
      </c>
      <c r="AT267" s="187" t="s">
        <v>163</v>
      </c>
      <c r="AU267" s="187" t="s">
        <v>89</v>
      </c>
      <c r="AY267" s="19" t="s">
        <v>160</v>
      </c>
      <c r="BE267" s="188">
        <f>IF(N267="základní",J267,0)</f>
        <v>0</v>
      </c>
      <c r="BF267" s="188">
        <f>IF(N267="snížená",J267,0)</f>
        <v>0</v>
      </c>
      <c r="BG267" s="188">
        <f>IF(N267="zákl. přenesená",J267,0)</f>
        <v>0</v>
      </c>
      <c r="BH267" s="188">
        <f>IF(N267="sníž. přenesená",J267,0)</f>
        <v>0</v>
      </c>
      <c r="BI267" s="188">
        <f>IF(N267="nulová",J267,0)</f>
        <v>0</v>
      </c>
      <c r="BJ267" s="19" t="s">
        <v>87</v>
      </c>
      <c r="BK267" s="188">
        <f>ROUND(I267*H267,2)</f>
        <v>0</v>
      </c>
      <c r="BL267" s="19" t="s">
        <v>308</v>
      </c>
      <c r="BM267" s="187" t="s">
        <v>3248</v>
      </c>
    </row>
    <row r="268" spans="1:47" s="2" customFormat="1" ht="11.25">
      <c r="A268" s="37"/>
      <c r="B268" s="38"/>
      <c r="C268" s="39"/>
      <c r="D268" s="189" t="s">
        <v>170</v>
      </c>
      <c r="E268" s="39"/>
      <c r="F268" s="190" t="s">
        <v>3249</v>
      </c>
      <c r="G268" s="39"/>
      <c r="H268" s="39"/>
      <c r="I268" s="191"/>
      <c r="J268" s="39"/>
      <c r="K268" s="39"/>
      <c r="L268" s="42"/>
      <c r="M268" s="192"/>
      <c r="N268" s="193"/>
      <c r="O268" s="67"/>
      <c r="P268" s="67"/>
      <c r="Q268" s="67"/>
      <c r="R268" s="67"/>
      <c r="S268" s="67"/>
      <c r="T268" s="68"/>
      <c r="U268" s="37"/>
      <c r="V268" s="37"/>
      <c r="W268" s="37"/>
      <c r="X268" s="37"/>
      <c r="Y268" s="37"/>
      <c r="Z268" s="37"/>
      <c r="AA268" s="37"/>
      <c r="AB268" s="37"/>
      <c r="AC268" s="37"/>
      <c r="AD268" s="37"/>
      <c r="AE268" s="37"/>
      <c r="AT268" s="19" t="s">
        <v>170</v>
      </c>
      <c r="AU268" s="19" t="s">
        <v>89</v>
      </c>
    </row>
    <row r="269" spans="2:63" s="12" customFormat="1" ht="25.9" customHeight="1">
      <c r="B269" s="160"/>
      <c r="C269" s="161"/>
      <c r="D269" s="162" t="s">
        <v>78</v>
      </c>
      <c r="E269" s="163" t="s">
        <v>117</v>
      </c>
      <c r="F269" s="163" t="s">
        <v>118</v>
      </c>
      <c r="G269" s="161"/>
      <c r="H269" s="161"/>
      <c r="I269" s="164"/>
      <c r="J269" s="165">
        <f>BK269</f>
        <v>0</v>
      </c>
      <c r="K269" s="161"/>
      <c r="L269" s="166"/>
      <c r="M269" s="167"/>
      <c r="N269" s="168"/>
      <c r="O269" s="168"/>
      <c r="P269" s="169">
        <f>P270</f>
        <v>0</v>
      </c>
      <c r="Q269" s="168"/>
      <c r="R269" s="169">
        <f>R270</f>
        <v>0</v>
      </c>
      <c r="S269" s="168"/>
      <c r="T269" s="170">
        <f>T270</f>
        <v>0</v>
      </c>
      <c r="AR269" s="171" t="s">
        <v>216</v>
      </c>
      <c r="AT269" s="172" t="s">
        <v>78</v>
      </c>
      <c r="AU269" s="172" t="s">
        <v>79</v>
      </c>
      <c r="AY269" s="171" t="s">
        <v>160</v>
      </c>
      <c r="BK269" s="173">
        <f>BK270</f>
        <v>0</v>
      </c>
    </row>
    <row r="270" spans="2:63" s="12" customFormat="1" ht="22.9" customHeight="1">
      <c r="B270" s="160"/>
      <c r="C270" s="161"/>
      <c r="D270" s="162" t="s">
        <v>78</v>
      </c>
      <c r="E270" s="174" t="s">
        <v>3250</v>
      </c>
      <c r="F270" s="174" t="s">
        <v>3251</v>
      </c>
      <c r="G270" s="161"/>
      <c r="H270" s="161"/>
      <c r="I270" s="164"/>
      <c r="J270" s="175">
        <f>BK270</f>
        <v>0</v>
      </c>
      <c r="K270" s="161"/>
      <c r="L270" s="166"/>
      <c r="M270" s="167"/>
      <c r="N270" s="168"/>
      <c r="O270" s="168"/>
      <c r="P270" s="169">
        <f>SUM(P271:P273)</f>
        <v>0</v>
      </c>
      <c r="Q270" s="168"/>
      <c r="R270" s="169">
        <f>SUM(R271:R273)</f>
        <v>0</v>
      </c>
      <c r="S270" s="168"/>
      <c r="T270" s="170">
        <f>SUM(T271:T273)</f>
        <v>0</v>
      </c>
      <c r="AR270" s="171" t="s">
        <v>216</v>
      </c>
      <c r="AT270" s="172" t="s">
        <v>78</v>
      </c>
      <c r="AU270" s="172" t="s">
        <v>87</v>
      </c>
      <c r="AY270" s="171" t="s">
        <v>160</v>
      </c>
      <c r="BK270" s="173">
        <f>SUM(BK271:BK273)</f>
        <v>0</v>
      </c>
    </row>
    <row r="271" spans="1:65" s="2" customFormat="1" ht="16.5" customHeight="1">
      <c r="A271" s="37"/>
      <c r="B271" s="38"/>
      <c r="C271" s="176" t="s">
        <v>1062</v>
      </c>
      <c r="D271" s="264" t="s">
        <v>163</v>
      </c>
      <c r="E271" s="177" t="s">
        <v>3252</v>
      </c>
      <c r="F271" s="178" t="s">
        <v>3253</v>
      </c>
      <c r="G271" s="179" t="s">
        <v>1247</v>
      </c>
      <c r="H271" s="180">
        <v>1</v>
      </c>
      <c r="I271" s="181"/>
      <c r="J271" s="182">
        <f>ROUND(I271*H271,2)</f>
        <v>0</v>
      </c>
      <c r="K271" s="178" t="s">
        <v>167</v>
      </c>
      <c r="L271" s="42"/>
      <c r="M271" s="183" t="s">
        <v>32</v>
      </c>
      <c r="N271" s="184" t="s">
        <v>50</v>
      </c>
      <c r="O271" s="67"/>
      <c r="P271" s="185">
        <f>O271*H271</f>
        <v>0</v>
      </c>
      <c r="Q271" s="185">
        <v>0</v>
      </c>
      <c r="R271" s="185">
        <f>Q271*H271</f>
        <v>0</v>
      </c>
      <c r="S271" s="185">
        <v>0</v>
      </c>
      <c r="T271" s="186">
        <f>S271*H271</f>
        <v>0</v>
      </c>
      <c r="U271" s="37"/>
      <c r="V271" s="37"/>
      <c r="W271" s="37"/>
      <c r="X271" s="37"/>
      <c r="Y271" s="37"/>
      <c r="Z271" s="37"/>
      <c r="AA271" s="37"/>
      <c r="AB271" s="37"/>
      <c r="AC271" s="37"/>
      <c r="AD271" s="37"/>
      <c r="AE271" s="37"/>
      <c r="AR271" s="187" t="s">
        <v>3254</v>
      </c>
      <c r="AT271" s="187" t="s">
        <v>163</v>
      </c>
      <c r="AU271" s="187" t="s">
        <v>89</v>
      </c>
      <c r="AY271" s="19" t="s">
        <v>160</v>
      </c>
      <c r="BE271" s="188">
        <f>IF(N271="základní",J271,0)</f>
        <v>0</v>
      </c>
      <c r="BF271" s="188">
        <f>IF(N271="snížená",J271,0)</f>
        <v>0</v>
      </c>
      <c r="BG271" s="188">
        <f>IF(N271="zákl. přenesená",J271,0)</f>
        <v>0</v>
      </c>
      <c r="BH271" s="188">
        <f>IF(N271="sníž. přenesená",J271,0)</f>
        <v>0</v>
      </c>
      <c r="BI271" s="188">
        <f>IF(N271="nulová",J271,0)</f>
        <v>0</v>
      </c>
      <c r="BJ271" s="19" t="s">
        <v>87</v>
      </c>
      <c r="BK271" s="188">
        <f>ROUND(I271*H271,2)</f>
        <v>0</v>
      </c>
      <c r="BL271" s="19" t="s">
        <v>3254</v>
      </c>
      <c r="BM271" s="187" t="s">
        <v>3255</v>
      </c>
    </row>
    <row r="272" spans="1:47" s="2" customFormat="1" ht="11.25">
      <c r="A272" s="37"/>
      <c r="B272" s="38"/>
      <c r="C272" s="39"/>
      <c r="D272" s="189" t="s">
        <v>170</v>
      </c>
      <c r="E272" s="39"/>
      <c r="F272" s="190" t="s">
        <v>3256</v>
      </c>
      <c r="G272" s="39"/>
      <c r="H272" s="39"/>
      <c r="I272" s="191"/>
      <c r="J272" s="39"/>
      <c r="K272" s="39"/>
      <c r="L272" s="42"/>
      <c r="M272" s="192"/>
      <c r="N272" s="193"/>
      <c r="O272" s="67"/>
      <c r="P272" s="67"/>
      <c r="Q272" s="67"/>
      <c r="R272" s="67"/>
      <c r="S272" s="67"/>
      <c r="T272" s="68"/>
      <c r="U272" s="37"/>
      <c r="V272" s="37"/>
      <c r="W272" s="37"/>
      <c r="X272" s="37"/>
      <c r="Y272" s="37"/>
      <c r="Z272" s="37"/>
      <c r="AA272" s="37"/>
      <c r="AB272" s="37"/>
      <c r="AC272" s="37"/>
      <c r="AD272" s="37"/>
      <c r="AE272" s="37"/>
      <c r="AT272" s="19" t="s">
        <v>170</v>
      </c>
      <c r="AU272" s="19" t="s">
        <v>89</v>
      </c>
    </row>
    <row r="273" spans="1:65" s="2" customFormat="1" ht="16.5" customHeight="1">
      <c r="A273" s="37"/>
      <c r="B273" s="38"/>
      <c r="C273" s="176" t="s">
        <v>1065</v>
      </c>
      <c r="D273" s="176" t="s">
        <v>163</v>
      </c>
      <c r="E273" s="177" t="s">
        <v>3257</v>
      </c>
      <c r="F273" s="178" t="s">
        <v>3258</v>
      </c>
      <c r="G273" s="179" t="s">
        <v>3259</v>
      </c>
      <c r="H273" s="180">
        <v>24</v>
      </c>
      <c r="I273" s="181"/>
      <c r="J273" s="182">
        <f>ROUND(I273*H273,2)</f>
        <v>0</v>
      </c>
      <c r="K273" s="178" t="s">
        <v>484</v>
      </c>
      <c r="L273" s="42"/>
      <c r="M273" s="255" t="s">
        <v>32</v>
      </c>
      <c r="N273" s="256" t="s">
        <v>50</v>
      </c>
      <c r="O273" s="252"/>
      <c r="P273" s="257">
        <f>O273*H273</f>
        <v>0</v>
      </c>
      <c r="Q273" s="257">
        <v>0</v>
      </c>
      <c r="R273" s="257">
        <f>Q273*H273</f>
        <v>0</v>
      </c>
      <c r="S273" s="257">
        <v>0</v>
      </c>
      <c r="T273" s="258">
        <f>S273*H273</f>
        <v>0</v>
      </c>
      <c r="U273" s="37"/>
      <c r="V273" s="37"/>
      <c r="W273" s="37"/>
      <c r="X273" s="37"/>
      <c r="Y273" s="37"/>
      <c r="Z273" s="37"/>
      <c r="AA273" s="37"/>
      <c r="AB273" s="37"/>
      <c r="AC273" s="37"/>
      <c r="AD273" s="37"/>
      <c r="AE273" s="37"/>
      <c r="AR273" s="187" t="s">
        <v>3254</v>
      </c>
      <c r="AT273" s="187" t="s">
        <v>163</v>
      </c>
      <c r="AU273" s="187" t="s">
        <v>89</v>
      </c>
      <c r="AY273" s="19" t="s">
        <v>160</v>
      </c>
      <c r="BE273" s="188">
        <f>IF(N273="základní",J273,0)</f>
        <v>0</v>
      </c>
      <c r="BF273" s="188">
        <f>IF(N273="snížená",J273,0)</f>
        <v>0</v>
      </c>
      <c r="BG273" s="188">
        <f>IF(N273="zákl. přenesená",J273,0)</f>
        <v>0</v>
      </c>
      <c r="BH273" s="188">
        <f>IF(N273="sníž. přenesená",J273,0)</f>
        <v>0</v>
      </c>
      <c r="BI273" s="188">
        <f>IF(N273="nulová",J273,0)</f>
        <v>0</v>
      </c>
      <c r="BJ273" s="19" t="s">
        <v>87</v>
      </c>
      <c r="BK273" s="188">
        <f>ROUND(I273*H273,2)</f>
        <v>0</v>
      </c>
      <c r="BL273" s="19" t="s">
        <v>3254</v>
      </c>
      <c r="BM273" s="187" t="s">
        <v>3260</v>
      </c>
    </row>
    <row r="274" spans="1:31" s="2" customFormat="1" ht="6.95" customHeight="1">
      <c r="A274" s="37"/>
      <c r="B274" s="50"/>
      <c r="C274" s="51"/>
      <c r="D274" s="51"/>
      <c r="E274" s="51"/>
      <c r="F274" s="51"/>
      <c r="G274" s="51"/>
      <c r="H274" s="51"/>
      <c r="I274" s="51"/>
      <c r="J274" s="51"/>
      <c r="K274" s="51"/>
      <c r="L274" s="42"/>
      <c r="M274" s="37"/>
      <c r="O274" s="37"/>
      <c r="P274" s="37"/>
      <c r="Q274" s="37"/>
      <c r="R274" s="37"/>
      <c r="S274" s="37"/>
      <c r="T274" s="37"/>
      <c r="U274" s="37"/>
      <c r="V274" s="37"/>
      <c r="W274" s="37"/>
      <c r="X274" s="37"/>
      <c r="Y274" s="37"/>
      <c r="Z274" s="37"/>
      <c r="AA274" s="37"/>
      <c r="AB274" s="37"/>
      <c r="AC274" s="37"/>
      <c r="AD274" s="37"/>
      <c r="AE274" s="37"/>
    </row>
  </sheetData>
  <sheetProtection algorithmName="SHA-512" hashValue="UzyX0uVPxz7oU1aTr6NQ6jVMWRL59UxoLagzIb7LKn5nZrzvyELhZiMxzeii0YVeFSngg9H0nZxnQT2Q/jJK0Q==" saltValue="JUEcake3T8yrFVG/ZVTOm5+pk3z8CjFM/hdaYLgy5R4DkDoa/lkaZ5N0hsJ/XEq5SCixGg3Xx5ny6MHWTogWgg==" spinCount="100000" sheet="1" objects="1" scenarios="1" formatColumns="0" formatRows="0" autoFilter="0"/>
  <autoFilter ref="C87:K273"/>
  <mergeCells count="9">
    <mergeCell ref="E50:H50"/>
    <mergeCell ref="E78:H78"/>
    <mergeCell ref="E80:H80"/>
    <mergeCell ref="L2:V2"/>
    <mergeCell ref="E7:H7"/>
    <mergeCell ref="E9:H9"/>
    <mergeCell ref="E18:H18"/>
    <mergeCell ref="E27:H27"/>
    <mergeCell ref="E48:H48"/>
  </mergeCells>
  <hyperlinks>
    <hyperlink ref="F92" r:id="rId1" display="https://podminky.urs.cz/item/CS_URS_2022_02/611135101"/>
    <hyperlink ref="F95" r:id="rId2" display="https://podminky.urs.cz/item/CS_URS_2022_02/612135101"/>
    <hyperlink ref="F99" r:id="rId3" display="https://podminky.urs.cz/item/CS_URS_2022_02/971033561"/>
    <hyperlink ref="F101" r:id="rId4" display="https://podminky.urs.cz/item/CS_URS_2022_02/974082113"/>
    <hyperlink ref="F104" r:id="rId5" display="https://podminky.urs.cz/item/CS_URS_2022_02/974082173"/>
    <hyperlink ref="F108" r:id="rId6" display="https://podminky.urs.cz/item/CS_URS_2022_02/997013153"/>
    <hyperlink ref="F110" r:id="rId7" display="https://podminky.urs.cz/item/CS_URS_2022_02/997013501"/>
    <hyperlink ref="F112" r:id="rId8" display="https://podminky.urs.cz/item/CS_URS_2022_02/997013509"/>
    <hyperlink ref="F115" r:id="rId9" display="https://podminky.urs.cz/item/CS_URS_2022_02/997013869"/>
    <hyperlink ref="F118" r:id="rId10" display="https://podminky.urs.cz/item/CS_URS_2022_02/998011002"/>
    <hyperlink ref="F122" r:id="rId11" display="https://podminky.urs.cz/item/CS_URS_2022_02/741110062"/>
    <hyperlink ref="F125" r:id="rId12" display="https://podminky.urs.cz/item/CS_URS_2022_02/741112061"/>
    <hyperlink ref="F130" r:id="rId13" display="https://podminky.urs.cz/item/CS_URS_2022_02/741112063"/>
    <hyperlink ref="F136" r:id="rId14" display="https://podminky.urs.cz/item/CS_URS_2022_02/741120005"/>
    <hyperlink ref="F144" r:id="rId15" display="https://podminky.urs.cz/item/CS_URS_2022_02/741121851"/>
    <hyperlink ref="F149" r:id="rId16" display="https://podminky.urs.cz/item/CS_URS_2022_02/741122011"/>
    <hyperlink ref="F154" r:id="rId17" display="https://podminky.urs.cz/item/CS_URS_2022_02/741122015"/>
    <hyperlink ref="F160" r:id="rId18" display="https://podminky.urs.cz/item/CS_URS_2022_02/741122016"/>
    <hyperlink ref="F165" r:id="rId19" display="https://podminky.urs.cz/item/CS_URS_2022_02/741122031"/>
    <hyperlink ref="F172" r:id="rId20" display="https://podminky.urs.cz/item/CS_URS_2022_02/741210102"/>
    <hyperlink ref="F178" r:id="rId21" display="https://podminky.urs.cz/item/CS_URS_2022_02/741310101"/>
    <hyperlink ref="F185" r:id="rId22" display="https://podminky.urs.cz/item/CS_URS_2022_02/741310121"/>
    <hyperlink ref="F191" r:id="rId23" display="https://podminky.urs.cz/item/CS_URS_2022_02/741310122"/>
    <hyperlink ref="F194" r:id="rId24" display="https://podminky.urs.cz/item/CS_URS_2022_02/741310125"/>
    <hyperlink ref="F197" r:id="rId25" display="https://podminky.urs.cz/item/CS_URS_2022_02/741311803"/>
    <hyperlink ref="F202" r:id="rId26" display="https://podminky.urs.cz/item/CS_URS_2022_02/741313001"/>
    <hyperlink ref="F211" r:id="rId27" display="https://podminky.urs.cz/item/CS_URS_2022_02/741315873"/>
    <hyperlink ref="F216" r:id="rId28" display="https://podminky.urs.cz/item/CS_URS_2022_02/741371821"/>
    <hyperlink ref="F231" r:id="rId29" display="https://podminky.urs.cz/item/CS_URS_2022_02/741372021"/>
    <hyperlink ref="F240" r:id="rId30" display="https://podminky.urs.cz/item/CS_URS_2022_02/741372112"/>
    <hyperlink ref="F260" r:id="rId31" display="https://podminky.urs.cz/item/CS_URS_2022_02/741910614"/>
    <hyperlink ref="F266" r:id="rId32" display="https://podminky.urs.cz/item/CS_URS_2022_02/741920301"/>
    <hyperlink ref="F268" r:id="rId33" display="https://podminky.urs.cz/item/CS_URS_2022_02/998741202"/>
    <hyperlink ref="F272" r:id="rId34" display="https://podminky.urs.cz/item/CS_URS_2022_02/043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4"/>
      <c r="M2" s="374"/>
      <c r="N2" s="374"/>
      <c r="O2" s="374"/>
      <c r="P2" s="374"/>
      <c r="Q2" s="374"/>
      <c r="R2" s="374"/>
      <c r="S2" s="374"/>
      <c r="T2" s="374"/>
      <c r="U2" s="374"/>
      <c r="V2" s="374"/>
      <c r="AT2" s="19" t="s">
        <v>110</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8" t="str">
        <f>'Rekapitulace stavby'!K6</f>
        <v>Nemocnice Sokolov, Slovenská 545 Pavilon D / 2.NP - ONP A</v>
      </c>
      <c r="F7" s="389"/>
      <c r="G7" s="389"/>
      <c r="H7" s="389"/>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0" t="s">
        <v>3261</v>
      </c>
      <c r="F9" s="391"/>
      <c r="G9" s="391"/>
      <c r="H9" s="391"/>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2" t="str">
        <f>'Rekapitulace stavby'!E14</f>
        <v>Vyplň údaj</v>
      </c>
      <c r="F18" s="393"/>
      <c r="G18" s="393"/>
      <c r="H18" s="393"/>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4" t="s">
        <v>44</v>
      </c>
      <c r="F27" s="394"/>
      <c r="G27" s="394"/>
      <c r="H27" s="394"/>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ROUND(J84,2)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ROUND((SUM(BE84:BE239)),2)</f>
        <v>0</v>
      </c>
      <c r="G33" s="37"/>
      <c r="H33" s="37"/>
      <c r="I33" s="121">
        <v>0.21</v>
      </c>
      <c r="J33" s="120">
        <f>ROUND(((SUM(BE84:BE239))*I33),2)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ROUND((SUM(BF84:BF239)),2)</f>
        <v>0</v>
      </c>
      <c r="G34" s="37"/>
      <c r="H34" s="37"/>
      <c r="I34" s="121">
        <v>0.15</v>
      </c>
      <c r="J34" s="120">
        <f>ROUND(((SUM(BF84:BF239))*I34),2)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ROUND((SUM(BG84:BG239)),2)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ROUND((SUM(BH84:BH239)),2)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ROUND((SUM(BI84:BI239)),2)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5" t="str">
        <f>E7</f>
        <v>Nemocnice Sokolov, Slovenská 545 Pavilon D / 2.NP - ONP A</v>
      </c>
      <c r="F48" s="396"/>
      <c r="G48" s="396"/>
      <c r="H48" s="396"/>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2" t="str">
        <f>E9</f>
        <v>D.1.4./SLA - Slaboproudé instalace</v>
      </c>
      <c r="F50" s="397"/>
      <c r="G50" s="397"/>
      <c r="H50" s="397"/>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J84</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J85</f>
        <v>0</v>
      </c>
      <c r="K60" s="138"/>
      <c r="L60" s="142"/>
    </row>
    <row r="61" spans="2:12" s="10" customFormat="1" ht="19.9" customHeight="1">
      <c r="B61" s="143"/>
      <c r="C61" s="144"/>
      <c r="D61" s="145" t="s">
        <v>131</v>
      </c>
      <c r="E61" s="146"/>
      <c r="F61" s="146"/>
      <c r="G61" s="146"/>
      <c r="H61" s="146"/>
      <c r="I61" s="146"/>
      <c r="J61" s="147">
        <f>J86</f>
        <v>0</v>
      </c>
      <c r="K61" s="144"/>
      <c r="L61" s="148"/>
    </row>
    <row r="62" spans="2:12" s="10" customFormat="1" ht="19.9" customHeight="1">
      <c r="B62" s="143"/>
      <c r="C62" s="144"/>
      <c r="D62" s="145" t="s">
        <v>132</v>
      </c>
      <c r="E62" s="146"/>
      <c r="F62" s="146"/>
      <c r="G62" s="146"/>
      <c r="H62" s="146"/>
      <c r="I62" s="146"/>
      <c r="J62" s="147">
        <f>J95</f>
        <v>0</v>
      </c>
      <c r="K62" s="144"/>
      <c r="L62" s="148"/>
    </row>
    <row r="63" spans="2:12" s="9" customFormat="1" ht="24.95" customHeight="1">
      <c r="B63" s="137"/>
      <c r="C63" s="138"/>
      <c r="D63" s="139" t="s">
        <v>134</v>
      </c>
      <c r="E63" s="140"/>
      <c r="F63" s="140"/>
      <c r="G63" s="140"/>
      <c r="H63" s="140"/>
      <c r="I63" s="140"/>
      <c r="J63" s="141">
        <f>J105</f>
        <v>0</v>
      </c>
      <c r="K63" s="138"/>
      <c r="L63" s="142"/>
    </row>
    <row r="64" spans="2:12" s="10" customFormat="1" ht="19.9" customHeight="1">
      <c r="B64" s="143"/>
      <c r="C64" s="144"/>
      <c r="D64" s="145" t="s">
        <v>3262</v>
      </c>
      <c r="E64" s="146"/>
      <c r="F64" s="146"/>
      <c r="G64" s="146"/>
      <c r="H64" s="146"/>
      <c r="I64" s="146"/>
      <c r="J64" s="147">
        <f>J106</f>
        <v>0</v>
      </c>
      <c r="K64" s="144"/>
      <c r="L64" s="148"/>
    </row>
    <row r="65" spans="1:31" s="2" customFormat="1" ht="21.75" customHeight="1">
      <c r="A65" s="37"/>
      <c r="B65" s="38"/>
      <c r="C65" s="39"/>
      <c r="D65" s="39"/>
      <c r="E65" s="39"/>
      <c r="F65" s="39"/>
      <c r="G65" s="39"/>
      <c r="H65" s="39"/>
      <c r="I65" s="39"/>
      <c r="J65" s="39"/>
      <c r="K65" s="39"/>
      <c r="L65" s="109"/>
      <c r="S65" s="37"/>
      <c r="T65" s="37"/>
      <c r="U65" s="37"/>
      <c r="V65" s="37"/>
      <c r="W65" s="37"/>
      <c r="X65" s="37"/>
      <c r="Y65" s="37"/>
      <c r="Z65" s="37"/>
      <c r="AA65" s="37"/>
      <c r="AB65" s="37"/>
      <c r="AC65" s="37"/>
      <c r="AD65" s="37"/>
      <c r="AE65" s="37"/>
    </row>
    <row r="66" spans="1:31" s="2" customFormat="1" ht="6.95" customHeight="1">
      <c r="A66" s="37"/>
      <c r="B66" s="50"/>
      <c r="C66" s="51"/>
      <c r="D66" s="51"/>
      <c r="E66" s="51"/>
      <c r="F66" s="51"/>
      <c r="G66" s="51"/>
      <c r="H66" s="51"/>
      <c r="I66" s="51"/>
      <c r="J66" s="51"/>
      <c r="K66" s="51"/>
      <c r="L66" s="109"/>
      <c r="S66" s="37"/>
      <c r="T66" s="37"/>
      <c r="U66" s="37"/>
      <c r="V66" s="37"/>
      <c r="W66" s="37"/>
      <c r="X66" s="37"/>
      <c r="Y66" s="37"/>
      <c r="Z66" s="37"/>
      <c r="AA66" s="37"/>
      <c r="AB66" s="37"/>
      <c r="AC66" s="37"/>
      <c r="AD66" s="37"/>
      <c r="AE66" s="37"/>
    </row>
    <row r="70" spans="1:31" s="2" customFormat="1" ht="6.95" customHeight="1">
      <c r="A70" s="37"/>
      <c r="B70" s="52"/>
      <c r="C70" s="53"/>
      <c r="D70" s="53"/>
      <c r="E70" s="53"/>
      <c r="F70" s="53"/>
      <c r="G70" s="53"/>
      <c r="H70" s="53"/>
      <c r="I70" s="53"/>
      <c r="J70" s="53"/>
      <c r="K70" s="53"/>
      <c r="L70" s="109"/>
      <c r="S70" s="37"/>
      <c r="T70" s="37"/>
      <c r="U70" s="37"/>
      <c r="V70" s="37"/>
      <c r="W70" s="37"/>
      <c r="X70" s="37"/>
      <c r="Y70" s="37"/>
      <c r="Z70" s="37"/>
      <c r="AA70" s="37"/>
      <c r="AB70" s="37"/>
      <c r="AC70" s="37"/>
      <c r="AD70" s="37"/>
      <c r="AE70" s="37"/>
    </row>
    <row r="71" spans="1:31" s="2" customFormat="1" ht="24.95" customHeight="1">
      <c r="A71" s="37"/>
      <c r="B71" s="38"/>
      <c r="C71" s="25" t="s">
        <v>145</v>
      </c>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6.95" customHeight="1">
      <c r="A72" s="37"/>
      <c r="B72" s="38"/>
      <c r="C72" s="39"/>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2" customHeight="1">
      <c r="A73" s="37"/>
      <c r="B73" s="38"/>
      <c r="C73" s="31" t="s">
        <v>16</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6.5" customHeight="1">
      <c r="A74" s="37"/>
      <c r="B74" s="38"/>
      <c r="C74" s="39"/>
      <c r="D74" s="39"/>
      <c r="E74" s="395" t="str">
        <f>E7</f>
        <v>Nemocnice Sokolov, Slovenská 545 Pavilon D / 2.NP - ONP A</v>
      </c>
      <c r="F74" s="396"/>
      <c r="G74" s="396"/>
      <c r="H74" s="396"/>
      <c r="I74" s="39"/>
      <c r="J74" s="39"/>
      <c r="K74" s="39"/>
      <c r="L74" s="109"/>
      <c r="S74" s="37"/>
      <c r="T74" s="37"/>
      <c r="U74" s="37"/>
      <c r="V74" s="37"/>
      <c r="W74" s="37"/>
      <c r="X74" s="37"/>
      <c r="Y74" s="37"/>
      <c r="Z74" s="37"/>
      <c r="AA74" s="37"/>
      <c r="AB74" s="37"/>
      <c r="AC74" s="37"/>
      <c r="AD74" s="37"/>
      <c r="AE74" s="37"/>
    </row>
    <row r="75" spans="1:31" s="2" customFormat="1" ht="12" customHeight="1">
      <c r="A75" s="37"/>
      <c r="B75" s="38"/>
      <c r="C75" s="31" t="s">
        <v>121</v>
      </c>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6.5" customHeight="1">
      <c r="A76" s="37"/>
      <c r="B76" s="38"/>
      <c r="C76" s="39"/>
      <c r="D76" s="39"/>
      <c r="E76" s="352" t="str">
        <f>E9</f>
        <v>D.1.4./SLA - Slaboproudé instalace</v>
      </c>
      <c r="F76" s="397"/>
      <c r="G76" s="397"/>
      <c r="H76" s="397"/>
      <c r="I76" s="39"/>
      <c r="J76" s="39"/>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2" customHeight="1">
      <c r="A78" s="37"/>
      <c r="B78" s="38"/>
      <c r="C78" s="31" t="s">
        <v>22</v>
      </c>
      <c r="D78" s="39"/>
      <c r="E78" s="39"/>
      <c r="F78" s="29" t="str">
        <f>F12</f>
        <v>Sokolov</v>
      </c>
      <c r="G78" s="39"/>
      <c r="H78" s="39"/>
      <c r="I78" s="31" t="s">
        <v>24</v>
      </c>
      <c r="J78" s="62" t="str">
        <f>IF(J12="","",J12)</f>
        <v>29. 9. 2022</v>
      </c>
      <c r="K78" s="39"/>
      <c r="L78" s="109"/>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25.7" customHeight="1">
      <c r="A80" s="37"/>
      <c r="B80" s="38"/>
      <c r="C80" s="31" t="s">
        <v>30</v>
      </c>
      <c r="D80" s="39"/>
      <c r="E80" s="39"/>
      <c r="F80" s="29" t="str">
        <f>E15</f>
        <v>Karlovarský kraj</v>
      </c>
      <c r="G80" s="39"/>
      <c r="H80" s="39"/>
      <c r="I80" s="31" t="s">
        <v>37</v>
      </c>
      <c r="J80" s="35" t="str">
        <f>E21</f>
        <v>JURICA a.s. - Ateliér Sokolov</v>
      </c>
      <c r="K80" s="39"/>
      <c r="L80" s="109"/>
      <c r="S80" s="37"/>
      <c r="T80" s="37"/>
      <c r="U80" s="37"/>
      <c r="V80" s="37"/>
      <c r="W80" s="37"/>
      <c r="X80" s="37"/>
      <c r="Y80" s="37"/>
      <c r="Z80" s="37"/>
      <c r="AA80" s="37"/>
      <c r="AB80" s="37"/>
      <c r="AC80" s="37"/>
      <c r="AD80" s="37"/>
      <c r="AE80" s="37"/>
    </row>
    <row r="81" spans="1:31" s="2" customFormat="1" ht="15.2" customHeight="1">
      <c r="A81" s="37"/>
      <c r="B81" s="38"/>
      <c r="C81" s="31" t="s">
        <v>35</v>
      </c>
      <c r="D81" s="39"/>
      <c r="E81" s="39"/>
      <c r="F81" s="29" t="str">
        <f>IF(E18="","",E18)</f>
        <v>Vyplň údaj</v>
      </c>
      <c r="G81" s="39"/>
      <c r="H81" s="39"/>
      <c r="I81" s="31" t="s">
        <v>41</v>
      </c>
      <c r="J81" s="35" t="str">
        <f>E24</f>
        <v>Eva Marková</v>
      </c>
      <c r="K81" s="39"/>
      <c r="L81" s="109"/>
      <c r="S81" s="37"/>
      <c r="T81" s="37"/>
      <c r="U81" s="37"/>
      <c r="V81" s="37"/>
      <c r="W81" s="37"/>
      <c r="X81" s="37"/>
      <c r="Y81" s="37"/>
      <c r="Z81" s="37"/>
      <c r="AA81" s="37"/>
      <c r="AB81" s="37"/>
      <c r="AC81" s="37"/>
      <c r="AD81" s="37"/>
      <c r="AE81" s="37"/>
    </row>
    <row r="82" spans="1:31" s="2" customFormat="1" ht="10.35" customHeight="1">
      <c r="A82" s="37"/>
      <c r="B82" s="38"/>
      <c r="C82" s="39"/>
      <c r="D82" s="39"/>
      <c r="E82" s="39"/>
      <c r="F82" s="39"/>
      <c r="G82" s="39"/>
      <c r="H82" s="39"/>
      <c r="I82" s="39"/>
      <c r="J82" s="39"/>
      <c r="K82" s="39"/>
      <c r="L82" s="109"/>
      <c r="S82" s="37"/>
      <c r="T82" s="37"/>
      <c r="U82" s="37"/>
      <c r="V82" s="37"/>
      <c r="W82" s="37"/>
      <c r="X82" s="37"/>
      <c r="Y82" s="37"/>
      <c r="Z82" s="37"/>
      <c r="AA82" s="37"/>
      <c r="AB82" s="37"/>
      <c r="AC82" s="37"/>
      <c r="AD82" s="37"/>
      <c r="AE82" s="37"/>
    </row>
    <row r="83" spans="1:31" s="11" customFormat="1" ht="29.25" customHeight="1">
      <c r="A83" s="149"/>
      <c r="B83" s="150"/>
      <c r="C83" s="151" t="s">
        <v>146</v>
      </c>
      <c r="D83" s="152" t="s">
        <v>64</v>
      </c>
      <c r="E83" s="152" t="s">
        <v>60</v>
      </c>
      <c r="F83" s="152" t="s">
        <v>61</v>
      </c>
      <c r="G83" s="152" t="s">
        <v>147</v>
      </c>
      <c r="H83" s="152" t="s">
        <v>148</v>
      </c>
      <c r="I83" s="152" t="s">
        <v>149</v>
      </c>
      <c r="J83" s="152" t="s">
        <v>125</v>
      </c>
      <c r="K83" s="153" t="s">
        <v>150</v>
      </c>
      <c r="L83" s="154"/>
      <c r="M83" s="71" t="s">
        <v>32</v>
      </c>
      <c r="N83" s="72" t="s">
        <v>49</v>
      </c>
      <c r="O83" s="72" t="s">
        <v>151</v>
      </c>
      <c r="P83" s="72" t="s">
        <v>152</v>
      </c>
      <c r="Q83" s="72" t="s">
        <v>153</v>
      </c>
      <c r="R83" s="72" t="s">
        <v>154</v>
      </c>
      <c r="S83" s="72" t="s">
        <v>155</v>
      </c>
      <c r="T83" s="73" t="s">
        <v>156</v>
      </c>
      <c r="U83" s="149"/>
      <c r="V83" s="149"/>
      <c r="W83" s="149"/>
      <c r="X83" s="149"/>
      <c r="Y83" s="149"/>
      <c r="Z83" s="149"/>
      <c r="AA83" s="149"/>
      <c r="AB83" s="149"/>
      <c r="AC83" s="149"/>
      <c r="AD83" s="149"/>
      <c r="AE83" s="149"/>
    </row>
    <row r="84" spans="1:63" s="2" customFormat="1" ht="22.9" customHeight="1">
      <c r="A84" s="37"/>
      <c r="B84" s="38"/>
      <c r="C84" s="78" t="s">
        <v>157</v>
      </c>
      <c r="D84" s="39"/>
      <c r="E84" s="39"/>
      <c r="F84" s="39"/>
      <c r="G84" s="39"/>
      <c r="H84" s="39"/>
      <c r="I84" s="39"/>
      <c r="J84" s="155">
        <f>BK84</f>
        <v>0</v>
      </c>
      <c r="K84" s="39"/>
      <c r="L84" s="42"/>
      <c r="M84" s="74"/>
      <c r="N84" s="156"/>
      <c r="O84" s="75"/>
      <c r="P84" s="157">
        <f>P85+P105</f>
        <v>0</v>
      </c>
      <c r="Q84" s="75"/>
      <c r="R84" s="157">
        <f>R85+R105</f>
        <v>0.137</v>
      </c>
      <c r="S84" s="75"/>
      <c r="T84" s="158">
        <f>T85+T105</f>
        <v>0.29600000000000004</v>
      </c>
      <c r="U84" s="37"/>
      <c r="V84" s="37"/>
      <c r="W84" s="37"/>
      <c r="X84" s="37"/>
      <c r="Y84" s="37"/>
      <c r="Z84" s="37"/>
      <c r="AA84" s="37"/>
      <c r="AB84" s="37"/>
      <c r="AC84" s="37"/>
      <c r="AD84" s="37"/>
      <c r="AE84" s="37"/>
      <c r="AT84" s="19" t="s">
        <v>78</v>
      </c>
      <c r="AU84" s="19" t="s">
        <v>126</v>
      </c>
      <c r="BK84" s="159">
        <f>BK85+BK105</f>
        <v>0</v>
      </c>
    </row>
    <row r="85" spans="2:63" s="12" customFormat="1" ht="25.9" customHeight="1">
      <c r="B85" s="160"/>
      <c r="C85" s="161"/>
      <c r="D85" s="162" t="s">
        <v>78</v>
      </c>
      <c r="E85" s="163" t="s">
        <v>158</v>
      </c>
      <c r="F85" s="163" t="s">
        <v>159</v>
      </c>
      <c r="G85" s="161"/>
      <c r="H85" s="161"/>
      <c r="I85" s="164"/>
      <c r="J85" s="165">
        <f>BK85</f>
        <v>0</v>
      </c>
      <c r="K85" s="161"/>
      <c r="L85" s="166"/>
      <c r="M85" s="167"/>
      <c r="N85" s="168"/>
      <c r="O85" s="168"/>
      <c r="P85" s="169">
        <f>P86+P95</f>
        <v>0</v>
      </c>
      <c r="Q85" s="168"/>
      <c r="R85" s="169">
        <f>R86+R95</f>
        <v>0</v>
      </c>
      <c r="S85" s="168"/>
      <c r="T85" s="170">
        <f>T86+T95</f>
        <v>0.29600000000000004</v>
      </c>
      <c r="AR85" s="171" t="s">
        <v>87</v>
      </c>
      <c r="AT85" s="172" t="s">
        <v>78</v>
      </c>
      <c r="AU85" s="172" t="s">
        <v>79</v>
      </c>
      <c r="AY85" s="171" t="s">
        <v>160</v>
      </c>
      <c r="BK85" s="173">
        <f>BK86+BK95</f>
        <v>0</v>
      </c>
    </row>
    <row r="86" spans="2:63" s="12" customFormat="1" ht="22.9" customHeight="1">
      <c r="B86" s="160"/>
      <c r="C86" s="161"/>
      <c r="D86" s="162" t="s">
        <v>78</v>
      </c>
      <c r="E86" s="174" t="s">
        <v>249</v>
      </c>
      <c r="F86" s="174" t="s">
        <v>519</v>
      </c>
      <c r="G86" s="161"/>
      <c r="H86" s="161"/>
      <c r="I86" s="164"/>
      <c r="J86" s="175">
        <f>BK86</f>
        <v>0</v>
      </c>
      <c r="K86" s="161"/>
      <c r="L86" s="166"/>
      <c r="M86" s="167"/>
      <c r="N86" s="168"/>
      <c r="O86" s="168"/>
      <c r="P86" s="169">
        <f>SUM(P87:P94)</f>
        <v>0</v>
      </c>
      <c r="Q86" s="168"/>
      <c r="R86" s="169">
        <f>SUM(R87:R94)</f>
        <v>0</v>
      </c>
      <c r="S86" s="168"/>
      <c r="T86" s="170">
        <f>SUM(T87:T94)</f>
        <v>0.29600000000000004</v>
      </c>
      <c r="AR86" s="171" t="s">
        <v>87</v>
      </c>
      <c r="AT86" s="172" t="s">
        <v>78</v>
      </c>
      <c r="AU86" s="172" t="s">
        <v>87</v>
      </c>
      <c r="AY86" s="171" t="s">
        <v>160</v>
      </c>
      <c r="BK86" s="173">
        <f>SUM(BK87:BK94)</f>
        <v>0</v>
      </c>
    </row>
    <row r="87" spans="1:65" s="2" customFormat="1" ht="33" customHeight="1">
      <c r="A87" s="37"/>
      <c r="B87" s="38"/>
      <c r="C87" s="176" t="s">
        <v>87</v>
      </c>
      <c r="D87" s="249" t="s">
        <v>163</v>
      </c>
      <c r="E87" s="177" t="s">
        <v>3263</v>
      </c>
      <c r="F87" s="178" t="s">
        <v>3264</v>
      </c>
      <c r="G87" s="179" t="s">
        <v>477</v>
      </c>
      <c r="H87" s="180">
        <v>32</v>
      </c>
      <c r="I87" s="181"/>
      <c r="J87" s="182">
        <f>ROUND(I87*H87,2)</f>
        <v>0</v>
      </c>
      <c r="K87" s="178" t="s">
        <v>167</v>
      </c>
      <c r="L87" s="42"/>
      <c r="M87" s="183" t="s">
        <v>32</v>
      </c>
      <c r="N87" s="184" t="s">
        <v>50</v>
      </c>
      <c r="O87" s="67"/>
      <c r="P87" s="185">
        <f>O87*H87</f>
        <v>0</v>
      </c>
      <c r="Q87" s="185">
        <v>0</v>
      </c>
      <c r="R87" s="185">
        <f>Q87*H87</f>
        <v>0</v>
      </c>
      <c r="S87" s="185">
        <v>0.001</v>
      </c>
      <c r="T87" s="186">
        <f>S87*H87</f>
        <v>0.032</v>
      </c>
      <c r="U87" s="37"/>
      <c r="V87" s="37"/>
      <c r="W87" s="37"/>
      <c r="X87" s="37"/>
      <c r="Y87" s="37"/>
      <c r="Z87" s="37"/>
      <c r="AA87" s="37"/>
      <c r="AB87" s="37"/>
      <c r="AC87" s="37"/>
      <c r="AD87" s="37"/>
      <c r="AE87" s="37"/>
      <c r="AR87" s="187" t="s">
        <v>168</v>
      </c>
      <c r="AT87" s="187" t="s">
        <v>163</v>
      </c>
      <c r="AU87" s="187" t="s">
        <v>89</v>
      </c>
      <c r="AY87" s="19" t="s">
        <v>160</v>
      </c>
      <c r="BE87" s="188">
        <f>IF(N87="základní",J87,0)</f>
        <v>0</v>
      </c>
      <c r="BF87" s="188">
        <f>IF(N87="snížená",J87,0)</f>
        <v>0</v>
      </c>
      <c r="BG87" s="188">
        <f>IF(N87="zákl. přenesená",J87,0)</f>
        <v>0</v>
      </c>
      <c r="BH87" s="188">
        <f>IF(N87="sníž. přenesená",J87,0)</f>
        <v>0</v>
      </c>
      <c r="BI87" s="188">
        <f>IF(N87="nulová",J87,0)</f>
        <v>0</v>
      </c>
      <c r="BJ87" s="19" t="s">
        <v>87</v>
      </c>
      <c r="BK87" s="188">
        <f>ROUND(I87*H87,2)</f>
        <v>0</v>
      </c>
      <c r="BL87" s="19" t="s">
        <v>168</v>
      </c>
      <c r="BM87" s="187" t="s">
        <v>3265</v>
      </c>
    </row>
    <row r="88" spans="1:47" s="2" customFormat="1" ht="11.25">
      <c r="A88" s="37"/>
      <c r="B88" s="38"/>
      <c r="C88" s="39"/>
      <c r="D88" s="189" t="s">
        <v>170</v>
      </c>
      <c r="E88" s="39"/>
      <c r="F88" s="190" t="s">
        <v>3266</v>
      </c>
      <c r="G88" s="39"/>
      <c r="H88" s="39"/>
      <c r="I88" s="191"/>
      <c r="J88" s="39"/>
      <c r="K88" s="39"/>
      <c r="L88" s="42"/>
      <c r="M88" s="192"/>
      <c r="N88" s="193"/>
      <c r="O88" s="67"/>
      <c r="P88" s="67"/>
      <c r="Q88" s="67"/>
      <c r="R88" s="67"/>
      <c r="S88" s="67"/>
      <c r="T88" s="68"/>
      <c r="U88" s="37"/>
      <c r="V88" s="37"/>
      <c r="W88" s="37"/>
      <c r="X88" s="37"/>
      <c r="Y88" s="37"/>
      <c r="Z88" s="37"/>
      <c r="AA88" s="37"/>
      <c r="AB88" s="37"/>
      <c r="AC88" s="37"/>
      <c r="AD88" s="37"/>
      <c r="AE88" s="37"/>
      <c r="AT88" s="19" t="s">
        <v>170</v>
      </c>
      <c r="AU88" s="19" t="s">
        <v>89</v>
      </c>
    </row>
    <row r="89" spans="1:65" s="2" customFormat="1" ht="16.5" customHeight="1">
      <c r="A89" s="37"/>
      <c r="B89" s="38"/>
      <c r="C89" s="176" t="s">
        <v>89</v>
      </c>
      <c r="D89" s="249" t="s">
        <v>163</v>
      </c>
      <c r="E89" s="177" t="s">
        <v>3267</v>
      </c>
      <c r="F89" s="178" t="s">
        <v>3268</v>
      </c>
      <c r="G89" s="179" t="s">
        <v>259</v>
      </c>
      <c r="H89" s="180">
        <v>264</v>
      </c>
      <c r="I89" s="181"/>
      <c r="J89" s="182">
        <f>ROUND(I89*H89,2)</f>
        <v>0</v>
      </c>
      <c r="K89" s="178" t="s">
        <v>167</v>
      </c>
      <c r="L89" s="42"/>
      <c r="M89" s="183" t="s">
        <v>32</v>
      </c>
      <c r="N89" s="184" t="s">
        <v>50</v>
      </c>
      <c r="O89" s="67"/>
      <c r="P89" s="185">
        <f>O89*H89</f>
        <v>0</v>
      </c>
      <c r="Q89" s="185">
        <v>0</v>
      </c>
      <c r="R89" s="185">
        <f>Q89*H89</f>
        <v>0</v>
      </c>
      <c r="S89" s="185">
        <v>0.001</v>
      </c>
      <c r="T89" s="186">
        <f>S89*H89</f>
        <v>0.264</v>
      </c>
      <c r="U89" s="37"/>
      <c r="V89" s="37"/>
      <c r="W89" s="37"/>
      <c r="X89" s="37"/>
      <c r="Y89" s="37"/>
      <c r="Z89" s="37"/>
      <c r="AA89" s="37"/>
      <c r="AB89" s="37"/>
      <c r="AC89" s="37"/>
      <c r="AD89" s="37"/>
      <c r="AE89" s="37"/>
      <c r="AR89" s="187" t="s">
        <v>168</v>
      </c>
      <c r="AT89" s="187" t="s">
        <v>163</v>
      </c>
      <c r="AU89" s="187" t="s">
        <v>89</v>
      </c>
      <c r="AY89" s="19" t="s">
        <v>160</v>
      </c>
      <c r="BE89" s="188">
        <f>IF(N89="základní",J89,0)</f>
        <v>0</v>
      </c>
      <c r="BF89" s="188">
        <f>IF(N89="snížená",J89,0)</f>
        <v>0</v>
      </c>
      <c r="BG89" s="188">
        <f>IF(N89="zákl. přenesená",J89,0)</f>
        <v>0</v>
      </c>
      <c r="BH89" s="188">
        <f>IF(N89="sníž. přenesená",J89,0)</f>
        <v>0</v>
      </c>
      <c r="BI89" s="188">
        <f>IF(N89="nulová",J89,0)</f>
        <v>0</v>
      </c>
      <c r="BJ89" s="19" t="s">
        <v>87</v>
      </c>
      <c r="BK89" s="188">
        <f>ROUND(I89*H89,2)</f>
        <v>0</v>
      </c>
      <c r="BL89" s="19" t="s">
        <v>168</v>
      </c>
      <c r="BM89" s="187" t="s">
        <v>3269</v>
      </c>
    </row>
    <row r="90" spans="1:47" s="2" customFormat="1" ht="11.25">
      <c r="A90" s="37"/>
      <c r="B90" s="38"/>
      <c r="C90" s="39"/>
      <c r="D90" s="189" t="s">
        <v>170</v>
      </c>
      <c r="E90" s="39"/>
      <c r="F90" s="190" t="s">
        <v>3270</v>
      </c>
      <c r="G90" s="39"/>
      <c r="H90" s="39"/>
      <c r="I90" s="191"/>
      <c r="J90" s="39"/>
      <c r="K90" s="39"/>
      <c r="L90" s="42"/>
      <c r="M90" s="192"/>
      <c r="N90" s="193"/>
      <c r="O90" s="67"/>
      <c r="P90" s="67"/>
      <c r="Q90" s="67"/>
      <c r="R90" s="67"/>
      <c r="S90" s="67"/>
      <c r="T90" s="68"/>
      <c r="U90" s="37"/>
      <c r="V90" s="37"/>
      <c r="W90" s="37"/>
      <c r="X90" s="37"/>
      <c r="Y90" s="37"/>
      <c r="Z90" s="37"/>
      <c r="AA90" s="37"/>
      <c r="AB90" s="37"/>
      <c r="AC90" s="37"/>
      <c r="AD90" s="37"/>
      <c r="AE90" s="37"/>
      <c r="AT90" s="19" t="s">
        <v>170</v>
      </c>
      <c r="AU90" s="19" t="s">
        <v>89</v>
      </c>
    </row>
    <row r="91" spans="1:47" s="2" customFormat="1" ht="39">
      <c r="A91" s="37"/>
      <c r="B91" s="38"/>
      <c r="C91" s="39"/>
      <c r="D91" s="196" t="s">
        <v>1829</v>
      </c>
      <c r="E91" s="39"/>
      <c r="F91" s="254" t="s">
        <v>3271</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1829</v>
      </c>
      <c r="AU91" s="19" t="s">
        <v>89</v>
      </c>
    </row>
    <row r="92" spans="2:51" s="14" customFormat="1" ht="11.25">
      <c r="B92" s="205"/>
      <c r="C92" s="206"/>
      <c r="D92" s="196" t="s">
        <v>172</v>
      </c>
      <c r="E92" s="207" t="s">
        <v>32</v>
      </c>
      <c r="F92" s="208" t="s">
        <v>3272</v>
      </c>
      <c r="G92" s="206"/>
      <c r="H92" s="209">
        <v>14</v>
      </c>
      <c r="I92" s="210"/>
      <c r="J92" s="206"/>
      <c r="K92" s="206"/>
      <c r="L92" s="211"/>
      <c r="M92" s="212"/>
      <c r="N92" s="213"/>
      <c r="O92" s="213"/>
      <c r="P92" s="213"/>
      <c r="Q92" s="213"/>
      <c r="R92" s="213"/>
      <c r="S92" s="213"/>
      <c r="T92" s="214"/>
      <c r="AT92" s="215" t="s">
        <v>172</v>
      </c>
      <c r="AU92" s="215" t="s">
        <v>89</v>
      </c>
      <c r="AV92" s="14" t="s">
        <v>89</v>
      </c>
      <c r="AW92" s="14" t="s">
        <v>40</v>
      </c>
      <c r="AX92" s="14" t="s">
        <v>79</v>
      </c>
      <c r="AY92" s="215" t="s">
        <v>160</v>
      </c>
    </row>
    <row r="93" spans="2:51" s="14" customFormat="1" ht="11.25">
      <c r="B93" s="205"/>
      <c r="C93" s="206"/>
      <c r="D93" s="196" t="s">
        <v>172</v>
      </c>
      <c r="E93" s="207" t="s">
        <v>32</v>
      </c>
      <c r="F93" s="208" t="s">
        <v>3273</v>
      </c>
      <c r="G93" s="206"/>
      <c r="H93" s="209">
        <v>250</v>
      </c>
      <c r="I93" s="210"/>
      <c r="J93" s="206"/>
      <c r="K93" s="206"/>
      <c r="L93" s="211"/>
      <c r="M93" s="212"/>
      <c r="N93" s="213"/>
      <c r="O93" s="213"/>
      <c r="P93" s="213"/>
      <c r="Q93" s="213"/>
      <c r="R93" s="213"/>
      <c r="S93" s="213"/>
      <c r="T93" s="214"/>
      <c r="AT93" s="215" t="s">
        <v>172</v>
      </c>
      <c r="AU93" s="215" t="s">
        <v>89</v>
      </c>
      <c r="AV93" s="14" t="s">
        <v>89</v>
      </c>
      <c r="AW93" s="14" t="s">
        <v>40</v>
      </c>
      <c r="AX93" s="14" t="s">
        <v>79</v>
      </c>
      <c r="AY93" s="215" t="s">
        <v>160</v>
      </c>
    </row>
    <row r="94" spans="2:51" s="15" customFormat="1" ht="11.25">
      <c r="B94" s="216"/>
      <c r="C94" s="217"/>
      <c r="D94" s="196" t="s">
        <v>172</v>
      </c>
      <c r="E94" s="218" t="s">
        <v>32</v>
      </c>
      <c r="F94" s="219" t="s">
        <v>177</v>
      </c>
      <c r="G94" s="217"/>
      <c r="H94" s="220">
        <v>264</v>
      </c>
      <c r="I94" s="221"/>
      <c r="J94" s="217"/>
      <c r="K94" s="217"/>
      <c r="L94" s="222"/>
      <c r="M94" s="223"/>
      <c r="N94" s="224"/>
      <c r="O94" s="224"/>
      <c r="P94" s="224"/>
      <c r="Q94" s="224"/>
      <c r="R94" s="224"/>
      <c r="S94" s="224"/>
      <c r="T94" s="225"/>
      <c r="AT94" s="226" t="s">
        <v>172</v>
      </c>
      <c r="AU94" s="226" t="s">
        <v>89</v>
      </c>
      <c r="AV94" s="15" t="s">
        <v>168</v>
      </c>
      <c r="AW94" s="15" t="s">
        <v>40</v>
      </c>
      <c r="AX94" s="15" t="s">
        <v>87</v>
      </c>
      <c r="AY94" s="226" t="s">
        <v>160</v>
      </c>
    </row>
    <row r="95" spans="2:63" s="12" customFormat="1" ht="22.9" customHeight="1">
      <c r="B95" s="160"/>
      <c r="C95" s="161"/>
      <c r="D95" s="162" t="s">
        <v>78</v>
      </c>
      <c r="E95" s="174" t="s">
        <v>713</v>
      </c>
      <c r="F95" s="174" t="s">
        <v>714</v>
      </c>
      <c r="G95" s="161"/>
      <c r="H95" s="161"/>
      <c r="I95" s="164"/>
      <c r="J95" s="175">
        <f>BK95</f>
        <v>0</v>
      </c>
      <c r="K95" s="161"/>
      <c r="L95" s="166"/>
      <c r="M95" s="167"/>
      <c r="N95" s="168"/>
      <c r="O95" s="168"/>
      <c r="P95" s="169">
        <f>SUM(P96:P104)</f>
        <v>0</v>
      </c>
      <c r="Q95" s="168"/>
      <c r="R95" s="169">
        <f>SUM(R96:R104)</f>
        <v>0</v>
      </c>
      <c r="S95" s="168"/>
      <c r="T95" s="170">
        <f>SUM(T96:T104)</f>
        <v>0</v>
      </c>
      <c r="AR95" s="171" t="s">
        <v>87</v>
      </c>
      <c r="AT95" s="172" t="s">
        <v>78</v>
      </c>
      <c r="AU95" s="172" t="s">
        <v>87</v>
      </c>
      <c r="AY95" s="171" t="s">
        <v>160</v>
      </c>
      <c r="BK95" s="173">
        <f>SUM(BK96:BK104)</f>
        <v>0</v>
      </c>
    </row>
    <row r="96" spans="1:65" s="2" customFormat="1" ht="24.2" customHeight="1">
      <c r="A96" s="37"/>
      <c r="B96" s="38"/>
      <c r="C96" s="176" t="s">
        <v>161</v>
      </c>
      <c r="D96" s="249" t="s">
        <v>163</v>
      </c>
      <c r="E96" s="177" t="s">
        <v>716</v>
      </c>
      <c r="F96" s="178" t="s">
        <v>717</v>
      </c>
      <c r="G96" s="179" t="s">
        <v>166</v>
      </c>
      <c r="H96" s="180">
        <v>0.296</v>
      </c>
      <c r="I96" s="181"/>
      <c r="J96" s="182">
        <f>ROUND(I96*H96,2)</f>
        <v>0</v>
      </c>
      <c r="K96" s="178" t="s">
        <v>167</v>
      </c>
      <c r="L96" s="42"/>
      <c r="M96" s="183" t="s">
        <v>32</v>
      </c>
      <c r="N96" s="184" t="s">
        <v>50</v>
      </c>
      <c r="O96" s="67"/>
      <c r="P96" s="185">
        <f>O96*H96</f>
        <v>0</v>
      </c>
      <c r="Q96" s="185">
        <v>0</v>
      </c>
      <c r="R96" s="185">
        <f>Q96*H96</f>
        <v>0</v>
      </c>
      <c r="S96" s="185">
        <v>0</v>
      </c>
      <c r="T96" s="186">
        <f>S96*H96</f>
        <v>0</v>
      </c>
      <c r="U96" s="37"/>
      <c r="V96" s="37"/>
      <c r="W96" s="37"/>
      <c r="X96" s="37"/>
      <c r="Y96" s="37"/>
      <c r="Z96" s="37"/>
      <c r="AA96" s="37"/>
      <c r="AB96" s="37"/>
      <c r="AC96" s="37"/>
      <c r="AD96" s="37"/>
      <c r="AE96" s="37"/>
      <c r="AR96" s="187" t="s">
        <v>168</v>
      </c>
      <c r="AT96" s="187" t="s">
        <v>163</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3274</v>
      </c>
    </row>
    <row r="97" spans="1:47" s="2" customFormat="1" ht="11.25">
      <c r="A97" s="37"/>
      <c r="B97" s="38"/>
      <c r="C97" s="39"/>
      <c r="D97" s="189" t="s">
        <v>170</v>
      </c>
      <c r="E97" s="39"/>
      <c r="F97" s="190" t="s">
        <v>719</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170</v>
      </c>
      <c r="AU97" s="19" t="s">
        <v>89</v>
      </c>
    </row>
    <row r="98" spans="1:65" s="2" customFormat="1" ht="21.75" customHeight="1">
      <c r="A98" s="37"/>
      <c r="B98" s="38"/>
      <c r="C98" s="176" t="s">
        <v>168</v>
      </c>
      <c r="D98" s="249" t="s">
        <v>163</v>
      </c>
      <c r="E98" s="177" t="s">
        <v>732</v>
      </c>
      <c r="F98" s="178" t="s">
        <v>733</v>
      </c>
      <c r="G98" s="179" t="s">
        <v>166</v>
      </c>
      <c r="H98" s="180">
        <v>0.296</v>
      </c>
      <c r="I98" s="181"/>
      <c r="J98" s="182">
        <f>ROUND(I98*H98,2)</f>
        <v>0</v>
      </c>
      <c r="K98" s="178" t="s">
        <v>167</v>
      </c>
      <c r="L98" s="42"/>
      <c r="M98" s="183" t="s">
        <v>32</v>
      </c>
      <c r="N98" s="184" t="s">
        <v>50</v>
      </c>
      <c r="O98" s="67"/>
      <c r="P98" s="185">
        <f>O98*H98</f>
        <v>0</v>
      </c>
      <c r="Q98" s="185">
        <v>0</v>
      </c>
      <c r="R98" s="185">
        <f>Q98*H98</f>
        <v>0</v>
      </c>
      <c r="S98" s="185">
        <v>0</v>
      </c>
      <c r="T98" s="186">
        <f>S98*H98</f>
        <v>0</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3275</v>
      </c>
    </row>
    <row r="99" spans="1:47" s="2" customFormat="1" ht="11.25">
      <c r="A99" s="37"/>
      <c r="B99" s="38"/>
      <c r="C99" s="39"/>
      <c r="D99" s="189" t="s">
        <v>170</v>
      </c>
      <c r="E99" s="39"/>
      <c r="F99" s="190" t="s">
        <v>735</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1:65" s="2" customFormat="1" ht="24.2" customHeight="1">
      <c r="A100" s="37"/>
      <c r="B100" s="38"/>
      <c r="C100" s="176" t="s">
        <v>216</v>
      </c>
      <c r="D100" s="249" t="s">
        <v>163</v>
      </c>
      <c r="E100" s="177" t="s">
        <v>737</v>
      </c>
      <c r="F100" s="178" t="s">
        <v>738</v>
      </c>
      <c r="G100" s="179" t="s">
        <v>166</v>
      </c>
      <c r="H100" s="180">
        <v>2.072</v>
      </c>
      <c r="I100" s="181"/>
      <c r="J100" s="182">
        <f>ROUND(I100*H100,2)</f>
        <v>0</v>
      </c>
      <c r="K100" s="178" t="s">
        <v>167</v>
      </c>
      <c r="L100" s="42"/>
      <c r="M100" s="183" t="s">
        <v>32</v>
      </c>
      <c r="N100" s="184" t="s">
        <v>50</v>
      </c>
      <c r="O100" s="67"/>
      <c r="P100" s="185">
        <f>O100*H100</f>
        <v>0</v>
      </c>
      <c r="Q100" s="185">
        <v>0</v>
      </c>
      <c r="R100" s="185">
        <f>Q100*H100</f>
        <v>0</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3276</v>
      </c>
    </row>
    <row r="101" spans="1:47" s="2" customFormat="1" ht="11.25">
      <c r="A101" s="37"/>
      <c r="B101" s="38"/>
      <c r="C101" s="39"/>
      <c r="D101" s="189" t="s">
        <v>170</v>
      </c>
      <c r="E101" s="39"/>
      <c r="F101" s="190" t="s">
        <v>740</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6"/>
      <c r="F102" s="208" t="s">
        <v>3277</v>
      </c>
      <c r="G102" s="206"/>
      <c r="H102" s="209">
        <v>2.072</v>
      </c>
      <c r="I102" s="210"/>
      <c r="J102" s="206"/>
      <c r="K102" s="206"/>
      <c r="L102" s="211"/>
      <c r="M102" s="212"/>
      <c r="N102" s="213"/>
      <c r="O102" s="213"/>
      <c r="P102" s="213"/>
      <c r="Q102" s="213"/>
      <c r="R102" s="213"/>
      <c r="S102" s="213"/>
      <c r="T102" s="214"/>
      <c r="AT102" s="215" t="s">
        <v>172</v>
      </c>
      <c r="AU102" s="215" t="s">
        <v>89</v>
      </c>
      <c r="AV102" s="14" t="s">
        <v>89</v>
      </c>
      <c r="AW102" s="14" t="s">
        <v>4</v>
      </c>
      <c r="AX102" s="14" t="s">
        <v>87</v>
      </c>
      <c r="AY102" s="215" t="s">
        <v>160</v>
      </c>
    </row>
    <row r="103" spans="1:65" s="2" customFormat="1" ht="24.2" customHeight="1">
      <c r="A103" s="37"/>
      <c r="B103" s="38"/>
      <c r="C103" s="176" t="s">
        <v>225</v>
      </c>
      <c r="D103" s="249" t="s">
        <v>163</v>
      </c>
      <c r="E103" s="177" t="s">
        <v>750</v>
      </c>
      <c r="F103" s="178" t="s">
        <v>751</v>
      </c>
      <c r="G103" s="179" t="s">
        <v>166</v>
      </c>
      <c r="H103" s="180">
        <v>0.296</v>
      </c>
      <c r="I103" s="181"/>
      <c r="J103" s="182">
        <f>ROUND(I103*H103,2)</f>
        <v>0</v>
      </c>
      <c r="K103" s="178" t="s">
        <v>167</v>
      </c>
      <c r="L103" s="42"/>
      <c r="M103" s="183" t="s">
        <v>32</v>
      </c>
      <c r="N103" s="184"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3278</v>
      </c>
    </row>
    <row r="104" spans="1:47" s="2" customFormat="1" ht="11.25">
      <c r="A104" s="37"/>
      <c r="B104" s="38"/>
      <c r="C104" s="39"/>
      <c r="D104" s="189" t="s">
        <v>170</v>
      </c>
      <c r="E104" s="39"/>
      <c r="F104" s="190" t="s">
        <v>753</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63" s="12" customFormat="1" ht="25.9" customHeight="1">
      <c r="B105" s="160"/>
      <c r="C105" s="161"/>
      <c r="D105" s="162" t="s">
        <v>78</v>
      </c>
      <c r="E105" s="163" t="s">
        <v>761</v>
      </c>
      <c r="F105" s="163" t="s">
        <v>762</v>
      </c>
      <c r="G105" s="161"/>
      <c r="H105" s="161"/>
      <c r="I105" s="164"/>
      <c r="J105" s="165">
        <f>BK105</f>
        <v>0</v>
      </c>
      <c r="K105" s="161"/>
      <c r="L105" s="166"/>
      <c r="M105" s="167"/>
      <c r="N105" s="168"/>
      <c r="O105" s="168"/>
      <c r="P105" s="169">
        <f>P106</f>
        <v>0</v>
      </c>
      <c r="Q105" s="168"/>
      <c r="R105" s="169">
        <f>R106</f>
        <v>0.137</v>
      </c>
      <c r="S105" s="168"/>
      <c r="T105" s="170">
        <f>T106</f>
        <v>0</v>
      </c>
      <c r="AR105" s="171" t="s">
        <v>89</v>
      </c>
      <c r="AT105" s="172" t="s">
        <v>78</v>
      </c>
      <c r="AU105" s="172" t="s">
        <v>79</v>
      </c>
      <c r="AY105" s="171" t="s">
        <v>160</v>
      </c>
      <c r="BK105" s="173">
        <f>BK106</f>
        <v>0</v>
      </c>
    </row>
    <row r="106" spans="2:63" s="12" customFormat="1" ht="22.9" customHeight="1">
      <c r="B106" s="160"/>
      <c r="C106" s="161"/>
      <c r="D106" s="162" t="s">
        <v>78</v>
      </c>
      <c r="E106" s="174" t="s">
        <v>3279</v>
      </c>
      <c r="F106" s="174" t="s">
        <v>3280</v>
      </c>
      <c r="G106" s="161"/>
      <c r="H106" s="161"/>
      <c r="I106" s="164"/>
      <c r="J106" s="175">
        <f>BK106</f>
        <v>0</v>
      </c>
      <c r="K106" s="161"/>
      <c r="L106" s="166"/>
      <c r="M106" s="167"/>
      <c r="N106" s="168"/>
      <c r="O106" s="168"/>
      <c r="P106" s="169">
        <f>SUM(P107:P239)</f>
        <v>0</v>
      </c>
      <c r="Q106" s="168"/>
      <c r="R106" s="169">
        <f>SUM(R107:R239)</f>
        <v>0.137</v>
      </c>
      <c r="S106" s="168"/>
      <c r="T106" s="170">
        <f>SUM(T107:T239)</f>
        <v>0</v>
      </c>
      <c r="AR106" s="171" t="s">
        <v>89</v>
      </c>
      <c r="AT106" s="172" t="s">
        <v>78</v>
      </c>
      <c r="AU106" s="172" t="s">
        <v>87</v>
      </c>
      <c r="AY106" s="171" t="s">
        <v>160</v>
      </c>
      <c r="BK106" s="173">
        <f>SUM(BK107:BK239)</f>
        <v>0</v>
      </c>
    </row>
    <row r="107" spans="1:65" s="2" customFormat="1" ht="16.5" customHeight="1">
      <c r="A107" s="37"/>
      <c r="B107" s="38"/>
      <c r="C107" s="176" t="s">
        <v>231</v>
      </c>
      <c r="D107" s="176" t="s">
        <v>163</v>
      </c>
      <c r="E107" s="177" t="s">
        <v>3281</v>
      </c>
      <c r="F107" s="178" t="s">
        <v>3282</v>
      </c>
      <c r="G107" s="179" t="s">
        <v>477</v>
      </c>
      <c r="H107" s="180">
        <v>2</v>
      </c>
      <c r="I107" s="181"/>
      <c r="J107" s="182">
        <f aca="true" t="shared" si="0" ref="J107:J138">ROUND(I107*H107,2)</f>
        <v>0</v>
      </c>
      <c r="K107" s="178" t="s">
        <v>484</v>
      </c>
      <c r="L107" s="42"/>
      <c r="M107" s="183" t="s">
        <v>32</v>
      </c>
      <c r="N107" s="184" t="s">
        <v>50</v>
      </c>
      <c r="O107" s="67"/>
      <c r="P107" s="185">
        <f aca="true" t="shared" si="1" ref="P107:P138">O107*H107</f>
        <v>0</v>
      </c>
      <c r="Q107" s="185">
        <v>0</v>
      </c>
      <c r="R107" s="185">
        <f aca="true" t="shared" si="2" ref="R107:R138">Q107*H107</f>
        <v>0</v>
      </c>
      <c r="S107" s="185">
        <v>0</v>
      </c>
      <c r="T107" s="186">
        <f aca="true" t="shared" si="3" ref="T107:T138">S107*H107</f>
        <v>0</v>
      </c>
      <c r="U107" s="37"/>
      <c r="V107" s="37"/>
      <c r="W107" s="37"/>
      <c r="X107" s="37"/>
      <c r="Y107" s="37"/>
      <c r="Z107" s="37"/>
      <c r="AA107" s="37"/>
      <c r="AB107" s="37"/>
      <c r="AC107" s="37"/>
      <c r="AD107" s="37"/>
      <c r="AE107" s="37"/>
      <c r="AR107" s="187" t="s">
        <v>308</v>
      </c>
      <c r="AT107" s="187" t="s">
        <v>163</v>
      </c>
      <c r="AU107" s="187" t="s">
        <v>89</v>
      </c>
      <c r="AY107" s="19" t="s">
        <v>160</v>
      </c>
      <c r="BE107" s="188">
        <f aca="true" t="shared" si="4" ref="BE107:BE138">IF(N107="základní",J107,0)</f>
        <v>0</v>
      </c>
      <c r="BF107" s="188">
        <f aca="true" t="shared" si="5" ref="BF107:BF138">IF(N107="snížená",J107,0)</f>
        <v>0</v>
      </c>
      <c r="BG107" s="188">
        <f aca="true" t="shared" si="6" ref="BG107:BG138">IF(N107="zákl. přenesená",J107,0)</f>
        <v>0</v>
      </c>
      <c r="BH107" s="188">
        <f aca="true" t="shared" si="7" ref="BH107:BH138">IF(N107="sníž. přenesená",J107,0)</f>
        <v>0</v>
      </c>
      <c r="BI107" s="188">
        <f aca="true" t="shared" si="8" ref="BI107:BI138">IF(N107="nulová",J107,0)</f>
        <v>0</v>
      </c>
      <c r="BJ107" s="19" t="s">
        <v>87</v>
      </c>
      <c r="BK107" s="188">
        <f aca="true" t="shared" si="9" ref="BK107:BK138">ROUND(I107*H107,2)</f>
        <v>0</v>
      </c>
      <c r="BL107" s="19" t="s">
        <v>308</v>
      </c>
      <c r="BM107" s="187" t="s">
        <v>3283</v>
      </c>
    </row>
    <row r="108" spans="1:65" s="2" customFormat="1" ht="16.5" customHeight="1">
      <c r="A108" s="37"/>
      <c r="B108" s="38"/>
      <c r="C108" s="176" t="s">
        <v>181</v>
      </c>
      <c r="D108" s="176" t="s">
        <v>163</v>
      </c>
      <c r="E108" s="177" t="s">
        <v>3284</v>
      </c>
      <c r="F108" s="178" t="s">
        <v>3285</v>
      </c>
      <c r="G108" s="179" t="s">
        <v>477</v>
      </c>
      <c r="H108" s="180">
        <v>2</v>
      </c>
      <c r="I108" s="181"/>
      <c r="J108" s="182">
        <f t="shared" si="0"/>
        <v>0</v>
      </c>
      <c r="K108" s="178" t="s">
        <v>484</v>
      </c>
      <c r="L108" s="42"/>
      <c r="M108" s="183" t="s">
        <v>32</v>
      </c>
      <c r="N108" s="184" t="s">
        <v>50</v>
      </c>
      <c r="O108" s="67"/>
      <c r="P108" s="185">
        <f t="shared" si="1"/>
        <v>0</v>
      </c>
      <c r="Q108" s="185">
        <v>0</v>
      </c>
      <c r="R108" s="185">
        <f t="shared" si="2"/>
        <v>0</v>
      </c>
      <c r="S108" s="185">
        <v>0</v>
      </c>
      <c r="T108" s="186">
        <f t="shared" si="3"/>
        <v>0</v>
      </c>
      <c r="U108" s="37"/>
      <c r="V108" s="37"/>
      <c r="W108" s="37"/>
      <c r="X108" s="37"/>
      <c r="Y108" s="37"/>
      <c r="Z108" s="37"/>
      <c r="AA108" s="37"/>
      <c r="AB108" s="37"/>
      <c r="AC108" s="37"/>
      <c r="AD108" s="37"/>
      <c r="AE108" s="37"/>
      <c r="AR108" s="187" t="s">
        <v>308</v>
      </c>
      <c r="AT108" s="187" t="s">
        <v>163</v>
      </c>
      <c r="AU108" s="187" t="s">
        <v>89</v>
      </c>
      <c r="AY108" s="19" t="s">
        <v>160</v>
      </c>
      <c r="BE108" s="188">
        <f t="shared" si="4"/>
        <v>0</v>
      </c>
      <c r="BF108" s="188">
        <f t="shared" si="5"/>
        <v>0</v>
      </c>
      <c r="BG108" s="188">
        <f t="shared" si="6"/>
        <v>0</v>
      </c>
      <c r="BH108" s="188">
        <f t="shared" si="7"/>
        <v>0</v>
      </c>
      <c r="BI108" s="188">
        <f t="shared" si="8"/>
        <v>0</v>
      </c>
      <c r="BJ108" s="19" t="s">
        <v>87</v>
      </c>
      <c r="BK108" s="188">
        <f t="shared" si="9"/>
        <v>0</v>
      </c>
      <c r="BL108" s="19" t="s">
        <v>308</v>
      </c>
      <c r="BM108" s="187" t="s">
        <v>3286</v>
      </c>
    </row>
    <row r="109" spans="1:65" s="2" customFormat="1" ht="16.5" customHeight="1">
      <c r="A109" s="37"/>
      <c r="B109" s="38"/>
      <c r="C109" s="176" t="s">
        <v>249</v>
      </c>
      <c r="D109" s="176" t="s">
        <v>163</v>
      </c>
      <c r="E109" s="177" t="s">
        <v>3287</v>
      </c>
      <c r="F109" s="178" t="s">
        <v>3288</v>
      </c>
      <c r="G109" s="179" t="s">
        <v>477</v>
      </c>
      <c r="H109" s="180">
        <v>1</v>
      </c>
      <c r="I109" s="181"/>
      <c r="J109" s="182">
        <f t="shared" si="0"/>
        <v>0</v>
      </c>
      <c r="K109" s="178" t="s">
        <v>484</v>
      </c>
      <c r="L109" s="42"/>
      <c r="M109" s="183" t="s">
        <v>32</v>
      </c>
      <c r="N109" s="184" t="s">
        <v>50</v>
      </c>
      <c r="O109" s="67"/>
      <c r="P109" s="185">
        <f t="shared" si="1"/>
        <v>0</v>
      </c>
      <c r="Q109" s="185">
        <v>0</v>
      </c>
      <c r="R109" s="185">
        <f t="shared" si="2"/>
        <v>0</v>
      </c>
      <c r="S109" s="185">
        <v>0</v>
      </c>
      <c r="T109" s="186">
        <f t="shared" si="3"/>
        <v>0</v>
      </c>
      <c r="U109" s="37"/>
      <c r="V109" s="37"/>
      <c r="W109" s="37"/>
      <c r="X109" s="37"/>
      <c r="Y109" s="37"/>
      <c r="Z109" s="37"/>
      <c r="AA109" s="37"/>
      <c r="AB109" s="37"/>
      <c r="AC109" s="37"/>
      <c r="AD109" s="37"/>
      <c r="AE109" s="37"/>
      <c r="AR109" s="187" t="s">
        <v>308</v>
      </c>
      <c r="AT109" s="187" t="s">
        <v>163</v>
      </c>
      <c r="AU109" s="187" t="s">
        <v>89</v>
      </c>
      <c r="AY109" s="19" t="s">
        <v>160</v>
      </c>
      <c r="BE109" s="188">
        <f t="shared" si="4"/>
        <v>0</v>
      </c>
      <c r="BF109" s="188">
        <f t="shared" si="5"/>
        <v>0</v>
      </c>
      <c r="BG109" s="188">
        <f t="shared" si="6"/>
        <v>0</v>
      </c>
      <c r="BH109" s="188">
        <f t="shared" si="7"/>
        <v>0</v>
      </c>
      <c r="BI109" s="188">
        <f t="shared" si="8"/>
        <v>0</v>
      </c>
      <c r="BJ109" s="19" t="s">
        <v>87</v>
      </c>
      <c r="BK109" s="188">
        <f t="shared" si="9"/>
        <v>0</v>
      </c>
      <c r="BL109" s="19" t="s">
        <v>308</v>
      </c>
      <c r="BM109" s="187" t="s">
        <v>3289</v>
      </c>
    </row>
    <row r="110" spans="1:65" s="2" customFormat="1" ht="16.5" customHeight="1">
      <c r="A110" s="37"/>
      <c r="B110" s="38"/>
      <c r="C110" s="176" t="s">
        <v>256</v>
      </c>
      <c r="D110" s="176" t="s">
        <v>163</v>
      </c>
      <c r="E110" s="177" t="s">
        <v>3290</v>
      </c>
      <c r="F110" s="178" t="s">
        <v>3291</v>
      </c>
      <c r="G110" s="179" t="s">
        <v>477</v>
      </c>
      <c r="H110" s="180">
        <v>130</v>
      </c>
      <c r="I110" s="181"/>
      <c r="J110" s="182">
        <f t="shared" si="0"/>
        <v>0</v>
      </c>
      <c r="K110" s="178" t="s">
        <v>484</v>
      </c>
      <c r="L110" s="42"/>
      <c r="M110" s="183" t="s">
        <v>32</v>
      </c>
      <c r="N110" s="184" t="s">
        <v>50</v>
      </c>
      <c r="O110" s="67"/>
      <c r="P110" s="185">
        <f t="shared" si="1"/>
        <v>0</v>
      </c>
      <c r="Q110" s="185">
        <v>0</v>
      </c>
      <c r="R110" s="185">
        <f t="shared" si="2"/>
        <v>0</v>
      </c>
      <c r="S110" s="185">
        <v>0</v>
      </c>
      <c r="T110" s="186">
        <f t="shared" si="3"/>
        <v>0</v>
      </c>
      <c r="U110" s="37"/>
      <c r="V110" s="37"/>
      <c r="W110" s="37"/>
      <c r="X110" s="37"/>
      <c r="Y110" s="37"/>
      <c r="Z110" s="37"/>
      <c r="AA110" s="37"/>
      <c r="AB110" s="37"/>
      <c r="AC110" s="37"/>
      <c r="AD110" s="37"/>
      <c r="AE110" s="37"/>
      <c r="AR110" s="187" t="s">
        <v>308</v>
      </c>
      <c r="AT110" s="187" t="s">
        <v>163</v>
      </c>
      <c r="AU110" s="187" t="s">
        <v>89</v>
      </c>
      <c r="AY110" s="19" t="s">
        <v>160</v>
      </c>
      <c r="BE110" s="188">
        <f t="shared" si="4"/>
        <v>0</v>
      </c>
      <c r="BF110" s="188">
        <f t="shared" si="5"/>
        <v>0</v>
      </c>
      <c r="BG110" s="188">
        <f t="shared" si="6"/>
        <v>0</v>
      </c>
      <c r="BH110" s="188">
        <f t="shared" si="7"/>
        <v>0</v>
      </c>
      <c r="BI110" s="188">
        <f t="shared" si="8"/>
        <v>0</v>
      </c>
      <c r="BJ110" s="19" t="s">
        <v>87</v>
      </c>
      <c r="BK110" s="188">
        <f t="shared" si="9"/>
        <v>0</v>
      </c>
      <c r="BL110" s="19" t="s">
        <v>308</v>
      </c>
      <c r="BM110" s="187" t="s">
        <v>3292</v>
      </c>
    </row>
    <row r="111" spans="1:65" s="2" customFormat="1" ht="16.5" customHeight="1">
      <c r="A111" s="37"/>
      <c r="B111" s="38"/>
      <c r="C111" s="176" t="s">
        <v>267</v>
      </c>
      <c r="D111" s="176" t="s">
        <v>163</v>
      </c>
      <c r="E111" s="177" t="s">
        <v>3293</v>
      </c>
      <c r="F111" s="178" t="s">
        <v>3294</v>
      </c>
      <c r="G111" s="179" t="s">
        <v>477</v>
      </c>
      <c r="H111" s="180">
        <v>100</v>
      </c>
      <c r="I111" s="181"/>
      <c r="J111" s="182">
        <f t="shared" si="0"/>
        <v>0</v>
      </c>
      <c r="K111" s="178" t="s">
        <v>484</v>
      </c>
      <c r="L111" s="42"/>
      <c r="M111" s="183" t="s">
        <v>32</v>
      </c>
      <c r="N111" s="184" t="s">
        <v>50</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308</v>
      </c>
      <c r="AT111" s="187" t="s">
        <v>163</v>
      </c>
      <c r="AU111" s="187" t="s">
        <v>89</v>
      </c>
      <c r="AY111" s="19" t="s">
        <v>160</v>
      </c>
      <c r="BE111" s="188">
        <f t="shared" si="4"/>
        <v>0</v>
      </c>
      <c r="BF111" s="188">
        <f t="shared" si="5"/>
        <v>0</v>
      </c>
      <c r="BG111" s="188">
        <f t="shared" si="6"/>
        <v>0</v>
      </c>
      <c r="BH111" s="188">
        <f t="shared" si="7"/>
        <v>0</v>
      </c>
      <c r="BI111" s="188">
        <f t="shared" si="8"/>
        <v>0</v>
      </c>
      <c r="BJ111" s="19" t="s">
        <v>87</v>
      </c>
      <c r="BK111" s="188">
        <f t="shared" si="9"/>
        <v>0</v>
      </c>
      <c r="BL111" s="19" t="s">
        <v>308</v>
      </c>
      <c r="BM111" s="187" t="s">
        <v>3295</v>
      </c>
    </row>
    <row r="112" spans="1:65" s="2" customFormat="1" ht="16.5" customHeight="1">
      <c r="A112" s="37"/>
      <c r="B112" s="38"/>
      <c r="C112" s="176" t="s">
        <v>281</v>
      </c>
      <c r="D112" s="176" t="s">
        <v>163</v>
      </c>
      <c r="E112" s="177" t="s">
        <v>3296</v>
      </c>
      <c r="F112" s="178" t="s">
        <v>3297</v>
      </c>
      <c r="G112" s="179" t="s">
        <v>477</v>
      </c>
      <c r="H112" s="180">
        <v>6</v>
      </c>
      <c r="I112" s="181"/>
      <c r="J112" s="182">
        <f t="shared" si="0"/>
        <v>0</v>
      </c>
      <c r="K112" s="178" t="s">
        <v>484</v>
      </c>
      <c r="L112" s="42"/>
      <c r="M112" s="183" t="s">
        <v>32</v>
      </c>
      <c r="N112" s="184"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308</v>
      </c>
      <c r="AT112" s="187" t="s">
        <v>163</v>
      </c>
      <c r="AU112" s="187" t="s">
        <v>89</v>
      </c>
      <c r="AY112" s="19" t="s">
        <v>160</v>
      </c>
      <c r="BE112" s="188">
        <f t="shared" si="4"/>
        <v>0</v>
      </c>
      <c r="BF112" s="188">
        <f t="shared" si="5"/>
        <v>0</v>
      </c>
      <c r="BG112" s="188">
        <f t="shared" si="6"/>
        <v>0</v>
      </c>
      <c r="BH112" s="188">
        <f t="shared" si="7"/>
        <v>0</v>
      </c>
      <c r="BI112" s="188">
        <f t="shared" si="8"/>
        <v>0</v>
      </c>
      <c r="BJ112" s="19" t="s">
        <v>87</v>
      </c>
      <c r="BK112" s="188">
        <f t="shared" si="9"/>
        <v>0</v>
      </c>
      <c r="BL112" s="19" t="s">
        <v>308</v>
      </c>
      <c r="BM112" s="187" t="s">
        <v>3298</v>
      </c>
    </row>
    <row r="113" spans="1:65" s="2" customFormat="1" ht="16.5" customHeight="1">
      <c r="A113" s="37"/>
      <c r="B113" s="38"/>
      <c r="C113" s="176" t="s">
        <v>289</v>
      </c>
      <c r="D113" s="176" t="s">
        <v>163</v>
      </c>
      <c r="E113" s="177" t="s">
        <v>3299</v>
      </c>
      <c r="F113" s="178" t="s">
        <v>3300</v>
      </c>
      <c r="G113" s="179" t="s">
        <v>477</v>
      </c>
      <c r="H113" s="180">
        <v>140</v>
      </c>
      <c r="I113" s="181"/>
      <c r="J113" s="182">
        <f t="shared" si="0"/>
        <v>0</v>
      </c>
      <c r="K113" s="178" t="s">
        <v>484</v>
      </c>
      <c r="L113" s="42"/>
      <c r="M113" s="183" t="s">
        <v>32</v>
      </c>
      <c r="N113" s="184" t="s">
        <v>50</v>
      </c>
      <c r="O113" s="67"/>
      <c r="P113" s="185">
        <f t="shared" si="1"/>
        <v>0</v>
      </c>
      <c r="Q113" s="185">
        <v>0</v>
      </c>
      <c r="R113" s="185">
        <f t="shared" si="2"/>
        <v>0</v>
      </c>
      <c r="S113" s="185">
        <v>0</v>
      </c>
      <c r="T113" s="186">
        <f t="shared" si="3"/>
        <v>0</v>
      </c>
      <c r="U113" s="37"/>
      <c r="V113" s="37"/>
      <c r="W113" s="37"/>
      <c r="X113" s="37"/>
      <c r="Y113" s="37"/>
      <c r="Z113" s="37"/>
      <c r="AA113" s="37"/>
      <c r="AB113" s="37"/>
      <c r="AC113" s="37"/>
      <c r="AD113" s="37"/>
      <c r="AE113" s="37"/>
      <c r="AR113" s="187" t="s">
        <v>308</v>
      </c>
      <c r="AT113" s="187" t="s">
        <v>163</v>
      </c>
      <c r="AU113" s="187" t="s">
        <v>89</v>
      </c>
      <c r="AY113" s="19" t="s">
        <v>160</v>
      </c>
      <c r="BE113" s="188">
        <f t="shared" si="4"/>
        <v>0</v>
      </c>
      <c r="BF113" s="188">
        <f t="shared" si="5"/>
        <v>0</v>
      </c>
      <c r="BG113" s="188">
        <f t="shared" si="6"/>
        <v>0</v>
      </c>
      <c r="BH113" s="188">
        <f t="shared" si="7"/>
        <v>0</v>
      </c>
      <c r="BI113" s="188">
        <f t="shared" si="8"/>
        <v>0</v>
      </c>
      <c r="BJ113" s="19" t="s">
        <v>87</v>
      </c>
      <c r="BK113" s="188">
        <f t="shared" si="9"/>
        <v>0</v>
      </c>
      <c r="BL113" s="19" t="s">
        <v>308</v>
      </c>
      <c r="BM113" s="187" t="s">
        <v>3301</v>
      </c>
    </row>
    <row r="114" spans="1:65" s="2" customFormat="1" ht="16.5" customHeight="1">
      <c r="A114" s="37"/>
      <c r="B114" s="38"/>
      <c r="C114" s="176" t="s">
        <v>297</v>
      </c>
      <c r="D114" s="176" t="s">
        <v>163</v>
      </c>
      <c r="E114" s="177" t="s">
        <v>3302</v>
      </c>
      <c r="F114" s="178" t="s">
        <v>3303</v>
      </c>
      <c r="G114" s="179" t="s">
        <v>477</v>
      </c>
      <c r="H114" s="180">
        <v>6</v>
      </c>
      <c r="I114" s="181"/>
      <c r="J114" s="182">
        <f t="shared" si="0"/>
        <v>0</v>
      </c>
      <c r="K114" s="178" t="s">
        <v>484</v>
      </c>
      <c r="L114" s="42"/>
      <c r="M114" s="183" t="s">
        <v>32</v>
      </c>
      <c r="N114" s="184" t="s">
        <v>50</v>
      </c>
      <c r="O114" s="67"/>
      <c r="P114" s="185">
        <f t="shared" si="1"/>
        <v>0</v>
      </c>
      <c r="Q114" s="185">
        <v>0</v>
      </c>
      <c r="R114" s="185">
        <f t="shared" si="2"/>
        <v>0</v>
      </c>
      <c r="S114" s="185">
        <v>0</v>
      </c>
      <c r="T114" s="186">
        <f t="shared" si="3"/>
        <v>0</v>
      </c>
      <c r="U114" s="37"/>
      <c r="V114" s="37"/>
      <c r="W114" s="37"/>
      <c r="X114" s="37"/>
      <c r="Y114" s="37"/>
      <c r="Z114" s="37"/>
      <c r="AA114" s="37"/>
      <c r="AB114" s="37"/>
      <c r="AC114" s="37"/>
      <c r="AD114" s="37"/>
      <c r="AE114" s="37"/>
      <c r="AR114" s="187" t="s">
        <v>308</v>
      </c>
      <c r="AT114" s="187" t="s">
        <v>163</v>
      </c>
      <c r="AU114" s="187" t="s">
        <v>89</v>
      </c>
      <c r="AY114" s="19" t="s">
        <v>160</v>
      </c>
      <c r="BE114" s="188">
        <f t="shared" si="4"/>
        <v>0</v>
      </c>
      <c r="BF114" s="188">
        <f t="shared" si="5"/>
        <v>0</v>
      </c>
      <c r="BG114" s="188">
        <f t="shared" si="6"/>
        <v>0</v>
      </c>
      <c r="BH114" s="188">
        <f t="shared" si="7"/>
        <v>0</v>
      </c>
      <c r="BI114" s="188">
        <f t="shared" si="8"/>
        <v>0</v>
      </c>
      <c r="BJ114" s="19" t="s">
        <v>87</v>
      </c>
      <c r="BK114" s="188">
        <f t="shared" si="9"/>
        <v>0</v>
      </c>
      <c r="BL114" s="19" t="s">
        <v>308</v>
      </c>
      <c r="BM114" s="187" t="s">
        <v>3304</v>
      </c>
    </row>
    <row r="115" spans="1:65" s="2" customFormat="1" ht="24.2" customHeight="1">
      <c r="A115" s="37"/>
      <c r="B115" s="38"/>
      <c r="C115" s="176" t="s">
        <v>8</v>
      </c>
      <c r="D115" s="176" t="s">
        <v>163</v>
      </c>
      <c r="E115" s="177" t="s">
        <v>3305</v>
      </c>
      <c r="F115" s="178" t="s">
        <v>3306</v>
      </c>
      <c r="G115" s="179" t="s">
        <v>1247</v>
      </c>
      <c r="H115" s="180">
        <v>1</v>
      </c>
      <c r="I115" s="181"/>
      <c r="J115" s="182">
        <f t="shared" si="0"/>
        <v>0</v>
      </c>
      <c r="K115" s="178" t="s">
        <v>484</v>
      </c>
      <c r="L115" s="42"/>
      <c r="M115" s="183" t="s">
        <v>32</v>
      </c>
      <c r="N115" s="184" t="s">
        <v>50</v>
      </c>
      <c r="O115" s="67"/>
      <c r="P115" s="185">
        <f t="shared" si="1"/>
        <v>0</v>
      </c>
      <c r="Q115" s="185">
        <v>0</v>
      </c>
      <c r="R115" s="185">
        <f t="shared" si="2"/>
        <v>0</v>
      </c>
      <c r="S115" s="185">
        <v>0</v>
      </c>
      <c r="T115" s="186">
        <f t="shared" si="3"/>
        <v>0</v>
      </c>
      <c r="U115" s="37"/>
      <c r="V115" s="37"/>
      <c r="W115" s="37"/>
      <c r="X115" s="37"/>
      <c r="Y115" s="37"/>
      <c r="Z115" s="37"/>
      <c r="AA115" s="37"/>
      <c r="AB115" s="37"/>
      <c r="AC115" s="37"/>
      <c r="AD115" s="37"/>
      <c r="AE115" s="37"/>
      <c r="AR115" s="187" t="s">
        <v>308</v>
      </c>
      <c r="AT115" s="187" t="s">
        <v>163</v>
      </c>
      <c r="AU115" s="187" t="s">
        <v>89</v>
      </c>
      <c r="AY115" s="19" t="s">
        <v>160</v>
      </c>
      <c r="BE115" s="188">
        <f t="shared" si="4"/>
        <v>0</v>
      </c>
      <c r="BF115" s="188">
        <f t="shared" si="5"/>
        <v>0</v>
      </c>
      <c r="BG115" s="188">
        <f t="shared" si="6"/>
        <v>0</v>
      </c>
      <c r="BH115" s="188">
        <f t="shared" si="7"/>
        <v>0</v>
      </c>
      <c r="BI115" s="188">
        <f t="shared" si="8"/>
        <v>0</v>
      </c>
      <c r="BJ115" s="19" t="s">
        <v>87</v>
      </c>
      <c r="BK115" s="188">
        <f t="shared" si="9"/>
        <v>0</v>
      </c>
      <c r="BL115" s="19" t="s">
        <v>308</v>
      </c>
      <c r="BM115" s="187" t="s">
        <v>3307</v>
      </c>
    </row>
    <row r="116" spans="1:65" s="2" customFormat="1" ht="16.5" customHeight="1">
      <c r="A116" s="37"/>
      <c r="B116" s="38"/>
      <c r="C116" s="176" t="s">
        <v>308</v>
      </c>
      <c r="D116" s="176" t="s">
        <v>163</v>
      </c>
      <c r="E116" s="177" t="s">
        <v>3308</v>
      </c>
      <c r="F116" s="178" t="s">
        <v>3309</v>
      </c>
      <c r="G116" s="179" t="s">
        <v>477</v>
      </c>
      <c r="H116" s="180">
        <v>6</v>
      </c>
      <c r="I116" s="181"/>
      <c r="J116" s="182">
        <f t="shared" si="0"/>
        <v>0</v>
      </c>
      <c r="K116" s="178" t="s">
        <v>484</v>
      </c>
      <c r="L116" s="42"/>
      <c r="M116" s="183" t="s">
        <v>32</v>
      </c>
      <c r="N116" s="184" t="s">
        <v>50</v>
      </c>
      <c r="O116" s="67"/>
      <c r="P116" s="185">
        <f t="shared" si="1"/>
        <v>0</v>
      </c>
      <c r="Q116" s="185">
        <v>0</v>
      </c>
      <c r="R116" s="185">
        <f t="shared" si="2"/>
        <v>0</v>
      </c>
      <c r="S116" s="185">
        <v>0</v>
      </c>
      <c r="T116" s="186">
        <f t="shared" si="3"/>
        <v>0</v>
      </c>
      <c r="U116" s="37"/>
      <c r="V116" s="37"/>
      <c r="W116" s="37"/>
      <c r="X116" s="37"/>
      <c r="Y116" s="37"/>
      <c r="Z116" s="37"/>
      <c r="AA116" s="37"/>
      <c r="AB116" s="37"/>
      <c r="AC116" s="37"/>
      <c r="AD116" s="37"/>
      <c r="AE116" s="37"/>
      <c r="AR116" s="187" t="s">
        <v>308</v>
      </c>
      <c r="AT116" s="187" t="s">
        <v>163</v>
      </c>
      <c r="AU116" s="187" t="s">
        <v>89</v>
      </c>
      <c r="AY116" s="19" t="s">
        <v>160</v>
      </c>
      <c r="BE116" s="188">
        <f t="shared" si="4"/>
        <v>0</v>
      </c>
      <c r="BF116" s="188">
        <f t="shared" si="5"/>
        <v>0</v>
      </c>
      <c r="BG116" s="188">
        <f t="shared" si="6"/>
        <v>0</v>
      </c>
      <c r="BH116" s="188">
        <f t="shared" si="7"/>
        <v>0</v>
      </c>
      <c r="BI116" s="188">
        <f t="shared" si="8"/>
        <v>0</v>
      </c>
      <c r="BJ116" s="19" t="s">
        <v>87</v>
      </c>
      <c r="BK116" s="188">
        <f t="shared" si="9"/>
        <v>0</v>
      </c>
      <c r="BL116" s="19" t="s">
        <v>308</v>
      </c>
      <c r="BM116" s="187" t="s">
        <v>3310</v>
      </c>
    </row>
    <row r="117" spans="1:65" s="2" customFormat="1" ht="16.5" customHeight="1">
      <c r="A117" s="37"/>
      <c r="B117" s="38"/>
      <c r="C117" s="176" t="s">
        <v>317</v>
      </c>
      <c r="D117" s="176" t="s">
        <v>163</v>
      </c>
      <c r="E117" s="177" t="s">
        <v>3311</v>
      </c>
      <c r="F117" s="178" t="s">
        <v>3312</v>
      </c>
      <c r="G117" s="179" t="s">
        <v>477</v>
      </c>
      <c r="H117" s="180">
        <v>6</v>
      </c>
      <c r="I117" s="181"/>
      <c r="J117" s="182">
        <f t="shared" si="0"/>
        <v>0</v>
      </c>
      <c r="K117" s="178" t="s">
        <v>484</v>
      </c>
      <c r="L117" s="42"/>
      <c r="M117" s="183" t="s">
        <v>32</v>
      </c>
      <c r="N117" s="184" t="s">
        <v>50</v>
      </c>
      <c r="O117" s="67"/>
      <c r="P117" s="185">
        <f t="shared" si="1"/>
        <v>0</v>
      </c>
      <c r="Q117" s="185">
        <v>0</v>
      </c>
      <c r="R117" s="185">
        <f t="shared" si="2"/>
        <v>0</v>
      </c>
      <c r="S117" s="185">
        <v>0</v>
      </c>
      <c r="T117" s="186">
        <f t="shared" si="3"/>
        <v>0</v>
      </c>
      <c r="U117" s="37"/>
      <c r="V117" s="37"/>
      <c r="W117" s="37"/>
      <c r="X117" s="37"/>
      <c r="Y117" s="37"/>
      <c r="Z117" s="37"/>
      <c r="AA117" s="37"/>
      <c r="AB117" s="37"/>
      <c r="AC117" s="37"/>
      <c r="AD117" s="37"/>
      <c r="AE117" s="37"/>
      <c r="AR117" s="187" t="s">
        <v>308</v>
      </c>
      <c r="AT117" s="187" t="s">
        <v>163</v>
      </c>
      <c r="AU117" s="187" t="s">
        <v>89</v>
      </c>
      <c r="AY117" s="19" t="s">
        <v>160</v>
      </c>
      <c r="BE117" s="188">
        <f t="shared" si="4"/>
        <v>0</v>
      </c>
      <c r="BF117" s="188">
        <f t="shared" si="5"/>
        <v>0</v>
      </c>
      <c r="BG117" s="188">
        <f t="shared" si="6"/>
        <v>0</v>
      </c>
      <c r="BH117" s="188">
        <f t="shared" si="7"/>
        <v>0</v>
      </c>
      <c r="BI117" s="188">
        <f t="shared" si="8"/>
        <v>0</v>
      </c>
      <c r="BJ117" s="19" t="s">
        <v>87</v>
      </c>
      <c r="BK117" s="188">
        <f t="shared" si="9"/>
        <v>0</v>
      </c>
      <c r="BL117" s="19" t="s">
        <v>308</v>
      </c>
      <c r="BM117" s="187" t="s">
        <v>3313</v>
      </c>
    </row>
    <row r="118" spans="1:65" s="2" customFormat="1" ht="16.5" customHeight="1">
      <c r="A118" s="37"/>
      <c r="B118" s="38"/>
      <c r="C118" s="176" t="s">
        <v>323</v>
      </c>
      <c r="D118" s="176" t="s">
        <v>163</v>
      </c>
      <c r="E118" s="177" t="s">
        <v>3314</v>
      </c>
      <c r="F118" s="178" t="s">
        <v>3315</v>
      </c>
      <c r="G118" s="179" t="s">
        <v>477</v>
      </c>
      <c r="H118" s="180">
        <v>2</v>
      </c>
      <c r="I118" s="181"/>
      <c r="J118" s="182">
        <f t="shared" si="0"/>
        <v>0</v>
      </c>
      <c r="K118" s="178" t="s">
        <v>484</v>
      </c>
      <c r="L118" s="42"/>
      <c r="M118" s="183" t="s">
        <v>32</v>
      </c>
      <c r="N118" s="184" t="s">
        <v>50</v>
      </c>
      <c r="O118" s="67"/>
      <c r="P118" s="185">
        <f t="shared" si="1"/>
        <v>0</v>
      </c>
      <c r="Q118" s="185">
        <v>0</v>
      </c>
      <c r="R118" s="185">
        <f t="shared" si="2"/>
        <v>0</v>
      </c>
      <c r="S118" s="185">
        <v>0</v>
      </c>
      <c r="T118" s="186">
        <f t="shared" si="3"/>
        <v>0</v>
      </c>
      <c r="U118" s="37"/>
      <c r="V118" s="37"/>
      <c r="W118" s="37"/>
      <c r="X118" s="37"/>
      <c r="Y118" s="37"/>
      <c r="Z118" s="37"/>
      <c r="AA118" s="37"/>
      <c r="AB118" s="37"/>
      <c r="AC118" s="37"/>
      <c r="AD118" s="37"/>
      <c r="AE118" s="37"/>
      <c r="AR118" s="187" t="s">
        <v>308</v>
      </c>
      <c r="AT118" s="187" t="s">
        <v>163</v>
      </c>
      <c r="AU118" s="187" t="s">
        <v>89</v>
      </c>
      <c r="AY118" s="19" t="s">
        <v>160</v>
      </c>
      <c r="BE118" s="188">
        <f t="shared" si="4"/>
        <v>0</v>
      </c>
      <c r="BF118" s="188">
        <f t="shared" si="5"/>
        <v>0</v>
      </c>
      <c r="BG118" s="188">
        <f t="shared" si="6"/>
        <v>0</v>
      </c>
      <c r="BH118" s="188">
        <f t="shared" si="7"/>
        <v>0</v>
      </c>
      <c r="BI118" s="188">
        <f t="shared" si="8"/>
        <v>0</v>
      </c>
      <c r="BJ118" s="19" t="s">
        <v>87</v>
      </c>
      <c r="BK118" s="188">
        <f t="shared" si="9"/>
        <v>0</v>
      </c>
      <c r="BL118" s="19" t="s">
        <v>308</v>
      </c>
      <c r="BM118" s="187" t="s">
        <v>3316</v>
      </c>
    </row>
    <row r="119" spans="1:65" s="2" customFormat="1" ht="16.5" customHeight="1">
      <c r="A119" s="37"/>
      <c r="B119" s="38"/>
      <c r="C119" s="176" t="s">
        <v>332</v>
      </c>
      <c r="D119" s="176" t="s">
        <v>163</v>
      </c>
      <c r="E119" s="177" t="s">
        <v>3317</v>
      </c>
      <c r="F119" s="178" t="s">
        <v>3318</v>
      </c>
      <c r="G119" s="179" t="s">
        <v>477</v>
      </c>
      <c r="H119" s="180">
        <v>12</v>
      </c>
      <c r="I119" s="181"/>
      <c r="J119" s="182">
        <f t="shared" si="0"/>
        <v>0</v>
      </c>
      <c r="K119" s="178" t="s">
        <v>484</v>
      </c>
      <c r="L119" s="42"/>
      <c r="M119" s="183" t="s">
        <v>32</v>
      </c>
      <c r="N119" s="184" t="s">
        <v>50</v>
      </c>
      <c r="O119" s="67"/>
      <c r="P119" s="185">
        <f t="shared" si="1"/>
        <v>0</v>
      </c>
      <c r="Q119" s="185">
        <v>0</v>
      </c>
      <c r="R119" s="185">
        <f t="shared" si="2"/>
        <v>0</v>
      </c>
      <c r="S119" s="185">
        <v>0</v>
      </c>
      <c r="T119" s="186">
        <f t="shared" si="3"/>
        <v>0</v>
      </c>
      <c r="U119" s="37"/>
      <c r="V119" s="37"/>
      <c r="W119" s="37"/>
      <c r="X119" s="37"/>
      <c r="Y119" s="37"/>
      <c r="Z119" s="37"/>
      <c r="AA119" s="37"/>
      <c r="AB119" s="37"/>
      <c r="AC119" s="37"/>
      <c r="AD119" s="37"/>
      <c r="AE119" s="37"/>
      <c r="AR119" s="187" t="s">
        <v>308</v>
      </c>
      <c r="AT119" s="187" t="s">
        <v>163</v>
      </c>
      <c r="AU119" s="187" t="s">
        <v>89</v>
      </c>
      <c r="AY119" s="19" t="s">
        <v>160</v>
      </c>
      <c r="BE119" s="188">
        <f t="shared" si="4"/>
        <v>0</v>
      </c>
      <c r="BF119" s="188">
        <f t="shared" si="5"/>
        <v>0</v>
      </c>
      <c r="BG119" s="188">
        <f t="shared" si="6"/>
        <v>0</v>
      </c>
      <c r="BH119" s="188">
        <f t="shared" si="7"/>
        <v>0</v>
      </c>
      <c r="BI119" s="188">
        <f t="shared" si="8"/>
        <v>0</v>
      </c>
      <c r="BJ119" s="19" t="s">
        <v>87</v>
      </c>
      <c r="BK119" s="188">
        <f t="shared" si="9"/>
        <v>0</v>
      </c>
      <c r="BL119" s="19" t="s">
        <v>308</v>
      </c>
      <c r="BM119" s="187" t="s">
        <v>3319</v>
      </c>
    </row>
    <row r="120" spans="1:65" s="2" customFormat="1" ht="16.5" customHeight="1">
      <c r="A120" s="37"/>
      <c r="B120" s="38"/>
      <c r="C120" s="176" t="s">
        <v>382</v>
      </c>
      <c r="D120" s="176" t="s">
        <v>163</v>
      </c>
      <c r="E120" s="177" t="s">
        <v>3320</v>
      </c>
      <c r="F120" s="178" t="s">
        <v>3321</v>
      </c>
      <c r="G120" s="179" t="s">
        <v>477</v>
      </c>
      <c r="H120" s="180">
        <v>1</v>
      </c>
      <c r="I120" s="181"/>
      <c r="J120" s="182">
        <f t="shared" si="0"/>
        <v>0</v>
      </c>
      <c r="K120" s="178" t="s">
        <v>484</v>
      </c>
      <c r="L120" s="42"/>
      <c r="M120" s="183" t="s">
        <v>32</v>
      </c>
      <c r="N120" s="184" t="s">
        <v>50</v>
      </c>
      <c r="O120" s="67"/>
      <c r="P120" s="185">
        <f t="shared" si="1"/>
        <v>0</v>
      </c>
      <c r="Q120" s="185">
        <v>0</v>
      </c>
      <c r="R120" s="185">
        <f t="shared" si="2"/>
        <v>0</v>
      </c>
      <c r="S120" s="185">
        <v>0</v>
      </c>
      <c r="T120" s="186">
        <f t="shared" si="3"/>
        <v>0</v>
      </c>
      <c r="U120" s="37"/>
      <c r="V120" s="37"/>
      <c r="W120" s="37"/>
      <c r="X120" s="37"/>
      <c r="Y120" s="37"/>
      <c r="Z120" s="37"/>
      <c r="AA120" s="37"/>
      <c r="AB120" s="37"/>
      <c r="AC120" s="37"/>
      <c r="AD120" s="37"/>
      <c r="AE120" s="37"/>
      <c r="AR120" s="187" t="s">
        <v>308</v>
      </c>
      <c r="AT120" s="187" t="s">
        <v>163</v>
      </c>
      <c r="AU120" s="187" t="s">
        <v>89</v>
      </c>
      <c r="AY120" s="19" t="s">
        <v>160</v>
      </c>
      <c r="BE120" s="188">
        <f t="shared" si="4"/>
        <v>0</v>
      </c>
      <c r="BF120" s="188">
        <f t="shared" si="5"/>
        <v>0</v>
      </c>
      <c r="BG120" s="188">
        <f t="shared" si="6"/>
        <v>0</v>
      </c>
      <c r="BH120" s="188">
        <f t="shared" si="7"/>
        <v>0</v>
      </c>
      <c r="BI120" s="188">
        <f t="shared" si="8"/>
        <v>0</v>
      </c>
      <c r="BJ120" s="19" t="s">
        <v>87</v>
      </c>
      <c r="BK120" s="188">
        <f t="shared" si="9"/>
        <v>0</v>
      </c>
      <c r="BL120" s="19" t="s">
        <v>308</v>
      </c>
      <c r="BM120" s="187" t="s">
        <v>3322</v>
      </c>
    </row>
    <row r="121" spans="1:65" s="2" customFormat="1" ht="37.9" customHeight="1">
      <c r="A121" s="37"/>
      <c r="B121" s="38"/>
      <c r="C121" s="176" t="s">
        <v>7</v>
      </c>
      <c r="D121" s="176" t="s">
        <v>163</v>
      </c>
      <c r="E121" s="177" t="s">
        <v>3323</v>
      </c>
      <c r="F121" s="178" t="s">
        <v>3324</v>
      </c>
      <c r="G121" s="179" t="s">
        <v>477</v>
      </c>
      <c r="H121" s="180">
        <v>5</v>
      </c>
      <c r="I121" s="181"/>
      <c r="J121" s="182">
        <f t="shared" si="0"/>
        <v>0</v>
      </c>
      <c r="K121" s="178" t="s">
        <v>484</v>
      </c>
      <c r="L121" s="42"/>
      <c r="M121" s="183" t="s">
        <v>32</v>
      </c>
      <c r="N121" s="184" t="s">
        <v>50</v>
      </c>
      <c r="O121" s="67"/>
      <c r="P121" s="185">
        <f t="shared" si="1"/>
        <v>0</v>
      </c>
      <c r="Q121" s="185">
        <v>0</v>
      </c>
      <c r="R121" s="185">
        <f t="shared" si="2"/>
        <v>0</v>
      </c>
      <c r="S121" s="185">
        <v>0</v>
      </c>
      <c r="T121" s="186">
        <f t="shared" si="3"/>
        <v>0</v>
      </c>
      <c r="U121" s="37"/>
      <c r="V121" s="37"/>
      <c r="W121" s="37"/>
      <c r="X121" s="37"/>
      <c r="Y121" s="37"/>
      <c r="Z121" s="37"/>
      <c r="AA121" s="37"/>
      <c r="AB121" s="37"/>
      <c r="AC121" s="37"/>
      <c r="AD121" s="37"/>
      <c r="AE121" s="37"/>
      <c r="AR121" s="187" t="s">
        <v>308</v>
      </c>
      <c r="AT121" s="187" t="s">
        <v>163</v>
      </c>
      <c r="AU121" s="187" t="s">
        <v>89</v>
      </c>
      <c r="AY121" s="19" t="s">
        <v>160</v>
      </c>
      <c r="BE121" s="188">
        <f t="shared" si="4"/>
        <v>0</v>
      </c>
      <c r="BF121" s="188">
        <f t="shared" si="5"/>
        <v>0</v>
      </c>
      <c r="BG121" s="188">
        <f t="shared" si="6"/>
        <v>0</v>
      </c>
      <c r="BH121" s="188">
        <f t="shared" si="7"/>
        <v>0</v>
      </c>
      <c r="BI121" s="188">
        <f t="shared" si="8"/>
        <v>0</v>
      </c>
      <c r="BJ121" s="19" t="s">
        <v>87</v>
      </c>
      <c r="BK121" s="188">
        <f t="shared" si="9"/>
        <v>0</v>
      </c>
      <c r="BL121" s="19" t="s">
        <v>308</v>
      </c>
      <c r="BM121" s="187" t="s">
        <v>3325</v>
      </c>
    </row>
    <row r="122" spans="1:65" s="2" customFormat="1" ht="24.2" customHeight="1">
      <c r="A122" s="37"/>
      <c r="B122" s="38"/>
      <c r="C122" s="176" t="s">
        <v>391</v>
      </c>
      <c r="D122" s="176" t="s">
        <v>163</v>
      </c>
      <c r="E122" s="177" t="s">
        <v>3326</v>
      </c>
      <c r="F122" s="178" t="s">
        <v>3327</v>
      </c>
      <c r="G122" s="179" t="s">
        <v>477</v>
      </c>
      <c r="H122" s="180">
        <v>5</v>
      </c>
      <c r="I122" s="181"/>
      <c r="J122" s="182">
        <f t="shared" si="0"/>
        <v>0</v>
      </c>
      <c r="K122" s="178" t="s">
        <v>484</v>
      </c>
      <c r="L122" s="42"/>
      <c r="M122" s="183" t="s">
        <v>32</v>
      </c>
      <c r="N122" s="184" t="s">
        <v>50</v>
      </c>
      <c r="O122" s="67"/>
      <c r="P122" s="185">
        <f t="shared" si="1"/>
        <v>0</v>
      </c>
      <c r="Q122" s="185">
        <v>0</v>
      </c>
      <c r="R122" s="185">
        <f t="shared" si="2"/>
        <v>0</v>
      </c>
      <c r="S122" s="185">
        <v>0</v>
      </c>
      <c r="T122" s="186">
        <f t="shared" si="3"/>
        <v>0</v>
      </c>
      <c r="U122" s="37"/>
      <c r="V122" s="37"/>
      <c r="W122" s="37"/>
      <c r="X122" s="37"/>
      <c r="Y122" s="37"/>
      <c r="Z122" s="37"/>
      <c r="AA122" s="37"/>
      <c r="AB122" s="37"/>
      <c r="AC122" s="37"/>
      <c r="AD122" s="37"/>
      <c r="AE122" s="37"/>
      <c r="AR122" s="187" t="s">
        <v>308</v>
      </c>
      <c r="AT122" s="187" t="s">
        <v>163</v>
      </c>
      <c r="AU122" s="187" t="s">
        <v>89</v>
      </c>
      <c r="AY122" s="19" t="s">
        <v>160</v>
      </c>
      <c r="BE122" s="188">
        <f t="shared" si="4"/>
        <v>0</v>
      </c>
      <c r="BF122" s="188">
        <f t="shared" si="5"/>
        <v>0</v>
      </c>
      <c r="BG122" s="188">
        <f t="shared" si="6"/>
        <v>0</v>
      </c>
      <c r="BH122" s="188">
        <f t="shared" si="7"/>
        <v>0</v>
      </c>
      <c r="BI122" s="188">
        <f t="shared" si="8"/>
        <v>0</v>
      </c>
      <c r="BJ122" s="19" t="s">
        <v>87</v>
      </c>
      <c r="BK122" s="188">
        <f t="shared" si="9"/>
        <v>0</v>
      </c>
      <c r="BL122" s="19" t="s">
        <v>308</v>
      </c>
      <c r="BM122" s="187" t="s">
        <v>3328</v>
      </c>
    </row>
    <row r="123" spans="1:65" s="2" customFormat="1" ht="16.5" customHeight="1">
      <c r="A123" s="37"/>
      <c r="B123" s="38"/>
      <c r="C123" s="176" t="s">
        <v>401</v>
      </c>
      <c r="D123" s="176" t="s">
        <v>163</v>
      </c>
      <c r="E123" s="177" t="s">
        <v>3329</v>
      </c>
      <c r="F123" s="178" t="s">
        <v>3330</v>
      </c>
      <c r="G123" s="179" t="s">
        <v>477</v>
      </c>
      <c r="H123" s="180">
        <v>4</v>
      </c>
      <c r="I123" s="181"/>
      <c r="J123" s="182">
        <f t="shared" si="0"/>
        <v>0</v>
      </c>
      <c r="K123" s="178" t="s">
        <v>484</v>
      </c>
      <c r="L123" s="42"/>
      <c r="M123" s="183" t="s">
        <v>32</v>
      </c>
      <c r="N123" s="184" t="s">
        <v>50</v>
      </c>
      <c r="O123" s="67"/>
      <c r="P123" s="185">
        <f t="shared" si="1"/>
        <v>0</v>
      </c>
      <c r="Q123" s="185">
        <v>0</v>
      </c>
      <c r="R123" s="185">
        <f t="shared" si="2"/>
        <v>0</v>
      </c>
      <c r="S123" s="185">
        <v>0</v>
      </c>
      <c r="T123" s="186">
        <f t="shared" si="3"/>
        <v>0</v>
      </c>
      <c r="U123" s="37"/>
      <c r="V123" s="37"/>
      <c r="W123" s="37"/>
      <c r="X123" s="37"/>
      <c r="Y123" s="37"/>
      <c r="Z123" s="37"/>
      <c r="AA123" s="37"/>
      <c r="AB123" s="37"/>
      <c r="AC123" s="37"/>
      <c r="AD123" s="37"/>
      <c r="AE123" s="37"/>
      <c r="AR123" s="187" t="s">
        <v>308</v>
      </c>
      <c r="AT123" s="187" t="s">
        <v>163</v>
      </c>
      <c r="AU123" s="187" t="s">
        <v>89</v>
      </c>
      <c r="AY123" s="19" t="s">
        <v>160</v>
      </c>
      <c r="BE123" s="188">
        <f t="shared" si="4"/>
        <v>0</v>
      </c>
      <c r="BF123" s="188">
        <f t="shared" si="5"/>
        <v>0</v>
      </c>
      <c r="BG123" s="188">
        <f t="shared" si="6"/>
        <v>0</v>
      </c>
      <c r="BH123" s="188">
        <f t="shared" si="7"/>
        <v>0</v>
      </c>
      <c r="BI123" s="188">
        <f t="shared" si="8"/>
        <v>0</v>
      </c>
      <c r="BJ123" s="19" t="s">
        <v>87</v>
      </c>
      <c r="BK123" s="188">
        <f t="shared" si="9"/>
        <v>0</v>
      </c>
      <c r="BL123" s="19" t="s">
        <v>308</v>
      </c>
      <c r="BM123" s="187" t="s">
        <v>3331</v>
      </c>
    </row>
    <row r="124" spans="1:65" s="2" customFormat="1" ht="16.5" customHeight="1">
      <c r="A124" s="37"/>
      <c r="B124" s="38"/>
      <c r="C124" s="176" t="s">
        <v>410</v>
      </c>
      <c r="D124" s="176" t="s">
        <v>163</v>
      </c>
      <c r="E124" s="177" t="s">
        <v>3332</v>
      </c>
      <c r="F124" s="178" t="s">
        <v>3333</v>
      </c>
      <c r="G124" s="179" t="s">
        <v>1247</v>
      </c>
      <c r="H124" s="180">
        <v>1</v>
      </c>
      <c r="I124" s="181"/>
      <c r="J124" s="182">
        <f t="shared" si="0"/>
        <v>0</v>
      </c>
      <c r="K124" s="178" t="s">
        <v>484</v>
      </c>
      <c r="L124" s="42"/>
      <c r="M124" s="183" t="s">
        <v>32</v>
      </c>
      <c r="N124" s="184" t="s">
        <v>50</v>
      </c>
      <c r="O124" s="67"/>
      <c r="P124" s="185">
        <f t="shared" si="1"/>
        <v>0</v>
      </c>
      <c r="Q124" s="185">
        <v>0</v>
      </c>
      <c r="R124" s="185">
        <f t="shared" si="2"/>
        <v>0</v>
      </c>
      <c r="S124" s="185">
        <v>0</v>
      </c>
      <c r="T124" s="186">
        <f t="shared" si="3"/>
        <v>0</v>
      </c>
      <c r="U124" s="37"/>
      <c r="V124" s="37"/>
      <c r="W124" s="37"/>
      <c r="X124" s="37"/>
      <c r="Y124" s="37"/>
      <c r="Z124" s="37"/>
      <c r="AA124" s="37"/>
      <c r="AB124" s="37"/>
      <c r="AC124" s="37"/>
      <c r="AD124" s="37"/>
      <c r="AE124" s="37"/>
      <c r="AR124" s="187" t="s">
        <v>308</v>
      </c>
      <c r="AT124" s="187" t="s">
        <v>163</v>
      </c>
      <c r="AU124" s="187" t="s">
        <v>89</v>
      </c>
      <c r="AY124" s="19" t="s">
        <v>160</v>
      </c>
      <c r="BE124" s="188">
        <f t="shared" si="4"/>
        <v>0</v>
      </c>
      <c r="BF124" s="188">
        <f t="shared" si="5"/>
        <v>0</v>
      </c>
      <c r="BG124" s="188">
        <f t="shared" si="6"/>
        <v>0</v>
      </c>
      <c r="BH124" s="188">
        <f t="shared" si="7"/>
        <v>0</v>
      </c>
      <c r="BI124" s="188">
        <f t="shared" si="8"/>
        <v>0</v>
      </c>
      <c r="BJ124" s="19" t="s">
        <v>87</v>
      </c>
      <c r="BK124" s="188">
        <f t="shared" si="9"/>
        <v>0</v>
      </c>
      <c r="BL124" s="19" t="s">
        <v>308</v>
      </c>
      <c r="BM124" s="187" t="s">
        <v>3334</v>
      </c>
    </row>
    <row r="125" spans="1:65" s="2" customFormat="1" ht="24.2" customHeight="1">
      <c r="A125" s="37"/>
      <c r="B125" s="38"/>
      <c r="C125" s="176" t="s">
        <v>415</v>
      </c>
      <c r="D125" s="176" t="s">
        <v>163</v>
      </c>
      <c r="E125" s="177" t="s">
        <v>3335</v>
      </c>
      <c r="F125" s="178" t="s">
        <v>3336</v>
      </c>
      <c r="G125" s="179" t="s">
        <v>477</v>
      </c>
      <c r="H125" s="180">
        <v>1</v>
      </c>
      <c r="I125" s="181"/>
      <c r="J125" s="182">
        <f t="shared" si="0"/>
        <v>0</v>
      </c>
      <c r="K125" s="178" t="s">
        <v>484</v>
      </c>
      <c r="L125" s="42"/>
      <c r="M125" s="183" t="s">
        <v>32</v>
      </c>
      <c r="N125" s="184" t="s">
        <v>50</v>
      </c>
      <c r="O125" s="67"/>
      <c r="P125" s="185">
        <f t="shared" si="1"/>
        <v>0</v>
      </c>
      <c r="Q125" s="185">
        <v>0</v>
      </c>
      <c r="R125" s="185">
        <f t="shared" si="2"/>
        <v>0</v>
      </c>
      <c r="S125" s="185">
        <v>0</v>
      </c>
      <c r="T125" s="186">
        <f t="shared" si="3"/>
        <v>0</v>
      </c>
      <c r="U125" s="37"/>
      <c r="V125" s="37"/>
      <c r="W125" s="37"/>
      <c r="X125" s="37"/>
      <c r="Y125" s="37"/>
      <c r="Z125" s="37"/>
      <c r="AA125" s="37"/>
      <c r="AB125" s="37"/>
      <c r="AC125" s="37"/>
      <c r="AD125" s="37"/>
      <c r="AE125" s="37"/>
      <c r="AR125" s="187" t="s">
        <v>308</v>
      </c>
      <c r="AT125" s="187" t="s">
        <v>163</v>
      </c>
      <c r="AU125" s="187" t="s">
        <v>89</v>
      </c>
      <c r="AY125" s="19" t="s">
        <v>160</v>
      </c>
      <c r="BE125" s="188">
        <f t="shared" si="4"/>
        <v>0</v>
      </c>
      <c r="BF125" s="188">
        <f t="shared" si="5"/>
        <v>0</v>
      </c>
      <c r="BG125" s="188">
        <f t="shared" si="6"/>
        <v>0</v>
      </c>
      <c r="BH125" s="188">
        <f t="shared" si="7"/>
        <v>0</v>
      </c>
      <c r="BI125" s="188">
        <f t="shared" si="8"/>
        <v>0</v>
      </c>
      <c r="BJ125" s="19" t="s">
        <v>87</v>
      </c>
      <c r="BK125" s="188">
        <f t="shared" si="9"/>
        <v>0</v>
      </c>
      <c r="BL125" s="19" t="s">
        <v>308</v>
      </c>
      <c r="BM125" s="187" t="s">
        <v>3337</v>
      </c>
    </row>
    <row r="126" spans="1:65" s="2" customFormat="1" ht="16.5" customHeight="1">
      <c r="A126" s="37"/>
      <c r="B126" s="38"/>
      <c r="C126" s="176" t="s">
        <v>423</v>
      </c>
      <c r="D126" s="176" t="s">
        <v>163</v>
      </c>
      <c r="E126" s="177" t="s">
        <v>3338</v>
      </c>
      <c r="F126" s="178" t="s">
        <v>3339</v>
      </c>
      <c r="G126" s="179" t="s">
        <v>477</v>
      </c>
      <c r="H126" s="180">
        <v>1</v>
      </c>
      <c r="I126" s="181"/>
      <c r="J126" s="182">
        <f t="shared" si="0"/>
        <v>0</v>
      </c>
      <c r="K126" s="178" t="s">
        <v>484</v>
      </c>
      <c r="L126" s="42"/>
      <c r="M126" s="183" t="s">
        <v>32</v>
      </c>
      <c r="N126" s="184" t="s">
        <v>50</v>
      </c>
      <c r="O126" s="67"/>
      <c r="P126" s="185">
        <f t="shared" si="1"/>
        <v>0</v>
      </c>
      <c r="Q126" s="185">
        <v>0</v>
      </c>
      <c r="R126" s="185">
        <f t="shared" si="2"/>
        <v>0</v>
      </c>
      <c r="S126" s="185">
        <v>0</v>
      </c>
      <c r="T126" s="186">
        <f t="shared" si="3"/>
        <v>0</v>
      </c>
      <c r="U126" s="37"/>
      <c r="V126" s="37"/>
      <c r="W126" s="37"/>
      <c r="X126" s="37"/>
      <c r="Y126" s="37"/>
      <c r="Z126" s="37"/>
      <c r="AA126" s="37"/>
      <c r="AB126" s="37"/>
      <c r="AC126" s="37"/>
      <c r="AD126" s="37"/>
      <c r="AE126" s="37"/>
      <c r="AR126" s="187" t="s">
        <v>308</v>
      </c>
      <c r="AT126" s="187" t="s">
        <v>163</v>
      </c>
      <c r="AU126" s="187" t="s">
        <v>89</v>
      </c>
      <c r="AY126" s="19" t="s">
        <v>160</v>
      </c>
      <c r="BE126" s="188">
        <f t="shared" si="4"/>
        <v>0</v>
      </c>
      <c r="BF126" s="188">
        <f t="shared" si="5"/>
        <v>0</v>
      </c>
      <c r="BG126" s="188">
        <f t="shared" si="6"/>
        <v>0</v>
      </c>
      <c r="BH126" s="188">
        <f t="shared" si="7"/>
        <v>0</v>
      </c>
      <c r="BI126" s="188">
        <f t="shared" si="8"/>
        <v>0</v>
      </c>
      <c r="BJ126" s="19" t="s">
        <v>87</v>
      </c>
      <c r="BK126" s="188">
        <f t="shared" si="9"/>
        <v>0</v>
      </c>
      <c r="BL126" s="19" t="s">
        <v>308</v>
      </c>
      <c r="BM126" s="187" t="s">
        <v>3340</v>
      </c>
    </row>
    <row r="127" spans="1:65" s="2" customFormat="1" ht="16.5" customHeight="1">
      <c r="A127" s="37"/>
      <c r="B127" s="38"/>
      <c r="C127" s="176" t="s">
        <v>427</v>
      </c>
      <c r="D127" s="176" t="s">
        <v>163</v>
      </c>
      <c r="E127" s="177" t="s">
        <v>3341</v>
      </c>
      <c r="F127" s="178" t="s">
        <v>3342</v>
      </c>
      <c r="G127" s="179" t="s">
        <v>477</v>
      </c>
      <c r="H127" s="180">
        <v>16</v>
      </c>
      <c r="I127" s="181"/>
      <c r="J127" s="182">
        <f t="shared" si="0"/>
        <v>0</v>
      </c>
      <c r="K127" s="178" t="s">
        <v>484</v>
      </c>
      <c r="L127" s="42"/>
      <c r="M127" s="183" t="s">
        <v>32</v>
      </c>
      <c r="N127" s="184" t="s">
        <v>50</v>
      </c>
      <c r="O127" s="67"/>
      <c r="P127" s="185">
        <f t="shared" si="1"/>
        <v>0</v>
      </c>
      <c r="Q127" s="185">
        <v>0</v>
      </c>
      <c r="R127" s="185">
        <f t="shared" si="2"/>
        <v>0</v>
      </c>
      <c r="S127" s="185">
        <v>0</v>
      </c>
      <c r="T127" s="186">
        <f t="shared" si="3"/>
        <v>0</v>
      </c>
      <c r="U127" s="37"/>
      <c r="V127" s="37"/>
      <c r="W127" s="37"/>
      <c r="X127" s="37"/>
      <c r="Y127" s="37"/>
      <c r="Z127" s="37"/>
      <c r="AA127" s="37"/>
      <c r="AB127" s="37"/>
      <c r="AC127" s="37"/>
      <c r="AD127" s="37"/>
      <c r="AE127" s="37"/>
      <c r="AR127" s="187" t="s">
        <v>308</v>
      </c>
      <c r="AT127" s="187" t="s">
        <v>163</v>
      </c>
      <c r="AU127" s="187" t="s">
        <v>89</v>
      </c>
      <c r="AY127" s="19" t="s">
        <v>160</v>
      </c>
      <c r="BE127" s="188">
        <f t="shared" si="4"/>
        <v>0</v>
      </c>
      <c r="BF127" s="188">
        <f t="shared" si="5"/>
        <v>0</v>
      </c>
      <c r="BG127" s="188">
        <f t="shared" si="6"/>
        <v>0</v>
      </c>
      <c r="BH127" s="188">
        <f t="shared" si="7"/>
        <v>0</v>
      </c>
      <c r="BI127" s="188">
        <f t="shared" si="8"/>
        <v>0</v>
      </c>
      <c r="BJ127" s="19" t="s">
        <v>87</v>
      </c>
      <c r="BK127" s="188">
        <f t="shared" si="9"/>
        <v>0</v>
      </c>
      <c r="BL127" s="19" t="s">
        <v>308</v>
      </c>
      <c r="BM127" s="187" t="s">
        <v>3343</v>
      </c>
    </row>
    <row r="128" spans="1:65" s="2" customFormat="1" ht="16.5" customHeight="1">
      <c r="A128" s="37"/>
      <c r="B128" s="38"/>
      <c r="C128" s="176" t="s">
        <v>434</v>
      </c>
      <c r="D128" s="176" t="s">
        <v>163</v>
      </c>
      <c r="E128" s="177" t="s">
        <v>3344</v>
      </c>
      <c r="F128" s="178" t="s">
        <v>3345</v>
      </c>
      <c r="G128" s="179" t="s">
        <v>477</v>
      </c>
      <c r="H128" s="180">
        <v>1</v>
      </c>
      <c r="I128" s="181"/>
      <c r="J128" s="182">
        <f t="shared" si="0"/>
        <v>0</v>
      </c>
      <c r="K128" s="178" t="s">
        <v>484</v>
      </c>
      <c r="L128" s="42"/>
      <c r="M128" s="183" t="s">
        <v>32</v>
      </c>
      <c r="N128" s="184" t="s">
        <v>50</v>
      </c>
      <c r="O128" s="67"/>
      <c r="P128" s="185">
        <f t="shared" si="1"/>
        <v>0</v>
      </c>
      <c r="Q128" s="185">
        <v>0</v>
      </c>
      <c r="R128" s="185">
        <f t="shared" si="2"/>
        <v>0</v>
      </c>
      <c r="S128" s="185">
        <v>0</v>
      </c>
      <c r="T128" s="186">
        <f t="shared" si="3"/>
        <v>0</v>
      </c>
      <c r="U128" s="37"/>
      <c r="V128" s="37"/>
      <c r="W128" s="37"/>
      <c r="X128" s="37"/>
      <c r="Y128" s="37"/>
      <c r="Z128" s="37"/>
      <c r="AA128" s="37"/>
      <c r="AB128" s="37"/>
      <c r="AC128" s="37"/>
      <c r="AD128" s="37"/>
      <c r="AE128" s="37"/>
      <c r="AR128" s="187" t="s">
        <v>308</v>
      </c>
      <c r="AT128" s="187" t="s">
        <v>163</v>
      </c>
      <c r="AU128" s="187" t="s">
        <v>89</v>
      </c>
      <c r="AY128" s="19" t="s">
        <v>160</v>
      </c>
      <c r="BE128" s="188">
        <f t="shared" si="4"/>
        <v>0</v>
      </c>
      <c r="BF128" s="188">
        <f t="shared" si="5"/>
        <v>0</v>
      </c>
      <c r="BG128" s="188">
        <f t="shared" si="6"/>
        <v>0</v>
      </c>
      <c r="BH128" s="188">
        <f t="shared" si="7"/>
        <v>0</v>
      </c>
      <c r="BI128" s="188">
        <f t="shared" si="8"/>
        <v>0</v>
      </c>
      <c r="BJ128" s="19" t="s">
        <v>87</v>
      </c>
      <c r="BK128" s="188">
        <f t="shared" si="9"/>
        <v>0</v>
      </c>
      <c r="BL128" s="19" t="s">
        <v>308</v>
      </c>
      <c r="BM128" s="187" t="s">
        <v>3346</v>
      </c>
    </row>
    <row r="129" spans="1:65" s="2" customFormat="1" ht="16.5" customHeight="1">
      <c r="A129" s="37"/>
      <c r="B129" s="38"/>
      <c r="C129" s="176" t="s">
        <v>444</v>
      </c>
      <c r="D129" s="176" t="s">
        <v>163</v>
      </c>
      <c r="E129" s="177" t="s">
        <v>3347</v>
      </c>
      <c r="F129" s="178" t="s">
        <v>3348</v>
      </c>
      <c r="G129" s="179" t="s">
        <v>477</v>
      </c>
      <c r="H129" s="180">
        <v>2</v>
      </c>
      <c r="I129" s="181"/>
      <c r="J129" s="182">
        <f t="shared" si="0"/>
        <v>0</v>
      </c>
      <c r="K129" s="178" t="s">
        <v>484</v>
      </c>
      <c r="L129" s="42"/>
      <c r="M129" s="183" t="s">
        <v>32</v>
      </c>
      <c r="N129" s="184" t="s">
        <v>50</v>
      </c>
      <c r="O129" s="67"/>
      <c r="P129" s="185">
        <f t="shared" si="1"/>
        <v>0</v>
      </c>
      <c r="Q129" s="185">
        <v>0</v>
      </c>
      <c r="R129" s="185">
        <f t="shared" si="2"/>
        <v>0</v>
      </c>
      <c r="S129" s="185">
        <v>0</v>
      </c>
      <c r="T129" s="186">
        <f t="shared" si="3"/>
        <v>0</v>
      </c>
      <c r="U129" s="37"/>
      <c r="V129" s="37"/>
      <c r="W129" s="37"/>
      <c r="X129" s="37"/>
      <c r="Y129" s="37"/>
      <c r="Z129" s="37"/>
      <c r="AA129" s="37"/>
      <c r="AB129" s="37"/>
      <c r="AC129" s="37"/>
      <c r="AD129" s="37"/>
      <c r="AE129" s="37"/>
      <c r="AR129" s="187" t="s">
        <v>308</v>
      </c>
      <c r="AT129" s="187" t="s">
        <v>163</v>
      </c>
      <c r="AU129" s="187" t="s">
        <v>89</v>
      </c>
      <c r="AY129" s="19" t="s">
        <v>160</v>
      </c>
      <c r="BE129" s="188">
        <f t="shared" si="4"/>
        <v>0</v>
      </c>
      <c r="BF129" s="188">
        <f t="shared" si="5"/>
        <v>0</v>
      </c>
      <c r="BG129" s="188">
        <f t="shared" si="6"/>
        <v>0</v>
      </c>
      <c r="BH129" s="188">
        <f t="shared" si="7"/>
        <v>0</v>
      </c>
      <c r="BI129" s="188">
        <f t="shared" si="8"/>
        <v>0</v>
      </c>
      <c r="BJ129" s="19" t="s">
        <v>87</v>
      </c>
      <c r="BK129" s="188">
        <f t="shared" si="9"/>
        <v>0</v>
      </c>
      <c r="BL129" s="19" t="s">
        <v>308</v>
      </c>
      <c r="BM129" s="187" t="s">
        <v>3349</v>
      </c>
    </row>
    <row r="130" spans="1:65" s="2" customFormat="1" ht="24.2" customHeight="1">
      <c r="A130" s="37"/>
      <c r="B130" s="38"/>
      <c r="C130" s="176" t="s">
        <v>454</v>
      </c>
      <c r="D130" s="176" t="s">
        <v>163</v>
      </c>
      <c r="E130" s="177" t="s">
        <v>3350</v>
      </c>
      <c r="F130" s="178" t="s">
        <v>3351</v>
      </c>
      <c r="G130" s="179" t="s">
        <v>477</v>
      </c>
      <c r="H130" s="180">
        <v>1</v>
      </c>
      <c r="I130" s="181"/>
      <c r="J130" s="182">
        <f t="shared" si="0"/>
        <v>0</v>
      </c>
      <c r="K130" s="178" t="s">
        <v>484</v>
      </c>
      <c r="L130" s="42"/>
      <c r="M130" s="183" t="s">
        <v>32</v>
      </c>
      <c r="N130" s="184" t="s">
        <v>50</v>
      </c>
      <c r="O130" s="67"/>
      <c r="P130" s="185">
        <f t="shared" si="1"/>
        <v>0</v>
      </c>
      <c r="Q130" s="185">
        <v>0</v>
      </c>
      <c r="R130" s="185">
        <f t="shared" si="2"/>
        <v>0</v>
      </c>
      <c r="S130" s="185">
        <v>0</v>
      </c>
      <c r="T130" s="186">
        <f t="shared" si="3"/>
        <v>0</v>
      </c>
      <c r="U130" s="37"/>
      <c r="V130" s="37"/>
      <c r="W130" s="37"/>
      <c r="X130" s="37"/>
      <c r="Y130" s="37"/>
      <c r="Z130" s="37"/>
      <c r="AA130" s="37"/>
      <c r="AB130" s="37"/>
      <c r="AC130" s="37"/>
      <c r="AD130" s="37"/>
      <c r="AE130" s="37"/>
      <c r="AR130" s="187" t="s">
        <v>308</v>
      </c>
      <c r="AT130" s="187" t="s">
        <v>163</v>
      </c>
      <c r="AU130" s="187" t="s">
        <v>89</v>
      </c>
      <c r="AY130" s="19" t="s">
        <v>160</v>
      </c>
      <c r="BE130" s="188">
        <f t="shared" si="4"/>
        <v>0</v>
      </c>
      <c r="BF130" s="188">
        <f t="shared" si="5"/>
        <v>0</v>
      </c>
      <c r="BG130" s="188">
        <f t="shared" si="6"/>
        <v>0</v>
      </c>
      <c r="BH130" s="188">
        <f t="shared" si="7"/>
        <v>0</v>
      </c>
      <c r="BI130" s="188">
        <f t="shared" si="8"/>
        <v>0</v>
      </c>
      <c r="BJ130" s="19" t="s">
        <v>87</v>
      </c>
      <c r="BK130" s="188">
        <f t="shared" si="9"/>
        <v>0</v>
      </c>
      <c r="BL130" s="19" t="s">
        <v>308</v>
      </c>
      <c r="BM130" s="187" t="s">
        <v>3352</v>
      </c>
    </row>
    <row r="131" spans="1:65" s="2" customFormat="1" ht="16.5" customHeight="1">
      <c r="A131" s="37"/>
      <c r="B131" s="38"/>
      <c r="C131" s="176" t="s">
        <v>461</v>
      </c>
      <c r="D131" s="176" t="s">
        <v>163</v>
      </c>
      <c r="E131" s="177" t="s">
        <v>3353</v>
      </c>
      <c r="F131" s="178" t="s">
        <v>3354</v>
      </c>
      <c r="G131" s="179" t="s">
        <v>477</v>
      </c>
      <c r="H131" s="180">
        <v>1</v>
      </c>
      <c r="I131" s="181"/>
      <c r="J131" s="182">
        <f t="shared" si="0"/>
        <v>0</v>
      </c>
      <c r="K131" s="178" t="s">
        <v>484</v>
      </c>
      <c r="L131" s="42"/>
      <c r="M131" s="183" t="s">
        <v>32</v>
      </c>
      <c r="N131" s="184" t="s">
        <v>50</v>
      </c>
      <c r="O131" s="67"/>
      <c r="P131" s="185">
        <f t="shared" si="1"/>
        <v>0</v>
      </c>
      <c r="Q131" s="185">
        <v>0</v>
      </c>
      <c r="R131" s="185">
        <f t="shared" si="2"/>
        <v>0</v>
      </c>
      <c r="S131" s="185">
        <v>0</v>
      </c>
      <c r="T131" s="186">
        <f t="shared" si="3"/>
        <v>0</v>
      </c>
      <c r="U131" s="37"/>
      <c r="V131" s="37"/>
      <c r="W131" s="37"/>
      <c r="X131" s="37"/>
      <c r="Y131" s="37"/>
      <c r="Z131" s="37"/>
      <c r="AA131" s="37"/>
      <c r="AB131" s="37"/>
      <c r="AC131" s="37"/>
      <c r="AD131" s="37"/>
      <c r="AE131" s="37"/>
      <c r="AR131" s="187" t="s">
        <v>308</v>
      </c>
      <c r="AT131" s="187" t="s">
        <v>163</v>
      </c>
      <c r="AU131" s="187" t="s">
        <v>89</v>
      </c>
      <c r="AY131" s="19" t="s">
        <v>160</v>
      </c>
      <c r="BE131" s="188">
        <f t="shared" si="4"/>
        <v>0</v>
      </c>
      <c r="BF131" s="188">
        <f t="shared" si="5"/>
        <v>0</v>
      </c>
      <c r="BG131" s="188">
        <f t="shared" si="6"/>
        <v>0</v>
      </c>
      <c r="BH131" s="188">
        <f t="shared" si="7"/>
        <v>0</v>
      </c>
      <c r="BI131" s="188">
        <f t="shared" si="8"/>
        <v>0</v>
      </c>
      <c r="BJ131" s="19" t="s">
        <v>87</v>
      </c>
      <c r="BK131" s="188">
        <f t="shared" si="9"/>
        <v>0</v>
      </c>
      <c r="BL131" s="19" t="s">
        <v>308</v>
      </c>
      <c r="BM131" s="187" t="s">
        <v>3355</v>
      </c>
    </row>
    <row r="132" spans="1:65" s="2" customFormat="1" ht="16.5" customHeight="1">
      <c r="A132" s="37"/>
      <c r="B132" s="38"/>
      <c r="C132" s="176" t="s">
        <v>467</v>
      </c>
      <c r="D132" s="176" t="s">
        <v>163</v>
      </c>
      <c r="E132" s="177" t="s">
        <v>3356</v>
      </c>
      <c r="F132" s="178" t="s">
        <v>3357</v>
      </c>
      <c r="G132" s="179" t="s">
        <v>477</v>
      </c>
      <c r="H132" s="180">
        <v>8</v>
      </c>
      <c r="I132" s="181"/>
      <c r="J132" s="182">
        <f t="shared" si="0"/>
        <v>0</v>
      </c>
      <c r="K132" s="178" t="s">
        <v>484</v>
      </c>
      <c r="L132" s="42"/>
      <c r="M132" s="183" t="s">
        <v>32</v>
      </c>
      <c r="N132" s="184" t="s">
        <v>50</v>
      </c>
      <c r="O132" s="67"/>
      <c r="P132" s="185">
        <f t="shared" si="1"/>
        <v>0</v>
      </c>
      <c r="Q132" s="185">
        <v>0</v>
      </c>
      <c r="R132" s="185">
        <f t="shared" si="2"/>
        <v>0</v>
      </c>
      <c r="S132" s="185">
        <v>0</v>
      </c>
      <c r="T132" s="186">
        <f t="shared" si="3"/>
        <v>0</v>
      </c>
      <c r="U132" s="37"/>
      <c r="V132" s="37"/>
      <c r="W132" s="37"/>
      <c r="X132" s="37"/>
      <c r="Y132" s="37"/>
      <c r="Z132" s="37"/>
      <c r="AA132" s="37"/>
      <c r="AB132" s="37"/>
      <c r="AC132" s="37"/>
      <c r="AD132" s="37"/>
      <c r="AE132" s="37"/>
      <c r="AR132" s="187" t="s">
        <v>308</v>
      </c>
      <c r="AT132" s="187" t="s">
        <v>163</v>
      </c>
      <c r="AU132" s="187" t="s">
        <v>89</v>
      </c>
      <c r="AY132" s="19" t="s">
        <v>160</v>
      </c>
      <c r="BE132" s="188">
        <f t="shared" si="4"/>
        <v>0</v>
      </c>
      <c r="BF132" s="188">
        <f t="shared" si="5"/>
        <v>0</v>
      </c>
      <c r="BG132" s="188">
        <f t="shared" si="6"/>
        <v>0</v>
      </c>
      <c r="BH132" s="188">
        <f t="shared" si="7"/>
        <v>0</v>
      </c>
      <c r="BI132" s="188">
        <f t="shared" si="8"/>
        <v>0</v>
      </c>
      <c r="BJ132" s="19" t="s">
        <v>87</v>
      </c>
      <c r="BK132" s="188">
        <f t="shared" si="9"/>
        <v>0</v>
      </c>
      <c r="BL132" s="19" t="s">
        <v>308</v>
      </c>
      <c r="BM132" s="187" t="s">
        <v>3358</v>
      </c>
    </row>
    <row r="133" spans="1:65" s="2" customFormat="1" ht="16.5" customHeight="1">
      <c r="A133" s="37"/>
      <c r="B133" s="38"/>
      <c r="C133" s="176" t="s">
        <v>474</v>
      </c>
      <c r="D133" s="176" t="s">
        <v>163</v>
      </c>
      <c r="E133" s="177" t="s">
        <v>3359</v>
      </c>
      <c r="F133" s="178" t="s">
        <v>3360</v>
      </c>
      <c r="G133" s="179" t="s">
        <v>477</v>
      </c>
      <c r="H133" s="180">
        <v>1</v>
      </c>
      <c r="I133" s="181"/>
      <c r="J133" s="182">
        <f t="shared" si="0"/>
        <v>0</v>
      </c>
      <c r="K133" s="178" t="s">
        <v>484</v>
      </c>
      <c r="L133" s="42"/>
      <c r="M133" s="183" t="s">
        <v>32</v>
      </c>
      <c r="N133" s="184" t="s">
        <v>50</v>
      </c>
      <c r="O133" s="67"/>
      <c r="P133" s="185">
        <f t="shared" si="1"/>
        <v>0</v>
      </c>
      <c r="Q133" s="185">
        <v>0</v>
      </c>
      <c r="R133" s="185">
        <f t="shared" si="2"/>
        <v>0</v>
      </c>
      <c r="S133" s="185">
        <v>0</v>
      </c>
      <c r="T133" s="186">
        <f t="shared" si="3"/>
        <v>0</v>
      </c>
      <c r="U133" s="37"/>
      <c r="V133" s="37"/>
      <c r="W133" s="37"/>
      <c r="X133" s="37"/>
      <c r="Y133" s="37"/>
      <c r="Z133" s="37"/>
      <c r="AA133" s="37"/>
      <c r="AB133" s="37"/>
      <c r="AC133" s="37"/>
      <c r="AD133" s="37"/>
      <c r="AE133" s="37"/>
      <c r="AR133" s="187" t="s">
        <v>308</v>
      </c>
      <c r="AT133" s="187" t="s">
        <v>163</v>
      </c>
      <c r="AU133" s="187" t="s">
        <v>89</v>
      </c>
      <c r="AY133" s="19" t="s">
        <v>160</v>
      </c>
      <c r="BE133" s="188">
        <f t="shared" si="4"/>
        <v>0</v>
      </c>
      <c r="BF133" s="188">
        <f t="shared" si="5"/>
        <v>0</v>
      </c>
      <c r="BG133" s="188">
        <f t="shared" si="6"/>
        <v>0</v>
      </c>
      <c r="BH133" s="188">
        <f t="shared" si="7"/>
        <v>0</v>
      </c>
      <c r="BI133" s="188">
        <f t="shared" si="8"/>
        <v>0</v>
      </c>
      <c r="BJ133" s="19" t="s">
        <v>87</v>
      </c>
      <c r="BK133" s="188">
        <f t="shared" si="9"/>
        <v>0</v>
      </c>
      <c r="BL133" s="19" t="s">
        <v>308</v>
      </c>
      <c r="BM133" s="187" t="s">
        <v>3361</v>
      </c>
    </row>
    <row r="134" spans="1:65" s="2" customFormat="1" ht="37.9" customHeight="1">
      <c r="A134" s="37"/>
      <c r="B134" s="38"/>
      <c r="C134" s="176" t="s">
        <v>481</v>
      </c>
      <c r="D134" s="176" t="s">
        <v>163</v>
      </c>
      <c r="E134" s="177" t="s">
        <v>3362</v>
      </c>
      <c r="F134" s="178" t="s">
        <v>3363</v>
      </c>
      <c r="G134" s="179" t="s">
        <v>477</v>
      </c>
      <c r="H134" s="180">
        <v>1</v>
      </c>
      <c r="I134" s="181"/>
      <c r="J134" s="182">
        <f t="shared" si="0"/>
        <v>0</v>
      </c>
      <c r="K134" s="178" t="s">
        <v>484</v>
      </c>
      <c r="L134" s="42"/>
      <c r="M134" s="183" t="s">
        <v>32</v>
      </c>
      <c r="N134" s="184" t="s">
        <v>50</v>
      </c>
      <c r="O134" s="67"/>
      <c r="P134" s="185">
        <f t="shared" si="1"/>
        <v>0</v>
      </c>
      <c r="Q134" s="185">
        <v>0</v>
      </c>
      <c r="R134" s="185">
        <f t="shared" si="2"/>
        <v>0</v>
      </c>
      <c r="S134" s="185">
        <v>0</v>
      </c>
      <c r="T134" s="186">
        <f t="shared" si="3"/>
        <v>0</v>
      </c>
      <c r="U134" s="37"/>
      <c r="V134" s="37"/>
      <c r="W134" s="37"/>
      <c r="X134" s="37"/>
      <c r="Y134" s="37"/>
      <c r="Z134" s="37"/>
      <c r="AA134" s="37"/>
      <c r="AB134" s="37"/>
      <c r="AC134" s="37"/>
      <c r="AD134" s="37"/>
      <c r="AE134" s="37"/>
      <c r="AR134" s="187" t="s">
        <v>308</v>
      </c>
      <c r="AT134" s="187" t="s">
        <v>163</v>
      </c>
      <c r="AU134" s="187" t="s">
        <v>89</v>
      </c>
      <c r="AY134" s="19" t="s">
        <v>160</v>
      </c>
      <c r="BE134" s="188">
        <f t="shared" si="4"/>
        <v>0</v>
      </c>
      <c r="BF134" s="188">
        <f t="shared" si="5"/>
        <v>0</v>
      </c>
      <c r="BG134" s="188">
        <f t="shared" si="6"/>
        <v>0</v>
      </c>
      <c r="BH134" s="188">
        <f t="shared" si="7"/>
        <v>0</v>
      </c>
      <c r="BI134" s="188">
        <f t="shared" si="8"/>
        <v>0</v>
      </c>
      <c r="BJ134" s="19" t="s">
        <v>87</v>
      </c>
      <c r="BK134" s="188">
        <f t="shared" si="9"/>
        <v>0</v>
      </c>
      <c r="BL134" s="19" t="s">
        <v>308</v>
      </c>
      <c r="BM134" s="187" t="s">
        <v>3364</v>
      </c>
    </row>
    <row r="135" spans="1:65" s="2" customFormat="1" ht="16.5" customHeight="1">
      <c r="A135" s="37"/>
      <c r="B135" s="38"/>
      <c r="C135" s="176" t="s">
        <v>486</v>
      </c>
      <c r="D135" s="176" t="s">
        <v>163</v>
      </c>
      <c r="E135" s="177" t="s">
        <v>3365</v>
      </c>
      <c r="F135" s="178" t="s">
        <v>3366</v>
      </c>
      <c r="G135" s="179" t="s">
        <v>477</v>
      </c>
      <c r="H135" s="180">
        <v>1</v>
      </c>
      <c r="I135" s="181"/>
      <c r="J135" s="182">
        <f t="shared" si="0"/>
        <v>0</v>
      </c>
      <c r="K135" s="178" t="s">
        <v>484</v>
      </c>
      <c r="L135" s="42"/>
      <c r="M135" s="183" t="s">
        <v>32</v>
      </c>
      <c r="N135" s="184" t="s">
        <v>50</v>
      </c>
      <c r="O135" s="67"/>
      <c r="P135" s="185">
        <f t="shared" si="1"/>
        <v>0</v>
      </c>
      <c r="Q135" s="185">
        <v>0</v>
      </c>
      <c r="R135" s="185">
        <f t="shared" si="2"/>
        <v>0</v>
      </c>
      <c r="S135" s="185">
        <v>0</v>
      </c>
      <c r="T135" s="186">
        <f t="shared" si="3"/>
        <v>0</v>
      </c>
      <c r="U135" s="37"/>
      <c r="V135" s="37"/>
      <c r="W135" s="37"/>
      <c r="X135" s="37"/>
      <c r="Y135" s="37"/>
      <c r="Z135" s="37"/>
      <c r="AA135" s="37"/>
      <c r="AB135" s="37"/>
      <c r="AC135" s="37"/>
      <c r="AD135" s="37"/>
      <c r="AE135" s="37"/>
      <c r="AR135" s="187" t="s">
        <v>308</v>
      </c>
      <c r="AT135" s="187" t="s">
        <v>163</v>
      </c>
      <c r="AU135" s="187" t="s">
        <v>89</v>
      </c>
      <c r="AY135" s="19" t="s">
        <v>160</v>
      </c>
      <c r="BE135" s="188">
        <f t="shared" si="4"/>
        <v>0</v>
      </c>
      <c r="BF135" s="188">
        <f t="shared" si="5"/>
        <v>0</v>
      </c>
      <c r="BG135" s="188">
        <f t="shared" si="6"/>
        <v>0</v>
      </c>
      <c r="BH135" s="188">
        <f t="shared" si="7"/>
        <v>0</v>
      </c>
      <c r="BI135" s="188">
        <f t="shared" si="8"/>
        <v>0</v>
      </c>
      <c r="BJ135" s="19" t="s">
        <v>87</v>
      </c>
      <c r="BK135" s="188">
        <f t="shared" si="9"/>
        <v>0</v>
      </c>
      <c r="BL135" s="19" t="s">
        <v>308</v>
      </c>
      <c r="BM135" s="187" t="s">
        <v>3367</v>
      </c>
    </row>
    <row r="136" spans="1:65" s="2" customFormat="1" ht="16.5" customHeight="1">
      <c r="A136" s="37"/>
      <c r="B136" s="38"/>
      <c r="C136" s="176" t="s">
        <v>490</v>
      </c>
      <c r="D136" s="176" t="s">
        <v>163</v>
      </c>
      <c r="E136" s="177" t="s">
        <v>3368</v>
      </c>
      <c r="F136" s="178" t="s">
        <v>3369</v>
      </c>
      <c r="G136" s="179" t="s">
        <v>477</v>
      </c>
      <c r="H136" s="180">
        <v>5</v>
      </c>
      <c r="I136" s="181"/>
      <c r="J136" s="182">
        <f t="shared" si="0"/>
        <v>0</v>
      </c>
      <c r="K136" s="178" t="s">
        <v>484</v>
      </c>
      <c r="L136" s="42"/>
      <c r="M136" s="183" t="s">
        <v>32</v>
      </c>
      <c r="N136" s="184" t="s">
        <v>50</v>
      </c>
      <c r="O136" s="67"/>
      <c r="P136" s="185">
        <f t="shared" si="1"/>
        <v>0</v>
      </c>
      <c r="Q136" s="185">
        <v>0</v>
      </c>
      <c r="R136" s="185">
        <f t="shared" si="2"/>
        <v>0</v>
      </c>
      <c r="S136" s="185">
        <v>0</v>
      </c>
      <c r="T136" s="186">
        <f t="shared" si="3"/>
        <v>0</v>
      </c>
      <c r="U136" s="37"/>
      <c r="V136" s="37"/>
      <c r="W136" s="37"/>
      <c r="X136" s="37"/>
      <c r="Y136" s="37"/>
      <c r="Z136" s="37"/>
      <c r="AA136" s="37"/>
      <c r="AB136" s="37"/>
      <c r="AC136" s="37"/>
      <c r="AD136" s="37"/>
      <c r="AE136" s="37"/>
      <c r="AR136" s="187" t="s">
        <v>308</v>
      </c>
      <c r="AT136" s="187" t="s">
        <v>163</v>
      </c>
      <c r="AU136" s="187" t="s">
        <v>89</v>
      </c>
      <c r="AY136" s="19" t="s">
        <v>160</v>
      </c>
      <c r="BE136" s="188">
        <f t="shared" si="4"/>
        <v>0</v>
      </c>
      <c r="BF136" s="188">
        <f t="shared" si="5"/>
        <v>0</v>
      </c>
      <c r="BG136" s="188">
        <f t="shared" si="6"/>
        <v>0</v>
      </c>
      <c r="BH136" s="188">
        <f t="shared" si="7"/>
        <v>0</v>
      </c>
      <c r="BI136" s="188">
        <f t="shared" si="8"/>
        <v>0</v>
      </c>
      <c r="BJ136" s="19" t="s">
        <v>87</v>
      </c>
      <c r="BK136" s="188">
        <f t="shared" si="9"/>
        <v>0</v>
      </c>
      <c r="BL136" s="19" t="s">
        <v>308</v>
      </c>
      <c r="BM136" s="187" t="s">
        <v>3370</v>
      </c>
    </row>
    <row r="137" spans="1:65" s="2" customFormat="1" ht="37.9" customHeight="1">
      <c r="A137" s="37"/>
      <c r="B137" s="38"/>
      <c r="C137" s="176" t="s">
        <v>494</v>
      </c>
      <c r="D137" s="176" t="s">
        <v>163</v>
      </c>
      <c r="E137" s="177" t="s">
        <v>3371</v>
      </c>
      <c r="F137" s="178" t="s">
        <v>3372</v>
      </c>
      <c r="G137" s="179" t="s">
        <v>477</v>
      </c>
      <c r="H137" s="180">
        <v>5</v>
      </c>
      <c r="I137" s="181"/>
      <c r="J137" s="182">
        <f t="shared" si="0"/>
        <v>0</v>
      </c>
      <c r="K137" s="178" t="s">
        <v>484</v>
      </c>
      <c r="L137" s="42"/>
      <c r="M137" s="183" t="s">
        <v>32</v>
      </c>
      <c r="N137" s="184" t="s">
        <v>50</v>
      </c>
      <c r="O137" s="67"/>
      <c r="P137" s="185">
        <f t="shared" si="1"/>
        <v>0</v>
      </c>
      <c r="Q137" s="185">
        <v>0</v>
      </c>
      <c r="R137" s="185">
        <f t="shared" si="2"/>
        <v>0</v>
      </c>
      <c r="S137" s="185">
        <v>0</v>
      </c>
      <c r="T137" s="186">
        <f t="shared" si="3"/>
        <v>0</v>
      </c>
      <c r="U137" s="37"/>
      <c r="V137" s="37"/>
      <c r="W137" s="37"/>
      <c r="X137" s="37"/>
      <c r="Y137" s="37"/>
      <c r="Z137" s="37"/>
      <c r="AA137" s="37"/>
      <c r="AB137" s="37"/>
      <c r="AC137" s="37"/>
      <c r="AD137" s="37"/>
      <c r="AE137" s="37"/>
      <c r="AR137" s="187" t="s">
        <v>308</v>
      </c>
      <c r="AT137" s="187" t="s">
        <v>163</v>
      </c>
      <c r="AU137" s="187" t="s">
        <v>89</v>
      </c>
      <c r="AY137" s="19" t="s">
        <v>160</v>
      </c>
      <c r="BE137" s="188">
        <f t="shared" si="4"/>
        <v>0</v>
      </c>
      <c r="BF137" s="188">
        <f t="shared" si="5"/>
        <v>0</v>
      </c>
      <c r="BG137" s="188">
        <f t="shared" si="6"/>
        <v>0</v>
      </c>
      <c r="BH137" s="188">
        <f t="shared" si="7"/>
        <v>0</v>
      </c>
      <c r="BI137" s="188">
        <f t="shared" si="8"/>
        <v>0</v>
      </c>
      <c r="BJ137" s="19" t="s">
        <v>87</v>
      </c>
      <c r="BK137" s="188">
        <f t="shared" si="9"/>
        <v>0</v>
      </c>
      <c r="BL137" s="19" t="s">
        <v>308</v>
      </c>
      <c r="BM137" s="187" t="s">
        <v>3373</v>
      </c>
    </row>
    <row r="138" spans="1:65" s="2" customFormat="1" ht="16.5" customHeight="1">
      <c r="A138" s="37"/>
      <c r="B138" s="38"/>
      <c r="C138" s="176" t="s">
        <v>498</v>
      </c>
      <c r="D138" s="176" t="s">
        <v>163</v>
      </c>
      <c r="E138" s="177" t="s">
        <v>3374</v>
      </c>
      <c r="F138" s="178" t="s">
        <v>3375</v>
      </c>
      <c r="G138" s="179" t="s">
        <v>477</v>
      </c>
      <c r="H138" s="180">
        <v>1</v>
      </c>
      <c r="I138" s="181"/>
      <c r="J138" s="182">
        <f t="shared" si="0"/>
        <v>0</v>
      </c>
      <c r="K138" s="178" t="s">
        <v>484</v>
      </c>
      <c r="L138" s="42"/>
      <c r="M138" s="183" t="s">
        <v>32</v>
      </c>
      <c r="N138" s="184" t="s">
        <v>50</v>
      </c>
      <c r="O138" s="67"/>
      <c r="P138" s="185">
        <f t="shared" si="1"/>
        <v>0</v>
      </c>
      <c r="Q138" s="185">
        <v>0</v>
      </c>
      <c r="R138" s="185">
        <f t="shared" si="2"/>
        <v>0</v>
      </c>
      <c r="S138" s="185">
        <v>0</v>
      </c>
      <c r="T138" s="186">
        <f t="shared" si="3"/>
        <v>0</v>
      </c>
      <c r="U138" s="37"/>
      <c r="V138" s="37"/>
      <c r="W138" s="37"/>
      <c r="X138" s="37"/>
      <c r="Y138" s="37"/>
      <c r="Z138" s="37"/>
      <c r="AA138" s="37"/>
      <c r="AB138" s="37"/>
      <c r="AC138" s="37"/>
      <c r="AD138" s="37"/>
      <c r="AE138" s="37"/>
      <c r="AR138" s="187" t="s">
        <v>308</v>
      </c>
      <c r="AT138" s="187" t="s">
        <v>163</v>
      </c>
      <c r="AU138" s="187" t="s">
        <v>89</v>
      </c>
      <c r="AY138" s="19" t="s">
        <v>160</v>
      </c>
      <c r="BE138" s="188">
        <f t="shared" si="4"/>
        <v>0</v>
      </c>
      <c r="BF138" s="188">
        <f t="shared" si="5"/>
        <v>0</v>
      </c>
      <c r="BG138" s="188">
        <f t="shared" si="6"/>
        <v>0</v>
      </c>
      <c r="BH138" s="188">
        <f t="shared" si="7"/>
        <v>0</v>
      </c>
      <c r="BI138" s="188">
        <f t="shared" si="8"/>
        <v>0</v>
      </c>
      <c r="BJ138" s="19" t="s">
        <v>87</v>
      </c>
      <c r="BK138" s="188">
        <f t="shared" si="9"/>
        <v>0</v>
      </c>
      <c r="BL138" s="19" t="s">
        <v>308</v>
      </c>
      <c r="BM138" s="187" t="s">
        <v>3376</v>
      </c>
    </row>
    <row r="139" spans="1:65" s="2" customFormat="1" ht="24.2" customHeight="1">
      <c r="A139" s="37"/>
      <c r="B139" s="38"/>
      <c r="C139" s="176" t="s">
        <v>502</v>
      </c>
      <c r="D139" s="176" t="s">
        <v>163</v>
      </c>
      <c r="E139" s="177" t="s">
        <v>3377</v>
      </c>
      <c r="F139" s="178" t="s">
        <v>3378</v>
      </c>
      <c r="G139" s="179" t="s">
        <v>477</v>
      </c>
      <c r="H139" s="180">
        <v>2</v>
      </c>
      <c r="I139" s="181"/>
      <c r="J139" s="182">
        <f aca="true" t="shared" si="10" ref="J139:J170">ROUND(I139*H139,2)</f>
        <v>0</v>
      </c>
      <c r="K139" s="178" t="s">
        <v>484</v>
      </c>
      <c r="L139" s="42"/>
      <c r="M139" s="183" t="s">
        <v>32</v>
      </c>
      <c r="N139" s="184" t="s">
        <v>50</v>
      </c>
      <c r="O139" s="67"/>
      <c r="P139" s="185">
        <f aca="true" t="shared" si="11" ref="P139:P170">O139*H139</f>
        <v>0</v>
      </c>
      <c r="Q139" s="185">
        <v>0</v>
      </c>
      <c r="R139" s="185">
        <f aca="true" t="shared" si="12" ref="R139:R170">Q139*H139</f>
        <v>0</v>
      </c>
      <c r="S139" s="185">
        <v>0</v>
      </c>
      <c r="T139" s="186">
        <f aca="true" t="shared" si="13" ref="T139:T170">S139*H139</f>
        <v>0</v>
      </c>
      <c r="U139" s="37"/>
      <c r="V139" s="37"/>
      <c r="W139" s="37"/>
      <c r="X139" s="37"/>
      <c r="Y139" s="37"/>
      <c r="Z139" s="37"/>
      <c r="AA139" s="37"/>
      <c r="AB139" s="37"/>
      <c r="AC139" s="37"/>
      <c r="AD139" s="37"/>
      <c r="AE139" s="37"/>
      <c r="AR139" s="187" t="s">
        <v>308</v>
      </c>
      <c r="AT139" s="187" t="s">
        <v>163</v>
      </c>
      <c r="AU139" s="187" t="s">
        <v>89</v>
      </c>
      <c r="AY139" s="19" t="s">
        <v>160</v>
      </c>
      <c r="BE139" s="188">
        <f aca="true" t="shared" si="14" ref="BE139:BE161">IF(N139="základní",J139,0)</f>
        <v>0</v>
      </c>
      <c r="BF139" s="188">
        <f aca="true" t="shared" si="15" ref="BF139:BF161">IF(N139="snížená",J139,0)</f>
        <v>0</v>
      </c>
      <c r="BG139" s="188">
        <f aca="true" t="shared" si="16" ref="BG139:BG161">IF(N139="zákl. přenesená",J139,0)</f>
        <v>0</v>
      </c>
      <c r="BH139" s="188">
        <f aca="true" t="shared" si="17" ref="BH139:BH161">IF(N139="sníž. přenesená",J139,0)</f>
        <v>0</v>
      </c>
      <c r="BI139" s="188">
        <f aca="true" t="shared" si="18" ref="BI139:BI161">IF(N139="nulová",J139,0)</f>
        <v>0</v>
      </c>
      <c r="BJ139" s="19" t="s">
        <v>87</v>
      </c>
      <c r="BK139" s="188">
        <f aca="true" t="shared" si="19" ref="BK139:BK161">ROUND(I139*H139,2)</f>
        <v>0</v>
      </c>
      <c r="BL139" s="19" t="s">
        <v>308</v>
      </c>
      <c r="BM139" s="187" t="s">
        <v>3379</v>
      </c>
    </row>
    <row r="140" spans="1:65" s="2" customFormat="1" ht="16.5" customHeight="1">
      <c r="A140" s="37"/>
      <c r="B140" s="38"/>
      <c r="C140" s="176" t="s">
        <v>506</v>
      </c>
      <c r="D140" s="176" t="s">
        <v>163</v>
      </c>
      <c r="E140" s="177" t="s">
        <v>3380</v>
      </c>
      <c r="F140" s="178" t="s">
        <v>3381</v>
      </c>
      <c r="G140" s="179" t="s">
        <v>477</v>
      </c>
      <c r="H140" s="180">
        <v>1</v>
      </c>
      <c r="I140" s="181"/>
      <c r="J140" s="182">
        <f t="shared" si="10"/>
        <v>0</v>
      </c>
      <c r="K140" s="178" t="s">
        <v>484</v>
      </c>
      <c r="L140" s="42"/>
      <c r="M140" s="183" t="s">
        <v>32</v>
      </c>
      <c r="N140" s="184" t="s">
        <v>50</v>
      </c>
      <c r="O140" s="67"/>
      <c r="P140" s="185">
        <f t="shared" si="11"/>
        <v>0</v>
      </c>
      <c r="Q140" s="185">
        <v>0</v>
      </c>
      <c r="R140" s="185">
        <f t="shared" si="12"/>
        <v>0</v>
      </c>
      <c r="S140" s="185">
        <v>0</v>
      </c>
      <c r="T140" s="186">
        <f t="shared" si="13"/>
        <v>0</v>
      </c>
      <c r="U140" s="37"/>
      <c r="V140" s="37"/>
      <c r="W140" s="37"/>
      <c r="X140" s="37"/>
      <c r="Y140" s="37"/>
      <c r="Z140" s="37"/>
      <c r="AA140" s="37"/>
      <c r="AB140" s="37"/>
      <c r="AC140" s="37"/>
      <c r="AD140" s="37"/>
      <c r="AE140" s="37"/>
      <c r="AR140" s="187" t="s">
        <v>308</v>
      </c>
      <c r="AT140" s="187" t="s">
        <v>163</v>
      </c>
      <c r="AU140" s="187" t="s">
        <v>89</v>
      </c>
      <c r="AY140" s="19" t="s">
        <v>160</v>
      </c>
      <c r="BE140" s="188">
        <f t="shared" si="14"/>
        <v>0</v>
      </c>
      <c r="BF140" s="188">
        <f t="shared" si="15"/>
        <v>0</v>
      </c>
      <c r="BG140" s="188">
        <f t="shared" si="16"/>
        <v>0</v>
      </c>
      <c r="BH140" s="188">
        <f t="shared" si="17"/>
        <v>0</v>
      </c>
      <c r="BI140" s="188">
        <f t="shared" si="18"/>
        <v>0</v>
      </c>
      <c r="BJ140" s="19" t="s">
        <v>87</v>
      </c>
      <c r="BK140" s="188">
        <f t="shared" si="19"/>
        <v>0</v>
      </c>
      <c r="BL140" s="19" t="s">
        <v>308</v>
      </c>
      <c r="BM140" s="187" t="s">
        <v>3382</v>
      </c>
    </row>
    <row r="141" spans="1:65" s="2" customFormat="1" ht="24.2" customHeight="1">
      <c r="A141" s="37"/>
      <c r="B141" s="38"/>
      <c r="C141" s="176" t="s">
        <v>510</v>
      </c>
      <c r="D141" s="176" t="s">
        <v>163</v>
      </c>
      <c r="E141" s="177" t="s">
        <v>3383</v>
      </c>
      <c r="F141" s="178" t="s">
        <v>3384</v>
      </c>
      <c r="G141" s="179" t="s">
        <v>477</v>
      </c>
      <c r="H141" s="180">
        <v>2</v>
      </c>
      <c r="I141" s="181"/>
      <c r="J141" s="182">
        <f t="shared" si="10"/>
        <v>0</v>
      </c>
      <c r="K141" s="178" t="s">
        <v>484</v>
      </c>
      <c r="L141" s="42"/>
      <c r="M141" s="183" t="s">
        <v>32</v>
      </c>
      <c r="N141" s="184" t="s">
        <v>50</v>
      </c>
      <c r="O141" s="67"/>
      <c r="P141" s="185">
        <f t="shared" si="11"/>
        <v>0</v>
      </c>
      <c r="Q141" s="185">
        <v>0</v>
      </c>
      <c r="R141" s="185">
        <f t="shared" si="12"/>
        <v>0</v>
      </c>
      <c r="S141" s="185">
        <v>0</v>
      </c>
      <c r="T141" s="186">
        <f t="shared" si="13"/>
        <v>0</v>
      </c>
      <c r="U141" s="37"/>
      <c r="V141" s="37"/>
      <c r="W141" s="37"/>
      <c r="X141" s="37"/>
      <c r="Y141" s="37"/>
      <c r="Z141" s="37"/>
      <c r="AA141" s="37"/>
      <c r="AB141" s="37"/>
      <c r="AC141" s="37"/>
      <c r="AD141" s="37"/>
      <c r="AE141" s="37"/>
      <c r="AR141" s="187" t="s">
        <v>308</v>
      </c>
      <c r="AT141" s="187" t="s">
        <v>163</v>
      </c>
      <c r="AU141" s="187" t="s">
        <v>89</v>
      </c>
      <c r="AY141" s="19" t="s">
        <v>160</v>
      </c>
      <c r="BE141" s="188">
        <f t="shared" si="14"/>
        <v>0</v>
      </c>
      <c r="BF141" s="188">
        <f t="shared" si="15"/>
        <v>0</v>
      </c>
      <c r="BG141" s="188">
        <f t="shared" si="16"/>
        <v>0</v>
      </c>
      <c r="BH141" s="188">
        <f t="shared" si="17"/>
        <v>0</v>
      </c>
      <c r="BI141" s="188">
        <f t="shared" si="18"/>
        <v>0</v>
      </c>
      <c r="BJ141" s="19" t="s">
        <v>87</v>
      </c>
      <c r="BK141" s="188">
        <f t="shared" si="19"/>
        <v>0</v>
      </c>
      <c r="BL141" s="19" t="s">
        <v>308</v>
      </c>
      <c r="BM141" s="187" t="s">
        <v>3385</v>
      </c>
    </row>
    <row r="142" spans="1:65" s="2" customFormat="1" ht="16.5" customHeight="1">
      <c r="A142" s="37"/>
      <c r="B142" s="38"/>
      <c r="C142" s="176" t="s">
        <v>515</v>
      </c>
      <c r="D142" s="176" t="s">
        <v>163</v>
      </c>
      <c r="E142" s="177" t="s">
        <v>3386</v>
      </c>
      <c r="F142" s="178" t="s">
        <v>3387</v>
      </c>
      <c r="G142" s="179" t="s">
        <v>477</v>
      </c>
      <c r="H142" s="180">
        <v>1</v>
      </c>
      <c r="I142" s="181"/>
      <c r="J142" s="182">
        <f t="shared" si="10"/>
        <v>0</v>
      </c>
      <c r="K142" s="178" t="s">
        <v>484</v>
      </c>
      <c r="L142" s="42"/>
      <c r="M142" s="183" t="s">
        <v>32</v>
      </c>
      <c r="N142" s="184" t="s">
        <v>50</v>
      </c>
      <c r="O142" s="67"/>
      <c r="P142" s="185">
        <f t="shared" si="11"/>
        <v>0</v>
      </c>
      <c r="Q142" s="185">
        <v>0</v>
      </c>
      <c r="R142" s="185">
        <f t="shared" si="12"/>
        <v>0</v>
      </c>
      <c r="S142" s="185">
        <v>0</v>
      </c>
      <c r="T142" s="186">
        <f t="shared" si="13"/>
        <v>0</v>
      </c>
      <c r="U142" s="37"/>
      <c r="V142" s="37"/>
      <c r="W142" s="37"/>
      <c r="X142" s="37"/>
      <c r="Y142" s="37"/>
      <c r="Z142" s="37"/>
      <c r="AA142" s="37"/>
      <c r="AB142" s="37"/>
      <c r="AC142" s="37"/>
      <c r="AD142" s="37"/>
      <c r="AE142" s="37"/>
      <c r="AR142" s="187" t="s">
        <v>308</v>
      </c>
      <c r="AT142" s="187" t="s">
        <v>163</v>
      </c>
      <c r="AU142" s="187" t="s">
        <v>89</v>
      </c>
      <c r="AY142" s="19" t="s">
        <v>160</v>
      </c>
      <c r="BE142" s="188">
        <f t="shared" si="14"/>
        <v>0</v>
      </c>
      <c r="BF142" s="188">
        <f t="shared" si="15"/>
        <v>0</v>
      </c>
      <c r="BG142" s="188">
        <f t="shared" si="16"/>
        <v>0</v>
      </c>
      <c r="BH142" s="188">
        <f t="shared" si="17"/>
        <v>0</v>
      </c>
      <c r="BI142" s="188">
        <f t="shared" si="18"/>
        <v>0</v>
      </c>
      <c r="BJ142" s="19" t="s">
        <v>87</v>
      </c>
      <c r="BK142" s="188">
        <f t="shared" si="19"/>
        <v>0</v>
      </c>
      <c r="BL142" s="19" t="s">
        <v>308</v>
      </c>
      <c r="BM142" s="187" t="s">
        <v>3388</v>
      </c>
    </row>
    <row r="143" spans="1:65" s="2" customFormat="1" ht="16.5" customHeight="1">
      <c r="A143" s="37"/>
      <c r="B143" s="38"/>
      <c r="C143" s="227" t="s">
        <v>520</v>
      </c>
      <c r="D143" s="227" t="s">
        <v>178</v>
      </c>
      <c r="E143" s="228" t="s">
        <v>3389</v>
      </c>
      <c r="F143" s="229" t="s">
        <v>3390</v>
      </c>
      <c r="G143" s="230" t="s">
        <v>477</v>
      </c>
      <c r="H143" s="231">
        <v>2</v>
      </c>
      <c r="I143" s="232"/>
      <c r="J143" s="233">
        <f t="shared" si="10"/>
        <v>0</v>
      </c>
      <c r="K143" s="229" t="s">
        <v>484</v>
      </c>
      <c r="L143" s="234"/>
      <c r="M143" s="235" t="s">
        <v>32</v>
      </c>
      <c r="N143" s="236" t="s">
        <v>50</v>
      </c>
      <c r="O143" s="67"/>
      <c r="P143" s="185">
        <f t="shared" si="11"/>
        <v>0</v>
      </c>
      <c r="Q143" s="185">
        <v>0</v>
      </c>
      <c r="R143" s="185">
        <f t="shared" si="12"/>
        <v>0</v>
      </c>
      <c r="S143" s="185">
        <v>0</v>
      </c>
      <c r="T143" s="186">
        <f t="shared" si="13"/>
        <v>0</v>
      </c>
      <c r="U143" s="37"/>
      <c r="V143" s="37"/>
      <c r="W143" s="37"/>
      <c r="X143" s="37"/>
      <c r="Y143" s="37"/>
      <c r="Z143" s="37"/>
      <c r="AA143" s="37"/>
      <c r="AB143" s="37"/>
      <c r="AC143" s="37"/>
      <c r="AD143" s="37"/>
      <c r="AE143" s="37"/>
      <c r="AR143" s="187" t="s">
        <v>467</v>
      </c>
      <c r="AT143" s="187" t="s">
        <v>178</v>
      </c>
      <c r="AU143" s="187" t="s">
        <v>89</v>
      </c>
      <c r="AY143" s="19" t="s">
        <v>160</v>
      </c>
      <c r="BE143" s="188">
        <f t="shared" si="14"/>
        <v>0</v>
      </c>
      <c r="BF143" s="188">
        <f t="shared" si="15"/>
        <v>0</v>
      </c>
      <c r="BG143" s="188">
        <f t="shared" si="16"/>
        <v>0</v>
      </c>
      <c r="BH143" s="188">
        <f t="shared" si="17"/>
        <v>0</v>
      </c>
      <c r="BI143" s="188">
        <f t="shared" si="18"/>
        <v>0</v>
      </c>
      <c r="BJ143" s="19" t="s">
        <v>87</v>
      </c>
      <c r="BK143" s="188">
        <f t="shared" si="19"/>
        <v>0</v>
      </c>
      <c r="BL143" s="19" t="s">
        <v>308</v>
      </c>
      <c r="BM143" s="187" t="s">
        <v>3391</v>
      </c>
    </row>
    <row r="144" spans="1:65" s="2" customFormat="1" ht="16.5" customHeight="1">
      <c r="A144" s="37"/>
      <c r="B144" s="38"/>
      <c r="C144" s="176" t="s">
        <v>526</v>
      </c>
      <c r="D144" s="176" t="s">
        <v>163</v>
      </c>
      <c r="E144" s="177" t="s">
        <v>3392</v>
      </c>
      <c r="F144" s="178" t="s">
        <v>3333</v>
      </c>
      <c r="G144" s="179" t="s">
        <v>477</v>
      </c>
      <c r="H144" s="180">
        <v>1</v>
      </c>
      <c r="I144" s="181"/>
      <c r="J144" s="182">
        <f t="shared" si="10"/>
        <v>0</v>
      </c>
      <c r="K144" s="178" t="s">
        <v>484</v>
      </c>
      <c r="L144" s="42"/>
      <c r="M144" s="183" t="s">
        <v>32</v>
      </c>
      <c r="N144" s="184" t="s">
        <v>50</v>
      </c>
      <c r="O144" s="67"/>
      <c r="P144" s="185">
        <f t="shared" si="11"/>
        <v>0</v>
      </c>
      <c r="Q144" s="185">
        <v>0</v>
      </c>
      <c r="R144" s="185">
        <f t="shared" si="12"/>
        <v>0</v>
      </c>
      <c r="S144" s="185">
        <v>0</v>
      </c>
      <c r="T144" s="186">
        <f t="shared" si="13"/>
        <v>0</v>
      </c>
      <c r="U144" s="37"/>
      <c r="V144" s="37"/>
      <c r="W144" s="37"/>
      <c r="X144" s="37"/>
      <c r="Y144" s="37"/>
      <c r="Z144" s="37"/>
      <c r="AA144" s="37"/>
      <c r="AB144" s="37"/>
      <c r="AC144" s="37"/>
      <c r="AD144" s="37"/>
      <c r="AE144" s="37"/>
      <c r="AR144" s="187" t="s">
        <v>308</v>
      </c>
      <c r="AT144" s="187" t="s">
        <v>163</v>
      </c>
      <c r="AU144" s="187" t="s">
        <v>89</v>
      </c>
      <c r="AY144" s="19" t="s">
        <v>160</v>
      </c>
      <c r="BE144" s="188">
        <f t="shared" si="14"/>
        <v>0</v>
      </c>
      <c r="BF144" s="188">
        <f t="shared" si="15"/>
        <v>0</v>
      </c>
      <c r="BG144" s="188">
        <f t="shared" si="16"/>
        <v>0</v>
      </c>
      <c r="BH144" s="188">
        <f t="shared" si="17"/>
        <v>0</v>
      </c>
      <c r="BI144" s="188">
        <f t="shared" si="18"/>
        <v>0</v>
      </c>
      <c r="BJ144" s="19" t="s">
        <v>87</v>
      </c>
      <c r="BK144" s="188">
        <f t="shared" si="19"/>
        <v>0</v>
      </c>
      <c r="BL144" s="19" t="s">
        <v>308</v>
      </c>
      <c r="BM144" s="187" t="s">
        <v>3393</v>
      </c>
    </row>
    <row r="145" spans="1:65" s="2" customFormat="1" ht="16.5" customHeight="1">
      <c r="A145" s="37"/>
      <c r="B145" s="38"/>
      <c r="C145" s="176" t="s">
        <v>532</v>
      </c>
      <c r="D145" s="176" t="s">
        <v>163</v>
      </c>
      <c r="E145" s="177" t="s">
        <v>3394</v>
      </c>
      <c r="F145" s="178" t="s">
        <v>3395</v>
      </c>
      <c r="G145" s="179" t="s">
        <v>477</v>
      </c>
      <c r="H145" s="180">
        <v>1</v>
      </c>
      <c r="I145" s="181"/>
      <c r="J145" s="182">
        <f t="shared" si="10"/>
        <v>0</v>
      </c>
      <c r="K145" s="178" t="s">
        <v>484</v>
      </c>
      <c r="L145" s="42"/>
      <c r="M145" s="183" t="s">
        <v>32</v>
      </c>
      <c r="N145" s="184" t="s">
        <v>50</v>
      </c>
      <c r="O145" s="67"/>
      <c r="P145" s="185">
        <f t="shared" si="11"/>
        <v>0</v>
      </c>
      <c r="Q145" s="185">
        <v>0</v>
      </c>
      <c r="R145" s="185">
        <f t="shared" si="12"/>
        <v>0</v>
      </c>
      <c r="S145" s="185">
        <v>0</v>
      </c>
      <c r="T145" s="186">
        <f t="shared" si="13"/>
        <v>0</v>
      </c>
      <c r="U145" s="37"/>
      <c r="V145" s="37"/>
      <c r="W145" s="37"/>
      <c r="X145" s="37"/>
      <c r="Y145" s="37"/>
      <c r="Z145" s="37"/>
      <c r="AA145" s="37"/>
      <c r="AB145" s="37"/>
      <c r="AC145" s="37"/>
      <c r="AD145" s="37"/>
      <c r="AE145" s="37"/>
      <c r="AR145" s="187" t="s">
        <v>308</v>
      </c>
      <c r="AT145" s="187" t="s">
        <v>163</v>
      </c>
      <c r="AU145" s="187" t="s">
        <v>89</v>
      </c>
      <c r="AY145" s="19" t="s">
        <v>160</v>
      </c>
      <c r="BE145" s="188">
        <f t="shared" si="14"/>
        <v>0</v>
      </c>
      <c r="BF145" s="188">
        <f t="shared" si="15"/>
        <v>0</v>
      </c>
      <c r="BG145" s="188">
        <f t="shared" si="16"/>
        <v>0</v>
      </c>
      <c r="BH145" s="188">
        <f t="shared" si="17"/>
        <v>0</v>
      </c>
      <c r="BI145" s="188">
        <f t="shared" si="18"/>
        <v>0</v>
      </c>
      <c r="BJ145" s="19" t="s">
        <v>87</v>
      </c>
      <c r="BK145" s="188">
        <f t="shared" si="19"/>
        <v>0</v>
      </c>
      <c r="BL145" s="19" t="s">
        <v>308</v>
      </c>
      <c r="BM145" s="187" t="s">
        <v>3396</v>
      </c>
    </row>
    <row r="146" spans="1:65" s="2" customFormat="1" ht="16.5" customHeight="1">
      <c r="A146" s="37"/>
      <c r="B146" s="38"/>
      <c r="C146" s="176" t="s">
        <v>538</v>
      </c>
      <c r="D146" s="176" t="s">
        <v>163</v>
      </c>
      <c r="E146" s="177" t="s">
        <v>3397</v>
      </c>
      <c r="F146" s="178" t="s">
        <v>3398</v>
      </c>
      <c r="G146" s="179" t="s">
        <v>477</v>
      </c>
      <c r="H146" s="180">
        <v>20</v>
      </c>
      <c r="I146" s="181"/>
      <c r="J146" s="182">
        <f t="shared" si="10"/>
        <v>0</v>
      </c>
      <c r="K146" s="178" t="s">
        <v>484</v>
      </c>
      <c r="L146" s="42"/>
      <c r="M146" s="183" t="s">
        <v>32</v>
      </c>
      <c r="N146" s="184" t="s">
        <v>50</v>
      </c>
      <c r="O146" s="67"/>
      <c r="P146" s="185">
        <f t="shared" si="11"/>
        <v>0</v>
      </c>
      <c r="Q146" s="185">
        <v>0</v>
      </c>
      <c r="R146" s="185">
        <f t="shared" si="12"/>
        <v>0</v>
      </c>
      <c r="S146" s="185">
        <v>0</v>
      </c>
      <c r="T146" s="186">
        <f t="shared" si="13"/>
        <v>0</v>
      </c>
      <c r="U146" s="37"/>
      <c r="V146" s="37"/>
      <c r="W146" s="37"/>
      <c r="X146" s="37"/>
      <c r="Y146" s="37"/>
      <c r="Z146" s="37"/>
      <c r="AA146" s="37"/>
      <c r="AB146" s="37"/>
      <c r="AC146" s="37"/>
      <c r="AD146" s="37"/>
      <c r="AE146" s="37"/>
      <c r="AR146" s="187" t="s">
        <v>308</v>
      </c>
      <c r="AT146" s="187" t="s">
        <v>163</v>
      </c>
      <c r="AU146" s="187" t="s">
        <v>89</v>
      </c>
      <c r="AY146" s="19" t="s">
        <v>160</v>
      </c>
      <c r="BE146" s="188">
        <f t="shared" si="14"/>
        <v>0</v>
      </c>
      <c r="BF146" s="188">
        <f t="shared" si="15"/>
        <v>0</v>
      </c>
      <c r="BG146" s="188">
        <f t="shared" si="16"/>
        <v>0</v>
      </c>
      <c r="BH146" s="188">
        <f t="shared" si="17"/>
        <v>0</v>
      </c>
      <c r="BI146" s="188">
        <f t="shared" si="18"/>
        <v>0</v>
      </c>
      <c r="BJ146" s="19" t="s">
        <v>87</v>
      </c>
      <c r="BK146" s="188">
        <f t="shared" si="19"/>
        <v>0</v>
      </c>
      <c r="BL146" s="19" t="s">
        <v>308</v>
      </c>
      <c r="BM146" s="187" t="s">
        <v>3399</v>
      </c>
    </row>
    <row r="147" spans="1:65" s="2" customFormat="1" ht="21.75" customHeight="1">
      <c r="A147" s="37"/>
      <c r="B147" s="38"/>
      <c r="C147" s="176" t="s">
        <v>543</v>
      </c>
      <c r="D147" s="176" t="s">
        <v>163</v>
      </c>
      <c r="E147" s="177" t="s">
        <v>3400</v>
      </c>
      <c r="F147" s="178" t="s">
        <v>3401</v>
      </c>
      <c r="G147" s="179" t="s">
        <v>477</v>
      </c>
      <c r="H147" s="180">
        <v>1</v>
      </c>
      <c r="I147" s="181"/>
      <c r="J147" s="182">
        <f t="shared" si="10"/>
        <v>0</v>
      </c>
      <c r="K147" s="178" t="s">
        <v>484</v>
      </c>
      <c r="L147" s="42"/>
      <c r="M147" s="183" t="s">
        <v>32</v>
      </c>
      <c r="N147" s="184" t="s">
        <v>50</v>
      </c>
      <c r="O147" s="67"/>
      <c r="P147" s="185">
        <f t="shared" si="11"/>
        <v>0</v>
      </c>
      <c r="Q147" s="185">
        <v>0</v>
      </c>
      <c r="R147" s="185">
        <f t="shared" si="12"/>
        <v>0</v>
      </c>
      <c r="S147" s="185">
        <v>0</v>
      </c>
      <c r="T147" s="186">
        <f t="shared" si="13"/>
        <v>0</v>
      </c>
      <c r="U147" s="37"/>
      <c r="V147" s="37"/>
      <c r="W147" s="37"/>
      <c r="X147" s="37"/>
      <c r="Y147" s="37"/>
      <c r="Z147" s="37"/>
      <c r="AA147" s="37"/>
      <c r="AB147" s="37"/>
      <c r="AC147" s="37"/>
      <c r="AD147" s="37"/>
      <c r="AE147" s="37"/>
      <c r="AR147" s="187" t="s">
        <v>308</v>
      </c>
      <c r="AT147" s="187" t="s">
        <v>163</v>
      </c>
      <c r="AU147" s="187" t="s">
        <v>89</v>
      </c>
      <c r="AY147" s="19" t="s">
        <v>160</v>
      </c>
      <c r="BE147" s="188">
        <f t="shared" si="14"/>
        <v>0</v>
      </c>
      <c r="BF147" s="188">
        <f t="shared" si="15"/>
        <v>0</v>
      </c>
      <c r="BG147" s="188">
        <f t="shared" si="16"/>
        <v>0</v>
      </c>
      <c r="BH147" s="188">
        <f t="shared" si="17"/>
        <v>0</v>
      </c>
      <c r="BI147" s="188">
        <f t="shared" si="18"/>
        <v>0</v>
      </c>
      <c r="BJ147" s="19" t="s">
        <v>87</v>
      </c>
      <c r="BK147" s="188">
        <f t="shared" si="19"/>
        <v>0</v>
      </c>
      <c r="BL147" s="19" t="s">
        <v>308</v>
      </c>
      <c r="BM147" s="187" t="s">
        <v>3402</v>
      </c>
    </row>
    <row r="148" spans="1:65" s="2" customFormat="1" ht="37.9" customHeight="1">
      <c r="A148" s="37"/>
      <c r="B148" s="38"/>
      <c r="C148" s="176" t="s">
        <v>547</v>
      </c>
      <c r="D148" s="176" t="s">
        <v>163</v>
      </c>
      <c r="E148" s="177" t="s">
        <v>3403</v>
      </c>
      <c r="F148" s="178" t="s">
        <v>3404</v>
      </c>
      <c r="G148" s="179" t="s">
        <v>477</v>
      </c>
      <c r="H148" s="180">
        <v>2</v>
      </c>
      <c r="I148" s="181"/>
      <c r="J148" s="182">
        <f t="shared" si="10"/>
        <v>0</v>
      </c>
      <c r="K148" s="178" t="s">
        <v>484</v>
      </c>
      <c r="L148" s="42"/>
      <c r="M148" s="183" t="s">
        <v>32</v>
      </c>
      <c r="N148" s="184" t="s">
        <v>50</v>
      </c>
      <c r="O148" s="67"/>
      <c r="P148" s="185">
        <f t="shared" si="11"/>
        <v>0</v>
      </c>
      <c r="Q148" s="185">
        <v>0</v>
      </c>
      <c r="R148" s="185">
        <f t="shared" si="12"/>
        <v>0</v>
      </c>
      <c r="S148" s="185">
        <v>0</v>
      </c>
      <c r="T148" s="186">
        <f t="shared" si="13"/>
        <v>0</v>
      </c>
      <c r="U148" s="37"/>
      <c r="V148" s="37"/>
      <c r="W148" s="37"/>
      <c r="X148" s="37"/>
      <c r="Y148" s="37"/>
      <c r="Z148" s="37"/>
      <c r="AA148" s="37"/>
      <c r="AB148" s="37"/>
      <c r="AC148" s="37"/>
      <c r="AD148" s="37"/>
      <c r="AE148" s="37"/>
      <c r="AR148" s="187" t="s">
        <v>308</v>
      </c>
      <c r="AT148" s="187" t="s">
        <v>163</v>
      </c>
      <c r="AU148" s="187" t="s">
        <v>89</v>
      </c>
      <c r="AY148" s="19" t="s">
        <v>160</v>
      </c>
      <c r="BE148" s="188">
        <f t="shared" si="14"/>
        <v>0</v>
      </c>
      <c r="BF148" s="188">
        <f t="shared" si="15"/>
        <v>0</v>
      </c>
      <c r="BG148" s="188">
        <f t="shared" si="16"/>
        <v>0</v>
      </c>
      <c r="BH148" s="188">
        <f t="shared" si="17"/>
        <v>0</v>
      </c>
      <c r="BI148" s="188">
        <f t="shared" si="18"/>
        <v>0</v>
      </c>
      <c r="BJ148" s="19" t="s">
        <v>87</v>
      </c>
      <c r="BK148" s="188">
        <f t="shared" si="19"/>
        <v>0</v>
      </c>
      <c r="BL148" s="19" t="s">
        <v>308</v>
      </c>
      <c r="BM148" s="187" t="s">
        <v>3405</v>
      </c>
    </row>
    <row r="149" spans="1:65" s="2" customFormat="1" ht="16.5" customHeight="1">
      <c r="A149" s="37"/>
      <c r="B149" s="38"/>
      <c r="C149" s="176" t="s">
        <v>558</v>
      </c>
      <c r="D149" s="176" t="s">
        <v>163</v>
      </c>
      <c r="E149" s="177" t="s">
        <v>3406</v>
      </c>
      <c r="F149" s="178" t="s">
        <v>3407</v>
      </c>
      <c r="G149" s="179" t="s">
        <v>477</v>
      </c>
      <c r="H149" s="180">
        <v>2</v>
      </c>
      <c r="I149" s="181"/>
      <c r="J149" s="182">
        <f t="shared" si="10"/>
        <v>0</v>
      </c>
      <c r="K149" s="178" t="s">
        <v>484</v>
      </c>
      <c r="L149" s="42"/>
      <c r="M149" s="183" t="s">
        <v>32</v>
      </c>
      <c r="N149" s="184" t="s">
        <v>50</v>
      </c>
      <c r="O149" s="67"/>
      <c r="P149" s="185">
        <f t="shared" si="11"/>
        <v>0</v>
      </c>
      <c r="Q149" s="185">
        <v>0</v>
      </c>
      <c r="R149" s="185">
        <f t="shared" si="12"/>
        <v>0</v>
      </c>
      <c r="S149" s="185">
        <v>0</v>
      </c>
      <c r="T149" s="186">
        <f t="shared" si="13"/>
        <v>0</v>
      </c>
      <c r="U149" s="37"/>
      <c r="V149" s="37"/>
      <c r="W149" s="37"/>
      <c r="X149" s="37"/>
      <c r="Y149" s="37"/>
      <c r="Z149" s="37"/>
      <c r="AA149" s="37"/>
      <c r="AB149" s="37"/>
      <c r="AC149" s="37"/>
      <c r="AD149" s="37"/>
      <c r="AE149" s="37"/>
      <c r="AR149" s="187" t="s">
        <v>308</v>
      </c>
      <c r="AT149" s="187" t="s">
        <v>163</v>
      </c>
      <c r="AU149" s="187" t="s">
        <v>89</v>
      </c>
      <c r="AY149" s="19" t="s">
        <v>160</v>
      </c>
      <c r="BE149" s="188">
        <f t="shared" si="14"/>
        <v>0</v>
      </c>
      <c r="BF149" s="188">
        <f t="shared" si="15"/>
        <v>0</v>
      </c>
      <c r="BG149" s="188">
        <f t="shared" si="16"/>
        <v>0</v>
      </c>
      <c r="BH149" s="188">
        <f t="shared" si="17"/>
        <v>0</v>
      </c>
      <c r="BI149" s="188">
        <f t="shared" si="18"/>
        <v>0</v>
      </c>
      <c r="BJ149" s="19" t="s">
        <v>87</v>
      </c>
      <c r="BK149" s="188">
        <f t="shared" si="19"/>
        <v>0</v>
      </c>
      <c r="BL149" s="19" t="s">
        <v>308</v>
      </c>
      <c r="BM149" s="187" t="s">
        <v>3408</v>
      </c>
    </row>
    <row r="150" spans="1:65" s="2" customFormat="1" ht="16.5" customHeight="1">
      <c r="A150" s="37"/>
      <c r="B150" s="38"/>
      <c r="C150" s="176" t="s">
        <v>564</v>
      </c>
      <c r="D150" s="176" t="s">
        <v>163</v>
      </c>
      <c r="E150" s="177" t="s">
        <v>3409</v>
      </c>
      <c r="F150" s="178" t="s">
        <v>3410</v>
      </c>
      <c r="G150" s="179" t="s">
        <v>477</v>
      </c>
      <c r="H150" s="180">
        <v>4</v>
      </c>
      <c r="I150" s="181"/>
      <c r="J150" s="182">
        <f t="shared" si="10"/>
        <v>0</v>
      </c>
      <c r="K150" s="178" t="s">
        <v>484</v>
      </c>
      <c r="L150" s="42"/>
      <c r="M150" s="183" t="s">
        <v>32</v>
      </c>
      <c r="N150" s="184" t="s">
        <v>50</v>
      </c>
      <c r="O150" s="67"/>
      <c r="P150" s="185">
        <f t="shared" si="11"/>
        <v>0</v>
      </c>
      <c r="Q150" s="185">
        <v>0</v>
      </c>
      <c r="R150" s="185">
        <f t="shared" si="12"/>
        <v>0</v>
      </c>
      <c r="S150" s="185">
        <v>0</v>
      </c>
      <c r="T150" s="186">
        <f t="shared" si="13"/>
        <v>0</v>
      </c>
      <c r="U150" s="37"/>
      <c r="V150" s="37"/>
      <c r="W150" s="37"/>
      <c r="X150" s="37"/>
      <c r="Y150" s="37"/>
      <c r="Z150" s="37"/>
      <c r="AA150" s="37"/>
      <c r="AB150" s="37"/>
      <c r="AC150" s="37"/>
      <c r="AD150" s="37"/>
      <c r="AE150" s="37"/>
      <c r="AR150" s="187" t="s">
        <v>308</v>
      </c>
      <c r="AT150" s="187" t="s">
        <v>163</v>
      </c>
      <c r="AU150" s="187" t="s">
        <v>89</v>
      </c>
      <c r="AY150" s="19" t="s">
        <v>160</v>
      </c>
      <c r="BE150" s="188">
        <f t="shared" si="14"/>
        <v>0</v>
      </c>
      <c r="BF150" s="188">
        <f t="shared" si="15"/>
        <v>0</v>
      </c>
      <c r="BG150" s="188">
        <f t="shared" si="16"/>
        <v>0</v>
      </c>
      <c r="BH150" s="188">
        <f t="shared" si="17"/>
        <v>0</v>
      </c>
      <c r="BI150" s="188">
        <f t="shared" si="18"/>
        <v>0</v>
      </c>
      <c r="BJ150" s="19" t="s">
        <v>87</v>
      </c>
      <c r="BK150" s="188">
        <f t="shared" si="19"/>
        <v>0</v>
      </c>
      <c r="BL150" s="19" t="s">
        <v>308</v>
      </c>
      <c r="BM150" s="187" t="s">
        <v>3411</v>
      </c>
    </row>
    <row r="151" spans="1:65" s="2" customFormat="1" ht="16.5" customHeight="1">
      <c r="A151" s="37"/>
      <c r="B151" s="38"/>
      <c r="C151" s="176" t="s">
        <v>570</v>
      </c>
      <c r="D151" s="176" t="s">
        <v>163</v>
      </c>
      <c r="E151" s="177" t="s">
        <v>3412</v>
      </c>
      <c r="F151" s="178" t="s">
        <v>3333</v>
      </c>
      <c r="G151" s="179" t="s">
        <v>477</v>
      </c>
      <c r="H151" s="180">
        <v>1</v>
      </c>
      <c r="I151" s="181"/>
      <c r="J151" s="182">
        <f t="shared" si="10"/>
        <v>0</v>
      </c>
      <c r="K151" s="178" t="s">
        <v>484</v>
      </c>
      <c r="L151" s="42"/>
      <c r="M151" s="183" t="s">
        <v>32</v>
      </c>
      <c r="N151" s="184" t="s">
        <v>50</v>
      </c>
      <c r="O151" s="67"/>
      <c r="P151" s="185">
        <f t="shared" si="11"/>
        <v>0</v>
      </c>
      <c r="Q151" s="185">
        <v>0</v>
      </c>
      <c r="R151" s="185">
        <f t="shared" si="12"/>
        <v>0</v>
      </c>
      <c r="S151" s="185">
        <v>0</v>
      </c>
      <c r="T151" s="186">
        <f t="shared" si="13"/>
        <v>0</v>
      </c>
      <c r="U151" s="37"/>
      <c r="V151" s="37"/>
      <c r="W151" s="37"/>
      <c r="X151" s="37"/>
      <c r="Y151" s="37"/>
      <c r="Z151" s="37"/>
      <c r="AA151" s="37"/>
      <c r="AB151" s="37"/>
      <c r="AC151" s="37"/>
      <c r="AD151" s="37"/>
      <c r="AE151" s="37"/>
      <c r="AR151" s="187" t="s">
        <v>308</v>
      </c>
      <c r="AT151" s="187" t="s">
        <v>163</v>
      </c>
      <c r="AU151" s="187" t="s">
        <v>89</v>
      </c>
      <c r="AY151" s="19" t="s">
        <v>160</v>
      </c>
      <c r="BE151" s="188">
        <f t="shared" si="14"/>
        <v>0</v>
      </c>
      <c r="BF151" s="188">
        <f t="shared" si="15"/>
        <v>0</v>
      </c>
      <c r="BG151" s="188">
        <f t="shared" si="16"/>
        <v>0</v>
      </c>
      <c r="BH151" s="188">
        <f t="shared" si="17"/>
        <v>0</v>
      </c>
      <c r="BI151" s="188">
        <f t="shared" si="18"/>
        <v>0</v>
      </c>
      <c r="BJ151" s="19" t="s">
        <v>87</v>
      </c>
      <c r="BK151" s="188">
        <f t="shared" si="19"/>
        <v>0</v>
      </c>
      <c r="BL151" s="19" t="s">
        <v>308</v>
      </c>
      <c r="BM151" s="187" t="s">
        <v>3413</v>
      </c>
    </row>
    <row r="152" spans="1:65" s="2" customFormat="1" ht="16.5" customHeight="1">
      <c r="A152" s="37"/>
      <c r="B152" s="38"/>
      <c r="C152" s="176" t="s">
        <v>577</v>
      </c>
      <c r="D152" s="176" t="s">
        <v>163</v>
      </c>
      <c r="E152" s="177" t="s">
        <v>3414</v>
      </c>
      <c r="F152" s="178" t="s">
        <v>3415</v>
      </c>
      <c r="G152" s="179" t="s">
        <v>477</v>
      </c>
      <c r="H152" s="180">
        <v>1</v>
      </c>
      <c r="I152" s="181"/>
      <c r="J152" s="182">
        <f t="shared" si="10"/>
        <v>0</v>
      </c>
      <c r="K152" s="178" t="s">
        <v>484</v>
      </c>
      <c r="L152" s="42"/>
      <c r="M152" s="183" t="s">
        <v>32</v>
      </c>
      <c r="N152" s="184" t="s">
        <v>50</v>
      </c>
      <c r="O152" s="67"/>
      <c r="P152" s="185">
        <f t="shared" si="11"/>
        <v>0</v>
      </c>
      <c r="Q152" s="185">
        <v>0</v>
      </c>
      <c r="R152" s="185">
        <f t="shared" si="12"/>
        <v>0</v>
      </c>
      <c r="S152" s="185">
        <v>0</v>
      </c>
      <c r="T152" s="186">
        <f t="shared" si="13"/>
        <v>0</v>
      </c>
      <c r="U152" s="37"/>
      <c r="V152" s="37"/>
      <c r="W152" s="37"/>
      <c r="X152" s="37"/>
      <c r="Y152" s="37"/>
      <c r="Z152" s="37"/>
      <c r="AA152" s="37"/>
      <c r="AB152" s="37"/>
      <c r="AC152" s="37"/>
      <c r="AD152" s="37"/>
      <c r="AE152" s="37"/>
      <c r="AR152" s="187" t="s">
        <v>308</v>
      </c>
      <c r="AT152" s="187" t="s">
        <v>163</v>
      </c>
      <c r="AU152" s="187" t="s">
        <v>89</v>
      </c>
      <c r="AY152" s="19" t="s">
        <v>160</v>
      </c>
      <c r="BE152" s="188">
        <f t="shared" si="14"/>
        <v>0</v>
      </c>
      <c r="BF152" s="188">
        <f t="shared" si="15"/>
        <v>0</v>
      </c>
      <c r="BG152" s="188">
        <f t="shared" si="16"/>
        <v>0</v>
      </c>
      <c r="BH152" s="188">
        <f t="shared" si="17"/>
        <v>0</v>
      </c>
      <c r="BI152" s="188">
        <f t="shared" si="18"/>
        <v>0</v>
      </c>
      <c r="BJ152" s="19" t="s">
        <v>87</v>
      </c>
      <c r="BK152" s="188">
        <f t="shared" si="19"/>
        <v>0</v>
      </c>
      <c r="BL152" s="19" t="s">
        <v>308</v>
      </c>
      <c r="BM152" s="187" t="s">
        <v>3416</v>
      </c>
    </row>
    <row r="153" spans="1:65" s="2" customFormat="1" ht="16.5" customHeight="1">
      <c r="A153" s="37"/>
      <c r="B153" s="38"/>
      <c r="C153" s="176" t="s">
        <v>584</v>
      </c>
      <c r="D153" s="176" t="s">
        <v>163</v>
      </c>
      <c r="E153" s="177" t="s">
        <v>3417</v>
      </c>
      <c r="F153" s="178" t="s">
        <v>3418</v>
      </c>
      <c r="G153" s="179" t="s">
        <v>477</v>
      </c>
      <c r="H153" s="180">
        <v>1</v>
      </c>
      <c r="I153" s="181"/>
      <c r="J153" s="182">
        <f t="shared" si="10"/>
        <v>0</v>
      </c>
      <c r="K153" s="178" t="s">
        <v>484</v>
      </c>
      <c r="L153" s="42"/>
      <c r="M153" s="183" t="s">
        <v>32</v>
      </c>
      <c r="N153" s="184" t="s">
        <v>50</v>
      </c>
      <c r="O153" s="67"/>
      <c r="P153" s="185">
        <f t="shared" si="11"/>
        <v>0</v>
      </c>
      <c r="Q153" s="185">
        <v>0</v>
      </c>
      <c r="R153" s="185">
        <f t="shared" si="12"/>
        <v>0</v>
      </c>
      <c r="S153" s="185">
        <v>0</v>
      </c>
      <c r="T153" s="186">
        <f t="shared" si="13"/>
        <v>0</v>
      </c>
      <c r="U153" s="37"/>
      <c r="V153" s="37"/>
      <c r="W153" s="37"/>
      <c r="X153" s="37"/>
      <c r="Y153" s="37"/>
      <c r="Z153" s="37"/>
      <c r="AA153" s="37"/>
      <c r="AB153" s="37"/>
      <c r="AC153" s="37"/>
      <c r="AD153" s="37"/>
      <c r="AE153" s="37"/>
      <c r="AR153" s="187" t="s">
        <v>308</v>
      </c>
      <c r="AT153" s="187" t="s">
        <v>163</v>
      </c>
      <c r="AU153" s="187" t="s">
        <v>89</v>
      </c>
      <c r="AY153" s="19" t="s">
        <v>160</v>
      </c>
      <c r="BE153" s="188">
        <f t="shared" si="14"/>
        <v>0</v>
      </c>
      <c r="BF153" s="188">
        <f t="shared" si="15"/>
        <v>0</v>
      </c>
      <c r="BG153" s="188">
        <f t="shared" si="16"/>
        <v>0</v>
      </c>
      <c r="BH153" s="188">
        <f t="shared" si="17"/>
        <v>0</v>
      </c>
      <c r="BI153" s="188">
        <f t="shared" si="18"/>
        <v>0</v>
      </c>
      <c r="BJ153" s="19" t="s">
        <v>87</v>
      </c>
      <c r="BK153" s="188">
        <f t="shared" si="19"/>
        <v>0</v>
      </c>
      <c r="BL153" s="19" t="s">
        <v>308</v>
      </c>
      <c r="BM153" s="187" t="s">
        <v>3419</v>
      </c>
    </row>
    <row r="154" spans="1:65" s="2" customFormat="1" ht="16.5" customHeight="1">
      <c r="A154" s="37"/>
      <c r="B154" s="38"/>
      <c r="C154" s="176" t="s">
        <v>591</v>
      </c>
      <c r="D154" s="176" t="s">
        <v>163</v>
      </c>
      <c r="E154" s="177" t="s">
        <v>3420</v>
      </c>
      <c r="F154" s="178" t="s">
        <v>3421</v>
      </c>
      <c r="G154" s="179" t="s">
        <v>477</v>
      </c>
      <c r="H154" s="180">
        <v>2</v>
      </c>
      <c r="I154" s="181"/>
      <c r="J154" s="182">
        <f t="shared" si="10"/>
        <v>0</v>
      </c>
      <c r="K154" s="178" t="s">
        <v>484</v>
      </c>
      <c r="L154" s="42"/>
      <c r="M154" s="183" t="s">
        <v>32</v>
      </c>
      <c r="N154" s="184" t="s">
        <v>50</v>
      </c>
      <c r="O154" s="67"/>
      <c r="P154" s="185">
        <f t="shared" si="11"/>
        <v>0</v>
      </c>
      <c r="Q154" s="185">
        <v>0</v>
      </c>
      <c r="R154" s="185">
        <f t="shared" si="12"/>
        <v>0</v>
      </c>
      <c r="S154" s="185">
        <v>0</v>
      </c>
      <c r="T154" s="186">
        <f t="shared" si="13"/>
        <v>0</v>
      </c>
      <c r="U154" s="37"/>
      <c r="V154" s="37"/>
      <c r="W154" s="37"/>
      <c r="X154" s="37"/>
      <c r="Y154" s="37"/>
      <c r="Z154" s="37"/>
      <c r="AA154" s="37"/>
      <c r="AB154" s="37"/>
      <c r="AC154" s="37"/>
      <c r="AD154" s="37"/>
      <c r="AE154" s="37"/>
      <c r="AR154" s="187" t="s">
        <v>308</v>
      </c>
      <c r="AT154" s="187" t="s">
        <v>163</v>
      </c>
      <c r="AU154" s="187" t="s">
        <v>89</v>
      </c>
      <c r="AY154" s="19" t="s">
        <v>160</v>
      </c>
      <c r="BE154" s="188">
        <f t="shared" si="14"/>
        <v>0</v>
      </c>
      <c r="BF154" s="188">
        <f t="shared" si="15"/>
        <v>0</v>
      </c>
      <c r="BG154" s="188">
        <f t="shared" si="16"/>
        <v>0</v>
      </c>
      <c r="BH154" s="188">
        <f t="shared" si="17"/>
        <v>0</v>
      </c>
      <c r="BI154" s="188">
        <f t="shared" si="18"/>
        <v>0</v>
      </c>
      <c r="BJ154" s="19" t="s">
        <v>87</v>
      </c>
      <c r="BK154" s="188">
        <f t="shared" si="19"/>
        <v>0</v>
      </c>
      <c r="BL154" s="19" t="s">
        <v>308</v>
      </c>
      <c r="BM154" s="187" t="s">
        <v>3422</v>
      </c>
    </row>
    <row r="155" spans="1:65" s="2" customFormat="1" ht="16.5" customHeight="1">
      <c r="A155" s="37"/>
      <c r="B155" s="38"/>
      <c r="C155" s="176" t="s">
        <v>596</v>
      </c>
      <c r="D155" s="176" t="s">
        <v>163</v>
      </c>
      <c r="E155" s="177" t="s">
        <v>3423</v>
      </c>
      <c r="F155" s="178" t="s">
        <v>3424</v>
      </c>
      <c r="G155" s="179" t="s">
        <v>477</v>
      </c>
      <c r="H155" s="180">
        <v>2</v>
      </c>
      <c r="I155" s="181"/>
      <c r="J155" s="182">
        <f t="shared" si="10"/>
        <v>0</v>
      </c>
      <c r="K155" s="178" t="s">
        <v>484</v>
      </c>
      <c r="L155" s="42"/>
      <c r="M155" s="183" t="s">
        <v>32</v>
      </c>
      <c r="N155" s="184" t="s">
        <v>50</v>
      </c>
      <c r="O155" s="67"/>
      <c r="P155" s="185">
        <f t="shared" si="11"/>
        <v>0</v>
      </c>
      <c r="Q155" s="185">
        <v>0</v>
      </c>
      <c r="R155" s="185">
        <f t="shared" si="12"/>
        <v>0</v>
      </c>
      <c r="S155" s="185">
        <v>0</v>
      </c>
      <c r="T155" s="186">
        <f t="shared" si="13"/>
        <v>0</v>
      </c>
      <c r="U155" s="37"/>
      <c r="V155" s="37"/>
      <c r="W155" s="37"/>
      <c r="X155" s="37"/>
      <c r="Y155" s="37"/>
      <c r="Z155" s="37"/>
      <c r="AA155" s="37"/>
      <c r="AB155" s="37"/>
      <c r="AC155" s="37"/>
      <c r="AD155" s="37"/>
      <c r="AE155" s="37"/>
      <c r="AR155" s="187" t="s">
        <v>308</v>
      </c>
      <c r="AT155" s="187" t="s">
        <v>163</v>
      </c>
      <c r="AU155" s="187" t="s">
        <v>89</v>
      </c>
      <c r="AY155" s="19" t="s">
        <v>160</v>
      </c>
      <c r="BE155" s="188">
        <f t="shared" si="14"/>
        <v>0</v>
      </c>
      <c r="BF155" s="188">
        <f t="shared" si="15"/>
        <v>0</v>
      </c>
      <c r="BG155" s="188">
        <f t="shared" si="16"/>
        <v>0</v>
      </c>
      <c r="BH155" s="188">
        <f t="shared" si="17"/>
        <v>0</v>
      </c>
      <c r="BI155" s="188">
        <f t="shared" si="18"/>
        <v>0</v>
      </c>
      <c r="BJ155" s="19" t="s">
        <v>87</v>
      </c>
      <c r="BK155" s="188">
        <f t="shared" si="19"/>
        <v>0</v>
      </c>
      <c r="BL155" s="19" t="s">
        <v>308</v>
      </c>
      <c r="BM155" s="187" t="s">
        <v>3425</v>
      </c>
    </row>
    <row r="156" spans="1:65" s="2" customFormat="1" ht="16.5" customHeight="1">
      <c r="A156" s="37"/>
      <c r="B156" s="38"/>
      <c r="C156" s="176" t="s">
        <v>601</v>
      </c>
      <c r="D156" s="176" t="s">
        <v>163</v>
      </c>
      <c r="E156" s="177" t="s">
        <v>3426</v>
      </c>
      <c r="F156" s="178" t="s">
        <v>3427</v>
      </c>
      <c r="G156" s="179" t="s">
        <v>477</v>
      </c>
      <c r="H156" s="180">
        <v>1</v>
      </c>
      <c r="I156" s="181"/>
      <c r="J156" s="182">
        <f t="shared" si="10"/>
        <v>0</v>
      </c>
      <c r="K156" s="178" t="s">
        <v>484</v>
      </c>
      <c r="L156" s="42"/>
      <c r="M156" s="183" t="s">
        <v>32</v>
      </c>
      <c r="N156" s="184" t="s">
        <v>50</v>
      </c>
      <c r="O156" s="67"/>
      <c r="P156" s="185">
        <f t="shared" si="11"/>
        <v>0</v>
      </c>
      <c r="Q156" s="185">
        <v>0</v>
      </c>
      <c r="R156" s="185">
        <f t="shared" si="12"/>
        <v>0</v>
      </c>
      <c r="S156" s="185">
        <v>0</v>
      </c>
      <c r="T156" s="186">
        <f t="shared" si="13"/>
        <v>0</v>
      </c>
      <c r="U156" s="37"/>
      <c r="V156" s="37"/>
      <c r="W156" s="37"/>
      <c r="X156" s="37"/>
      <c r="Y156" s="37"/>
      <c r="Z156" s="37"/>
      <c r="AA156" s="37"/>
      <c r="AB156" s="37"/>
      <c r="AC156" s="37"/>
      <c r="AD156" s="37"/>
      <c r="AE156" s="37"/>
      <c r="AR156" s="187" t="s">
        <v>308</v>
      </c>
      <c r="AT156" s="187" t="s">
        <v>163</v>
      </c>
      <c r="AU156" s="187" t="s">
        <v>89</v>
      </c>
      <c r="AY156" s="19" t="s">
        <v>160</v>
      </c>
      <c r="BE156" s="188">
        <f t="shared" si="14"/>
        <v>0</v>
      </c>
      <c r="BF156" s="188">
        <f t="shared" si="15"/>
        <v>0</v>
      </c>
      <c r="BG156" s="188">
        <f t="shared" si="16"/>
        <v>0</v>
      </c>
      <c r="BH156" s="188">
        <f t="shared" si="17"/>
        <v>0</v>
      </c>
      <c r="BI156" s="188">
        <f t="shared" si="18"/>
        <v>0</v>
      </c>
      <c r="BJ156" s="19" t="s">
        <v>87</v>
      </c>
      <c r="BK156" s="188">
        <f t="shared" si="19"/>
        <v>0</v>
      </c>
      <c r="BL156" s="19" t="s">
        <v>308</v>
      </c>
      <c r="BM156" s="187" t="s">
        <v>3428</v>
      </c>
    </row>
    <row r="157" spans="1:65" s="2" customFormat="1" ht="16.5" customHeight="1">
      <c r="A157" s="37"/>
      <c r="B157" s="38"/>
      <c r="C157" s="176" t="s">
        <v>607</v>
      </c>
      <c r="D157" s="176" t="s">
        <v>163</v>
      </c>
      <c r="E157" s="177" t="s">
        <v>3429</v>
      </c>
      <c r="F157" s="178" t="s">
        <v>3430</v>
      </c>
      <c r="G157" s="179" t="s">
        <v>477</v>
      </c>
      <c r="H157" s="180">
        <v>1</v>
      </c>
      <c r="I157" s="181"/>
      <c r="J157" s="182">
        <f t="shared" si="10"/>
        <v>0</v>
      </c>
      <c r="K157" s="178" t="s">
        <v>484</v>
      </c>
      <c r="L157" s="42"/>
      <c r="M157" s="183" t="s">
        <v>32</v>
      </c>
      <c r="N157" s="184" t="s">
        <v>50</v>
      </c>
      <c r="O157" s="67"/>
      <c r="P157" s="185">
        <f t="shared" si="11"/>
        <v>0</v>
      </c>
      <c r="Q157" s="185">
        <v>0</v>
      </c>
      <c r="R157" s="185">
        <f t="shared" si="12"/>
        <v>0</v>
      </c>
      <c r="S157" s="185">
        <v>0</v>
      </c>
      <c r="T157" s="186">
        <f t="shared" si="13"/>
        <v>0</v>
      </c>
      <c r="U157" s="37"/>
      <c r="V157" s="37"/>
      <c r="W157" s="37"/>
      <c r="X157" s="37"/>
      <c r="Y157" s="37"/>
      <c r="Z157" s="37"/>
      <c r="AA157" s="37"/>
      <c r="AB157" s="37"/>
      <c r="AC157" s="37"/>
      <c r="AD157" s="37"/>
      <c r="AE157" s="37"/>
      <c r="AR157" s="187" t="s">
        <v>308</v>
      </c>
      <c r="AT157" s="187" t="s">
        <v>163</v>
      </c>
      <c r="AU157" s="187" t="s">
        <v>89</v>
      </c>
      <c r="AY157" s="19" t="s">
        <v>160</v>
      </c>
      <c r="BE157" s="188">
        <f t="shared" si="14"/>
        <v>0</v>
      </c>
      <c r="BF157" s="188">
        <f t="shared" si="15"/>
        <v>0</v>
      </c>
      <c r="BG157" s="188">
        <f t="shared" si="16"/>
        <v>0</v>
      </c>
      <c r="BH157" s="188">
        <f t="shared" si="17"/>
        <v>0</v>
      </c>
      <c r="BI157" s="188">
        <f t="shared" si="18"/>
        <v>0</v>
      </c>
      <c r="BJ157" s="19" t="s">
        <v>87</v>
      </c>
      <c r="BK157" s="188">
        <f t="shared" si="19"/>
        <v>0</v>
      </c>
      <c r="BL157" s="19" t="s">
        <v>308</v>
      </c>
      <c r="BM157" s="187" t="s">
        <v>3431</v>
      </c>
    </row>
    <row r="158" spans="1:65" s="2" customFormat="1" ht="16.5" customHeight="1">
      <c r="A158" s="37"/>
      <c r="B158" s="38"/>
      <c r="C158" s="176" t="s">
        <v>617</v>
      </c>
      <c r="D158" s="176" t="s">
        <v>163</v>
      </c>
      <c r="E158" s="177" t="s">
        <v>3432</v>
      </c>
      <c r="F158" s="178" t="s">
        <v>3321</v>
      </c>
      <c r="G158" s="179" t="s">
        <v>477</v>
      </c>
      <c r="H158" s="180">
        <v>1</v>
      </c>
      <c r="I158" s="181"/>
      <c r="J158" s="182">
        <f t="shared" si="10"/>
        <v>0</v>
      </c>
      <c r="K158" s="178" t="s">
        <v>484</v>
      </c>
      <c r="L158" s="42"/>
      <c r="M158" s="183" t="s">
        <v>32</v>
      </c>
      <c r="N158" s="184" t="s">
        <v>50</v>
      </c>
      <c r="O158" s="67"/>
      <c r="P158" s="185">
        <f t="shared" si="11"/>
        <v>0</v>
      </c>
      <c r="Q158" s="185">
        <v>0</v>
      </c>
      <c r="R158" s="185">
        <f t="shared" si="12"/>
        <v>0</v>
      </c>
      <c r="S158" s="185">
        <v>0</v>
      </c>
      <c r="T158" s="186">
        <f t="shared" si="13"/>
        <v>0</v>
      </c>
      <c r="U158" s="37"/>
      <c r="V158" s="37"/>
      <c r="W158" s="37"/>
      <c r="X158" s="37"/>
      <c r="Y158" s="37"/>
      <c r="Z158" s="37"/>
      <c r="AA158" s="37"/>
      <c r="AB158" s="37"/>
      <c r="AC158" s="37"/>
      <c r="AD158" s="37"/>
      <c r="AE158" s="37"/>
      <c r="AR158" s="187" t="s">
        <v>308</v>
      </c>
      <c r="AT158" s="187" t="s">
        <v>163</v>
      </c>
      <c r="AU158" s="187" t="s">
        <v>89</v>
      </c>
      <c r="AY158" s="19" t="s">
        <v>160</v>
      </c>
      <c r="BE158" s="188">
        <f t="shared" si="14"/>
        <v>0</v>
      </c>
      <c r="BF158" s="188">
        <f t="shared" si="15"/>
        <v>0</v>
      </c>
      <c r="BG158" s="188">
        <f t="shared" si="16"/>
        <v>0</v>
      </c>
      <c r="BH158" s="188">
        <f t="shared" si="17"/>
        <v>0</v>
      </c>
      <c r="BI158" s="188">
        <f t="shared" si="18"/>
        <v>0</v>
      </c>
      <c r="BJ158" s="19" t="s">
        <v>87</v>
      </c>
      <c r="BK158" s="188">
        <f t="shared" si="19"/>
        <v>0</v>
      </c>
      <c r="BL158" s="19" t="s">
        <v>308</v>
      </c>
      <c r="BM158" s="187" t="s">
        <v>3433</v>
      </c>
    </row>
    <row r="159" spans="1:65" s="2" customFormat="1" ht="16.5" customHeight="1">
      <c r="A159" s="37"/>
      <c r="B159" s="38"/>
      <c r="C159" s="176" t="s">
        <v>624</v>
      </c>
      <c r="D159" s="176" t="s">
        <v>163</v>
      </c>
      <c r="E159" s="177" t="s">
        <v>3434</v>
      </c>
      <c r="F159" s="178" t="s">
        <v>3435</v>
      </c>
      <c r="G159" s="179" t="s">
        <v>477</v>
      </c>
      <c r="H159" s="180">
        <v>1</v>
      </c>
      <c r="I159" s="181"/>
      <c r="J159" s="182">
        <f t="shared" si="10"/>
        <v>0</v>
      </c>
      <c r="K159" s="178" t="s">
        <v>484</v>
      </c>
      <c r="L159" s="42"/>
      <c r="M159" s="183" t="s">
        <v>32</v>
      </c>
      <c r="N159" s="184" t="s">
        <v>50</v>
      </c>
      <c r="O159" s="67"/>
      <c r="P159" s="185">
        <f t="shared" si="11"/>
        <v>0</v>
      </c>
      <c r="Q159" s="185">
        <v>0</v>
      </c>
      <c r="R159" s="185">
        <f t="shared" si="12"/>
        <v>0</v>
      </c>
      <c r="S159" s="185">
        <v>0</v>
      </c>
      <c r="T159" s="186">
        <f t="shared" si="13"/>
        <v>0</v>
      </c>
      <c r="U159" s="37"/>
      <c r="V159" s="37"/>
      <c r="W159" s="37"/>
      <c r="X159" s="37"/>
      <c r="Y159" s="37"/>
      <c r="Z159" s="37"/>
      <c r="AA159" s="37"/>
      <c r="AB159" s="37"/>
      <c r="AC159" s="37"/>
      <c r="AD159" s="37"/>
      <c r="AE159" s="37"/>
      <c r="AR159" s="187" t="s">
        <v>308</v>
      </c>
      <c r="AT159" s="187" t="s">
        <v>163</v>
      </c>
      <c r="AU159" s="187" t="s">
        <v>89</v>
      </c>
      <c r="AY159" s="19" t="s">
        <v>160</v>
      </c>
      <c r="BE159" s="188">
        <f t="shared" si="14"/>
        <v>0</v>
      </c>
      <c r="BF159" s="188">
        <f t="shared" si="15"/>
        <v>0</v>
      </c>
      <c r="BG159" s="188">
        <f t="shared" si="16"/>
        <v>0</v>
      </c>
      <c r="BH159" s="188">
        <f t="shared" si="17"/>
        <v>0</v>
      </c>
      <c r="BI159" s="188">
        <f t="shared" si="18"/>
        <v>0</v>
      </c>
      <c r="BJ159" s="19" t="s">
        <v>87</v>
      </c>
      <c r="BK159" s="188">
        <f t="shared" si="19"/>
        <v>0</v>
      </c>
      <c r="BL159" s="19" t="s">
        <v>308</v>
      </c>
      <c r="BM159" s="187" t="s">
        <v>3436</v>
      </c>
    </row>
    <row r="160" spans="1:65" s="2" customFormat="1" ht="16.5" customHeight="1">
      <c r="A160" s="37"/>
      <c r="B160" s="38"/>
      <c r="C160" s="176" t="s">
        <v>645</v>
      </c>
      <c r="D160" s="176" t="s">
        <v>163</v>
      </c>
      <c r="E160" s="177" t="s">
        <v>3437</v>
      </c>
      <c r="F160" s="178" t="s">
        <v>3438</v>
      </c>
      <c r="G160" s="179" t="s">
        <v>477</v>
      </c>
      <c r="H160" s="180">
        <v>1</v>
      </c>
      <c r="I160" s="181"/>
      <c r="J160" s="182">
        <f t="shared" si="10"/>
        <v>0</v>
      </c>
      <c r="K160" s="178" t="s">
        <v>484</v>
      </c>
      <c r="L160" s="42"/>
      <c r="M160" s="183" t="s">
        <v>32</v>
      </c>
      <c r="N160" s="184" t="s">
        <v>50</v>
      </c>
      <c r="O160" s="67"/>
      <c r="P160" s="185">
        <f t="shared" si="11"/>
        <v>0</v>
      </c>
      <c r="Q160" s="185">
        <v>0</v>
      </c>
      <c r="R160" s="185">
        <f t="shared" si="12"/>
        <v>0</v>
      </c>
      <c r="S160" s="185">
        <v>0</v>
      </c>
      <c r="T160" s="186">
        <f t="shared" si="13"/>
        <v>0</v>
      </c>
      <c r="U160" s="37"/>
      <c r="V160" s="37"/>
      <c r="W160" s="37"/>
      <c r="X160" s="37"/>
      <c r="Y160" s="37"/>
      <c r="Z160" s="37"/>
      <c r="AA160" s="37"/>
      <c r="AB160" s="37"/>
      <c r="AC160" s="37"/>
      <c r="AD160" s="37"/>
      <c r="AE160" s="37"/>
      <c r="AR160" s="187" t="s">
        <v>308</v>
      </c>
      <c r="AT160" s="187" t="s">
        <v>163</v>
      </c>
      <c r="AU160" s="187" t="s">
        <v>89</v>
      </c>
      <c r="AY160" s="19" t="s">
        <v>160</v>
      </c>
      <c r="BE160" s="188">
        <f t="shared" si="14"/>
        <v>0</v>
      </c>
      <c r="BF160" s="188">
        <f t="shared" si="15"/>
        <v>0</v>
      </c>
      <c r="BG160" s="188">
        <f t="shared" si="16"/>
        <v>0</v>
      </c>
      <c r="BH160" s="188">
        <f t="shared" si="17"/>
        <v>0</v>
      </c>
      <c r="BI160" s="188">
        <f t="shared" si="18"/>
        <v>0</v>
      </c>
      <c r="BJ160" s="19" t="s">
        <v>87</v>
      </c>
      <c r="BK160" s="188">
        <f t="shared" si="19"/>
        <v>0</v>
      </c>
      <c r="BL160" s="19" t="s">
        <v>308</v>
      </c>
      <c r="BM160" s="187" t="s">
        <v>3439</v>
      </c>
    </row>
    <row r="161" spans="1:65" s="2" customFormat="1" ht="16.5" customHeight="1">
      <c r="A161" s="37"/>
      <c r="B161" s="38"/>
      <c r="C161" s="176" t="s">
        <v>650</v>
      </c>
      <c r="D161" s="249" t="s">
        <v>163</v>
      </c>
      <c r="E161" s="177" t="s">
        <v>3440</v>
      </c>
      <c r="F161" s="178" t="s">
        <v>3441</v>
      </c>
      <c r="G161" s="179" t="s">
        <v>199</v>
      </c>
      <c r="H161" s="180">
        <v>8</v>
      </c>
      <c r="I161" s="181"/>
      <c r="J161" s="182">
        <f t="shared" si="10"/>
        <v>0</v>
      </c>
      <c r="K161" s="178" t="s">
        <v>484</v>
      </c>
      <c r="L161" s="42"/>
      <c r="M161" s="183" t="s">
        <v>32</v>
      </c>
      <c r="N161" s="184" t="s">
        <v>50</v>
      </c>
      <c r="O161" s="67"/>
      <c r="P161" s="185">
        <f t="shared" si="11"/>
        <v>0</v>
      </c>
      <c r="Q161" s="185">
        <v>0</v>
      </c>
      <c r="R161" s="185">
        <f t="shared" si="12"/>
        <v>0</v>
      </c>
      <c r="S161" s="185">
        <v>0</v>
      </c>
      <c r="T161" s="186">
        <f t="shared" si="13"/>
        <v>0</v>
      </c>
      <c r="U161" s="37"/>
      <c r="V161" s="37"/>
      <c r="W161" s="37"/>
      <c r="X161" s="37"/>
      <c r="Y161" s="37"/>
      <c r="Z161" s="37"/>
      <c r="AA161" s="37"/>
      <c r="AB161" s="37"/>
      <c r="AC161" s="37"/>
      <c r="AD161" s="37"/>
      <c r="AE161" s="37"/>
      <c r="AR161" s="187" t="s">
        <v>308</v>
      </c>
      <c r="AT161" s="187" t="s">
        <v>163</v>
      </c>
      <c r="AU161" s="187" t="s">
        <v>89</v>
      </c>
      <c r="AY161" s="19" t="s">
        <v>160</v>
      </c>
      <c r="BE161" s="188">
        <f t="shared" si="14"/>
        <v>0</v>
      </c>
      <c r="BF161" s="188">
        <f t="shared" si="15"/>
        <v>0</v>
      </c>
      <c r="BG161" s="188">
        <f t="shared" si="16"/>
        <v>0</v>
      </c>
      <c r="BH161" s="188">
        <f t="shared" si="17"/>
        <v>0</v>
      </c>
      <c r="BI161" s="188">
        <f t="shared" si="18"/>
        <v>0</v>
      </c>
      <c r="BJ161" s="19" t="s">
        <v>87</v>
      </c>
      <c r="BK161" s="188">
        <f t="shared" si="19"/>
        <v>0</v>
      </c>
      <c r="BL161" s="19" t="s">
        <v>308</v>
      </c>
      <c r="BM161" s="187" t="s">
        <v>3442</v>
      </c>
    </row>
    <row r="162" spans="1:47" s="2" customFormat="1" ht="39">
      <c r="A162" s="37"/>
      <c r="B162" s="38"/>
      <c r="C162" s="39"/>
      <c r="D162" s="196" t="s">
        <v>1829</v>
      </c>
      <c r="E162" s="39"/>
      <c r="F162" s="254" t="s">
        <v>3443</v>
      </c>
      <c r="G162" s="39"/>
      <c r="H162" s="39"/>
      <c r="I162" s="191"/>
      <c r="J162" s="39"/>
      <c r="K162" s="39"/>
      <c r="L162" s="42"/>
      <c r="M162" s="192"/>
      <c r="N162" s="193"/>
      <c r="O162" s="67"/>
      <c r="P162" s="67"/>
      <c r="Q162" s="67"/>
      <c r="R162" s="67"/>
      <c r="S162" s="67"/>
      <c r="T162" s="68"/>
      <c r="U162" s="37"/>
      <c r="V162" s="37"/>
      <c r="W162" s="37"/>
      <c r="X162" s="37"/>
      <c r="Y162" s="37"/>
      <c r="Z162" s="37"/>
      <c r="AA162" s="37"/>
      <c r="AB162" s="37"/>
      <c r="AC162" s="37"/>
      <c r="AD162" s="37"/>
      <c r="AE162" s="37"/>
      <c r="AT162" s="19" t="s">
        <v>1829</v>
      </c>
      <c r="AU162" s="19" t="s">
        <v>89</v>
      </c>
    </row>
    <row r="163" spans="1:65" s="2" customFormat="1" ht="16.5" customHeight="1">
      <c r="A163" s="37"/>
      <c r="B163" s="38"/>
      <c r="C163" s="176" t="s">
        <v>657</v>
      </c>
      <c r="D163" s="176" t="s">
        <v>163</v>
      </c>
      <c r="E163" s="177" t="s">
        <v>3444</v>
      </c>
      <c r="F163" s="178" t="s">
        <v>3445</v>
      </c>
      <c r="G163" s="179" t="s">
        <v>1247</v>
      </c>
      <c r="H163" s="180">
        <v>30</v>
      </c>
      <c r="I163" s="181"/>
      <c r="J163" s="182">
        <f aca="true" t="shared" si="20" ref="J163:J176">ROUND(I163*H163,2)</f>
        <v>0</v>
      </c>
      <c r="K163" s="178" t="s">
        <v>484</v>
      </c>
      <c r="L163" s="42"/>
      <c r="M163" s="183" t="s">
        <v>32</v>
      </c>
      <c r="N163" s="184" t="s">
        <v>50</v>
      </c>
      <c r="O163" s="67"/>
      <c r="P163" s="185">
        <f aca="true" t="shared" si="21" ref="P163:P176">O163*H163</f>
        <v>0</v>
      </c>
      <c r="Q163" s="185">
        <v>0</v>
      </c>
      <c r="R163" s="185">
        <f aca="true" t="shared" si="22" ref="R163:R176">Q163*H163</f>
        <v>0</v>
      </c>
      <c r="S163" s="185">
        <v>0</v>
      </c>
      <c r="T163" s="186">
        <f aca="true" t="shared" si="23" ref="T163:T176">S163*H163</f>
        <v>0</v>
      </c>
      <c r="U163" s="37"/>
      <c r="V163" s="37"/>
      <c r="W163" s="37"/>
      <c r="X163" s="37"/>
      <c r="Y163" s="37"/>
      <c r="Z163" s="37"/>
      <c r="AA163" s="37"/>
      <c r="AB163" s="37"/>
      <c r="AC163" s="37"/>
      <c r="AD163" s="37"/>
      <c r="AE163" s="37"/>
      <c r="AR163" s="187" t="s">
        <v>308</v>
      </c>
      <c r="AT163" s="187" t="s">
        <v>163</v>
      </c>
      <c r="AU163" s="187" t="s">
        <v>89</v>
      </c>
      <c r="AY163" s="19" t="s">
        <v>160</v>
      </c>
      <c r="BE163" s="188">
        <f aca="true" t="shared" si="24" ref="BE163:BE176">IF(N163="základní",J163,0)</f>
        <v>0</v>
      </c>
      <c r="BF163" s="188">
        <f aca="true" t="shared" si="25" ref="BF163:BF176">IF(N163="snížená",J163,0)</f>
        <v>0</v>
      </c>
      <c r="BG163" s="188">
        <f aca="true" t="shared" si="26" ref="BG163:BG176">IF(N163="zákl. přenesená",J163,0)</f>
        <v>0</v>
      </c>
      <c r="BH163" s="188">
        <f aca="true" t="shared" si="27" ref="BH163:BH176">IF(N163="sníž. přenesená",J163,0)</f>
        <v>0</v>
      </c>
      <c r="BI163" s="188">
        <f aca="true" t="shared" si="28" ref="BI163:BI176">IF(N163="nulová",J163,0)</f>
        <v>0</v>
      </c>
      <c r="BJ163" s="19" t="s">
        <v>87</v>
      </c>
      <c r="BK163" s="188">
        <f aca="true" t="shared" si="29" ref="BK163:BK176">ROUND(I163*H163,2)</f>
        <v>0</v>
      </c>
      <c r="BL163" s="19" t="s">
        <v>308</v>
      </c>
      <c r="BM163" s="187" t="s">
        <v>3446</v>
      </c>
    </row>
    <row r="164" spans="1:65" s="2" customFormat="1" ht="16.5" customHeight="1">
      <c r="A164" s="37"/>
      <c r="B164" s="38"/>
      <c r="C164" s="176" t="s">
        <v>664</v>
      </c>
      <c r="D164" s="176" t="s">
        <v>163</v>
      </c>
      <c r="E164" s="177" t="s">
        <v>3447</v>
      </c>
      <c r="F164" s="178" t="s">
        <v>3448</v>
      </c>
      <c r="G164" s="179" t="s">
        <v>1247</v>
      </c>
      <c r="H164" s="180">
        <v>47</v>
      </c>
      <c r="I164" s="181"/>
      <c r="J164" s="182">
        <f t="shared" si="20"/>
        <v>0</v>
      </c>
      <c r="K164" s="178" t="s">
        <v>484</v>
      </c>
      <c r="L164" s="42"/>
      <c r="M164" s="183" t="s">
        <v>32</v>
      </c>
      <c r="N164" s="184" t="s">
        <v>50</v>
      </c>
      <c r="O164" s="67"/>
      <c r="P164" s="185">
        <f t="shared" si="21"/>
        <v>0</v>
      </c>
      <c r="Q164" s="185">
        <v>0</v>
      </c>
      <c r="R164" s="185">
        <f t="shared" si="22"/>
        <v>0</v>
      </c>
      <c r="S164" s="185">
        <v>0</v>
      </c>
      <c r="T164" s="186">
        <f t="shared" si="23"/>
        <v>0</v>
      </c>
      <c r="U164" s="37"/>
      <c r="V164" s="37"/>
      <c r="W164" s="37"/>
      <c r="X164" s="37"/>
      <c r="Y164" s="37"/>
      <c r="Z164" s="37"/>
      <c r="AA164" s="37"/>
      <c r="AB164" s="37"/>
      <c r="AC164" s="37"/>
      <c r="AD164" s="37"/>
      <c r="AE164" s="37"/>
      <c r="AR164" s="187" t="s">
        <v>308</v>
      </c>
      <c r="AT164" s="187" t="s">
        <v>163</v>
      </c>
      <c r="AU164" s="187" t="s">
        <v>89</v>
      </c>
      <c r="AY164" s="19" t="s">
        <v>160</v>
      </c>
      <c r="BE164" s="188">
        <f t="shared" si="24"/>
        <v>0</v>
      </c>
      <c r="BF164" s="188">
        <f t="shared" si="25"/>
        <v>0</v>
      </c>
      <c r="BG164" s="188">
        <f t="shared" si="26"/>
        <v>0</v>
      </c>
      <c r="BH164" s="188">
        <f t="shared" si="27"/>
        <v>0</v>
      </c>
      <c r="BI164" s="188">
        <f t="shared" si="28"/>
        <v>0</v>
      </c>
      <c r="BJ164" s="19" t="s">
        <v>87</v>
      </c>
      <c r="BK164" s="188">
        <f t="shared" si="29"/>
        <v>0</v>
      </c>
      <c r="BL164" s="19" t="s">
        <v>308</v>
      </c>
      <c r="BM164" s="187" t="s">
        <v>3449</v>
      </c>
    </row>
    <row r="165" spans="1:65" s="2" customFormat="1" ht="16.5" customHeight="1">
      <c r="A165" s="37"/>
      <c r="B165" s="38"/>
      <c r="C165" s="176" t="s">
        <v>671</v>
      </c>
      <c r="D165" s="176" t="s">
        <v>163</v>
      </c>
      <c r="E165" s="177" t="s">
        <v>3450</v>
      </c>
      <c r="F165" s="178" t="s">
        <v>3451</v>
      </c>
      <c r="G165" s="179" t="s">
        <v>1247</v>
      </c>
      <c r="H165" s="180">
        <v>19</v>
      </c>
      <c r="I165" s="181"/>
      <c r="J165" s="182">
        <f t="shared" si="20"/>
        <v>0</v>
      </c>
      <c r="K165" s="178" t="s">
        <v>484</v>
      </c>
      <c r="L165" s="42"/>
      <c r="M165" s="183" t="s">
        <v>32</v>
      </c>
      <c r="N165" s="184" t="s">
        <v>50</v>
      </c>
      <c r="O165" s="67"/>
      <c r="P165" s="185">
        <f t="shared" si="21"/>
        <v>0</v>
      </c>
      <c r="Q165" s="185">
        <v>0</v>
      </c>
      <c r="R165" s="185">
        <f t="shared" si="22"/>
        <v>0</v>
      </c>
      <c r="S165" s="185">
        <v>0</v>
      </c>
      <c r="T165" s="186">
        <f t="shared" si="23"/>
        <v>0</v>
      </c>
      <c r="U165" s="37"/>
      <c r="V165" s="37"/>
      <c r="W165" s="37"/>
      <c r="X165" s="37"/>
      <c r="Y165" s="37"/>
      <c r="Z165" s="37"/>
      <c r="AA165" s="37"/>
      <c r="AB165" s="37"/>
      <c r="AC165" s="37"/>
      <c r="AD165" s="37"/>
      <c r="AE165" s="37"/>
      <c r="AR165" s="187" t="s">
        <v>308</v>
      </c>
      <c r="AT165" s="187" t="s">
        <v>163</v>
      </c>
      <c r="AU165" s="187" t="s">
        <v>89</v>
      </c>
      <c r="AY165" s="19" t="s">
        <v>160</v>
      </c>
      <c r="BE165" s="188">
        <f t="shared" si="24"/>
        <v>0</v>
      </c>
      <c r="BF165" s="188">
        <f t="shared" si="25"/>
        <v>0</v>
      </c>
      <c r="BG165" s="188">
        <f t="shared" si="26"/>
        <v>0</v>
      </c>
      <c r="BH165" s="188">
        <f t="shared" si="27"/>
        <v>0</v>
      </c>
      <c r="BI165" s="188">
        <f t="shared" si="28"/>
        <v>0</v>
      </c>
      <c r="BJ165" s="19" t="s">
        <v>87</v>
      </c>
      <c r="BK165" s="188">
        <f t="shared" si="29"/>
        <v>0</v>
      </c>
      <c r="BL165" s="19" t="s">
        <v>308</v>
      </c>
      <c r="BM165" s="187" t="s">
        <v>3452</v>
      </c>
    </row>
    <row r="166" spans="1:65" s="2" customFormat="1" ht="16.5" customHeight="1">
      <c r="A166" s="37"/>
      <c r="B166" s="38"/>
      <c r="C166" s="176" t="s">
        <v>715</v>
      </c>
      <c r="D166" s="176" t="s">
        <v>163</v>
      </c>
      <c r="E166" s="177" t="s">
        <v>3453</v>
      </c>
      <c r="F166" s="178" t="s">
        <v>3454</v>
      </c>
      <c r="G166" s="179" t="s">
        <v>1247</v>
      </c>
      <c r="H166" s="180">
        <v>8</v>
      </c>
      <c r="I166" s="181"/>
      <c r="J166" s="182">
        <f t="shared" si="20"/>
        <v>0</v>
      </c>
      <c r="K166" s="178" t="s">
        <v>484</v>
      </c>
      <c r="L166" s="42"/>
      <c r="M166" s="183" t="s">
        <v>32</v>
      </c>
      <c r="N166" s="184" t="s">
        <v>50</v>
      </c>
      <c r="O166" s="67"/>
      <c r="P166" s="185">
        <f t="shared" si="21"/>
        <v>0</v>
      </c>
      <c r="Q166" s="185">
        <v>0</v>
      </c>
      <c r="R166" s="185">
        <f t="shared" si="22"/>
        <v>0</v>
      </c>
      <c r="S166" s="185">
        <v>0</v>
      </c>
      <c r="T166" s="186">
        <f t="shared" si="23"/>
        <v>0</v>
      </c>
      <c r="U166" s="37"/>
      <c r="V166" s="37"/>
      <c r="W166" s="37"/>
      <c r="X166" s="37"/>
      <c r="Y166" s="37"/>
      <c r="Z166" s="37"/>
      <c r="AA166" s="37"/>
      <c r="AB166" s="37"/>
      <c r="AC166" s="37"/>
      <c r="AD166" s="37"/>
      <c r="AE166" s="37"/>
      <c r="AR166" s="187" t="s">
        <v>308</v>
      </c>
      <c r="AT166" s="187" t="s">
        <v>163</v>
      </c>
      <c r="AU166" s="187" t="s">
        <v>89</v>
      </c>
      <c r="AY166" s="19" t="s">
        <v>160</v>
      </c>
      <c r="BE166" s="188">
        <f t="shared" si="24"/>
        <v>0</v>
      </c>
      <c r="BF166" s="188">
        <f t="shared" si="25"/>
        <v>0</v>
      </c>
      <c r="BG166" s="188">
        <f t="shared" si="26"/>
        <v>0</v>
      </c>
      <c r="BH166" s="188">
        <f t="shared" si="27"/>
        <v>0</v>
      </c>
      <c r="BI166" s="188">
        <f t="shared" si="28"/>
        <v>0</v>
      </c>
      <c r="BJ166" s="19" t="s">
        <v>87</v>
      </c>
      <c r="BK166" s="188">
        <f t="shared" si="29"/>
        <v>0</v>
      </c>
      <c r="BL166" s="19" t="s">
        <v>308</v>
      </c>
      <c r="BM166" s="187" t="s">
        <v>3455</v>
      </c>
    </row>
    <row r="167" spans="1:65" s="2" customFormat="1" ht="16.5" customHeight="1">
      <c r="A167" s="37"/>
      <c r="B167" s="38"/>
      <c r="C167" s="176" t="s">
        <v>720</v>
      </c>
      <c r="D167" s="176" t="s">
        <v>163</v>
      </c>
      <c r="E167" s="177" t="s">
        <v>3456</v>
      </c>
      <c r="F167" s="178" t="s">
        <v>3457</v>
      </c>
      <c r="G167" s="179" t="s">
        <v>1247</v>
      </c>
      <c r="H167" s="180">
        <v>150</v>
      </c>
      <c r="I167" s="181"/>
      <c r="J167" s="182">
        <f t="shared" si="20"/>
        <v>0</v>
      </c>
      <c r="K167" s="178" t="s">
        <v>484</v>
      </c>
      <c r="L167" s="42"/>
      <c r="M167" s="183" t="s">
        <v>32</v>
      </c>
      <c r="N167" s="184" t="s">
        <v>50</v>
      </c>
      <c r="O167" s="67"/>
      <c r="P167" s="185">
        <f t="shared" si="21"/>
        <v>0</v>
      </c>
      <c r="Q167" s="185">
        <v>0</v>
      </c>
      <c r="R167" s="185">
        <f t="shared" si="22"/>
        <v>0</v>
      </c>
      <c r="S167" s="185">
        <v>0</v>
      </c>
      <c r="T167" s="186">
        <f t="shared" si="23"/>
        <v>0</v>
      </c>
      <c r="U167" s="37"/>
      <c r="V167" s="37"/>
      <c r="W167" s="37"/>
      <c r="X167" s="37"/>
      <c r="Y167" s="37"/>
      <c r="Z167" s="37"/>
      <c r="AA167" s="37"/>
      <c r="AB167" s="37"/>
      <c r="AC167" s="37"/>
      <c r="AD167" s="37"/>
      <c r="AE167" s="37"/>
      <c r="AR167" s="187" t="s">
        <v>308</v>
      </c>
      <c r="AT167" s="187" t="s">
        <v>163</v>
      </c>
      <c r="AU167" s="187" t="s">
        <v>89</v>
      </c>
      <c r="AY167" s="19" t="s">
        <v>160</v>
      </c>
      <c r="BE167" s="188">
        <f t="shared" si="24"/>
        <v>0</v>
      </c>
      <c r="BF167" s="188">
        <f t="shared" si="25"/>
        <v>0</v>
      </c>
      <c r="BG167" s="188">
        <f t="shared" si="26"/>
        <v>0</v>
      </c>
      <c r="BH167" s="188">
        <f t="shared" si="27"/>
        <v>0</v>
      </c>
      <c r="BI167" s="188">
        <f t="shared" si="28"/>
        <v>0</v>
      </c>
      <c r="BJ167" s="19" t="s">
        <v>87</v>
      </c>
      <c r="BK167" s="188">
        <f t="shared" si="29"/>
        <v>0</v>
      </c>
      <c r="BL167" s="19" t="s">
        <v>308</v>
      </c>
      <c r="BM167" s="187" t="s">
        <v>3458</v>
      </c>
    </row>
    <row r="168" spans="1:65" s="2" customFormat="1" ht="16.5" customHeight="1">
      <c r="A168" s="37"/>
      <c r="B168" s="38"/>
      <c r="C168" s="176" t="s">
        <v>725</v>
      </c>
      <c r="D168" s="176" t="s">
        <v>163</v>
      </c>
      <c r="E168" s="177" t="s">
        <v>3459</v>
      </c>
      <c r="F168" s="178" t="s">
        <v>3460</v>
      </c>
      <c r="G168" s="179" t="s">
        <v>1247</v>
      </c>
      <c r="H168" s="180">
        <v>1</v>
      </c>
      <c r="I168" s="181"/>
      <c r="J168" s="182">
        <f t="shared" si="20"/>
        <v>0</v>
      </c>
      <c r="K168" s="178" t="s">
        <v>484</v>
      </c>
      <c r="L168" s="42"/>
      <c r="M168" s="183" t="s">
        <v>32</v>
      </c>
      <c r="N168" s="184" t="s">
        <v>50</v>
      </c>
      <c r="O168" s="67"/>
      <c r="P168" s="185">
        <f t="shared" si="21"/>
        <v>0</v>
      </c>
      <c r="Q168" s="185">
        <v>0</v>
      </c>
      <c r="R168" s="185">
        <f t="shared" si="22"/>
        <v>0</v>
      </c>
      <c r="S168" s="185">
        <v>0</v>
      </c>
      <c r="T168" s="186">
        <f t="shared" si="23"/>
        <v>0</v>
      </c>
      <c r="U168" s="37"/>
      <c r="V168" s="37"/>
      <c r="W168" s="37"/>
      <c r="X168" s="37"/>
      <c r="Y168" s="37"/>
      <c r="Z168" s="37"/>
      <c r="AA168" s="37"/>
      <c r="AB168" s="37"/>
      <c r="AC168" s="37"/>
      <c r="AD168" s="37"/>
      <c r="AE168" s="37"/>
      <c r="AR168" s="187" t="s">
        <v>308</v>
      </c>
      <c r="AT168" s="187" t="s">
        <v>163</v>
      </c>
      <c r="AU168" s="187" t="s">
        <v>89</v>
      </c>
      <c r="AY168" s="19" t="s">
        <v>160</v>
      </c>
      <c r="BE168" s="188">
        <f t="shared" si="24"/>
        <v>0</v>
      </c>
      <c r="BF168" s="188">
        <f t="shared" si="25"/>
        <v>0</v>
      </c>
      <c r="BG168" s="188">
        <f t="shared" si="26"/>
        <v>0</v>
      </c>
      <c r="BH168" s="188">
        <f t="shared" si="27"/>
        <v>0</v>
      </c>
      <c r="BI168" s="188">
        <f t="shared" si="28"/>
        <v>0</v>
      </c>
      <c r="BJ168" s="19" t="s">
        <v>87</v>
      </c>
      <c r="BK168" s="188">
        <f t="shared" si="29"/>
        <v>0</v>
      </c>
      <c r="BL168" s="19" t="s">
        <v>308</v>
      </c>
      <c r="BM168" s="187" t="s">
        <v>3461</v>
      </c>
    </row>
    <row r="169" spans="1:65" s="2" customFormat="1" ht="16.5" customHeight="1">
      <c r="A169" s="37"/>
      <c r="B169" s="38"/>
      <c r="C169" s="176" t="s">
        <v>731</v>
      </c>
      <c r="D169" s="176" t="s">
        <v>163</v>
      </c>
      <c r="E169" s="177" t="s">
        <v>3462</v>
      </c>
      <c r="F169" s="178" t="s">
        <v>3463</v>
      </c>
      <c r="G169" s="179" t="s">
        <v>1247</v>
      </c>
      <c r="H169" s="180">
        <v>1</v>
      </c>
      <c r="I169" s="181"/>
      <c r="J169" s="182">
        <f t="shared" si="20"/>
        <v>0</v>
      </c>
      <c r="K169" s="178" t="s">
        <v>484</v>
      </c>
      <c r="L169" s="42"/>
      <c r="M169" s="183" t="s">
        <v>32</v>
      </c>
      <c r="N169" s="184" t="s">
        <v>50</v>
      </c>
      <c r="O169" s="67"/>
      <c r="P169" s="185">
        <f t="shared" si="21"/>
        <v>0</v>
      </c>
      <c r="Q169" s="185">
        <v>0</v>
      </c>
      <c r="R169" s="185">
        <f t="shared" si="22"/>
        <v>0</v>
      </c>
      <c r="S169" s="185">
        <v>0</v>
      </c>
      <c r="T169" s="186">
        <f t="shared" si="23"/>
        <v>0</v>
      </c>
      <c r="U169" s="37"/>
      <c r="V169" s="37"/>
      <c r="W169" s="37"/>
      <c r="X169" s="37"/>
      <c r="Y169" s="37"/>
      <c r="Z169" s="37"/>
      <c r="AA169" s="37"/>
      <c r="AB169" s="37"/>
      <c r="AC169" s="37"/>
      <c r="AD169" s="37"/>
      <c r="AE169" s="37"/>
      <c r="AR169" s="187" t="s">
        <v>308</v>
      </c>
      <c r="AT169" s="187" t="s">
        <v>163</v>
      </c>
      <c r="AU169" s="187" t="s">
        <v>89</v>
      </c>
      <c r="AY169" s="19" t="s">
        <v>160</v>
      </c>
      <c r="BE169" s="188">
        <f t="shared" si="24"/>
        <v>0</v>
      </c>
      <c r="BF169" s="188">
        <f t="shared" si="25"/>
        <v>0</v>
      </c>
      <c r="BG169" s="188">
        <f t="shared" si="26"/>
        <v>0</v>
      </c>
      <c r="BH169" s="188">
        <f t="shared" si="27"/>
        <v>0</v>
      </c>
      <c r="BI169" s="188">
        <f t="shared" si="28"/>
        <v>0</v>
      </c>
      <c r="BJ169" s="19" t="s">
        <v>87</v>
      </c>
      <c r="BK169" s="188">
        <f t="shared" si="29"/>
        <v>0</v>
      </c>
      <c r="BL169" s="19" t="s">
        <v>308</v>
      </c>
      <c r="BM169" s="187" t="s">
        <v>3464</v>
      </c>
    </row>
    <row r="170" spans="1:65" s="2" customFormat="1" ht="16.5" customHeight="1">
      <c r="A170" s="37"/>
      <c r="B170" s="38"/>
      <c r="C170" s="176" t="s">
        <v>736</v>
      </c>
      <c r="D170" s="176" t="s">
        <v>163</v>
      </c>
      <c r="E170" s="177" t="s">
        <v>3465</v>
      </c>
      <c r="F170" s="178" t="s">
        <v>3466</v>
      </c>
      <c r="G170" s="179" t="s">
        <v>1247</v>
      </c>
      <c r="H170" s="180">
        <v>1</v>
      </c>
      <c r="I170" s="181"/>
      <c r="J170" s="182">
        <f t="shared" si="20"/>
        <v>0</v>
      </c>
      <c r="K170" s="178" t="s">
        <v>484</v>
      </c>
      <c r="L170" s="42"/>
      <c r="M170" s="183" t="s">
        <v>32</v>
      </c>
      <c r="N170" s="184" t="s">
        <v>50</v>
      </c>
      <c r="O170" s="67"/>
      <c r="P170" s="185">
        <f t="shared" si="21"/>
        <v>0</v>
      </c>
      <c r="Q170" s="185">
        <v>0</v>
      </c>
      <c r="R170" s="185">
        <f t="shared" si="22"/>
        <v>0</v>
      </c>
      <c r="S170" s="185">
        <v>0</v>
      </c>
      <c r="T170" s="186">
        <f t="shared" si="23"/>
        <v>0</v>
      </c>
      <c r="U170" s="37"/>
      <c r="V170" s="37"/>
      <c r="W170" s="37"/>
      <c r="X170" s="37"/>
      <c r="Y170" s="37"/>
      <c r="Z170" s="37"/>
      <c r="AA170" s="37"/>
      <c r="AB170" s="37"/>
      <c r="AC170" s="37"/>
      <c r="AD170" s="37"/>
      <c r="AE170" s="37"/>
      <c r="AR170" s="187" t="s">
        <v>308</v>
      </c>
      <c r="AT170" s="187" t="s">
        <v>163</v>
      </c>
      <c r="AU170" s="187" t="s">
        <v>89</v>
      </c>
      <c r="AY170" s="19" t="s">
        <v>160</v>
      </c>
      <c r="BE170" s="188">
        <f t="shared" si="24"/>
        <v>0</v>
      </c>
      <c r="BF170" s="188">
        <f t="shared" si="25"/>
        <v>0</v>
      </c>
      <c r="BG170" s="188">
        <f t="shared" si="26"/>
        <v>0</v>
      </c>
      <c r="BH170" s="188">
        <f t="shared" si="27"/>
        <v>0</v>
      </c>
      <c r="BI170" s="188">
        <f t="shared" si="28"/>
        <v>0</v>
      </c>
      <c r="BJ170" s="19" t="s">
        <v>87</v>
      </c>
      <c r="BK170" s="188">
        <f t="shared" si="29"/>
        <v>0</v>
      </c>
      <c r="BL170" s="19" t="s">
        <v>308</v>
      </c>
      <c r="BM170" s="187" t="s">
        <v>3467</v>
      </c>
    </row>
    <row r="171" spans="1:65" s="2" customFormat="1" ht="24.2" customHeight="1">
      <c r="A171" s="37"/>
      <c r="B171" s="38"/>
      <c r="C171" s="176" t="s">
        <v>744</v>
      </c>
      <c r="D171" s="176" t="s">
        <v>163</v>
      </c>
      <c r="E171" s="177" t="s">
        <v>3468</v>
      </c>
      <c r="F171" s="178" t="s">
        <v>3469</v>
      </c>
      <c r="G171" s="179" t="s">
        <v>3259</v>
      </c>
      <c r="H171" s="180">
        <v>40</v>
      </c>
      <c r="I171" s="181"/>
      <c r="J171" s="182">
        <f t="shared" si="20"/>
        <v>0</v>
      </c>
      <c r="K171" s="178" t="s">
        <v>484</v>
      </c>
      <c r="L171" s="42"/>
      <c r="M171" s="183" t="s">
        <v>32</v>
      </c>
      <c r="N171" s="184" t="s">
        <v>50</v>
      </c>
      <c r="O171" s="67"/>
      <c r="P171" s="185">
        <f t="shared" si="21"/>
        <v>0</v>
      </c>
      <c r="Q171" s="185">
        <v>0</v>
      </c>
      <c r="R171" s="185">
        <f t="shared" si="22"/>
        <v>0</v>
      </c>
      <c r="S171" s="185">
        <v>0</v>
      </c>
      <c r="T171" s="186">
        <f t="shared" si="23"/>
        <v>0</v>
      </c>
      <c r="U171" s="37"/>
      <c r="V171" s="37"/>
      <c r="W171" s="37"/>
      <c r="X171" s="37"/>
      <c r="Y171" s="37"/>
      <c r="Z171" s="37"/>
      <c r="AA171" s="37"/>
      <c r="AB171" s="37"/>
      <c r="AC171" s="37"/>
      <c r="AD171" s="37"/>
      <c r="AE171" s="37"/>
      <c r="AR171" s="187" t="s">
        <v>308</v>
      </c>
      <c r="AT171" s="187" t="s">
        <v>163</v>
      </c>
      <c r="AU171" s="187" t="s">
        <v>89</v>
      </c>
      <c r="AY171" s="19" t="s">
        <v>160</v>
      </c>
      <c r="BE171" s="188">
        <f t="shared" si="24"/>
        <v>0</v>
      </c>
      <c r="BF171" s="188">
        <f t="shared" si="25"/>
        <v>0</v>
      </c>
      <c r="BG171" s="188">
        <f t="shared" si="26"/>
        <v>0</v>
      </c>
      <c r="BH171" s="188">
        <f t="shared" si="27"/>
        <v>0</v>
      </c>
      <c r="BI171" s="188">
        <f t="shared" si="28"/>
        <v>0</v>
      </c>
      <c r="BJ171" s="19" t="s">
        <v>87</v>
      </c>
      <c r="BK171" s="188">
        <f t="shared" si="29"/>
        <v>0</v>
      </c>
      <c r="BL171" s="19" t="s">
        <v>308</v>
      </c>
      <c r="BM171" s="187" t="s">
        <v>3470</v>
      </c>
    </row>
    <row r="172" spans="1:65" s="2" customFormat="1" ht="16.5" customHeight="1">
      <c r="A172" s="37"/>
      <c r="B172" s="38"/>
      <c r="C172" s="176" t="s">
        <v>749</v>
      </c>
      <c r="D172" s="176" t="s">
        <v>163</v>
      </c>
      <c r="E172" s="177" t="s">
        <v>3471</v>
      </c>
      <c r="F172" s="178" t="s">
        <v>3472</v>
      </c>
      <c r="G172" s="179" t="s">
        <v>1247</v>
      </c>
      <c r="H172" s="180">
        <v>1</v>
      </c>
      <c r="I172" s="181"/>
      <c r="J172" s="182">
        <f t="shared" si="20"/>
        <v>0</v>
      </c>
      <c r="K172" s="178" t="s">
        <v>484</v>
      </c>
      <c r="L172" s="42"/>
      <c r="M172" s="183" t="s">
        <v>32</v>
      </c>
      <c r="N172" s="184" t="s">
        <v>50</v>
      </c>
      <c r="O172" s="67"/>
      <c r="P172" s="185">
        <f t="shared" si="21"/>
        <v>0</v>
      </c>
      <c r="Q172" s="185">
        <v>0</v>
      </c>
      <c r="R172" s="185">
        <f t="shared" si="22"/>
        <v>0</v>
      </c>
      <c r="S172" s="185">
        <v>0</v>
      </c>
      <c r="T172" s="186">
        <f t="shared" si="23"/>
        <v>0</v>
      </c>
      <c r="U172" s="37"/>
      <c r="V172" s="37"/>
      <c r="W172" s="37"/>
      <c r="X172" s="37"/>
      <c r="Y172" s="37"/>
      <c r="Z172" s="37"/>
      <c r="AA172" s="37"/>
      <c r="AB172" s="37"/>
      <c r="AC172" s="37"/>
      <c r="AD172" s="37"/>
      <c r="AE172" s="37"/>
      <c r="AR172" s="187" t="s">
        <v>308</v>
      </c>
      <c r="AT172" s="187" t="s">
        <v>163</v>
      </c>
      <c r="AU172" s="187" t="s">
        <v>89</v>
      </c>
      <c r="AY172" s="19" t="s">
        <v>160</v>
      </c>
      <c r="BE172" s="188">
        <f t="shared" si="24"/>
        <v>0</v>
      </c>
      <c r="BF172" s="188">
        <f t="shared" si="25"/>
        <v>0</v>
      </c>
      <c r="BG172" s="188">
        <f t="shared" si="26"/>
        <v>0</v>
      </c>
      <c r="BH172" s="188">
        <f t="shared" si="27"/>
        <v>0</v>
      </c>
      <c r="BI172" s="188">
        <f t="shared" si="28"/>
        <v>0</v>
      </c>
      <c r="BJ172" s="19" t="s">
        <v>87</v>
      </c>
      <c r="BK172" s="188">
        <f t="shared" si="29"/>
        <v>0</v>
      </c>
      <c r="BL172" s="19" t="s">
        <v>308</v>
      </c>
      <c r="BM172" s="187" t="s">
        <v>3473</v>
      </c>
    </row>
    <row r="173" spans="1:65" s="2" customFormat="1" ht="16.5" customHeight="1">
      <c r="A173" s="37"/>
      <c r="B173" s="38"/>
      <c r="C173" s="176" t="s">
        <v>756</v>
      </c>
      <c r="D173" s="176" t="s">
        <v>163</v>
      </c>
      <c r="E173" s="177" t="s">
        <v>3474</v>
      </c>
      <c r="F173" s="178" t="s">
        <v>3475</v>
      </c>
      <c r="G173" s="179" t="s">
        <v>1247</v>
      </c>
      <c r="H173" s="180">
        <v>1</v>
      </c>
      <c r="I173" s="181"/>
      <c r="J173" s="182">
        <f t="shared" si="20"/>
        <v>0</v>
      </c>
      <c r="K173" s="178" t="s">
        <v>484</v>
      </c>
      <c r="L173" s="42"/>
      <c r="M173" s="183" t="s">
        <v>32</v>
      </c>
      <c r="N173" s="184" t="s">
        <v>50</v>
      </c>
      <c r="O173" s="67"/>
      <c r="P173" s="185">
        <f t="shared" si="21"/>
        <v>0</v>
      </c>
      <c r="Q173" s="185">
        <v>0</v>
      </c>
      <c r="R173" s="185">
        <f t="shared" si="22"/>
        <v>0</v>
      </c>
      <c r="S173" s="185">
        <v>0</v>
      </c>
      <c r="T173" s="186">
        <f t="shared" si="23"/>
        <v>0</v>
      </c>
      <c r="U173" s="37"/>
      <c r="V173" s="37"/>
      <c r="W173" s="37"/>
      <c r="X173" s="37"/>
      <c r="Y173" s="37"/>
      <c r="Z173" s="37"/>
      <c r="AA173" s="37"/>
      <c r="AB173" s="37"/>
      <c r="AC173" s="37"/>
      <c r="AD173" s="37"/>
      <c r="AE173" s="37"/>
      <c r="AR173" s="187" t="s">
        <v>308</v>
      </c>
      <c r="AT173" s="187" t="s">
        <v>163</v>
      </c>
      <c r="AU173" s="187" t="s">
        <v>89</v>
      </c>
      <c r="AY173" s="19" t="s">
        <v>160</v>
      </c>
      <c r="BE173" s="188">
        <f t="shared" si="24"/>
        <v>0</v>
      </c>
      <c r="BF173" s="188">
        <f t="shared" si="25"/>
        <v>0</v>
      </c>
      <c r="BG173" s="188">
        <f t="shared" si="26"/>
        <v>0</v>
      </c>
      <c r="BH173" s="188">
        <f t="shared" si="27"/>
        <v>0</v>
      </c>
      <c r="BI173" s="188">
        <f t="shared" si="28"/>
        <v>0</v>
      </c>
      <c r="BJ173" s="19" t="s">
        <v>87</v>
      </c>
      <c r="BK173" s="188">
        <f t="shared" si="29"/>
        <v>0</v>
      </c>
      <c r="BL173" s="19" t="s">
        <v>308</v>
      </c>
      <c r="BM173" s="187" t="s">
        <v>3476</v>
      </c>
    </row>
    <row r="174" spans="1:65" s="2" customFormat="1" ht="16.5" customHeight="1">
      <c r="A174" s="37"/>
      <c r="B174" s="38"/>
      <c r="C174" s="176" t="s">
        <v>765</v>
      </c>
      <c r="D174" s="176" t="s">
        <v>163</v>
      </c>
      <c r="E174" s="177" t="s">
        <v>3477</v>
      </c>
      <c r="F174" s="178" t="s">
        <v>3438</v>
      </c>
      <c r="G174" s="179" t="s">
        <v>1247</v>
      </c>
      <c r="H174" s="180">
        <v>1</v>
      </c>
      <c r="I174" s="181"/>
      <c r="J174" s="182">
        <f t="shared" si="20"/>
        <v>0</v>
      </c>
      <c r="K174" s="178" t="s">
        <v>484</v>
      </c>
      <c r="L174" s="42"/>
      <c r="M174" s="183" t="s">
        <v>32</v>
      </c>
      <c r="N174" s="184" t="s">
        <v>50</v>
      </c>
      <c r="O174" s="67"/>
      <c r="P174" s="185">
        <f t="shared" si="21"/>
        <v>0</v>
      </c>
      <c r="Q174" s="185">
        <v>0</v>
      </c>
      <c r="R174" s="185">
        <f t="shared" si="22"/>
        <v>0</v>
      </c>
      <c r="S174" s="185">
        <v>0</v>
      </c>
      <c r="T174" s="186">
        <f t="shared" si="23"/>
        <v>0</v>
      </c>
      <c r="U174" s="37"/>
      <c r="V174" s="37"/>
      <c r="W174" s="37"/>
      <c r="X174" s="37"/>
      <c r="Y174" s="37"/>
      <c r="Z174" s="37"/>
      <c r="AA174" s="37"/>
      <c r="AB174" s="37"/>
      <c r="AC174" s="37"/>
      <c r="AD174" s="37"/>
      <c r="AE174" s="37"/>
      <c r="AR174" s="187" t="s">
        <v>308</v>
      </c>
      <c r="AT174" s="187" t="s">
        <v>163</v>
      </c>
      <c r="AU174" s="187" t="s">
        <v>89</v>
      </c>
      <c r="AY174" s="19" t="s">
        <v>160</v>
      </c>
      <c r="BE174" s="188">
        <f t="shared" si="24"/>
        <v>0</v>
      </c>
      <c r="BF174" s="188">
        <f t="shared" si="25"/>
        <v>0</v>
      </c>
      <c r="BG174" s="188">
        <f t="shared" si="26"/>
        <v>0</v>
      </c>
      <c r="BH174" s="188">
        <f t="shared" si="27"/>
        <v>0</v>
      </c>
      <c r="BI174" s="188">
        <f t="shared" si="28"/>
        <v>0</v>
      </c>
      <c r="BJ174" s="19" t="s">
        <v>87</v>
      </c>
      <c r="BK174" s="188">
        <f t="shared" si="29"/>
        <v>0</v>
      </c>
      <c r="BL174" s="19" t="s">
        <v>308</v>
      </c>
      <c r="BM174" s="187" t="s">
        <v>3478</v>
      </c>
    </row>
    <row r="175" spans="1:65" s="2" customFormat="1" ht="16.5" customHeight="1">
      <c r="A175" s="37"/>
      <c r="B175" s="38"/>
      <c r="C175" s="176" t="s">
        <v>774</v>
      </c>
      <c r="D175" s="176" t="s">
        <v>163</v>
      </c>
      <c r="E175" s="177" t="s">
        <v>3479</v>
      </c>
      <c r="F175" s="178" t="s">
        <v>3366</v>
      </c>
      <c r="G175" s="179" t="s">
        <v>1247</v>
      </c>
      <c r="H175" s="180">
        <v>1</v>
      </c>
      <c r="I175" s="181"/>
      <c r="J175" s="182">
        <f t="shared" si="20"/>
        <v>0</v>
      </c>
      <c r="K175" s="178" t="s">
        <v>484</v>
      </c>
      <c r="L175" s="42"/>
      <c r="M175" s="183" t="s">
        <v>32</v>
      </c>
      <c r="N175" s="184" t="s">
        <v>50</v>
      </c>
      <c r="O175" s="67"/>
      <c r="P175" s="185">
        <f t="shared" si="21"/>
        <v>0</v>
      </c>
      <c r="Q175" s="185">
        <v>0</v>
      </c>
      <c r="R175" s="185">
        <f t="shared" si="22"/>
        <v>0</v>
      </c>
      <c r="S175" s="185">
        <v>0</v>
      </c>
      <c r="T175" s="186">
        <f t="shared" si="23"/>
        <v>0</v>
      </c>
      <c r="U175" s="37"/>
      <c r="V175" s="37"/>
      <c r="W175" s="37"/>
      <c r="X175" s="37"/>
      <c r="Y175" s="37"/>
      <c r="Z175" s="37"/>
      <c r="AA175" s="37"/>
      <c r="AB175" s="37"/>
      <c r="AC175" s="37"/>
      <c r="AD175" s="37"/>
      <c r="AE175" s="37"/>
      <c r="AR175" s="187" t="s">
        <v>308</v>
      </c>
      <c r="AT175" s="187" t="s">
        <v>163</v>
      </c>
      <c r="AU175" s="187" t="s">
        <v>89</v>
      </c>
      <c r="AY175" s="19" t="s">
        <v>160</v>
      </c>
      <c r="BE175" s="188">
        <f t="shared" si="24"/>
        <v>0</v>
      </c>
      <c r="BF175" s="188">
        <f t="shared" si="25"/>
        <v>0</v>
      </c>
      <c r="BG175" s="188">
        <f t="shared" si="26"/>
        <v>0</v>
      </c>
      <c r="BH175" s="188">
        <f t="shared" si="27"/>
        <v>0</v>
      </c>
      <c r="BI175" s="188">
        <f t="shared" si="28"/>
        <v>0</v>
      </c>
      <c r="BJ175" s="19" t="s">
        <v>87</v>
      </c>
      <c r="BK175" s="188">
        <f t="shared" si="29"/>
        <v>0</v>
      </c>
      <c r="BL175" s="19" t="s">
        <v>308</v>
      </c>
      <c r="BM175" s="187" t="s">
        <v>3480</v>
      </c>
    </row>
    <row r="176" spans="1:65" s="2" customFormat="1" ht="16.5" customHeight="1">
      <c r="A176" s="37"/>
      <c r="B176" s="38"/>
      <c r="C176" s="176" t="s">
        <v>787</v>
      </c>
      <c r="D176" s="176" t="s">
        <v>163</v>
      </c>
      <c r="E176" s="177" t="s">
        <v>3481</v>
      </c>
      <c r="F176" s="178" t="s">
        <v>3482</v>
      </c>
      <c r="G176" s="179" t="s">
        <v>259</v>
      </c>
      <c r="H176" s="180">
        <v>400</v>
      </c>
      <c r="I176" s="181"/>
      <c r="J176" s="182">
        <f t="shared" si="20"/>
        <v>0</v>
      </c>
      <c r="K176" s="178" t="s">
        <v>167</v>
      </c>
      <c r="L176" s="42"/>
      <c r="M176" s="183" t="s">
        <v>32</v>
      </c>
      <c r="N176" s="184" t="s">
        <v>50</v>
      </c>
      <c r="O176" s="67"/>
      <c r="P176" s="185">
        <f t="shared" si="21"/>
        <v>0</v>
      </c>
      <c r="Q176" s="185">
        <v>0</v>
      </c>
      <c r="R176" s="185">
        <f t="shared" si="22"/>
        <v>0</v>
      </c>
      <c r="S176" s="185">
        <v>0</v>
      </c>
      <c r="T176" s="186">
        <f t="shared" si="23"/>
        <v>0</v>
      </c>
      <c r="U176" s="37"/>
      <c r="V176" s="37"/>
      <c r="W176" s="37"/>
      <c r="X176" s="37"/>
      <c r="Y176" s="37"/>
      <c r="Z176" s="37"/>
      <c r="AA176" s="37"/>
      <c r="AB176" s="37"/>
      <c r="AC176" s="37"/>
      <c r="AD176" s="37"/>
      <c r="AE176" s="37"/>
      <c r="AR176" s="187" t="s">
        <v>308</v>
      </c>
      <c r="AT176" s="187" t="s">
        <v>163</v>
      </c>
      <c r="AU176" s="187" t="s">
        <v>89</v>
      </c>
      <c r="AY176" s="19" t="s">
        <v>160</v>
      </c>
      <c r="BE176" s="188">
        <f t="shared" si="24"/>
        <v>0</v>
      </c>
      <c r="BF176" s="188">
        <f t="shared" si="25"/>
        <v>0</v>
      </c>
      <c r="BG176" s="188">
        <f t="shared" si="26"/>
        <v>0</v>
      </c>
      <c r="BH176" s="188">
        <f t="shared" si="27"/>
        <v>0</v>
      </c>
      <c r="BI176" s="188">
        <f t="shared" si="28"/>
        <v>0</v>
      </c>
      <c r="BJ176" s="19" t="s">
        <v>87</v>
      </c>
      <c r="BK176" s="188">
        <f t="shared" si="29"/>
        <v>0</v>
      </c>
      <c r="BL176" s="19" t="s">
        <v>308</v>
      </c>
      <c r="BM176" s="187" t="s">
        <v>3483</v>
      </c>
    </row>
    <row r="177" spans="1:47" s="2" customFormat="1" ht="11.25">
      <c r="A177" s="37"/>
      <c r="B177" s="38"/>
      <c r="C177" s="39"/>
      <c r="D177" s="189" t="s">
        <v>170</v>
      </c>
      <c r="E177" s="39"/>
      <c r="F177" s="190" t="s">
        <v>3484</v>
      </c>
      <c r="G177" s="39"/>
      <c r="H177" s="39"/>
      <c r="I177" s="191"/>
      <c r="J177" s="39"/>
      <c r="K177" s="39"/>
      <c r="L177" s="42"/>
      <c r="M177" s="192"/>
      <c r="N177" s="193"/>
      <c r="O177" s="67"/>
      <c r="P177" s="67"/>
      <c r="Q177" s="67"/>
      <c r="R177" s="67"/>
      <c r="S177" s="67"/>
      <c r="T177" s="68"/>
      <c r="U177" s="37"/>
      <c r="V177" s="37"/>
      <c r="W177" s="37"/>
      <c r="X177" s="37"/>
      <c r="Y177" s="37"/>
      <c r="Z177" s="37"/>
      <c r="AA177" s="37"/>
      <c r="AB177" s="37"/>
      <c r="AC177" s="37"/>
      <c r="AD177" s="37"/>
      <c r="AE177" s="37"/>
      <c r="AT177" s="19" t="s">
        <v>170</v>
      </c>
      <c r="AU177" s="19" t="s">
        <v>89</v>
      </c>
    </row>
    <row r="178" spans="2:51" s="14" customFormat="1" ht="11.25">
      <c r="B178" s="205"/>
      <c r="C178" s="206"/>
      <c r="D178" s="196" t="s">
        <v>172</v>
      </c>
      <c r="E178" s="207" t="s">
        <v>32</v>
      </c>
      <c r="F178" s="208" t="s">
        <v>3485</v>
      </c>
      <c r="G178" s="206"/>
      <c r="H178" s="209">
        <v>400</v>
      </c>
      <c r="I178" s="210"/>
      <c r="J178" s="206"/>
      <c r="K178" s="206"/>
      <c r="L178" s="211"/>
      <c r="M178" s="212"/>
      <c r="N178" s="213"/>
      <c r="O178" s="213"/>
      <c r="P178" s="213"/>
      <c r="Q178" s="213"/>
      <c r="R178" s="213"/>
      <c r="S178" s="213"/>
      <c r="T178" s="214"/>
      <c r="AT178" s="215" t="s">
        <v>172</v>
      </c>
      <c r="AU178" s="215" t="s">
        <v>89</v>
      </c>
      <c r="AV178" s="14" t="s">
        <v>89</v>
      </c>
      <c r="AW178" s="14" t="s">
        <v>40</v>
      </c>
      <c r="AX178" s="14" t="s">
        <v>87</v>
      </c>
      <c r="AY178" s="215" t="s">
        <v>160</v>
      </c>
    </row>
    <row r="179" spans="1:65" s="2" customFormat="1" ht="16.5" customHeight="1">
      <c r="A179" s="37"/>
      <c r="B179" s="38"/>
      <c r="C179" s="227" t="s">
        <v>796</v>
      </c>
      <c r="D179" s="227" t="s">
        <v>178</v>
      </c>
      <c r="E179" s="228" t="s">
        <v>3486</v>
      </c>
      <c r="F179" s="229" t="s">
        <v>3487</v>
      </c>
      <c r="G179" s="230" t="s">
        <v>259</v>
      </c>
      <c r="H179" s="231">
        <v>420</v>
      </c>
      <c r="I179" s="232"/>
      <c r="J179" s="233">
        <f>ROUND(I179*H179,2)</f>
        <v>0</v>
      </c>
      <c r="K179" s="229" t="s">
        <v>167</v>
      </c>
      <c r="L179" s="234"/>
      <c r="M179" s="235" t="s">
        <v>32</v>
      </c>
      <c r="N179" s="236" t="s">
        <v>50</v>
      </c>
      <c r="O179" s="67"/>
      <c r="P179" s="185">
        <f>O179*H179</f>
        <v>0</v>
      </c>
      <c r="Q179" s="185">
        <v>7E-05</v>
      </c>
      <c r="R179" s="185">
        <f>Q179*H179</f>
        <v>0.0294</v>
      </c>
      <c r="S179" s="185">
        <v>0</v>
      </c>
      <c r="T179" s="186">
        <f>S179*H179</f>
        <v>0</v>
      </c>
      <c r="U179" s="37"/>
      <c r="V179" s="37"/>
      <c r="W179" s="37"/>
      <c r="X179" s="37"/>
      <c r="Y179" s="37"/>
      <c r="Z179" s="37"/>
      <c r="AA179" s="37"/>
      <c r="AB179" s="37"/>
      <c r="AC179" s="37"/>
      <c r="AD179" s="37"/>
      <c r="AE179" s="37"/>
      <c r="AR179" s="187" t="s">
        <v>467</v>
      </c>
      <c r="AT179" s="187" t="s">
        <v>178</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308</v>
      </c>
      <c r="BM179" s="187" t="s">
        <v>3488</v>
      </c>
    </row>
    <row r="180" spans="2:51" s="14" customFormat="1" ht="11.25">
      <c r="B180" s="205"/>
      <c r="C180" s="206"/>
      <c r="D180" s="196" t="s">
        <v>172</v>
      </c>
      <c r="E180" s="206"/>
      <c r="F180" s="208" t="s">
        <v>3489</v>
      </c>
      <c r="G180" s="206"/>
      <c r="H180" s="209">
        <v>420</v>
      </c>
      <c r="I180" s="210"/>
      <c r="J180" s="206"/>
      <c r="K180" s="206"/>
      <c r="L180" s="211"/>
      <c r="M180" s="212"/>
      <c r="N180" s="213"/>
      <c r="O180" s="213"/>
      <c r="P180" s="213"/>
      <c r="Q180" s="213"/>
      <c r="R180" s="213"/>
      <c r="S180" s="213"/>
      <c r="T180" s="214"/>
      <c r="AT180" s="215" t="s">
        <v>172</v>
      </c>
      <c r="AU180" s="215" t="s">
        <v>89</v>
      </c>
      <c r="AV180" s="14" t="s">
        <v>89</v>
      </c>
      <c r="AW180" s="14" t="s">
        <v>4</v>
      </c>
      <c r="AX180" s="14" t="s">
        <v>87</v>
      </c>
      <c r="AY180" s="215" t="s">
        <v>160</v>
      </c>
    </row>
    <row r="181" spans="1:65" s="2" customFormat="1" ht="16.5" customHeight="1">
      <c r="A181" s="37"/>
      <c r="B181" s="38"/>
      <c r="C181" s="176" t="s">
        <v>805</v>
      </c>
      <c r="D181" s="176" t="s">
        <v>163</v>
      </c>
      <c r="E181" s="177" t="s">
        <v>3490</v>
      </c>
      <c r="F181" s="178" t="s">
        <v>3491</v>
      </c>
      <c r="G181" s="179" t="s">
        <v>259</v>
      </c>
      <c r="H181" s="180">
        <v>50</v>
      </c>
      <c r="I181" s="181"/>
      <c r="J181" s="182">
        <f>ROUND(I181*H181,2)</f>
        <v>0</v>
      </c>
      <c r="K181" s="178" t="s">
        <v>167</v>
      </c>
      <c r="L181" s="42"/>
      <c r="M181" s="183" t="s">
        <v>32</v>
      </c>
      <c r="N181" s="184" t="s">
        <v>50</v>
      </c>
      <c r="O181" s="67"/>
      <c r="P181" s="185">
        <f>O181*H181</f>
        <v>0</v>
      </c>
      <c r="Q181" s="185">
        <v>0</v>
      </c>
      <c r="R181" s="185">
        <f>Q181*H181</f>
        <v>0</v>
      </c>
      <c r="S181" s="185">
        <v>0</v>
      </c>
      <c r="T181" s="186">
        <f>S181*H181</f>
        <v>0</v>
      </c>
      <c r="U181" s="37"/>
      <c r="V181" s="37"/>
      <c r="W181" s="37"/>
      <c r="X181" s="37"/>
      <c r="Y181" s="37"/>
      <c r="Z181" s="37"/>
      <c r="AA181" s="37"/>
      <c r="AB181" s="37"/>
      <c r="AC181" s="37"/>
      <c r="AD181" s="37"/>
      <c r="AE181" s="37"/>
      <c r="AR181" s="187" t="s">
        <v>308</v>
      </c>
      <c r="AT181" s="187" t="s">
        <v>163</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308</v>
      </c>
      <c r="BM181" s="187" t="s">
        <v>3492</v>
      </c>
    </row>
    <row r="182" spans="1:47" s="2" customFormat="1" ht="11.25">
      <c r="A182" s="37"/>
      <c r="B182" s="38"/>
      <c r="C182" s="39"/>
      <c r="D182" s="189" t="s">
        <v>170</v>
      </c>
      <c r="E182" s="39"/>
      <c r="F182" s="190" t="s">
        <v>3493</v>
      </c>
      <c r="G182" s="39"/>
      <c r="H182" s="39"/>
      <c r="I182" s="191"/>
      <c r="J182" s="39"/>
      <c r="K182" s="39"/>
      <c r="L182" s="42"/>
      <c r="M182" s="192"/>
      <c r="N182" s="193"/>
      <c r="O182" s="67"/>
      <c r="P182" s="67"/>
      <c r="Q182" s="67"/>
      <c r="R182" s="67"/>
      <c r="S182" s="67"/>
      <c r="T182" s="68"/>
      <c r="U182" s="37"/>
      <c r="V182" s="37"/>
      <c r="W182" s="37"/>
      <c r="X182" s="37"/>
      <c r="Y182" s="37"/>
      <c r="Z182" s="37"/>
      <c r="AA182" s="37"/>
      <c r="AB182" s="37"/>
      <c r="AC182" s="37"/>
      <c r="AD182" s="37"/>
      <c r="AE182" s="37"/>
      <c r="AT182" s="19" t="s">
        <v>170</v>
      </c>
      <c r="AU182" s="19" t="s">
        <v>89</v>
      </c>
    </row>
    <row r="183" spans="1:65" s="2" customFormat="1" ht="16.5" customHeight="1">
      <c r="A183" s="37"/>
      <c r="B183" s="38"/>
      <c r="C183" s="227" t="s">
        <v>822</v>
      </c>
      <c r="D183" s="227" t="s">
        <v>178</v>
      </c>
      <c r="E183" s="228" t="s">
        <v>3494</v>
      </c>
      <c r="F183" s="229" t="s">
        <v>3495</v>
      </c>
      <c r="G183" s="230" t="s">
        <v>259</v>
      </c>
      <c r="H183" s="231">
        <v>50</v>
      </c>
      <c r="I183" s="232"/>
      <c r="J183" s="233">
        <f>ROUND(I183*H183,2)</f>
        <v>0</v>
      </c>
      <c r="K183" s="229" t="s">
        <v>167</v>
      </c>
      <c r="L183" s="234"/>
      <c r="M183" s="235" t="s">
        <v>32</v>
      </c>
      <c r="N183" s="236" t="s">
        <v>50</v>
      </c>
      <c r="O183" s="67"/>
      <c r="P183" s="185">
        <f>O183*H183</f>
        <v>0</v>
      </c>
      <c r="Q183" s="185">
        <v>0.0019</v>
      </c>
      <c r="R183" s="185">
        <f>Q183*H183</f>
        <v>0.095</v>
      </c>
      <c r="S183" s="185">
        <v>0</v>
      </c>
      <c r="T183" s="186">
        <f>S183*H183</f>
        <v>0</v>
      </c>
      <c r="U183" s="37"/>
      <c r="V183" s="37"/>
      <c r="W183" s="37"/>
      <c r="X183" s="37"/>
      <c r="Y183" s="37"/>
      <c r="Z183" s="37"/>
      <c r="AA183" s="37"/>
      <c r="AB183" s="37"/>
      <c r="AC183" s="37"/>
      <c r="AD183" s="37"/>
      <c r="AE183" s="37"/>
      <c r="AR183" s="187" t="s">
        <v>467</v>
      </c>
      <c r="AT183" s="187" t="s">
        <v>178</v>
      </c>
      <c r="AU183" s="187" t="s">
        <v>89</v>
      </c>
      <c r="AY183" s="19" t="s">
        <v>160</v>
      </c>
      <c r="BE183" s="188">
        <f>IF(N183="základní",J183,0)</f>
        <v>0</v>
      </c>
      <c r="BF183" s="188">
        <f>IF(N183="snížená",J183,0)</f>
        <v>0</v>
      </c>
      <c r="BG183" s="188">
        <f>IF(N183="zákl. přenesená",J183,0)</f>
        <v>0</v>
      </c>
      <c r="BH183" s="188">
        <f>IF(N183="sníž. přenesená",J183,0)</f>
        <v>0</v>
      </c>
      <c r="BI183" s="188">
        <f>IF(N183="nulová",J183,0)</f>
        <v>0</v>
      </c>
      <c r="BJ183" s="19" t="s">
        <v>87</v>
      </c>
      <c r="BK183" s="188">
        <f>ROUND(I183*H183,2)</f>
        <v>0</v>
      </c>
      <c r="BL183" s="19" t="s">
        <v>308</v>
      </c>
      <c r="BM183" s="187" t="s">
        <v>3496</v>
      </c>
    </row>
    <row r="184" spans="1:65" s="2" customFormat="1" ht="16.5" customHeight="1">
      <c r="A184" s="37"/>
      <c r="B184" s="38"/>
      <c r="C184" s="176" t="s">
        <v>828</v>
      </c>
      <c r="D184" s="176" t="s">
        <v>163</v>
      </c>
      <c r="E184" s="177" t="s">
        <v>3497</v>
      </c>
      <c r="F184" s="178" t="s">
        <v>3498</v>
      </c>
      <c r="G184" s="179" t="s">
        <v>477</v>
      </c>
      <c r="H184" s="180">
        <v>400</v>
      </c>
      <c r="I184" s="181"/>
      <c r="J184" s="182">
        <f>ROUND(I184*H184,2)</f>
        <v>0</v>
      </c>
      <c r="K184" s="178" t="s">
        <v>167</v>
      </c>
      <c r="L184" s="42"/>
      <c r="M184" s="183" t="s">
        <v>32</v>
      </c>
      <c r="N184" s="184" t="s">
        <v>50</v>
      </c>
      <c r="O184" s="67"/>
      <c r="P184" s="185">
        <f>O184*H184</f>
        <v>0</v>
      </c>
      <c r="Q184" s="185">
        <v>0</v>
      </c>
      <c r="R184" s="185">
        <f>Q184*H184</f>
        <v>0</v>
      </c>
      <c r="S184" s="185">
        <v>0</v>
      </c>
      <c r="T184" s="186">
        <f>S184*H184</f>
        <v>0</v>
      </c>
      <c r="U184" s="37"/>
      <c r="V184" s="37"/>
      <c r="W184" s="37"/>
      <c r="X184" s="37"/>
      <c r="Y184" s="37"/>
      <c r="Z184" s="37"/>
      <c r="AA184" s="37"/>
      <c r="AB184" s="37"/>
      <c r="AC184" s="37"/>
      <c r="AD184" s="37"/>
      <c r="AE184" s="37"/>
      <c r="AR184" s="187" t="s">
        <v>308</v>
      </c>
      <c r="AT184" s="187" t="s">
        <v>163</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308</v>
      </c>
      <c r="BM184" s="187" t="s">
        <v>3499</v>
      </c>
    </row>
    <row r="185" spans="1:47" s="2" customFormat="1" ht="11.25">
      <c r="A185" s="37"/>
      <c r="B185" s="38"/>
      <c r="C185" s="39"/>
      <c r="D185" s="189" t="s">
        <v>170</v>
      </c>
      <c r="E185" s="39"/>
      <c r="F185" s="190" t="s">
        <v>3500</v>
      </c>
      <c r="G185" s="39"/>
      <c r="H185" s="39"/>
      <c r="I185" s="191"/>
      <c r="J185" s="39"/>
      <c r="K185" s="39"/>
      <c r="L185" s="42"/>
      <c r="M185" s="192"/>
      <c r="N185" s="193"/>
      <c r="O185" s="67"/>
      <c r="P185" s="67"/>
      <c r="Q185" s="67"/>
      <c r="R185" s="67"/>
      <c r="S185" s="67"/>
      <c r="T185" s="68"/>
      <c r="U185" s="37"/>
      <c r="V185" s="37"/>
      <c r="W185" s="37"/>
      <c r="X185" s="37"/>
      <c r="Y185" s="37"/>
      <c r="Z185" s="37"/>
      <c r="AA185" s="37"/>
      <c r="AB185" s="37"/>
      <c r="AC185" s="37"/>
      <c r="AD185" s="37"/>
      <c r="AE185" s="37"/>
      <c r="AT185" s="19" t="s">
        <v>170</v>
      </c>
      <c r="AU185" s="19" t="s">
        <v>89</v>
      </c>
    </row>
    <row r="186" spans="2:51" s="14" customFormat="1" ht="11.25">
      <c r="B186" s="205"/>
      <c r="C186" s="206"/>
      <c r="D186" s="196" t="s">
        <v>172</v>
      </c>
      <c r="E186" s="207" t="s">
        <v>32</v>
      </c>
      <c r="F186" s="208" t="s">
        <v>3501</v>
      </c>
      <c r="G186" s="206"/>
      <c r="H186" s="209">
        <v>400</v>
      </c>
      <c r="I186" s="210"/>
      <c r="J186" s="206"/>
      <c r="K186" s="206"/>
      <c r="L186" s="211"/>
      <c r="M186" s="212"/>
      <c r="N186" s="213"/>
      <c r="O186" s="213"/>
      <c r="P186" s="213"/>
      <c r="Q186" s="213"/>
      <c r="R186" s="213"/>
      <c r="S186" s="213"/>
      <c r="T186" s="214"/>
      <c r="AT186" s="215" t="s">
        <v>172</v>
      </c>
      <c r="AU186" s="215" t="s">
        <v>89</v>
      </c>
      <c r="AV186" s="14" t="s">
        <v>89</v>
      </c>
      <c r="AW186" s="14" t="s">
        <v>40</v>
      </c>
      <c r="AX186" s="14" t="s">
        <v>87</v>
      </c>
      <c r="AY186" s="215" t="s">
        <v>160</v>
      </c>
    </row>
    <row r="187" spans="1:65" s="2" customFormat="1" ht="16.5" customHeight="1">
      <c r="A187" s="37"/>
      <c r="B187" s="38"/>
      <c r="C187" s="227" t="s">
        <v>849</v>
      </c>
      <c r="D187" s="227" t="s">
        <v>178</v>
      </c>
      <c r="E187" s="228" t="s">
        <v>3502</v>
      </c>
      <c r="F187" s="229" t="s">
        <v>3503</v>
      </c>
      <c r="G187" s="230" t="s">
        <v>477</v>
      </c>
      <c r="H187" s="231">
        <v>16</v>
      </c>
      <c r="I187" s="232"/>
      <c r="J187" s="233">
        <f>ROUND(I187*H187,2)</f>
        <v>0</v>
      </c>
      <c r="K187" s="229" t="s">
        <v>484</v>
      </c>
      <c r="L187" s="234"/>
      <c r="M187" s="235" t="s">
        <v>32</v>
      </c>
      <c r="N187" s="236"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467</v>
      </c>
      <c r="AT187" s="187" t="s">
        <v>178</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308</v>
      </c>
      <c r="BM187" s="187" t="s">
        <v>3504</v>
      </c>
    </row>
    <row r="188" spans="2:51" s="13" customFormat="1" ht="11.25">
      <c r="B188" s="194"/>
      <c r="C188" s="195"/>
      <c r="D188" s="196" t="s">
        <v>172</v>
      </c>
      <c r="E188" s="197" t="s">
        <v>32</v>
      </c>
      <c r="F188" s="198" t="s">
        <v>3505</v>
      </c>
      <c r="G188" s="195"/>
      <c r="H188" s="197" t="s">
        <v>32</v>
      </c>
      <c r="I188" s="199"/>
      <c r="J188" s="195"/>
      <c r="K188" s="195"/>
      <c r="L188" s="200"/>
      <c r="M188" s="201"/>
      <c r="N188" s="202"/>
      <c r="O188" s="202"/>
      <c r="P188" s="202"/>
      <c r="Q188" s="202"/>
      <c r="R188" s="202"/>
      <c r="S188" s="202"/>
      <c r="T188" s="203"/>
      <c r="AT188" s="204" t="s">
        <v>172</v>
      </c>
      <c r="AU188" s="204" t="s">
        <v>89</v>
      </c>
      <c r="AV188" s="13" t="s">
        <v>87</v>
      </c>
      <c r="AW188" s="13" t="s">
        <v>40</v>
      </c>
      <c r="AX188" s="13" t="s">
        <v>79</v>
      </c>
      <c r="AY188" s="204" t="s">
        <v>160</v>
      </c>
    </row>
    <row r="189" spans="2:51" s="14" customFormat="1" ht="11.25">
      <c r="B189" s="205"/>
      <c r="C189" s="206"/>
      <c r="D189" s="196" t="s">
        <v>172</v>
      </c>
      <c r="E189" s="207" t="s">
        <v>32</v>
      </c>
      <c r="F189" s="208" t="s">
        <v>308</v>
      </c>
      <c r="G189" s="206"/>
      <c r="H189" s="209">
        <v>16</v>
      </c>
      <c r="I189" s="210"/>
      <c r="J189" s="206"/>
      <c r="K189" s="206"/>
      <c r="L189" s="211"/>
      <c r="M189" s="212"/>
      <c r="N189" s="213"/>
      <c r="O189" s="213"/>
      <c r="P189" s="213"/>
      <c r="Q189" s="213"/>
      <c r="R189" s="213"/>
      <c r="S189" s="213"/>
      <c r="T189" s="214"/>
      <c r="AT189" s="215" t="s">
        <v>172</v>
      </c>
      <c r="AU189" s="215" t="s">
        <v>89</v>
      </c>
      <c r="AV189" s="14" t="s">
        <v>89</v>
      </c>
      <c r="AW189" s="14" t="s">
        <v>40</v>
      </c>
      <c r="AX189" s="14" t="s">
        <v>87</v>
      </c>
      <c r="AY189" s="215" t="s">
        <v>160</v>
      </c>
    </row>
    <row r="190" spans="1:65" s="2" customFormat="1" ht="16.5" customHeight="1">
      <c r="A190" s="37"/>
      <c r="B190" s="38"/>
      <c r="C190" s="227" t="s">
        <v>856</v>
      </c>
      <c r="D190" s="227" t="s">
        <v>178</v>
      </c>
      <c r="E190" s="228" t="s">
        <v>3506</v>
      </c>
      <c r="F190" s="229" t="s">
        <v>3507</v>
      </c>
      <c r="G190" s="230" t="s">
        <v>477</v>
      </c>
      <c r="H190" s="231">
        <v>113</v>
      </c>
      <c r="I190" s="232"/>
      <c r="J190" s="233">
        <f>ROUND(I190*H190,2)</f>
        <v>0</v>
      </c>
      <c r="K190" s="229" t="s">
        <v>484</v>
      </c>
      <c r="L190" s="234"/>
      <c r="M190" s="235" t="s">
        <v>32</v>
      </c>
      <c r="N190" s="236" t="s">
        <v>50</v>
      </c>
      <c r="O190" s="67"/>
      <c r="P190" s="185">
        <f>O190*H190</f>
        <v>0</v>
      </c>
      <c r="Q190" s="185">
        <v>0</v>
      </c>
      <c r="R190" s="185">
        <f>Q190*H190</f>
        <v>0</v>
      </c>
      <c r="S190" s="185">
        <v>0</v>
      </c>
      <c r="T190" s="186">
        <f>S190*H190</f>
        <v>0</v>
      </c>
      <c r="U190" s="37"/>
      <c r="V190" s="37"/>
      <c r="W190" s="37"/>
      <c r="X190" s="37"/>
      <c r="Y190" s="37"/>
      <c r="Z190" s="37"/>
      <c r="AA190" s="37"/>
      <c r="AB190" s="37"/>
      <c r="AC190" s="37"/>
      <c r="AD190" s="37"/>
      <c r="AE190" s="37"/>
      <c r="AR190" s="187" t="s">
        <v>467</v>
      </c>
      <c r="AT190" s="187" t="s">
        <v>178</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3508</v>
      </c>
    </row>
    <row r="191" spans="2:51" s="13" customFormat="1" ht="11.25">
      <c r="B191" s="194"/>
      <c r="C191" s="195"/>
      <c r="D191" s="196" t="s">
        <v>172</v>
      </c>
      <c r="E191" s="197" t="s">
        <v>32</v>
      </c>
      <c r="F191" s="198" t="s">
        <v>3509</v>
      </c>
      <c r="G191" s="195"/>
      <c r="H191" s="197" t="s">
        <v>32</v>
      </c>
      <c r="I191" s="199"/>
      <c r="J191" s="195"/>
      <c r="K191" s="195"/>
      <c r="L191" s="200"/>
      <c r="M191" s="201"/>
      <c r="N191" s="202"/>
      <c r="O191" s="202"/>
      <c r="P191" s="202"/>
      <c r="Q191" s="202"/>
      <c r="R191" s="202"/>
      <c r="S191" s="202"/>
      <c r="T191" s="203"/>
      <c r="AT191" s="204" t="s">
        <v>172</v>
      </c>
      <c r="AU191" s="204" t="s">
        <v>89</v>
      </c>
      <c r="AV191" s="13" t="s">
        <v>87</v>
      </c>
      <c r="AW191" s="13" t="s">
        <v>40</v>
      </c>
      <c r="AX191" s="13" t="s">
        <v>79</v>
      </c>
      <c r="AY191" s="204" t="s">
        <v>160</v>
      </c>
    </row>
    <row r="192" spans="2:51" s="14" customFormat="1" ht="11.25">
      <c r="B192" s="205"/>
      <c r="C192" s="206"/>
      <c r="D192" s="196" t="s">
        <v>172</v>
      </c>
      <c r="E192" s="207" t="s">
        <v>32</v>
      </c>
      <c r="F192" s="208" t="s">
        <v>1078</v>
      </c>
      <c r="G192" s="206"/>
      <c r="H192" s="209">
        <v>113</v>
      </c>
      <c r="I192" s="210"/>
      <c r="J192" s="206"/>
      <c r="K192" s="206"/>
      <c r="L192" s="211"/>
      <c r="M192" s="212"/>
      <c r="N192" s="213"/>
      <c r="O192" s="213"/>
      <c r="P192" s="213"/>
      <c r="Q192" s="213"/>
      <c r="R192" s="213"/>
      <c r="S192" s="213"/>
      <c r="T192" s="214"/>
      <c r="AT192" s="215" t="s">
        <v>172</v>
      </c>
      <c r="AU192" s="215" t="s">
        <v>89</v>
      </c>
      <c r="AV192" s="14" t="s">
        <v>89</v>
      </c>
      <c r="AW192" s="14" t="s">
        <v>40</v>
      </c>
      <c r="AX192" s="14" t="s">
        <v>87</v>
      </c>
      <c r="AY192" s="215" t="s">
        <v>160</v>
      </c>
    </row>
    <row r="193" spans="1:65" s="2" customFormat="1" ht="16.5" customHeight="1">
      <c r="A193" s="37"/>
      <c r="B193" s="38"/>
      <c r="C193" s="227" t="s">
        <v>876</v>
      </c>
      <c r="D193" s="227" t="s">
        <v>178</v>
      </c>
      <c r="E193" s="228" t="s">
        <v>3510</v>
      </c>
      <c r="F193" s="229" t="s">
        <v>3511</v>
      </c>
      <c r="G193" s="230" t="s">
        <v>477</v>
      </c>
      <c r="H193" s="231">
        <v>1</v>
      </c>
      <c r="I193" s="232"/>
      <c r="J193" s="233">
        <f>ROUND(I193*H193,2)</f>
        <v>0</v>
      </c>
      <c r="K193" s="229" t="s">
        <v>484</v>
      </c>
      <c r="L193" s="234"/>
      <c r="M193" s="235" t="s">
        <v>32</v>
      </c>
      <c r="N193" s="236" t="s">
        <v>50</v>
      </c>
      <c r="O193" s="67"/>
      <c r="P193" s="185">
        <f>O193*H193</f>
        <v>0</v>
      </c>
      <c r="Q193" s="185">
        <v>0</v>
      </c>
      <c r="R193" s="185">
        <f>Q193*H193</f>
        <v>0</v>
      </c>
      <c r="S193" s="185">
        <v>0</v>
      </c>
      <c r="T193" s="186">
        <f>S193*H193</f>
        <v>0</v>
      </c>
      <c r="U193" s="37"/>
      <c r="V193" s="37"/>
      <c r="W193" s="37"/>
      <c r="X193" s="37"/>
      <c r="Y193" s="37"/>
      <c r="Z193" s="37"/>
      <c r="AA193" s="37"/>
      <c r="AB193" s="37"/>
      <c r="AC193" s="37"/>
      <c r="AD193" s="37"/>
      <c r="AE193" s="37"/>
      <c r="AR193" s="187" t="s">
        <v>467</v>
      </c>
      <c r="AT193" s="187" t="s">
        <v>178</v>
      </c>
      <c r="AU193" s="187" t="s">
        <v>89</v>
      </c>
      <c r="AY193" s="19" t="s">
        <v>160</v>
      </c>
      <c r="BE193" s="188">
        <f>IF(N193="základní",J193,0)</f>
        <v>0</v>
      </c>
      <c r="BF193" s="188">
        <f>IF(N193="snížená",J193,0)</f>
        <v>0</v>
      </c>
      <c r="BG193" s="188">
        <f>IF(N193="zákl. přenesená",J193,0)</f>
        <v>0</v>
      </c>
      <c r="BH193" s="188">
        <f>IF(N193="sníž. přenesená",J193,0)</f>
        <v>0</v>
      </c>
      <c r="BI193" s="188">
        <f>IF(N193="nulová",J193,0)</f>
        <v>0</v>
      </c>
      <c r="BJ193" s="19" t="s">
        <v>87</v>
      </c>
      <c r="BK193" s="188">
        <f>ROUND(I193*H193,2)</f>
        <v>0</v>
      </c>
      <c r="BL193" s="19" t="s">
        <v>308</v>
      </c>
      <c r="BM193" s="187" t="s">
        <v>3512</v>
      </c>
    </row>
    <row r="194" spans="2:51" s="13" customFormat="1" ht="11.25">
      <c r="B194" s="194"/>
      <c r="C194" s="195"/>
      <c r="D194" s="196" t="s">
        <v>172</v>
      </c>
      <c r="E194" s="197" t="s">
        <v>32</v>
      </c>
      <c r="F194" s="198" t="s">
        <v>3509</v>
      </c>
      <c r="G194" s="195"/>
      <c r="H194" s="197" t="s">
        <v>32</v>
      </c>
      <c r="I194" s="199"/>
      <c r="J194" s="195"/>
      <c r="K194" s="195"/>
      <c r="L194" s="200"/>
      <c r="M194" s="201"/>
      <c r="N194" s="202"/>
      <c r="O194" s="202"/>
      <c r="P194" s="202"/>
      <c r="Q194" s="202"/>
      <c r="R194" s="202"/>
      <c r="S194" s="202"/>
      <c r="T194" s="203"/>
      <c r="AT194" s="204" t="s">
        <v>172</v>
      </c>
      <c r="AU194" s="204" t="s">
        <v>89</v>
      </c>
      <c r="AV194" s="13" t="s">
        <v>87</v>
      </c>
      <c r="AW194" s="13" t="s">
        <v>40</v>
      </c>
      <c r="AX194" s="13" t="s">
        <v>79</v>
      </c>
      <c r="AY194" s="204" t="s">
        <v>160</v>
      </c>
    </row>
    <row r="195" spans="2:51" s="14" customFormat="1" ht="11.25">
      <c r="B195" s="205"/>
      <c r="C195" s="206"/>
      <c r="D195" s="196" t="s">
        <v>172</v>
      </c>
      <c r="E195" s="207" t="s">
        <v>32</v>
      </c>
      <c r="F195" s="208" t="s">
        <v>87</v>
      </c>
      <c r="G195" s="206"/>
      <c r="H195" s="209">
        <v>1</v>
      </c>
      <c r="I195" s="210"/>
      <c r="J195" s="206"/>
      <c r="K195" s="206"/>
      <c r="L195" s="211"/>
      <c r="M195" s="212"/>
      <c r="N195" s="213"/>
      <c r="O195" s="213"/>
      <c r="P195" s="213"/>
      <c r="Q195" s="213"/>
      <c r="R195" s="213"/>
      <c r="S195" s="213"/>
      <c r="T195" s="214"/>
      <c r="AT195" s="215" t="s">
        <v>172</v>
      </c>
      <c r="AU195" s="215" t="s">
        <v>89</v>
      </c>
      <c r="AV195" s="14" t="s">
        <v>89</v>
      </c>
      <c r="AW195" s="14" t="s">
        <v>40</v>
      </c>
      <c r="AX195" s="14" t="s">
        <v>87</v>
      </c>
      <c r="AY195" s="215" t="s">
        <v>160</v>
      </c>
    </row>
    <row r="196" spans="1:65" s="2" customFormat="1" ht="21.75" customHeight="1">
      <c r="A196" s="37"/>
      <c r="B196" s="38"/>
      <c r="C196" s="227" t="s">
        <v>882</v>
      </c>
      <c r="D196" s="227" t="s">
        <v>178</v>
      </c>
      <c r="E196" s="228" t="s">
        <v>3513</v>
      </c>
      <c r="F196" s="229" t="s">
        <v>3514</v>
      </c>
      <c r="G196" s="230" t="s">
        <v>477</v>
      </c>
      <c r="H196" s="231">
        <v>150</v>
      </c>
      <c r="I196" s="232"/>
      <c r="J196" s="233">
        <f>ROUND(I196*H196,2)</f>
        <v>0</v>
      </c>
      <c r="K196" s="229" t="s">
        <v>484</v>
      </c>
      <c r="L196" s="234"/>
      <c r="M196" s="235" t="s">
        <v>32</v>
      </c>
      <c r="N196" s="236" t="s">
        <v>50</v>
      </c>
      <c r="O196" s="67"/>
      <c r="P196" s="185">
        <f>O196*H196</f>
        <v>0</v>
      </c>
      <c r="Q196" s="185">
        <v>0</v>
      </c>
      <c r="R196" s="185">
        <f>Q196*H196</f>
        <v>0</v>
      </c>
      <c r="S196" s="185">
        <v>0</v>
      </c>
      <c r="T196" s="186">
        <f>S196*H196</f>
        <v>0</v>
      </c>
      <c r="U196" s="37"/>
      <c r="V196" s="37"/>
      <c r="W196" s="37"/>
      <c r="X196" s="37"/>
      <c r="Y196" s="37"/>
      <c r="Z196" s="37"/>
      <c r="AA196" s="37"/>
      <c r="AB196" s="37"/>
      <c r="AC196" s="37"/>
      <c r="AD196" s="37"/>
      <c r="AE196" s="37"/>
      <c r="AR196" s="187" t="s">
        <v>467</v>
      </c>
      <c r="AT196" s="187" t="s">
        <v>178</v>
      </c>
      <c r="AU196" s="187" t="s">
        <v>89</v>
      </c>
      <c r="AY196" s="19" t="s">
        <v>160</v>
      </c>
      <c r="BE196" s="188">
        <f>IF(N196="základní",J196,0)</f>
        <v>0</v>
      </c>
      <c r="BF196" s="188">
        <f>IF(N196="snížená",J196,0)</f>
        <v>0</v>
      </c>
      <c r="BG196" s="188">
        <f>IF(N196="zákl. přenesená",J196,0)</f>
        <v>0</v>
      </c>
      <c r="BH196" s="188">
        <f>IF(N196="sníž. přenesená",J196,0)</f>
        <v>0</v>
      </c>
      <c r="BI196" s="188">
        <f>IF(N196="nulová",J196,0)</f>
        <v>0</v>
      </c>
      <c r="BJ196" s="19" t="s">
        <v>87</v>
      </c>
      <c r="BK196" s="188">
        <f>ROUND(I196*H196,2)</f>
        <v>0</v>
      </c>
      <c r="BL196" s="19" t="s">
        <v>308</v>
      </c>
      <c r="BM196" s="187" t="s">
        <v>3515</v>
      </c>
    </row>
    <row r="197" spans="2:51" s="13" customFormat="1" ht="11.25">
      <c r="B197" s="194"/>
      <c r="C197" s="195"/>
      <c r="D197" s="196" t="s">
        <v>172</v>
      </c>
      <c r="E197" s="197" t="s">
        <v>32</v>
      </c>
      <c r="F197" s="198" t="s">
        <v>3516</v>
      </c>
      <c r="G197" s="195"/>
      <c r="H197" s="197" t="s">
        <v>32</v>
      </c>
      <c r="I197" s="199"/>
      <c r="J197" s="195"/>
      <c r="K197" s="195"/>
      <c r="L197" s="200"/>
      <c r="M197" s="201"/>
      <c r="N197" s="202"/>
      <c r="O197" s="202"/>
      <c r="P197" s="202"/>
      <c r="Q197" s="202"/>
      <c r="R197" s="202"/>
      <c r="S197" s="202"/>
      <c r="T197" s="203"/>
      <c r="AT197" s="204" t="s">
        <v>172</v>
      </c>
      <c r="AU197" s="204" t="s">
        <v>89</v>
      </c>
      <c r="AV197" s="13" t="s">
        <v>87</v>
      </c>
      <c r="AW197" s="13" t="s">
        <v>40</v>
      </c>
      <c r="AX197" s="13" t="s">
        <v>79</v>
      </c>
      <c r="AY197" s="204" t="s">
        <v>160</v>
      </c>
    </row>
    <row r="198" spans="2:51" s="14" customFormat="1" ht="11.25">
      <c r="B198" s="205"/>
      <c r="C198" s="206"/>
      <c r="D198" s="196" t="s">
        <v>172</v>
      </c>
      <c r="E198" s="207" t="s">
        <v>32</v>
      </c>
      <c r="F198" s="208" t="s">
        <v>1258</v>
      </c>
      <c r="G198" s="206"/>
      <c r="H198" s="209">
        <v>150</v>
      </c>
      <c r="I198" s="210"/>
      <c r="J198" s="206"/>
      <c r="K198" s="206"/>
      <c r="L198" s="211"/>
      <c r="M198" s="212"/>
      <c r="N198" s="213"/>
      <c r="O198" s="213"/>
      <c r="P198" s="213"/>
      <c r="Q198" s="213"/>
      <c r="R198" s="213"/>
      <c r="S198" s="213"/>
      <c r="T198" s="214"/>
      <c r="AT198" s="215" t="s">
        <v>172</v>
      </c>
      <c r="AU198" s="215" t="s">
        <v>89</v>
      </c>
      <c r="AV198" s="14" t="s">
        <v>89</v>
      </c>
      <c r="AW198" s="14" t="s">
        <v>40</v>
      </c>
      <c r="AX198" s="14" t="s">
        <v>87</v>
      </c>
      <c r="AY198" s="215" t="s">
        <v>160</v>
      </c>
    </row>
    <row r="199" spans="1:65" s="2" customFormat="1" ht="16.5" customHeight="1">
      <c r="A199" s="37"/>
      <c r="B199" s="38"/>
      <c r="C199" s="227" t="s">
        <v>893</v>
      </c>
      <c r="D199" s="227" t="s">
        <v>178</v>
      </c>
      <c r="E199" s="228" t="s">
        <v>3517</v>
      </c>
      <c r="F199" s="229" t="s">
        <v>3518</v>
      </c>
      <c r="G199" s="230" t="s">
        <v>477</v>
      </c>
      <c r="H199" s="231">
        <v>120</v>
      </c>
      <c r="I199" s="232"/>
      <c r="J199" s="233">
        <f>ROUND(I199*H199,2)</f>
        <v>0</v>
      </c>
      <c r="K199" s="229" t="s">
        <v>484</v>
      </c>
      <c r="L199" s="234"/>
      <c r="M199" s="235" t="s">
        <v>32</v>
      </c>
      <c r="N199" s="236" t="s">
        <v>50</v>
      </c>
      <c r="O199" s="67"/>
      <c r="P199" s="185">
        <f>O199*H199</f>
        <v>0</v>
      </c>
      <c r="Q199" s="185">
        <v>0</v>
      </c>
      <c r="R199" s="185">
        <f>Q199*H199</f>
        <v>0</v>
      </c>
      <c r="S199" s="185">
        <v>0</v>
      </c>
      <c r="T199" s="186">
        <f>S199*H199</f>
        <v>0</v>
      </c>
      <c r="U199" s="37"/>
      <c r="V199" s="37"/>
      <c r="W199" s="37"/>
      <c r="X199" s="37"/>
      <c r="Y199" s="37"/>
      <c r="Z199" s="37"/>
      <c r="AA199" s="37"/>
      <c r="AB199" s="37"/>
      <c r="AC199" s="37"/>
      <c r="AD199" s="37"/>
      <c r="AE199" s="37"/>
      <c r="AR199" s="187" t="s">
        <v>467</v>
      </c>
      <c r="AT199" s="187" t="s">
        <v>178</v>
      </c>
      <c r="AU199" s="187" t="s">
        <v>89</v>
      </c>
      <c r="AY199" s="19" t="s">
        <v>160</v>
      </c>
      <c r="BE199" s="188">
        <f>IF(N199="základní",J199,0)</f>
        <v>0</v>
      </c>
      <c r="BF199" s="188">
        <f>IF(N199="snížená",J199,0)</f>
        <v>0</v>
      </c>
      <c r="BG199" s="188">
        <f>IF(N199="zákl. přenesená",J199,0)</f>
        <v>0</v>
      </c>
      <c r="BH199" s="188">
        <f>IF(N199="sníž. přenesená",J199,0)</f>
        <v>0</v>
      </c>
      <c r="BI199" s="188">
        <f>IF(N199="nulová",J199,0)</f>
        <v>0</v>
      </c>
      <c r="BJ199" s="19" t="s">
        <v>87</v>
      </c>
      <c r="BK199" s="188">
        <f>ROUND(I199*H199,2)</f>
        <v>0</v>
      </c>
      <c r="BL199" s="19" t="s">
        <v>308</v>
      </c>
      <c r="BM199" s="187" t="s">
        <v>3519</v>
      </c>
    </row>
    <row r="200" spans="2:51" s="13" customFormat="1" ht="11.25">
      <c r="B200" s="194"/>
      <c r="C200" s="195"/>
      <c r="D200" s="196" t="s">
        <v>172</v>
      </c>
      <c r="E200" s="197" t="s">
        <v>32</v>
      </c>
      <c r="F200" s="198" t="s">
        <v>3509</v>
      </c>
      <c r="G200" s="195"/>
      <c r="H200" s="197" t="s">
        <v>32</v>
      </c>
      <c r="I200" s="199"/>
      <c r="J200" s="195"/>
      <c r="K200" s="195"/>
      <c r="L200" s="200"/>
      <c r="M200" s="201"/>
      <c r="N200" s="202"/>
      <c r="O200" s="202"/>
      <c r="P200" s="202"/>
      <c r="Q200" s="202"/>
      <c r="R200" s="202"/>
      <c r="S200" s="202"/>
      <c r="T200" s="203"/>
      <c r="AT200" s="204" t="s">
        <v>172</v>
      </c>
      <c r="AU200" s="204" t="s">
        <v>89</v>
      </c>
      <c r="AV200" s="13" t="s">
        <v>87</v>
      </c>
      <c r="AW200" s="13" t="s">
        <v>40</v>
      </c>
      <c r="AX200" s="13" t="s">
        <v>79</v>
      </c>
      <c r="AY200" s="204" t="s">
        <v>160</v>
      </c>
    </row>
    <row r="201" spans="2:51" s="14" customFormat="1" ht="11.25">
      <c r="B201" s="205"/>
      <c r="C201" s="206"/>
      <c r="D201" s="196" t="s">
        <v>172</v>
      </c>
      <c r="E201" s="207" t="s">
        <v>32</v>
      </c>
      <c r="F201" s="208" t="s">
        <v>1103</v>
      </c>
      <c r="G201" s="206"/>
      <c r="H201" s="209">
        <v>120</v>
      </c>
      <c r="I201" s="210"/>
      <c r="J201" s="206"/>
      <c r="K201" s="206"/>
      <c r="L201" s="211"/>
      <c r="M201" s="212"/>
      <c r="N201" s="213"/>
      <c r="O201" s="213"/>
      <c r="P201" s="213"/>
      <c r="Q201" s="213"/>
      <c r="R201" s="213"/>
      <c r="S201" s="213"/>
      <c r="T201" s="214"/>
      <c r="AT201" s="215" t="s">
        <v>172</v>
      </c>
      <c r="AU201" s="215" t="s">
        <v>89</v>
      </c>
      <c r="AV201" s="14" t="s">
        <v>89</v>
      </c>
      <c r="AW201" s="14" t="s">
        <v>40</v>
      </c>
      <c r="AX201" s="14" t="s">
        <v>87</v>
      </c>
      <c r="AY201" s="215" t="s">
        <v>160</v>
      </c>
    </row>
    <row r="202" spans="1:65" s="2" customFormat="1" ht="16.5" customHeight="1">
      <c r="A202" s="37"/>
      <c r="B202" s="38"/>
      <c r="C202" s="176" t="s">
        <v>901</v>
      </c>
      <c r="D202" s="176" t="s">
        <v>163</v>
      </c>
      <c r="E202" s="177" t="s">
        <v>3520</v>
      </c>
      <c r="F202" s="178" t="s">
        <v>3521</v>
      </c>
      <c r="G202" s="179" t="s">
        <v>259</v>
      </c>
      <c r="H202" s="180">
        <v>16850</v>
      </c>
      <c r="I202" s="181"/>
      <c r="J202" s="182">
        <f>ROUND(I202*H202,2)</f>
        <v>0</v>
      </c>
      <c r="K202" s="178" t="s">
        <v>167</v>
      </c>
      <c r="L202" s="42"/>
      <c r="M202" s="183" t="s">
        <v>32</v>
      </c>
      <c r="N202" s="184" t="s">
        <v>50</v>
      </c>
      <c r="O202" s="67"/>
      <c r="P202" s="185">
        <f>O202*H202</f>
        <v>0</v>
      </c>
      <c r="Q202" s="185">
        <v>0</v>
      </c>
      <c r="R202" s="185">
        <f>Q202*H202</f>
        <v>0</v>
      </c>
      <c r="S202" s="185">
        <v>0</v>
      </c>
      <c r="T202" s="186">
        <f>S202*H202</f>
        <v>0</v>
      </c>
      <c r="U202" s="37"/>
      <c r="V202" s="37"/>
      <c r="W202" s="37"/>
      <c r="X202" s="37"/>
      <c r="Y202" s="37"/>
      <c r="Z202" s="37"/>
      <c r="AA202" s="37"/>
      <c r="AB202" s="37"/>
      <c r="AC202" s="37"/>
      <c r="AD202" s="37"/>
      <c r="AE202" s="37"/>
      <c r="AR202" s="187" t="s">
        <v>308</v>
      </c>
      <c r="AT202" s="187" t="s">
        <v>163</v>
      </c>
      <c r="AU202" s="187" t="s">
        <v>89</v>
      </c>
      <c r="AY202" s="19" t="s">
        <v>160</v>
      </c>
      <c r="BE202" s="188">
        <f>IF(N202="základní",J202,0)</f>
        <v>0</v>
      </c>
      <c r="BF202" s="188">
        <f>IF(N202="snížená",J202,0)</f>
        <v>0</v>
      </c>
      <c r="BG202" s="188">
        <f>IF(N202="zákl. přenesená",J202,0)</f>
        <v>0</v>
      </c>
      <c r="BH202" s="188">
        <f>IF(N202="sníž. přenesená",J202,0)</f>
        <v>0</v>
      </c>
      <c r="BI202" s="188">
        <f>IF(N202="nulová",J202,0)</f>
        <v>0</v>
      </c>
      <c r="BJ202" s="19" t="s">
        <v>87</v>
      </c>
      <c r="BK202" s="188">
        <f>ROUND(I202*H202,2)</f>
        <v>0</v>
      </c>
      <c r="BL202" s="19" t="s">
        <v>308</v>
      </c>
      <c r="BM202" s="187" t="s">
        <v>3522</v>
      </c>
    </row>
    <row r="203" spans="1:47" s="2" customFormat="1" ht="11.25">
      <c r="A203" s="37"/>
      <c r="B203" s="38"/>
      <c r="C203" s="39"/>
      <c r="D203" s="189" t="s">
        <v>170</v>
      </c>
      <c r="E203" s="39"/>
      <c r="F203" s="190" t="s">
        <v>3523</v>
      </c>
      <c r="G203" s="39"/>
      <c r="H203" s="39"/>
      <c r="I203" s="191"/>
      <c r="J203" s="39"/>
      <c r="K203" s="39"/>
      <c r="L203" s="42"/>
      <c r="M203" s="192"/>
      <c r="N203" s="193"/>
      <c r="O203" s="67"/>
      <c r="P203" s="67"/>
      <c r="Q203" s="67"/>
      <c r="R203" s="67"/>
      <c r="S203" s="67"/>
      <c r="T203" s="68"/>
      <c r="U203" s="37"/>
      <c r="V203" s="37"/>
      <c r="W203" s="37"/>
      <c r="X203" s="37"/>
      <c r="Y203" s="37"/>
      <c r="Z203" s="37"/>
      <c r="AA203" s="37"/>
      <c r="AB203" s="37"/>
      <c r="AC203" s="37"/>
      <c r="AD203" s="37"/>
      <c r="AE203" s="37"/>
      <c r="AT203" s="19" t="s">
        <v>170</v>
      </c>
      <c r="AU203" s="19" t="s">
        <v>89</v>
      </c>
    </row>
    <row r="204" spans="2:51" s="14" customFormat="1" ht="11.25">
      <c r="B204" s="205"/>
      <c r="C204" s="206"/>
      <c r="D204" s="196" t="s">
        <v>172</v>
      </c>
      <c r="E204" s="207" t="s">
        <v>32</v>
      </c>
      <c r="F204" s="208" t="s">
        <v>3524</v>
      </c>
      <c r="G204" s="206"/>
      <c r="H204" s="209">
        <v>16850</v>
      </c>
      <c r="I204" s="210"/>
      <c r="J204" s="206"/>
      <c r="K204" s="206"/>
      <c r="L204" s="211"/>
      <c r="M204" s="212"/>
      <c r="N204" s="213"/>
      <c r="O204" s="213"/>
      <c r="P204" s="213"/>
      <c r="Q204" s="213"/>
      <c r="R204" s="213"/>
      <c r="S204" s="213"/>
      <c r="T204" s="214"/>
      <c r="AT204" s="215" t="s">
        <v>172</v>
      </c>
      <c r="AU204" s="215" t="s">
        <v>89</v>
      </c>
      <c r="AV204" s="14" t="s">
        <v>89</v>
      </c>
      <c r="AW204" s="14" t="s">
        <v>40</v>
      </c>
      <c r="AX204" s="14" t="s">
        <v>87</v>
      </c>
      <c r="AY204" s="215" t="s">
        <v>160</v>
      </c>
    </row>
    <row r="205" spans="1:65" s="2" customFormat="1" ht="16.5" customHeight="1">
      <c r="A205" s="37"/>
      <c r="B205" s="38"/>
      <c r="C205" s="227" t="s">
        <v>906</v>
      </c>
      <c r="D205" s="227" t="s">
        <v>178</v>
      </c>
      <c r="E205" s="228" t="s">
        <v>3525</v>
      </c>
      <c r="F205" s="229" t="s">
        <v>3526</v>
      </c>
      <c r="G205" s="230" t="s">
        <v>259</v>
      </c>
      <c r="H205" s="231">
        <v>105</v>
      </c>
      <c r="I205" s="232"/>
      <c r="J205" s="233">
        <f>ROUND(I205*H205,2)</f>
        <v>0</v>
      </c>
      <c r="K205" s="229" t="s">
        <v>167</v>
      </c>
      <c r="L205" s="234"/>
      <c r="M205" s="235" t="s">
        <v>32</v>
      </c>
      <c r="N205" s="236" t="s">
        <v>50</v>
      </c>
      <c r="O205" s="67"/>
      <c r="P205" s="185">
        <f>O205*H205</f>
        <v>0</v>
      </c>
      <c r="Q205" s="185">
        <v>0.00012</v>
      </c>
      <c r="R205" s="185">
        <f>Q205*H205</f>
        <v>0.0126</v>
      </c>
      <c r="S205" s="185">
        <v>0</v>
      </c>
      <c r="T205" s="186">
        <f>S205*H205</f>
        <v>0</v>
      </c>
      <c r="U205" s="37"/>
      <c r="V205" s="37"/>
      <c r="W205" s="37"/>
      <c r="X205" s="37"/>
      <c r="Y205" s="37"/>
      <c r="Z205" s="37"/>
      <c r="AA205" s="37"/>
      <c r="AB205" s="37"/>
      <c r="AC205" s="37"/>
      <c r="AD205" s="37"/>
      <c r="AE205" s="37"/>
      <c r="AR205" s="187" t="s">
        <v>467</v>
      </c>
      <c r="AT205" s="187" t="s">
        <v>178</v>
      </c>
      <c r="AU205" s="187" t="s">
        <v>89</v>
      </c>
      <c r="AY205" s="19" t="s">
        <v>160</v>
      </c>
      <c r="BE205" s="188">
        <f>IF(N205="základní",J205,0)</f>
        <v>0</v>
      </c>
      <c r="BF205" s="188">
        <f>IF(N205="snížená",J205,0)</f>
        <v>0</v>
      </c>
      <c r="BG205" s="188">
        <f>IF(N205="zákl. přenesená",J205,0)</f>
        <v>0</v>
      </c>
      <c r="BH205" s="188">
        <f>IF(N205="sníž. přenesená",J205,0)</f>
        <v>0</v>
      </c>
      <c r="BI205" s="188">
        <f>IF(N205="nulová",J205,0)</f>
        <v>0</v>
      </c>
      <c r="BJ205" s="19" t="s">
        <v>87</v>
      </c>
      <c r="BK205" s="188">
        <f>ROUND(I205*H205,2)</f>
        <v>0</v>
      </c>
      <c r="BL205" s="19" t="s">
        <v>308</v>
      </c>
      <c r="BM205" s="187" t="s">
        <v>3527</v>
      </c>
    </row>
    <row r="206" spans="2:51" s="13" customFormat="1" ht="11.25">
      <c r="B206" s="194"/>
      <c r="C206" s="195"/>
      <c r="D206" s="196" t="s">
        <v>172</v>
      </c>
      <c r="E206" s="197" t="s">
        <v>32</v>
      </c>
      <c r="F206" s="198" t="s">
        <v>3528</v>
      </c>
      <c r="G206" s="195"/>
      <c r="H206" s="197" t="s">
        <v>32</v>
      </c>
      <c r="I206" s="199"/>
      <c r="J206" s="195"/>
      <c r="K206" s="195"/>
      <c r="L206" s="200"/>
      <c r="M206" s="201"/>
      <c r="N206" s="202"/>
      <c r="O206" s="202"/>
      <c r="P206" s="202"/>
      <c r="Q206" s="202"/>
      <c r="R206" s="202"/>
      <c r="S206" s="202"/>
      <c r="T206" s="203"/>
      <c r="AT206" s="204" t="s">
        <v>172</v>
      </c>
      <c r="AU206" s="204" t="s">
        <v>89</v>
      </c>
      <c r="AV206" s="13" t="s">
        <v>87</v>
      </c>
      <c r="AW206" s="13" t="s">
        <v>40</v>
      </c>
      <c r="AX206" s="13" t="s">
        <v>79</v>
      </c>
      <c r="AY206" s="204" t="s">
        <v>160</v>
      </c>
    </row>
    <row r="207" spans="2:51" s="14" customFormat="1" ht="11.25">
      <c r="B207" s="205"/>
      <c r="C207" s="206"/>
      <c r="D207" s="196" t="s">
        <v>172</v>
      </c>
      <c r="E207" s="207" t="s">
        <v>32</v>
      </c>
      <c r="F207" s="208" t="s">
        <v>1024</v>
      </c>
      <c r="G207" s="206"/>
      <c r="H207" s="209">
        <v>100</v>
      </c>
      <c r="I207" s="210"/>
      <c r="J207" s="206"/>
      <c r="K207" s="206"/>
      <c r="L207" s="211"/>
      <c r="M207" s="212"/>
      <c r="N207" s="213"/>
      <c r="O207" s="213"/>
      <c r="P207" s="213"/>
      <c r="Q207" s="213"/>
      <c r="R207" s="213"/>
      <c r="S207" s="213"/>
      <c r="T207" s="214"/>
      <c r="AT207" s="215" t="s">
        <v>172</v>
      </c>
      <c r="AU207" s="215" t="s">
        <v>89</v>
      </c>
      <c r="AV207" s="14" t="s">
        <v>89</v>
      </c>
      <c r="AW207" s="14" t="s">
        <v>40</v>
      </c>
      <c r="AX207" s="14" t="s">
        <v>87</v>
      </c>
      <c r="AY207" s="215" t="s">
        <v>160</v>
      </c>
    </row>
    <row r="208" spans="2:51" s="14" customFormat="1" ht="11.25">
      <c r="B208" s="205"/>
      <c r="C208" s="206"/>
      <c r="D208" s="196" t="s">
        <v>172</v>
      </c>
      <c r="E208" s="206"/>
      <c r="F208" s="208" t="s">
        <v>3529</v>
      </c>
      <c r="G208" s="206"/>
      <c r="H208" s="209">
        <v>105</v>
      </c>
      <c r="I208" s="210"/>
      <c r="J208" s="206"/>
      <c r="K208" s="206"/>
      <c r="L208" s="211"/>
      <c r="M208" s="212"/>
      <c r="N208" s="213"/>
      <c r="O208" s="213"/>
      <c r="P208" s="213"/>
      <c r="Q208" s="213"/>
      <c r="R208" s="213"/>
      <c r="S208" s="213"/>
      <c r="T208" s="214"/>
      <c r="AT208" s="215" t="s">
        <v>172</v>
      </c>
      <c r="AU208" s="215" t="s">
        <v>89</v>
      </c>
      <c r="AV208" s="14" t="s">
        <v>89</v>
      </c>
      <c r="AW208" s="14" t="s">
        <v>4</v>
      </c>
      <c r="AX208" s="14" t="s">
        <v>87</v>
      </c>
      <c r="AY208" s="215" t="s">
        <v>160</v>
      </c>
    </row>
    <row r="209" spans="1:65" s="2" customFormat="1" ht="16.5" customHeight="1">
      <c r="A209" s="37"/>
      <c r="B209" s="38"/>
      <c r="C209" s="227" t="s">
        <v>911</v>
      </c>
      <c r="D209" s="227" t="s">
        <v>178</v>
      </c>
      <c r="E209" s="228" t="s">
        <v>3530</v>
      </c>
      <c r="F209" s="229" t="s">
        <v>3531</v>
      </c>
      <c r="G209" s="230" t="s">
        <v>259</v>
      </c>
      <c r="H209" s="231">
        <v>157.5</v>
      </c>
      <c r="I209" s="232"/>
      <c r="J209" s="233">
        <f>ROUND(I209*H209,2)</f>
        <v>0</v>
      </c>
      <c r="K209" s="229" t="s">
        <v>484</v>
      </c>
      <c r="L209" s="234"/>
      <c r="M209" s="235" t="s">
        <v>32</v>
      </c>
      <c r="N209" s="236" t="s">
        <v>50</v>
      </c>
      <c r="O209" s="67"/>
      <c r="P209" s="185">
        <f>O209*H209</f>
        <v>0</v>
      </c>
      <c r="Q209" s="185">
        <v>0</v>
      </c>
      <c r="R209" s="185">
        <f>Q209*H209</f>
        <v>0</v>
      </c>
      <c r="S209" s="185">
        <v>0</v>
      </c>
      <c r="T209" s="186">
        <f>S209*H209</f>
        <v>0</v>
      </c>
      <c r="U209" s="37"/>
      <c r="V209" s="37"/>
      <c r="W209" s="37"/>
      <c r="X209" s="37"/>
      <c r="Y209" s="37"/>
      <c r="Z209" s="37"/>
      <c r="AA209" s="37"/>
      <c r="AB209" s="37"/>
      <c r="AC209" s="37"/>
      <c r="AD209" s="37"/>
      <c r="AE209" s="37"/>
      <c r="AR209" s="187" t="s">
        <v>467</v>
      </c>
      <c r="AT209" s="187" t="s">
        <v>178</v>
      </c>
      <c r="AU209" s="187" t="s">
        <v>89</v>
      </c>
      <c r="AY209" s="19" t="s">
        <v>160</v>
      </c>
      <c r="BE209" s="188">
        <f>IF(N209="základní",J209,0)</f>
        <v>0</v>
      </c>
      <c r="BF209" s="188">
        <f>IF(N209="snížená",J209,0)</f>
        <v>0</v>
      </c>
      <c r="BG209" s="188">
        <f>IF(N209="zákl. přenesená",J209,0)</f>
        <v>0</v>
      </c>
      <c r="BH209" s="188">
        <f>IF(N209="sníž. přenesená",J209,0)</f>
        <v>0</v>
      </c>
      <c r="BI209" s="188">
        <f>IF(N209="nulová",J209,0)</f>
        <v>0</v>
      </c>
      <c r="BJ209" s="19" t="s">
        <v>87</v>
      </c>
      <c r="BK209" s="188">
        <f>ROUND(I209*H209,2)</f>
        <v>0</v>
      </c>
      <c r="BL209" s="19" t="s">
        <v>308</v>
      </c>
      <c r="BM209" s="187" t="s">
        <v>3532</v>
      </c>
    </row>
    <row r="210" spans="2:51" s="13" customFormat="1" ht="11.25">
      <c r="B210" s="194"/>
      <c r="C210" s="195"/>
      <c r="D210" s="196" t="s">
        <v>172</v>
      </c>
      <c r="E210" s="197" t="s">
        <v>32</v>
      </c>
      <c r="F210" s="198" t="s">
        <v>3533</v>
      </c>
      <c r="G210" s="195"/>
      <c r="H210" s="197" t="s">
        <v>32</v>
      </c>
      <c r="I210" s="199"/>
      <c r="J210" s="195"/>
      <c r="K210" s="195"/>
      <c r="L210" s="200"/>
      <c r="M210" s="201"/>
      <c r="N210" s="202"/>
      <c r="O210" s="202"/>
      <c r="P210" s="202"/>
      <c r="Q210" s="202"/>
      <c r="R210" s="202"/>
      <c r="S210" s="202"/>
      <c r="T210" s="203"/>
      <c r="AT210" s="204" t="s">
        <v>172</v>
      </c>
      <c r="AU210" s="204" t="s">
        <v>89</v>
      </c>
      <c r="AV210" s="13" t="s">
        <v>87</v>
      </c>
      <c r="AW210" s="13" t="s">
        <v>40</v>
      </c>
      <c r="AX210" s="13" t="s">
        <v>79</v>
      </c>
      <c r="AY210" s="204" t="s">
        <v>160</v>
      </c>
    </row>
    <row r="211" spans="2:51" s="14" customFormat="1" ht="11.25">
      <c r="B211" s="205"/>
      <c r="C211" s="206"/>
      <c r="D211" s="196" t="s">
        <v>172</v>
      </c>
      <c r="E211" s="207" t="s">
        <v>32</v>
      </c>
      <c r="F211" s="208" t="s">
        <v>1258</v>
      </c>
      <c r="G211" s="206"/>
      <c r="H211" s="209">
        <v>150</v>
      </c>
      <c r="I211" s="210"/>
      <c r="J211" s="206"/>
      <c r="K211" s="206"/>
      <c r="L211" s="211"/>
      <c r="M211" s="212"/>
      <c r="N211" s="213"/>
      <c r="O211" s="213"/>
      <c r="P211" s="213"/>
      <c r="Q211" s="213"/>
      <c r="R211" s="213"/>
      <c r="S211" s="213"/>
      <c r="T211" s="214"/>
      <c r="AT211" s="215" t="s">
        <v>172</v>
      </c>
      <c r="AU211" s="215" t="s">
        <v>89</v>
      </c>
      <c r="AV211" s="14" t="s">
        <v>89</v>
      </c>
      <c r="AW211" s="14" t="s">
        <v>40</v>
      </c>
      <c r="AX211" s="14" t="s">
        <v>87</v>
      </c>
      <c r="AY211" s="215" t="s">
        <v>160</v>
      </c>
    </row>
    <row r="212" spans="2:51" s="14" customFormat="1" ht="11.25">
      <c r="B212" s="205"/>
      <c r="C212" s="206"/>
      <c r="D212" s="196" t="s">
        <v>172</v>
      </c>
      <c r="E212" s="206"/>
      <c r="F212" s="208" t="s">
        <v>3534</v>
      </c>
      <c r="G212" s="206"/>
      <c r="H212" s="209">
        <v>157.5</v>
      </c>
      <c r="I212" s="210"/>
      <c r="J212" s="206"/>
      <c r="K212" s="206"/>
      <c r="L212" s="211"/>
      <c r="M212" s="212"/>
      <c r="N212" s="213"/>
      <c r="O212" s="213"/>
      <c r="P212" s="213"/>
      <c r="Q212" s="213"/>
      <c r="R212" s="213"/>
      <c r="S212" s="213"/>
      <c r="T212" s="214"/>
      <c r="AT212" s="215" t="s">
        <v>172</v>
      </c>
      <c r="AU212" s="215" t="s">
        <v>89</v>
      </c>
      <c r="AV212" s="14" t="s">
        <v>89</v>
      </c>
      <c r="AW212" s="14" t="s">
        <v>4</v>
      </c>
      <c r="AX212" s="14" t="s">
        <v>87</v>
      </c>
      <c r="AY212" s="215" t="s">
        <v>160</v>
      </c>
    </row>
    <row r="213" spans="1:65" s="2" customFormat="1" ht="16.5" customHeight="1">
      <c r="A213" s="37"/>
      <c r="B213" s="38"/>
      <c r="C213" s="227" t="s">
        <v>920</v>
      </c>
      <c r="D213" s="227" t="s">
        <v>178</v>
      </c>
      <c r="E213" s="228" t="s">
        <v>3535</v>
      </c>
      <c r="F213" s="229" t="s">
        <v>3536</v>
      </c>
      <c r="G213" s="230" t="s">
        <v>259</v>
      </c>
      <c r="H213" s="231">
        <v>2730</v>
      </c>
      <c r="I213" s="232"/>
      <c r="J213" s="233">
        <f>ROUND(I213*H213,2)</f>
        <v>0</v>
      </c>
      <c r="K213" s="229" t="s">
        <v>484</v>
      </c>
      <c r="L213" s="234"/>
      <c r="M213" s="235" t="s">
        <v>32</v>
      </c>
      <c r="N213" s="236" t="s">
        <v>50</v>
      </c>
      <c r="O213" s="67"/>
      <c r="P213" s="185">
        <f>O213*H213</f>
        <v>0</v>
      </c>
      <c r="Q213" s="185">
        <v>0</v>
      </c>
      <c r="R213" s="185">
        <f>Q213*H213</f>
        <v>0</v>
      </c>
      <c r="S213" s="185">
        <v>0</v>
      </c>
      <c r="T213" s="186">
        <f>S213*H213</f>
        <v>0</v>
      </c>
      <c r="U213" s="37"/>
      <c r="V213" s="37"/>
      <c r="W213" s="37"/>
      <c r="X213" s="37"/>
      <c r="Y213" s="37"/>
      <c r="Z213" s="37"/>
      <c r="AA213" s="37"/>
      <c r="AB213" s="37"/>
      <c r="AC213" s="37"/>
      <c r="AD213" s="37"/>
      <c r="AE213" s="37"/>
      <c r="AR213" s="187" t="s">
        <v>467</v>
      </c>
      <c r="AT213" s="187" t="s">
        <v>178</v>
      </c>
      <c r="AU213" s="187" t="s">
        <v>89</v>
      </c>
      <c r="AY213" s="19" t="s">
        <v>160</v>
      </c>
      <c r="BE213" s="188">
        <f>IF(N213="základní",J213,0)</f>
        <v>0</v>
      </c>
      <c r="BF213" s="188">
        <f>IF(N213="snížená",J213,0)</f>
        <v>0</v>
      </c>
      <c r="BG213" s="188">
        <f>IF(N213="zákl. přenesená",J213,0)</f>
        <v>0</v>
      </c>
      <c r="BH213" s="188">
        <f>IF(N213="sníž. přenesená",J213,0)</f>
        <v>0</v>
      </c>
      <c r="BI213" s="188">
        <f>IF(N213="nulová",J213,0)</f>
        <v>0</v>
      </c>
      <c r="BJ213" s="19" t="s">
        <v>87</v>
      </c>
      <c r="BK213" s="188">
        <f>ROUND(I213*H213,2)</f>
        <v>0</v>
      </c>
      <c r="BL213" s="19" t="s">
        <v>308</v>
      </c>
      <c r="BM213" s="187" t="s">
        <v>3537</v>
      </c>
    </row>
    <row r="214" spans="2:51" s="13" customFormat="1" ht="11.25">
      <c r="B214" s="194"/>
      <c r="C214" s="195"/>
      <c r="D214" s="196" t="s">
        <v>172</v>
      </c>
      <c r="E214" s="197" t="s">
        <v>32</v>
      </c>
      <c r="F214" s="198" t="s">
        <v>3533</v>
      </c>
      <c r="G214" s="195"/>
      <c r="H214" s="197" t="s">
        <v>32</v>
      </c>
      <c r="I214" s="199"/>
      <c r="J214" s="195"/>
      <c r="K214" s="195"/>
      <c r="L214" s="200"/>
      <c r="M214" s="201"/>
      <c r="N214" s="202"/>
      <c r="O214" s="202"/>
      <c r="P214" s="202"/>
      <c r="Q214" s="202"/>
      <c r="R214" s="202"/>
      <c r="S214" s="202"/>
      <c r="T214" s="203"/>
      <c r="AT214" s="204" t="s">
        <v>172</v>
      </c>
      <c r="AU214" s="204" t="s">
        <v>89</v>
      </c>
      <c r="AV214" s="13" t="s">
        <v>87</v>
      </c>
      <c r="AW214" s="13" t="s">
        <v>40</v>
      </c>
      <c r="AX214" s="13" t="s">
        <v>79</v>
      </c>
      <c r="AY214" s="204" t="s">
        <v>160</v>
      </c>
    </row>
    <row r="215" spans="2:51" s="14" customFormat="1" ht="11.25">
      <c r="B215" s="205"/>
      <c r="C215" s="206"/>
      <c r="D215" s="196" t="s">
        <v>172</v>
      </c>
      <c r="E215" s="207" t="s">
        <v>32</v>
      </c>
      <c r="F215" s="208" t="s">
        <v>3538</v>
      </c>
      <c r="G215" s="206"/>
      <c r="H215" s="209">
        <v>2600</v>
      </c>
      <c r="I215" s="210"/>
      <c r="J215" s="206"/>
      <c r="K215" s="206"/>
      <c r="L215" s="211"/>
      <c r="M215" s="212"/>
      <c r="N215" s="213"/>
      <c r="O215" s="213"/>
      <c r="P215" s="213"/>
      <c r="Q215" s="213"/>
      <c r="R215" s="213"/>
      <c r="S215" s="213"/>
      <c r="T215" s="214"/>
      <c r="AT215" s="215" t="s">
        <v>172</v>
      </c>
      <c r="AU215" s="215" t="s">
        <v>89</v>
      </c>
      <c r="AV215" s="14" t="s">
        <v>89</v>
      </c>
      <c r="AW215" s="14" t="s">
        <v>40</v>
      </c>
      <c r="AX215" s="14" t="s">
        <v>87</v>
      </c>
      <c r="AY215" s="215" t="s">
        <v>160</v>
      </c>
    </row>
    <row r="216" spans="2:51" s="14" customFormat="1" ht="11.25">
      <c r="B216" s="205"/>
      <c r="C216" s="206"/>
      <c r="D216" s="196" t="s">
        <v>172</v>
      </c>
      <c r="E216" s="206"/>
      <c r="F216" s="208" t="s">
        <v>3539</v>
      </c>
      <c r="G216" s="206"/>
      <c r="H216" s="209">
        <v>2730</v>
      </c>
      <c r="I216" s="210"/>
      <c r="J216" s="206"/>
      <c r="K216" s="206"/>
      <c r="L216" s="211"/>
      <c r="M216" s="212"/>
      <c r="N216" s="213"/>
      <c r="O216" s="213"/>
      <c r="P216" s="213"/>
      <c r="Q216" s="213"/>
      <c r="R216" s="213"/>
      <c r="S216" s="213"/>
      <c r="T216" s="214"/>
      <c r="AT216" s="215" t="s">
        <v>172</v>
      </c>
      <c r="AU216" s="215" t="s">
        <v>89</v>
      </c>
      <c r="AV216" s="14" t="s">
        <v>89</v>
      </c>
      <c r="AW216" s="14" t="s">
        <v>4</v>
      </c>
      <c r="AX216" s="14" t="s">
        <v>87</v>
      </c>
      <c r="AY216" s="215" t="s">
        <v>160</v>
      </c>
    </row>
    <row r="217" spans="1:65" s="2" customFormat="1" ht="16.5" customHeight="1">
      <c r="A217" s="37"/>
      <c r="B217" s="38"/>
      <c r="C217" s="227" t="s">
        <v>925</v>
      </c>
      <c r="D217" s="227" t="s">
        <v>178</v>
      </c>
      <c r="E217" s="228" t="s">
        <v>3540</v>
      </c>
      <c r="F217" s="229" t="s">
        <v>3541</v>
      </c>
      <c r="G217" s="230" t="s">
        <v>259</v>
      </c>
      <c r="H217" s="231">
        <v>1050</v>
      </c>
      <c r="I217" s="232"/>
      <c r="J217" s="233">
        <f>ROUND(I217*H217,2)</f>
        <v>0</v>
      </c>
      <c r="K217" s="229" t="s">
        <v>484</v>
      </c>
      <c r="L217" s="234"/>
      <c r="M217" s="235" t="s">
        <v>32</v>
      </c>
      <c r="N217" s="236" t="s">
        <v>50</v>
      </c>
      <c r="O217" s="67"/>
      <c r="P217" s="185">
        <f>O217*H217</f>
        <v>0</v>
      </c>
      <c r="Q217" s="185">
        <v>0</v>
      </c>
      <c r="R217" s="185">
        <f>Q217*H217</f>
        <v>0</v>
      </c>
      <c r="S217" s="185">
        <v>0</v>
      </c>
      <c r="T217" s="186">
        <f>S217*H217</f>
        <v>0</v>
      </c>
      <c r="U217" s="37"/>
      <c r="V217" s="37"/>
      <c r="W217" s="37"/>
      <c r="X217" s="37"/>
      <c r="Y217" s="37"/>
      <c r="Z217" s="37"/>
      <c r="AA217" s="37"/>
      <c r="AB217" s="37"/>
      <c r="AC217" s="37"/>
      <c r="AD217" s="37"/>
      <c r="AE217" s="37"/>
      <c r="AR217" s="187" t="s">
        <v>467</v>
      </c>
      <c r="AT217" s="187" t="s">
        <v>178</v>
      </c>
      <c r="AU217" s="187" t="s">
        <v>89</v>
      </c>
      <c r="AY217" s="19" t="s">
        <v>160</v>
      </c>
      <c r="BE217" s="188">
        <f>IF(N217="základní",J217,0)</f>
        <v>0</v>
      </c>
      <c r="BF217" s="188">
        <f>IF(N217="snížená",J217,0)</f>
        <v>0</v>
      </c>
      <c r="BG217" s="188">
        <f>IF(N217="zákl. přenesená",J217,0)</f>
        <v>0</v>
      </c>
      <c r="BH217" s="188">
        <f>IF(N217="sníž. přenesená",J217,0)</f>
        <v>0</v>
      </c>
      <c r="BI217" s="188">
        <f>IF(N217="nulová",J217,0)</f>
        <v>0</v>
      </c>
      <c r="BJ217" s="19" t="s">
        <v>87</v>
      </c>
      <c r="BK217" s="188">
        <f>ROUND(I217*H217,2)</f>
        <v>0</v>
      </c>
      <c r="BL217" s="19" t="s">
        <v>308</v>
      </c>
      <c r="BM217" s="187" t="s">
        <v>3542</v>
      </c>
    </row>
    <row r="218" spans="2:51" s="13" customFormat="1" ht="11.25">
      <c r="B218" s="194"/>
      <c r="C218" s="195"/>
      <c r="D218" s="196" t="s">
        <v>172</v>
      </c>
      <c r="E218" s="197" t="s">
        <v>32</v>
      </c>
      <c r="F218" s="198" t="s">
        <v>3528</v>
      </c>
      <c r="G218" s="195"/>
      <c r="H218" s="197" t="s">
        <v>32</v>
      </c>
      <c r="I218" s="199"/>
      <c r="J218" s="195"/>
      <c r="K218" s="195"/>
      <c r="L218" s="200"/>
      <c r="M218" s="201"/>
      <c r="N218" s="202"/>
      <c r="O218" s="202"/>
      <c r="P218" s="202"/>
      <c r="Q218" s="202"/>
      <c r="R218" s="202"/>
      <c r="S218" s="202"/>
      <c r="T218" s="203"/>
      <c r="AT218" s="204" t="s">
        <v>172</v>
      </c>
      <c r="AU218" s="204" t="s">
        <v>89</v>
      </c>
      <c r="AV218" s="13" t="s">
        <v>87</v>
      </c>
      <c r="AW218" s="13" t="s">
        <v>40</v>
      </c>
      <c r="AX218" s="13" t="s">
        <v>79</v>
      </c>
      <c r="AY218" s="204" t="s">
        <v>160</v>
      </c>
    </row>
    <row r="219" spans="2:51" s="14" customFormat="1" ht="11.25">
      <c r="B219" s="205"/>
      <c r="C219" s="206"/>
      <c r="D219" s="196" t="s">
        <v>172</v>
      </c>
      <c r="E219" s="207" t="s">
        <v>32</v>
      </c>
      <c r="F219" s="208" t="s">
        <v>3543</v>
      </c>
      <c r="G219" s="206"/>
      <c r="H219" s="209">
        <v>1000</v>
      </c>
      <c r="I219" s="210"/>
      <c r="J219" s="206"/>
      <c r="K219" s="206"/>
      <c r="L219" s="211"/>
      <c r="M219" s="212"/>
      <c r="N219" s="213"/>
      <c r="O219" s="213"/>
      <c r="P219" s="213"/>
      <c r="Q219" s="213"/>
      <c r="R219" s="213"/>
      <c r="S219" s="213"/>
      <c r="T219" s="214"/>
      <c r="AT219" s="215" t="s">
        <v>172</v>
      </c>
      <c r="AU219" s="215" t="s">
        <v>89</v>
      </c>
      <c r="AV219" s="14" t="s">
        <v>89</v>
      </c>
      <c r="AW219" s="14" t="s">
        <v>40</v>
      </c>
      <c r="AX219" s="14" t="s">
        <v>87</v>
      </c>
      <c r="AY219" s="215" t="s">
        <v>160</v>
      </c>
    </row>
    <row r="220" spans="2:51" s="14" customFormat="1" ht="11.25">
      <c r="B220" s="205"/>
      <c r="C220" s="206"/>
      <c r="D220" s="196" t="s">
        <v>172</v>
      </c>
      <c r="E220" s="206"/>
      <c r="F220" s="208" t="s">
        <v>3544</v>
      </c>
      <c r="G220" s="206"/>
      <c r="H220" s="209">
        <v>1050</v>
      </c>
      <c r="I220" s="210"/>
      <c r="J220" s="206"/>
      <c r="K220" s="206"/>
      <c r="L220" s="211"/>
      <c r="M220" s="212"/>
      <c r="N220" s="213"/>
      <c r="O220" s="213"/>
      <c r="P220" s="213"/>
      <c r="Q220" s="213"/>
      <c r="R220" s="213"/>
      <c r="S220" s="213"/>
      <c r="T220" s="214"/>
      <c r="AT220" s="215" t="s">
        <v>172</v>
      </c>
      <c r="AU220" s="215" t="s">
        <v>89</v>
      </c>
      <c r="AV220" s="14" t="s">
        <v>89</v>
      </c>
      <c r="AW220" s="14" t="s">
        <v>4</v>
      </c>
      <c r="AX220" s="14" t="s">
        <v>87</v>
      </c>
      <c r="AY220" s="215" t="s">
        <v>160</v>
      </c>
    </row>
    <row r="221" spans="1:65" s="2" customFormat="1" ht="16.5" customHeight="1">
      <c r="A221" s="37"/>
      <c r="B221" s="38"/>
      <c r="C221" s="227" t="s">
        <v>940</v>
      </c>
      <c r="D221" s="227" t="s">
        <v>178</v>
      </c>
      <c r="E221" s="228" t="s">
        <v>3545</v>
      </c>
      <c r="F221" s="229" t="s">
        <v>3546</v>
      </c>
      <c r="G221" s="230" t="s">
        <v>259</v>
      </c>
      <c r="H221" s="231">
        <v>3150</v>
      </c>
      <c r="I221" s="232"/>
      <c r="J221" s="233">
        <f>ROUND(I221*H221,2)</f>
        <v>0</v>
      </c>
      <c r="K221" s="229" t="s">
        <v>484</v>
      </c>
      <c r="L221" s="234"/>
      <c r="M221" s="235" t="s">
        <v>32</v>
      </c>
      <c r="N221" s="236" t="s">
        <v>50</v>
      </c>
      <c r="O221" s="67"/>
      <c r="P221" s="185">
        <f>O221*H221</f>
        <v>0</v>
      </c>
      <c r="Q221" s="185">
        <v>0</v>
      </c>
      <c r="R221" s="185">
        <f>Q221*H221</f>
        <v>0</v>
      </c>
      <c r="S221" s="185">
        <v>0</v>
      </c>
      <c r="T221" s="186">
        <f>S221*H221</f>
        <v>0</v>
      </c>
      <c r="U221" s="37"/>
      <c r="V221" s="37"/>
      <c r="W221" s="37"/>
      <c r="X221" s="37"/>
      <c r="Y221" s="37"/>
      <c r="Z221" s="37"/>
      <c r="AA221" s="37"/>
      <c r="AB221" s="37"/>
      <c r="AC221" s="37"/>
      <c r="AD221" s="37"/>
      <c r="AE221" s="37"/>
      <c r="AR221" s="187" t="s">
        <v>467</v>
      </c>
      <c r="AT221" s="187" t="s">
        <v>178</v>
      </c>
      <c r="AU221" s="187" t="s">
        <v>89</v>
      </c>
      <c r="AY221" s="19" t="s">
        <v>160</v>
      </c>
      <c r="BE221" s="188">
        <f>IF(N221="základní",J221,0)</f>
        <v>0</v>
      </c>
      <c r="BF221" s="188">
        <f>IF(N221="snížená",J221,0)</f>
        <v>0</v>
      </c>
      <c r="BG221" s="188">
        <f>IF(N221="zákl. přenesená",J221,0)</f>
        <v>0</v>
      </c>
      <c r="BH221" s="188">
        <f>IF(N221="sníž. přenesená",J221,0)</f>
        <v>0</v>
      </c>
      <c r="BI221" s="188">
        <f>IF(N221="nulová",J221,0)</f>
        <v>0</v>
      </c>
      <c r="BJ221" s="19" t="s">
        <v>87</v>
      </c>
      <c r="BK221" s="188">
        <f>ROUND(I221*H221,2)</f>
        <v>0</v>
      </c>
      <c r="BL221" s="19" t="s">
        <v>308</v>
      </c>
      <c r="BM221" s="187" t="s">
        <v>3547</v>
      </c>
    </row>
    <row r="222" spans="2:51" s="13" customFormat="1" ht="11.25">
      <c r="B222" s="194"/>
      <c r="C222" s="195"/>
      <c r="D222" s="196" t="s">
        <v>172</v>
      </c>
      <c r="E222" s="197" t="s">
        <v>32</v>
      </c>
      <c r="F222" s="198" t="s">
        <v>3548</v>
      </c>
      <c r="G222" s="195"/>
      <c r="H222" s="197" t="s">
        <v>32</v>
      </c>
      <c r="I222" s="199"/>
      <c r="J222" s="195"/>
      <c r="K222" s="195"/>
      <c r="L222" s="200"/>
      <c r="M222" s="201"/>
      <c r="N222" s="202"/>
      <c r="O222" s="202"/>
      <c r="P222" s="202"/>
      <c r="Q222" s="202"/>
      <c r="R222" s="202"/>
      <c r="S222" s="202"/>
      <c r="T222" s="203"/>
      <c r="AT222" s="204" t="s">
        <v>172</v>
      </c>
      <c r="AU222" s="204" t="s">
        <v>89</v>
      </c>
      <c r="AV222" s="13" t="s">
        <v>87</v>
      </c>
      <c r="AW222" s="13" t="s">
        <v>40</v>
      </c>
      <c r="AX222" s="13" t="s">
        <v>79</v>
      </c>
      <c r="AY222" s="204" t="s">
        <v>160</v>
      </c>
    </row>
    <row r="223" spans="2:51" s="14" customFormat="1" ht="11.25">
      <c r="B223" s="205"/>
      <c r="C223" s="206"/>
      <c r="D223" s="196" t="s">
        <v>172</v>
      </c>
      <c r="E223" s="207" t="s">
        <v>32</v>
      </c>
      <c r="F223" s="208" t="s">
        <v>3549</v>
      </c>
      <c r="G223" s="206"/>
      <c r="H223" s="209">
        <v>3000</v>
      </c>
      <c r="I223" s="210"/>
      <c r="J223" s="206"/>
      <c r="K223" s="206"/>
      <c r="L223" s="211"/>
      <c r="M223" s="212"/>
      <c r="N223" s="213"/>
      <c r="O223" s="213"/>
      <c r="P223" s="213"/>
      <c r="Q223" s="213"/>
      <c r="R223" s="213"/>
      <c r="S223" s="213"/>
      <c r="T223" s="214"/>
      <c r="AT223" s="215" t="s">
        <v>172</v>
      </c>
      <c r="AU223" s="215" t="s">
        <v>89</v>
      </c>
      <c r="AV223" s="14" t="s">
        <v>89</v>
      </c>
      <c r="AW223" s="14" t="s">
        <v>40</v>
      </c>
      <c r="AX223" s="14" t="s">
        <v>87</v>
      </c>
      <c r="AY223" s="215" t="s">
        <v>160</v>
      </c>
    </row>
    <row r="224" spans="2:51" s="14" customFormat="1" ht="11.25">
      <c r="B224" s="205"/>
      <c r="C224" s="206"/>
      <c r="D224" s="196" t="s">
        <v>172</v>
      </c>
      <c r="E224" s="206"/>
      <c r="F224" s="208" t="s">
        <v>3550</v>
      </c>
      <c r="G224" s="206"/>
      <c r="H224" s="209">
        <v>3150</v>
      </c>
      <c r="I224" s="210"/>
      <c r="J224" s="206"/>
      <c r="K224" s="206"/>
      <c r="L224" s="211"/>
      <c r="M224" s="212"/>
      <c r="N224" s="213"/>
      <c r="O224" s="213"/>
      <c r="P224" s="213"/>
      <c r="Q224" s="213"/>
      <c r="R224" s="213"/>
      <c r="S224" s="213"/>
      <c r="T224" s="214"/>
      <c r="AT224" s="215" t="s">
        <v>172</v>
      </c>
      <c r="AU224" s="215" t="s">
        <v>89</v>
      </c>
      <c r="AV224" s="14" t="s">
        <v>89</v>
      </c>
      <c r="AW224" s="14" t="s">
        <v>4</v>
      </c>
      <c r="AX224" s="14" t="s">
        <v>87</v>
      </c>
      <c r="AY224" s="215" t="s">
        <v>160</v>
      </c>
    </row>
    <row r="225" spans="1:65" s="2" customFormat="1" ht="24.2" customHeight="1">
      <c r="A225" s="37"/>
      <c r="B225" s="38"/>
      <c r="C225" s="227" t="s">
        <v>945</v>
      </c>
      <c r="D225" s="227" t="s">
        <v>178</v>
      </c>
      <c r="E225" s="228" t="s">
        <v>3551</v>
      </c>
      <c r="F225" s="229" t="s">
        <v>3552</v>
      </c>
      <c r="G225" s="230" t="s">
        <v>259</v>
      </c>
      <c r="H225" s="231">
        <v>10500</v>
      </c>
      <c r="I225" s="232"/>
      <c r="J225" s="233">
        <f>ROUND(I225*H225,2)</f>
        <v>0</v>
      </c>
      <c r="K225" s="229" t="s">
        <v>484</v>
      </c>
      <c r="L225" s="234"/>
      <c r="M225" s="235" t="s">
        <v>32</v>
      </c>
      <c r="N225" s="236" t="s">
        <v>50</v>
      </c>
      <c r="O225" s="67"/>
      <c r="P225" s="185">
        <f>O225*H225</f>
        <v>0</v>
      </c>
      <c r="Q225" s="185">
        <v>0</v>
      </c>
      <c r="R225" s="185">
        <f>Q225*H225</f>
        <v>0</v>
      </c>
      <c r="S225" s="185">
        <v>0</v>
      </c>
      <c r="T225" s="186">
        <f>S225*H225</f>
        <v>0</v>
      </c>
      <c r="U225" s="37"/>
      <c r="V225" s="37"/>
      <c r="W225" s="37"/>
      <c r="X225" s="37"/>
      <c r="Y225" s="37"/>
      <c r="Z225" s="37"/>
      <c r="AA225" s="37"/>
      <c r="AB225" s="37"/>
      <c r="AC225" s="37"/>
      <c r="AD225" s="37"/>
      <c r="AE225" s="37"/>
      <c r="AR225" s="187" t="s">
        <v>467</v>
      </c>
      <c r="AT225" s="187" t="s">
        <v>178</v>
      </c>
      <c r="AU225" s="187" t="s">
        <v>89</v>
      </c>
      <c r="AY225" s="19" t="s">
        <v>160</v>
      </c>
      <c r="BE225" s="188">
        <f>IF(N225="základní",J225,0)</f>
        <v>0</v>
      </c>
      <c r="BF225" s="188">
        <f>IF(N225="snížená",J225,0)</f>
        <v>0</v>
      </c>
      <c r="BG225" s="188">
        <f>IF(N225="zákl. přenesená",J225,0)</f>
        <v>0</v>
      </c>
      <c r="BH225" s="188">
        <f>IF(N225="sníž. přenesená",J225,0)</f>
        <v>0</v>
      </c>
      <c r="BI225" s="188">
        <f>IF(N225="nulová",J225,0)</f>
        <v>0</v>
      </c>
      <c r="BJ225" s="19" t="s">
        <v>87</v>
      </c>
      <c r="BK225" s="188">
        <f>ROUND(I225*H225,2)</f>
        <v>0</v>
      </c>
      <c r="BL225" s="19" t="s">
        <v>308</v>
      </c>
      <c r="BM225" s="187" t="s">
        <v>3553</v>
      </c>
    </row>
    <row r="226" spans="2:51" s="13" customFormat="1" ht="11.25">
      <c r="B226" s="194"/>
      <c r="C226" s="195"/>
      <c r="D226" s="196" t="s">
        <v>172</v>
      </c>
      <c r="E226" s="197" t="s">
        <v>32</v>
      </c>
      <c r="F226" s="198" t="s">
        <v>3516</v>
      </c>
      <c r="G226" s="195"/>
      <c r="H226" s="197" t="s">
        <v>32</v>
      </c>
      <c r="I226" s="199"/>
      <c r="J226" s="195"/>
      <c r="K226" s="195"/>
      <c r="L226" s="200"/>
      <c r="M226" s="201"/>
      <c r="N226" s="202"/>
      <c r="O226" s="202"/>
      <c r="P226" s="202"/>
      <c r="Q226" s="202"/>
      <c r="R226" s="202"/>
      <c r="S226" s="202"/>
      <c r="T226" s="203"/>
      <c r="AT226" s="204" t="s">
        <v>172</v>
      </c>
      <c r="AU226" s="204" t="s">
        <v>89</v>
      </c>
      <c r="AV226" s="13" t="s">
        <v>87</v>
      </c>
      <c r="AW226" s="13" t="s">
        <v>40</v>
      </c>
      <c r="AX226" s="13" t="s">
        <v>79</v>
      </c>
      <c r="AY226" s="204" t="s">
        <v>160</v>
      </c>
    </row>
    <row r="227" spans="2:51" s="14" customFormat="1" ht="11.25">
      <c r="B227" s="205"/>
      <c r="C227" s="206"/>
      <c r="D227" s="196" t="s">
        <v>172</v>
      </c>
      <c r="E227" s="207" t="s">
        <v>32</v>
      </c>
      <c r="F227" s="208" t="s">
        <v>3554</v>
      </c>
      <c r="G227" s="206"/>
      <c r="H227" s="209">
        <v>10000</v>
      </c>
      <c r="I227" s="210"/>
      <c r="J227" s="206"/>
      <c r="K227" s="206"/>
      <c r="L227" s="211"/>
      <c r="M227" s="212"/>
      <c r="N227" s="213"/>
      <c r="O227" s="213"/>
      <c r="P227" s="213"/>
      <c r="Q227" s="213"/>
      <c r="R227" s="213"/>
      <c r="S227" s="213"/>
      <c r="T227" s="214"/>
      <c r="AT227" s="215" t="s">
        <v>172</v>
      </c>
      <c r="AU227" s="215" t="s">
        <v>89</v>
      </c>
      <c r="AV227" s="14" t="s">
        <v>89</v>
      </c>
      <c r="AW227" s="14" t="s">
        <v>40</v>
      </c>
      <c r="AX227" s="14" t="s">
        <v>87</v>
      </c>
      <c r="AY227" s="215" t="s">
        <v>160</v>
      </c>
    </row>
    <row r="228" spans="2:51" s="14" customFormat="1" ht="11.25">
      <c r="B228" s="205"/>
      <c r="C228" s="206"/>
      <c r="D228" s="196" t="s">
        <v>172</v>
      </c>
      <c r="E228" s="206"/>
      <c r="F228" s="208" t="s">
        <v>3555</v>
      </c>
      <c r="G228" s="206"/>
      <c r="H228" s="209">
        <v>10500</v>
      </c>
      <c r="I228" s="210"/>
      <c r="J228" s="206"/>
      <c r="K228" s="206"/>
      <c r="L228" s="211"/>
      <c r="M228" s="212"/>
      <c r="N228" s="213"/>
      <c r="O228" s="213"/>
      <c r="P228" s="213"/>
      <c r="Q228" s="213"/>
      <c r="R228" s="213"/>
      <c r="S228" s="213"/>
      <c r="T228" s="214"/>
      <c r="AT228" s="215" t="s">
        <v>172</v>
      </c>
      <c r="AU228" s="215" t="s">
        <v>89</v>
      </c>
      <c r="AV228" s="14" t="s">
        <v>89</v>
      </c>
      <c r="AW228" s="14" t="s">
        <v>4</v>
      </c>
      <c r="AX228" s="14" t="s">
        <v>87</v>
      </c>
      <c r="AY228" s="215" t="s">
        <v>160</v>
      </c>
    </row>
    <row r="229" spans="1:65" s="2" customFormat="1" ht="16.5" customHeight="1">
      <c r="A229" s="37"/>
      <c r="B229" s="38"/>
      <c r="C229" s="176" t="s">
        <v>949</v>
      </c>
      <c r="D229" s="176" t="s">
        <v>163</v>
      </c>
      <c r="E229" s="177" t="s">
        <v>3556</v>
      </c>
      <c r="F229" s="178" t="s">
        <v>3557</v>
      </c>
      <c r="G229" s="179" t="s">
        <v>477</v>
      </c>
      <c r="H229" s="180">
        <v>69</v>
      </c>
      <c r="I229" s="181"/>
      <c r="J229" s="182">
        <f>ROUND(I229*H229,2)</f>
        <v>0</v>
      </c>
      <c r="K229" s="178" t="s">
        <v>167</v>
      </c>
      <c r="L229" s="42"/>
      <c r="M229" s="183" t="s">
        <v>32</v>
      </c>
      <c r="N229" s="184" t="s">
        <v>50</v>
      </c>
      <c r="O229" s="67"/>
      <c r="P229" s="185">
        <f>O229*H229</f>
        <v>0</v>
      </c>
      <c r="Q229" s="185">
        <v>0</v>
      </c>
      <c r="R229" s="185">
        <f>Q229*H229</f>
        <v>0</v>
      </c>
      <c r="S229" s="185">
        <v>0</v>
      </c>
      <c r="T229" s="186">
        <f>S229*H229</f>
        <v>0</v>
      </c>
      <c r="U229" s="37"/>
      <c r="V229" s="37"/>
      <c r="W229" s="37"/>
      <c r="X229" s="37"/>
      <c r="Y229" s="37"/>
      <c r="Z229" s="37"/>
      <c r="AA229" s="37"/>
      <c r="AB229" s="37"/>
      <c r="AC229" s="37"/>
      <c r="AD229" s="37"/>
      <c r="AE229" s="37"/>
      <c r="AR229" s="187" t="s">
        <v>308</v>
      </c>
      <c r="AT229" s="187" t="s">
        <v>163</v>
      </c>
      <c r="AU229" s="187" t="s">
        <v>89</v>
      </c>
      <c r="AY229" s="19" t="s">
        <v>160</v>
      </c>
      <c r="BE229" s="188">
        <f>IF(N229="základní",J229,0)</f>
        <v>0</v>
      </c>
      <c r="BF229" s="188">
        <f>IF(N229="snížená",J229,0)</f>
        <v>0</v>
      </c>
      <c r="BG229" s="188">
        <f>IF(N229="zákl. přenesená",J229,0)</f>
        <v>0</v>
      </c>
      <c r="BH229" s="188">
        <f>IF(N229="sníž. přenesená",J229,0)</f>
        <v>0</v>
      </c>
      <c r="BI229" s="188">
        <f>IF(N229="nulová",J229,0)</f>
        <v>0</v>
      </c>
      <c r="BJ229" s="19" t="s">
        <v>87</v>
      </c>
      <c r="BK229" s="188">
        <f>ROUND(I229*H229,2)</f>
        <v>0</v>
      </c>
      <c r="BL229" s="19" t="s">
        <v>308</v>
      </c>
      <c r="BM229" s="187" t="s">
        <v>3558</v>
      </c>
    </row>
    <row r="230" spans="1:47" s="2" customFormat="1" ht="11.25">
      <c r="A230" s="37"/>
      <c r="B230" s="38"/>
      <c r="C230" s="39"/>
      <c r="D230" s="189" t="s">
        <v>170</v>
      </c>
      <c r="E230" s="39"/>
      <c r="F230" s="190" t="s">
        <v>3559</v>
      </c>
      <c r="G230" s="39"/>
      <c r="H230" s="39"/>
      <c r="I230" s="191"/>
      <c r="J230" s="39"/>
      <c r="K230" s="39"/>
      <c r="L230" s="42"/>
      <c r="M230" s="192"/>
      <c r="N230" s="193"/>
      <c r="O230" s="67"/>
      <c r="P230" s="67"/>
      <c r="Q230" s="67"/>
      <c r="R230" s="67"/>
      <c r="S230" s="67"/>
      <c r="T230" s="68"/>
      <c r="U230" s="37"/>
      <c r="V230" s="37"/>
      <c r="W230" s="37"/>
      <c r="X230" s="37"/>
      <c r="Y230" s="37"/>
      <c r="Z230" s="37"/>
      <c r="AA230" s="37"/>
      <c r="AB230" s="37"/>
      <c r="AC230" s="37"/>
      <c r="AD230" s="37"/>
      <c r="AE230" s="37"/>
      <c r="AT230" s="19" t="s">
        <v>170</v>
      </c>
      <c r="AU230" s="19" t="s">
        <v>89</v>
      </c>
    </row>
    <row r="231" spans="2:51" s="14" customFormat="1" ht="11.25">
      <c r="B231" s="205"/>
      <c r="C231" s="206"/>
      <c r="D231" s="196" t="s">
        <v>172</v>
      </c>
      <c r="E231" s="207" t="s">
        <v>32</v>
      </c>
      <c r="F231" s="208" t="s">
        <v>3560</v>
      </c>
      <c r="G231" s="206"/>
      <c r="H231" s="209">
        <v>69</v>
      </c>
      <c r="I231" s="210"/>
      <c r="J231" s="206"/>
      <c r="K231" s="206"/>
      <c r="L231" s="211"/>
      <c r="M231" s="212"/>
      <c r="N231" s="213"/>
      <c r="O231" s="213"/>
      <c r="P231" s="213"/>
      <c r="Q231" s="213"/>
      <c r="R231" s="213"/>
      <c r="S231" s="213"/>
      <c r="T231" s="214"/>
      <c r="AT231" s="215" t="s">
        <v>172</v>
      </c>
      <c r="AU231" s="215" t="s">
        <v>89</v>
      </c>
      <c r="AV231" s="14" t="s">
        <v>89</v>
      </c>
      <c r="AW231" s="14" t="s">
        <v>40</v>
      </c>
      <c r="AX231" s="14" t="s">
        <v>87</v>
      </c>
      <c r="AY231" s="215" t="s">
        <v>160</v>
      </c>
    </row>
    <row r="232" spans="1:65" s="2" customFormat="1" ht="16.5" customHeight="1">
      <c r="A232" s="37"/>
      <c r="B232" s="38"/>
      <c r="C232" s="227" t="s">
        <v>954</v>
      </c>
      <c r="D232" s="227" t="s">
        <v>178</v>
      </c>
      <c r="E232" s="228" t="s">
        <v>3561</v>
      </c>
      <c r="F232" s="229" t="s">
        <v>3562</v>
      </c>
      <c r="G232" s="230" t="s">
        <v>477</v>
      </c>
      <c r="H232" s="231">
        <v>1</v>
      </c>
      <c r="I232" s="232"/>
      <c r="J232" s="233">
        <f aca="true" t="shared" si="30" ref="J232:J237">ROUND(I232*H232,2)</f>
        <v>0</v>
      </c>
      <c r="K232" s="229" t="s">
        <v>484</v>
      </c>
      <c r="L232" s="234"/>
      <c r="M232" s="235" t="s">
        <v>32</v>
      </c>
      <c r="N232" s="236" t="s">
        <v>50</v>
      </c>
      <c r="O232" s="67"/>
      <c r="P232" s="185">
        <f aca="true" t="shared" si="31" ref="P232:P237">O232*H232</f>
        <v>0</v>
      </c>
      <c r="Q232" s="185">
        <v>0</v>
      </c>
      <c r="R232" s="185">
        <f aca="true" t="shared" si="32" ref="R232:R237">Q232*H232</f>
        <v>0</v>
      </c>
      <c r="S232" s="185">
        <v>0</v>
      </c>
      <c r="T232" s="186">
        <f aca="true" t="shared" si="33" ref="T232:T237">S232*H232</f>
        <v>0</v>
      </c>
      <c r="U232" s="37"/>
      <c r="V232" s="37"/>
      <c r="W232" s="37"/>
      <c r="X232" s="37"/>
      <c r="Y232" s="37"/>
      <c r="Z232" s="37"/>
      <c r="AA232" s="37"/>
      <c r="AB232" s="37"/>
      <c r="AC232" s="37"/>
      <c r="AD232" s="37"/>
      <c r="AE232" s="37"/>
      <c r="AR232" s="187" t="s">
        <v>467</v>
      </c>
      <c r="AT232" s="187" t="s">
        <v>178</v>
      </c>
      <c r="AU232" s="187" t="s">
        <v>89</v>
      </c>
      <c r="AY232" s="19" t="s">
        <v>160</v>
      </c>
      <c r="BE232" s="188">
        <f aca="true" t="shared" si="34" ref="BE232:BE237">IF(N232="základní",J232,0)</f>
        <v>0</v>
      </c>
      <c r="BF232" s="188">
        <f aca="true" t="shared" si="35" ref="BF232:BF237">IF(N232="snížená",J232,0)</f>
        <v>0</v>
      </c>
      <c r="BG232" s="188">
        <f aca="true" t="shared" si="36" ref="BG232:BG237">IF(N232="zákl. přenesená",J232,0)</f>
        <v>0</v>
      </c>
      <c r="BH232" s="188">
        <f aca="true" t="shared" si="37" ref="BH232:BH237">IF(N232="sníž. přenesená",J232,0)</f>
        <v>0</v>
      </c>
      <c r="BI232" s="188">
        <f aca="true" t="shared" si="38" ref="BI232:BI237">IF(N232="nulová",J232,0)</f>
        <v>0</v>
      </c>
      <c r="BJ232" s="19" t="s">
        <v>87</v>
      </c>
      <c r="BK232" s="188">
        <f aca="true" t="shared" si="39" ref="BK232:BK237">ROUND(I232*H232,2)</f>
        <v>0</v>
      </c>
      <c r="BL232" s="19" t="s">
        <v>308</v>
      </c>
      <c r="BM232" s="187" t="s">
        <v>3563</v>
      </c>
    </row>
    <row r="233" spans="1:65" s="2" customFormat="1" ht="16.5" customHeight="1">
      <c r="A233" s="37"/>
      <c r="B233" s="38"/>
      <c r="C233" s="227" t="s">
        <v>959</v>
      </c>
      <c r="D233" s="227" t="s">
        <v>178</v>
      </c>
      <c r="E233" s="228" t="s">
        <v>3564</v>
      </c>
      <c r="F233" s="229" t="s">
        <v>3565</v>
      </c>
      <c r="G233" s="230" t="s">
        <v>477</v>
      </c>
      <c r="H233" s="231">
        <v>27</v>
      </c>
      <c r="I233" s="232"/>
      <c r="J233" s="233">
        <f t="shared" si="30"/>
        <v>0</v>
      </c>
      <c r="K233" s="229" t="s">
        <v>484</v>
      </c>
      <c r="L233" s="234"/>
      <c r="M233" s="235" t="s">
        <v>32</v>
      </c>
      <c r="N233" s="236" t="s">
        <v>50</v>
      </c>
      <c r="O233" s="67"/>
      <c r="P233" s="185">
        <f t="shared" si="31"/>
        <v>0</v>
      </c>
      <c r="Q233" s="185">
        <v>0</v>
      </c>
      <c r="R233" s="185">
        <f t="shared" si="32"/>
        <v>0</v>
      </c>
      <c r="S233" s="185">
        <v>0</v>
      </c>
      <c r="T233" s="186">
        <f t="shared" si="33"/>
        <v>0</v>
      </c>
      <c r="U233" s="37"/>
      <c r="V233" s="37"/>
      <c r="W233" s="37"/>
      <c r="X233" s="37"/>
      <c r="Y233" s="37"/>
      <c r="Z233" s="37"/>
      <c r="AA233" s="37"/>
      <c r="AB233" s="37"/>
      <c r="AC233" s="37"/>
      <c r="AD233" s="37"/>
      <c r="AE233" s="37"/>
      <c r="AR233" s="187" t="s">
        <v>467</v>
      </c>
      <c r="AT233" s="187" t="s">
        <v>178</v>
      </c>
      <c r="AU233" s="187" t="s">
        <v>89</v>
      </c>
      <c r="AY233" s="19" t="s">
        <v>160</v>
      </c>
      <c r="BE233" s="188">
        <f t="shared" si="34"/>
        <v>0</v>
      </c>
      <c r="BF233" s="188">
        <f t="shared" si="35"/>
        <v>0</v>
      </c>
      <c r="BG233" s="188">
        <f t="shared" si="36"/>
        <v>0</v>
      </c>
      <c r="BH233" s="188">
        <f t="shared" si="37"/>
        <v>0</v>
      </c>
      <c r="BI233" s="188">
        <f t="shared" si="38"/>
        <v>0</v>
      </c>
      <c r="BJ233" s="19" t="s">
        <v>87</v>
      </c>
      <c r="BK233" s="188">
        <f t="shared" si="39"/>
        <v>0</v>
      </c>
      <c r="BL233" s="19" t="s">
        <v>308</v>
      </c>
      <c r="BM233" s="187" t="s">
        <v>3566</v>
      </c>
    </row>
    <row r="234" spans="1:65" s="2" customFormat="1" ht="16.5" customHeight="1">
      <c r="A234" s="37"/>
      <c r="B234" s="38"/>
      <c r="C234" s="227" t="s">
        <v>963</v>
      </c>
      <c r="D234" s="227" t="s">
        <v>178</v>
      </c>
      <c r="E234" s="228" t="s">
        <v>3567</v>
      </c>
      <c r="F234" s="229" t="s">
        <v>3568</v>
      </c>
      <c r="G234" s="230" t="s">
        <v>477</v>
      </c>
      <c r="H234" s="231">
        <v>16</v>
      </c>
      <c r="I234" s="232"/>
      <c r="J234" s="233">
        <f t="shared" si="30"/>
        <v>0</v>
      </c>
      <c r="K234" s="229" t="s">
        <v>484</v>
      </c>
      <c r="L234" s="234"/>
      <c r="M234" s="235" t="s">
        <v>32</v>
      </c>
      <c r="N234" s="236" t="s">
        <v>50</v>
      </c>
      <c r="O234" s="67"/>
      <c r="P234" s="185">
        <f t="shared" si="31"/>
        <v>0</v>
      </c>
      <c r="Q234" s="185">
        <v>0</v>
      </c>
      <c r="R234" s="185">
        <f t="shared" si="32"/>
        <v>0</v>
      </c>
      <c r="S234" s="185">
        <v>0</v>
      </c>
      <c r="T234" s="186">
        <f t="shared" si="33"/>
        <v>0</v>
      </c>
      <c r="U234" s="37"/>
      <c r="V234" s="37"/>
      <c r="W234" s="37"/>
      <c r="X234" s="37"/>
      <c r="Y234" s="37"/>
      <c r="Z234" s="37"/>
      <c r="AA234" s="37"/>
      <c r="AB234" s="37"/>
      <c r="AC234" s="37"/>
      <c r="AD234" s="37"/>
      <c r="AE234" s="37"/>
      <c r="AR234" s="187" t="s">
        <v>467</v>
      </c>
      <c r="AT234" s="187" t="s">
        <v>178</v>
      </c>
      <c r="AU234" s="187" t="s">
        <v>89</v>
      </c>
      <c r="AY234" s="19" t="s">
        <v>160</v>
      </c>
      <c r="BE234" s="188">
        <f t="shared" si="34"/>
        <v>0</v>
      </c>
      <c r="BF234" s="188">
        <f t="shared" si="35"/>
        <v>0</v>
      </c>
      <c r="BG234" s="188">
        <f t="shared" si="36"/>
        <v>0</v>
      </c>
      <c r="BH234" s="188">
        <f t="shared" si="37"/>
        <v>0</v>
      </c>
      <c r="BI234" s="188">
        <f t="shared" si="38"/>
        <v>0</v>
      </c>
      <c r="BJ234" s="19" t="s">
        <v>87</v>
      </c>
      <c r="BK234" s="188">
        <f t="shared" si="39"/>
        <v>0</v>
      </c>
      <c r="BL234" s="19" t="s">
        <v>308</v>
      </c>
      <c r="BM234" s="187" t="s">
        <v>3569</v>
      </c>
    </row>
    <row r="235" spans="1:65" s="2" customFormat="1" ht="16.5" customHeight="1">
      <c r="A235" s="37"/>
      <c r="B235" s="38"/>
      <c r="C235" s="227" t="s">
        <v>968</v>
      </c>
      <c r="D235" s="227" t="s">
        <v>178</v>
      </c>
      <c r="E235" s="228" t="s">
        <v>3570</v>
      </c>
      <c r="F235" s="229" t="s">
        <v>3571</v>
      </c>
      <c r="G235" s="230" t="s">
        <v>477</v>
      </c>
      <c r="H235" s="231">
        <v>10</v>
      </c>
      <c r="I235" s="232"/>
      <c r="J235" s="233">
        <f t="shared" si="30"/>
        <v>0</v>
      </c>
      <c r="K235" s="229" t="s">
        <v>484</v>
      </c>
      <c r="L235" s="234"/>
      <c r="M235" s="235" t="s">
        <v>32</v>
      </c>
      <c r="N235" s="236" t="s">
        <v>50</v>
      </c>
      <c r="O235" s="67"/>
      <c r="P235" s="185">
        <f t="shared" si="31"/>
        <v>0</v>
      </c>
      <c r="Q235" s="185">
        <v>0</v>
      </c>
      <c r="R235" s="185">
        <f t="shared" si="32"/>
        <v>0</v>
      </c>
      <c r="S235" s="185">
        <v>0</v>
      </c>
      <c r="T235" s="186">
        <f t="shared" si="33"/>
        <v>0</v>
      </c>
      <c r="U235" s="37"/>
      <c r="V235" s="37"/>
      <c r="W235" s="37"/>
      <c r="X235" s="37"/>
      <c r="Y235" s="37"/>
      <c r="Z235" s="37"/>
      <c r="AA235" s="37"/>
      <c r="AB235" s="37"/>
      <c r="AC235" s="37"/>
      <c r="AD235" s="37"/>
      <c r="AE235" s="37"/>
      <c r="AR235" s="187" t="s">
        <v>467</v>
      </c>
      <c r="AT235" s="187" t="s">
        <v>178</v>
      </c>
      <c r="AU235" s="187" t="s">
        <v>89</v>
      </c>
      <c r="AY235" s="19" t="s">
        <v>160</v>
      </c>
      <c r="BE235" s="188">
        <f t="shared" si="34"/>
        <v>0</v>
      </c>
      <c r="BF235" s="188">
        <f t="shared" si="35"/>
        <v>0</v>
      </c>
      <c r="BG235" s="188">
        <f t="shared" si="36"/>
        <v>0</v>
      </c>
      <c r="BH235" s="188">
        <f t="shared" si="37"/>
        <v>0</v>
      </c>
      <c r="BI235" s="188">
        <f t="shared" si="38"/>
        <v>0</v>
      </c>
      <c r="BJ235" s="19" t="s">
        <v>87</v>
      </c>
      <c r="BK235" s="188">
        <f t="shared" si="39"/>
        <v>0</v>
      </c>
      <c r="BL235" s="19" t="s">
        <v>308</v>
      </c>
      <c r="BM235" s="187" t="s">
        <v>3572</v>
      </c>
    </row>
    <row r="236" spans="1:65" s="2" customFormat="1" ht="16.5" customHeight="1">
      <c r="A236" s="37"/>
      <c r="B236" s="38"/>
      <c r="C236" s="227" t="s">
        <v>1006</v>
      </c>
      <c r="D236" s="227" t="s">
        <v>178</v>
      </c>
      <c r="E236" s="228" t="s">
        <v>3573</v>
      </c>
      <c r="F236" s="229" t="s">
        <v>3574</v>
      </c>
      <c r="G236" s="230" t="s">
        <v>477</v>
      </c>
      <c r="H236" s="231">
        <v>15</v>
      </c>
      <c r="I236" s="232"/>
      <c r="J236" s="233">
        <f t="shared" si="30"/>
        <v>0</v>
      </c>
      <c r="K236" s="229" t="s">
        <v>484</v>
      </c>
      <c r="L236" s="234"/>
      <c r="M236" s="235" t="s">
        <v>32</v>
      </c>
      <c r="N236" s="236" t="s">
        <v>50</v>
      </c>
      <c r="O236" s="67"/>
      <c r="P236" s="185">
        <f t="shared" si="31"/>
        <v>0</v>
      </c>
      <c r="Q236" s="185">
        <v>0</v>
      </c>
      <c r="R236" s="185">
        <f t="shared" si="32"/>
        <v>0</v>
      </c>
      <c r="S236" s="185">
        <v>0</v>
      </c>
      <c r="T236" s="186">
        <f t="shared" si="33"/>
        <v>0</v>
      </c>
      <c r="U236" s="37"/>
      <c r="V236" s="37"/>
      <c r="W236" s="37"/>
      <c r="X236" s="37"/>
      <c r="Y236" s="37"/>
      <c r="Z236" s="37"/>
      <c r="AA236" s="37"/>
      <c r="AB236" s="37"/>
      <c r="AC236" s="37"/>
      <c r="AD236" s="37"/>
      <c r="AE236" s="37"/>
      <c r="AR236" s="187" t="s">
        <v>467</v>
      </c>
      <c r="AT236" s="187" t="s">
        <v>178</v>
      </c>
      <c r="AU236" s="187" t="s">
        <v>89</v>
      </c>
      <c r="AY236" s="19" t="s">
        <v>160</v>
      </c>
      <c r="BE236" s="188">
        <f t="shared" si="34"/>
        <v>0</v>
      </c>
      <c r="BF236" s="188">
        <f t="shared" si="35"/>
        <v>0</v>
      </c>
      <c r="BG236" s="188">
        <f t="shared" si="36"/>
        <v>0</v>
      </c>
      <c r="BH236" s="188">
        <f t="shared" si="37"/>
        <v>0</v>
      </c>
      <c r="BI236" s="188">
        <f t="shared" si="38"/>
        <v>0</v>
      </c>
      <c r="BJ236" s="19" t="s">
        <v>87</v>
      </c>
      <c r="BK236" s="188">
        <f t="shared" si="39"/>
        <v>0</v>
      </c>
      <c r="BL236" s="19" t="s">
        <v>308</v>
      </c>
      <c r="BM236" s="187" t="s">
        <v>3575</v>
      </c>
    </row>
    <row r="237" spans="1:65" s="2" customFormat="1" ht="16.5" customHeight="1">
      <c r="A237" s="37"/>
      <c r="B237" s="38"/>
      <c r="C237" s="176" t="s">
        <v>1011</v>
      </c>
      <c r="D237" s="176" t="s">
        <v>163</v>
      </c>
      <c r="E237" s="177" t="s">
        <v>3576</v>
      </c>
      <c r="F237" s="178" t="s">
        <v>3577</v>
      </c>
      <c r="G237" s="179" t="s">
        <v>477</v>
      </c>
      <c r="H237" s="180">
        <v>14</v>
      </c>
      <c r="I237" s="181"/>
      <c r="J237" s="182">
        <f t="shared" si="30"/>
        <v>0</v>
      </c>
      <c r="K237" s="178" t="s">
        <v>167</v>
      </c>
      <c r="L237" s="42"/>
      <c r="M237" s="183" t="s">
        <v>32</v>
      </c>
      <c r="N237" s="184" t="s">
        <v>50</v>
      </c>
      <c r="O237" s="67"/>
      <c r="P237" s="185">
        <f t="shared" si="31"/>
        <v>0</v>
      </c>
      <c r="Q237" s="185">
        <v>0</v>
      </c>
      <c r="R237" s="185">
        <f t="shared" si="32"/>
        <v>0</v>
      </c>
      <c r="S237" s="185">
        <v>0</v>
      </c>
      <c r="T237" s="186">
        <f t="shared" si="33"/>
        <v>0</v>
      </c>
      <c r="U237" s="37"/>
      <c r="V237" s="37"/>
      <c r="W237" s="37"/>
      <c r="X237" s="37"/>
      <c r="Y237" s="37"/>
      <c r="Z237" s="37"/>
      <c r="AA237" s="37"/>
      <c r="AB237" s="37"/>
      <c r="AC237" s="37"/>
      <c r="AD237" s="37"/>
      <c r="AE237" s="37"/>
      <c r="AR237" s="187" t="s">
        <v>308</v>
      </c>
      <c r="AT237" s="187" t="s">
        <v>163</v>
      </c>
      <c r="AU237" s="187" t="s">
        <v>89</v>
      </c>
      <c r="AY237" s="19" t="s">
        <v>160</v>
      </c>
      <c r="BE237" s="188">
        <f t="shared" si="34"/>
        <v>0</v>
      </c>
      <c r="BF237" s="188">
        <f t="shared" si="35"/>
        <v>0</v>
      </c>
      <c r="BG237" s="188">
        <f t="shared" si="36"/>
        <v>0</v>
      </c>
      <c r="BH237" s="188">
        <f t="shared" si="37"/>
        <v>0</v>
      </c>
      <c r="BI237" s="188">
        <f t="shared" si="38"/>
        <v>0</v>
      </c>
      <c r="BJ237" s="19" t="s">
        <v>87</v>
      </c>
      <c r="BK237" s="188">
        <f t="shared" si="39"/>
        <v>0</v>
      </c>
      <c r="BL237" s="19" t="s">
        <v>308</v>
      </c>
      <c r="BM237" s="187" t="s">
        <v>3578</v>
      </c>
    </row>
    <row r="238" spans="1:47" s="2" customFormat="1" ht="11.25">
      <c r="A238" s="37"/>
      <c r="B238" s="38"/>
      <c r="C238" s="39"/>
      <c r="D238" s="189" t="s">
        <v>170</v>
      </c>
      <c r="E238" s="39"/>
      <c r="F238" s="190" t="s">
        <v>3579</v>
      </c>
      <c r="G238" s="39"/>
      <c r="H238" s="39"/>
      <c r="I238" s="191"/>
      <c r="J238" s="39"/>
      <c r="K238" s="39"/>
      <c r="L238" s="42"/>
      <c r="M238" s="192"/>
      <c r="N238" s="193"/>
      <c r="O238" s="67"/>
      <c r="P238" s="67"/>
      <c r="Q238" s="67"/>
      <c r="R238" s="67"/>
      <c r="S238" s="67"/>
      <c r="T238" s="68"/>
      <c r="U238" s="37"/>
      <c r="V238" s="37"/>
      <c r="W238" s="37"/>
      <c r="X238" s="37"/>
      <c r="Y238" s="37"/>
      <c r="Z238" s="37"/>
      <c r="AA238" s="37"/>
      <c r="AB238" s="37"/>
      <c r="AC238" s="37"/>
      <c r="AD238" s="37"/>
      <c r="AE238" s="37"/>
      <c r="AT238" s="19" t="s">
        <v>170</v>
      </c>
      <c r="AU238" s="19" t="s">
        <v>89</v>
      </c>
    </row>
    <row r="239" spans="1:65" s="2" customFormat="1" ht="16.5" customHeight="1">
      <c r="A239" s="37"/>
      <c r="B239" s="38"/>
      <c r="C239" s="227" t="s">
        <v>1018</v>
      </c>
      <c r="D239" s="227" t="s">
        <v>178</v>
      </c>
      <c r="E239" s="228" t="s">
        <v>3580</v>
      </c>
      <c r="F239" s="229" t="s">
        <v>3581</v>
      </c>
      <c r="G239" s="230" t="s">
        <v>477</v>
      </c>
      <c r="H239" s="231">
        <v>14</v>
      </c>
      <c r="I239" s="232"/>
      <c r="J239" s="233">
        <f>ROUND(I239*H239,2)</f>
        <v>0</v>
      </c>
      <c r="K239" s="229" t="s">
        <v>484</v>
      </c>
      <c r="L239" s="234"/>
      <c r="M239" s="265" t="s">
        <v>32</v>
      </c>
      <c r="N239" s="266" t="s">
        <v>50</v>
      </c>
      <c r="O239" s="252"/>
      <c r="P239" s="257">
        <f>O239*H239</f>
        <v>0</v>
      </c>
      <c r="Q239" s="257">
        <v>0</v>
      </c>
      <c r="R239" s="257">
        <f>Q239*H239</f>
        <v>0</v>
      </c>
      <c r="S239" s="257">
        <v>0</v>
      </c>
      <c r="T239" s="258">
        <f>S239*H239</f>
        <v>0</v>
      </c>
      <c r="U239" s="37"/>
      <c r="V239" s="37"/>
      <c r="W239" s="37"/>
      <c r="X239" s="37"/>
      <c r="Y239" s="37"/>
      <c r="Z239" s="37"/>
      <c r="AA239" s="37"/>
      <c r="AB239" s="37"/>
      <c r="AC239" s="37"/>
      <c r="AD239" s="37"/>
      <c r="AE239" s="37"/>
      <c r="AR239" s="187" t="s">
        <v>467</v>
      </c>
      <c r="AT239" s="187" t="s">
        <v>178</v>
      </c>
      <c r="AU239" s="187" t="s">
        <v>89</v>
      </c>
      <c r="AY239" s="19" t="s">
        <v>160</v>
      </c>
      <c r="BE239" s="188">
        <f>IF(N239="základní",J239,0)</f>
        <v>0</v>
      </c>
      <c r="BF239" s="188">
        <f>IF(N239="snížená",J239,0)</f>
        <v>0</v>
      </c>
      <c r="BG239" s="188">
        <f>IF(N239="zákl. přenesená",J239,0)</f>
        <v>0</v>
      </c>
      <c r="BH239" s="188">
        <f>IF(N239="sníž. přenesená",J239,0)</f>
        <v>0</v>
      </c>
      <c r="BI239" s="188">
        <f>IF(N239="nulová",J239,0)</f>
        <v>0</v>
      </c>
      <c r="BJ239" s="19" t="s">
        <v>87</v>
      </c>
      <c r="BK239" s="188">
        <f>ROUND(I239*H239,2)</f>
        <v>0</v>
      </c>
      <c r="BL239" s="19" t="s">
        <v>308</v>
      </c>
      <c r="BM239" s="187" t="s">
        <v>3582</v>
      </c>
    </row>
    <row r="240" spans="1:31" s="2" customFormat="1" ht="6.95" customHeight="1">
      <c r="A240" s="37"/>
      <c r="B240" s="50"/>
      <c r="C240" s="51"/>
      <c r="D240" s="51"/>
      <c r="E240" s="51"/>
      <c r="F240" s="51"/>
      <c r="G240" s="51"/>
      <c r="H240" s="51"/>
      <c r="I240" s="51"/>
      <c r="J240" s="51"/>
      <c r="K240" s="51"/>
      <c r="L240" s="42"/>
      <c r="M240" s="37"/>
      <c r="O240" s="37"/>
      <c r="P240" s="37"/>
      <c r="Q240" s="37"/>
      <c r="R240" s="37"/>
      <c r="S240" s="37"/>
      <c r="T240" s="37"/>
      <c r="U240" s="37"/>
      <c r="V240" s="37"/>
      <c r="W240" s="37"/>
      <c r="X240" s="37"/>
      <c r="Y240" s="37"/>
      <c r="Z240" s="37"/>
      <c r="AA240" s="37"/>
      <c r="AB240" s="37"/>
      <c r="AC240" s="37"/>
      <c r="AD240" s="37"/>
      <c r="AE240" s="37"/>
    </row>
  </sheetData>
  <sheetProtection algorithmName="SHA-512" hashValue="Oh9sSCPqd1cjDSmFBq0PyFh866g8u2P7j6aHF9wTq/Z6PRHjcybWp+RCAMpsP5K4mqN3pf3iHhuFC4/r/tqF7w==" saltValue="NFHImBA/fnQLG7HD/Tq3dHRefBb6/V/RDujSXAHMqTH63V/Ue2vgaT98IY9dB5XjZruLEtT3FqwbZQ+UCF3ILw==" spinCount="100000" sheet="1" objects="1" scenarios="1" formatColumns="0" formatRows="0" autoFilter="0"/>
  <autoFilter ref="C83:K239"/>
  <mergeCells count="9">
    <mergeCell ref="E50:H50"/>
    <mergeCell ref="E74:H74"/>
    <mergeCell ref="E76:H76"/>
    <mergeCell ref="L2:V2"/>
    <mergeCell ref="E7:H7"/>
    <mergeCell ref="E9:H9"/>
    <mergeCell ref="E18:H18"/>
    <mergeCell ref="E27:H27"/>
    <mergeCell ref="E48:H48"/>
  </mergeCells>
  <hyperlinks>
    <hyperlink ref="F88" r:id="rId1" display="https://podminky.urs.cz/item/CS_URS_2022_02/971033131"/>
    <hyperlink ref="F90" r:id="rId2" display="https://podminky.urs.cz/item/CS_URS_2022_02/974082212"/>
    <hyperlink ref="F97" r:id="rId3" display="https://podminky.urs.cz/item/CS_URS_2022_02/997013151"/>
    <hyperlink ref="F99" r:id="rId4" display="https://podminky.urs.cz/item/CS_URS_2022_02/997013501"/>
    <hyperlink ref="F101" r:id="rId5" display="https://podminky.urs.cz/item/CS_URS_2022_02/997013509"/>
    <hyperlink ref="F104" r:id="rId6" display="https://podminky.urs.cz/item/CS_URS_2022_02/997013871"/>
    <hyperlink ref="F177" r:id="rId7" display="https://podminky.urs.cz/item/CS_URS_2022_02/742110002"/>
    <hyperlink ref="F182" r:id="rId8" display="https://podminky.urs.cz/item/CS_URS_2022_02/742110104"/>
    <hyperlink ref="F185" r:id="rId9" display="https://podminky.urs.cz/item/CS_URS_2022_02/742110506"/>
    <hyperlink ref="F203" r:id="rId10" display="https://podminky.urs.cz/item/CS_URS_2022_02/742121001"/>
    <hyperlink ref="F230" r:id="rId11" display="https://podminky.urs.cz/item/CS_URS_2022_02/742360162"/>
    <hyperlink ref="F238" r:id="rId12" display="https://podminky.urs.cz/item/CS_URS_2022_02/742360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Drobilová Monika</cp:lastModifiedBy>
  <dcterms:created xsi:type="dcterms:W3CDTF">2023-07-17T11:23:57Z</dcterms:created>
  <dcterms:modified xsi:type="dcterms:W3CDTF">2023-07-18T08:00:00Z</dcterms:modified>
  <cp:category/>
  <cp:version/>
  <cp:contentType/>
  <cp:contentStatus/>
</cp:coreProperties>
</file>