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G:\Rozpočty\Nemocnice KV-objekt C\04_08_2022\"/>
    </mc:Choice>
  </mc:AlternateContent>
  <bookViews>
    <workbookView xWindow="0" yWindow="0" windowWidth="0" windowHeight="0"/>
  </bookViews>
  <sheets>
    <sheet name="Rekapitulace stavby" sheetId="1" r:id="rId1"/>
    <sheet name="220802 - KKN a.s.-objekt 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'220802 - KKN a.s.-objekt ...'!$C$113:$K$131</definedName>
    <definedName name="_xlnm.Print_Area" localSheetId="1">'220802 - KKN a.s.-objekt ...'!$C$103:$K$131</definedName>
    <definedName name="_xlnm.Print_Titles" localSheetId="1">'220802 - KKN a.s.-objekt ...'!$113:$113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J111"/>
  <c r="J110"/>
  <c r="F110"/>
  <c r="F108"/>
  <c r="E106"/>
  <c r="J90"/>
  <c r="J89"/>
  <c r="F89"/>
  <c r="F87"/>
  <c r="E85"/>
  <c r="J16"/>
  <c r="E16"/>
  <c r="F111"/>
  <c r="J15"/>
  <c r="J10"/>
  <c r="J108"/>
  <c i="1" r="L90"/>
  <c r="AM90"/>
  <c r="AM89"/>
  <c r="L89"/>
  <c r="AM87"/>
  <c r="L87"/>
  <c r="L85"/>
  <c r="L84"/>
  <c i="2" r="BK121"/>
  <c r="J122"/>
  <c r="J118"/>
  <c r="J131"/>
  <c r="J128"/>
  <c r="J126"/>
  <c r="J124"/>
  <c r="J123"/>
  <c i="1" r="AS94"/>
  <c i="2" r="J117"/>
  <c r="J119"/>
  <c r="BK131"/>
  <c r="BK128"/>
  <c r="BK126"/>
  <c r="J125"/>
  <c r="BK117"/>
  <c r="J116"/>
  <c r="BK124"/>
  <c r="BK120"/>
  <c r="BK116"/>
  <c r="BK130"/>
  <c r="J127"/>
  <c r="BK119"/>
  <c r="J120"/>
  <c r="BK118"/>
  <c r="J121"/>
  <c r="J130"/>
  <c r="BK127"/>
  <c r="BK125"/>
  <c r="BK123"/>
  <c r="BK122"/>
  <c l="1" r="P115"/>
  <c r="BK129"/>
  <c r="J129"/>
  <c r="J96"/>
  <c r="BK115"/>
  <c r="J115"/>
  <c r="J95"/>
  <c r="R115"/>
  <c r="R114"/>
  <c r="R129"/>
  <c r="T115"/>
  <c r="P129"/>
  <c r="T129"/>
  <c r="J87"/>
  <c r="F90"/>
  <c r="BE116"/>
  <c r="BE117"/>
  <c r="BE121"/>
  <c r="BE124"/>
  <c r="BE125"/>
  <c r="BE126"/>
  <c r="BE127"/>
  <c r="BE128"/>
  <c r="BE130"/>
  <c r="BE131"/>
  <c r="BE118"/>
  <c r="BE120"/>
  <c r="BE123"/>
  <c r="BE119"/>
  <c r="BE122"/>
  <c r="J32"/>
  <c i="1" r="AW95"/>
  <c i="2" r="F32"/>
  <c i="1" r="BA95"/>
  <c r="BA94"/>
  <c r="W30"/>
  <c i="2" r="F33"/>
  <c i="1" r="BB95"/>
  <c r="BB94"/>
  <c r="AX94"/>
  <c i="2" r="F34"/>
  <c i="1" r="BC95"/>
  <c r="BC94"/>
  <c r="W32"/>
  <c i="2" r="F35"/>
  <c i="1" r="BD95"/>
  <c r="BD94"/>
  <c r="W33"/>
  <c i="2" l="1" r="T114"/>
  <c r="P114"/>
  <c i="1" r="AU95"/>
  <c i="2" r="BK114"/>
  <c r="J114"/>
  <c r="J94"/>
  <c i="1" r="AU94"/>
  <c r="AW94"/>
  <c r="AK30"/>
  <c i="2" r="F31"/>
  <c i="1" r="AZ95"/>
  <c r="AZ94"/>
  <c r="W29"/>
  <c r="W31"/>
  <c r="AY94"/>
  <c i="2" r="J31"/>
  <c i="1" r="AV95"/>
  <c r="AT95"/>
  <c i="2" l="1" r="J28"/>
  <c i="1" r="AG95"/>
  <c r="AG94"/>
  <c r="AK26"/>
  <c r="AV94"/>
  <c r="AK29"/>
  <c r="AK35"/>
  <c i="2" l="1" r="J37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<sst xmlns="http://schemas.openxmlformats.org/spreadsheetml/2006/main">
  <si>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</si>
  <si>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</si>
  <si>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</si>
  <si>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</si>
  <si>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</si>
  <si>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{4cad72fd-3344-4deb-9b61-8ef09e254a93}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</si>
  <si>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</si>
  <si>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</si>
  <si>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</si>
  <si>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</si>
  <si>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</si>
  <si>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</si>
  <si>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</si>
  <si>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</si>
  <si>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220802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</si>
  <si>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</si>
  <si>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</si>
  <si>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KKN a.s.-objekt C stavební úpravy WC v 1.np,3.np a 5.np a inspekčních pokojů ve 3.np-INTERIÉR</t>
  </si>
  <si>
    <t>KSO:</t>
  </si>
  <si>
    <t>CC-CZ:</t>
  </si>
  <si>
    <t>Místo:</t>
  </si>
  <si>
    <t>Karlovy Vary</t>
  </si>
  <si>
    <t>Datum:</t>
  </si>
  <si>
    <t>2. 8. 2022</t>
  </si>
  <si>
    <t>Zadavatel:</t>
  </si>
  <si>
    <t>IČ:</t>
  </si>
  <si>
    <t>26365804</t>
  </si>
  <si>
    <t>KKN a.s.,Bezručova 19.36066 Karlovy Vary</t>
  </si>
  <si>
    <t>DIČ:</t>
  </si>
  <si>
    <t>Uchazeč:</t>
  </si>
  <si>
    <t>Vyplň údaj</t>
  </si>
  <si>
    <t>Projektant:</t>
  </si>
  <si>
    <t>43332803</t>
  </si>
  <si>
    <t>Jan Sobotka,Kynšperk n.O.</t>
  </si>
  <si>
    <t>True</t>
  </si>
  <si>
    <t>Zpracovatel:</t>
  </si>
  <si>
    <t>15707431</t>
  </si>
  <si>
    <t>Ing.Jana Handšuhová Smutná</t>
  </si>
  <si>
    <t>CZ5857250003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</si>
  <si>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</si>
  <si>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</si>
  <si>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</si>
  <si>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</si>
  <si>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</si>
  <si>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</si>
  <si>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</si>
  <si>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</si>
  <si>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</si>
  <si>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</si>
  <si>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</si>
  <si>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</si>
  <si>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</si>
  <si>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</si>
  <si>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</si>
  <si>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</si>
  <si>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</si>
  <si>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</si>
  <si>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</si>
  <si>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</si>
  <si>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</si>
  <si>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</si>
  <si>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</si>
  <si>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</si>
  <si>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</si>
  <si>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</si>
  <si>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</si>
  <si>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</si>
  <si>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</si>
  <si>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</si>
  <si>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</si>
  <si>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</si>
  <si>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</si>
  <si>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</si>
  <si>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</si>
  <si>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</si>
  <si>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</si>
  <si>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</si>
  <si>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</si>
  <si>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</si>
  <si>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</si>
  <si>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</si>
  <si>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</si>
  <si>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</si>
  <si>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</si>
  <si>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</si>
  <si>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</si>
  <si>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</si>
  <si>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</si>
  <si>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</si>
  <si>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</si>
  <si>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</si>
  <si>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</si>
  <si>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</si>
  <si>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</si>
  <si>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N - Nábytek</t>
  </si>
  <si>
    <t>Ostatní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</si>
  <si>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</si>
  <si>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</si>
  <si>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</si>
  <si>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</si>
  <si>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</si>
  <si>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</si>
  <si>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</si>
  <si>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</si>
  <si>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</si>
  <si>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</si>
  <si>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</si>
  <si>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</si>
  <si>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</si>
  <si>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N</t>
  </si>
  <si>
    <t>Nábytek</t>
  </si>
  <si>
    <t>4</t>
  </si>
  <si>
    <t>ROZPOCET</t>
  </si>
  <si>
    <t>M</t>
  </si>
  <si>
    <t>76666004R</t>
  </si>
  <si>
    <t>"ozn.N01"Skříň policová(inspekční pokoj) 4 dvéřová 800x2000x400 mm laminované DTD</t>
  </si>
  <si>
    <t>ks</t>
  </si>
  <si>
    <t>262144</t>
  </si>
  <si>
    <t>-275482382</t>
  </si>
  <si>
    <t>76666001R</t>
  </si>
  <si>
    <t>"ozn.N02"Skříň policová(inspekční pokoj) 4 dvéřová 800x2000x400 mm laminované DTD</t>
  </si>
  <si>
    <t>-1867058861</t>
  </si>
  <si>
    <t>3</t>
  </si>
  <si>
    <t>76666008R</t>
  </si>
  <si>
    <t>"ozn.N03"Mobilní podstolový kontejner-vyšetřovna,recepce 430x600x640 mm laminované DTD</t>
  </si>
  <si>
    <t>389590289</t>
  </si>
  <si>
    <t>76666010R</t>
  </si>
  <si>
    <t>"ozn.N04"Pracovní stůl-inspekční pokoj zástupce primáře korpus laminované DTD,pracovní deska 2 ks DTD 36 mm 1600x800x750</t>
  </si>
  <si>
    <t>-421734198</t>
  </si>
  <si>
    <t>5</t>
  </si>
  <si>
    <t>76666013R</t>
  </si>
  <si>
    <t>"ozn.N05"Kancelářská židle pojízdná otočná 600x600x1000-1210 mm</t>
  </si>
  <si>
    <t>-910864912</t>
  </si>
  <si>
    <t>6</t>
  </si>
  <si>
    <t>76666015R</t>
  </si>
  <si>
    <t>"ozn.N06"Pohovka inspekční pokoj vrchní sestry čalouněná 2-3místná dl.1700 mm</t>
  </si>
  <si>
    <t>-261962539</t>
  </si>
  <si>
    <t>7</t>
  </si>
  <si>
    <t>76666016R</t>
  </si>
  <si>
    <t>"ozn.N07"Pohovka inspekční pokoj zástupce primáře čalouněná 3místná rozkládací dl.2000-2400 mm</t>
  </si>
  <si>
    <t>-1694255113</t>
  </si>
  <si>
    <t>8</t>
  </si>
  <si>
    <t>76666038R</t>
  </si>
  <si>
    <t>"ozn.N08"Police inspekční pokoje 950x300x150 mm z laminovaného DTD</t>
  </si>
  <si>
    <t>-1516539019</t>
  </si>
  <si>
    <t>9</t>
  </si>
  <si>
    <t>76666043R</t>
  </si>
  <si>
    <t>"ozn.N09"Křeslo inspekční pokoje š.72 cm hl.94 cm</t>
  </si>
  <si>
    <t>1835037750</t>
  </si>
  <si>
    <t>10</t>
  </si>
  <si>
    <t>76666044R</t>
  </si>
  <si>
    <t>"ozn.N10"Konferenční stolek inspekční pokoje 600x600x450 mm z laminovaného DTD</t>
  </si>
  <si>
    <t>1447238390</t>
  </si>
  <si>
    <t>11</t>
  </si>
  <si>
    <t>76666028R</t>
  </si>
  <si>
    <t>"ozn.N11"židle inspekční pokoje čalouněný sedák i opěrka s područkami</t>
  </si>
  <si>
    <t>-940603503</t>
  </si>
  <si>
    <t>12</t>
  </si>
  <si>
    <t>76666029R</t>
  </si>
  <si>
    <t>"ozn.N12"Věšáková stěna inspekční pokoje se zrcadlem a policí 900x1800 mm mat.laminované DTD</t>
  </si>
  <si>
    <t>-303931732</t>
  </si>
  <si>
    <t>13</t>
  </si>
  <si>
    <t>76666011R</t>
  </si>
  <si>
    <t>"ozn.N13"Pracovní stůl rohový-inspekční pokoj vrchní sestry korpus laminované DTD,pracovní deska 2 ks DTD 36 mm 1800+1600x800+600x750</t>
  </si>
  <si>
    <t>-1011266895</t>
  </si>
  <si>
    <t>Ostatní</t>
  </si>
  <si>
    <t>14</t>
  </si>
  <si>
    <t>K</t>
  </si>
  <si>
    <t>76666121R</t>
  </si>
  <si>
    <t>Doprava</t>
  </si>
  <si>
    <t>kpl</t>
  </si>
  <si>
    <t>1663494295</t>
  </si>
  <si>
    <t>HZS212R</t>
  </si>
  <si>
    <t>Montáž a usazení vybavení interiéru</t>
  </si>
  <si>
    <t>hod</t>
  </si>
  <si>
    <t>-894862745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</si>
</sst>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9" fillId="0" borderId="22" xfId="0" applyFont="1" applyBorder="1" applyAlignment="1" applyProtection="1">
      <alignment horizontal="center" vertical="center"/>
    </xf>
    <xf numFmtId="49" fontId="29" fillId="0" borderId="22" xfId="0" applyNumberFormat="1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center" vertical="center" wrapText="1"/>
    </xf>
    <xf numFmtId="167" fontId="29" fillId="0" borderId="22" xfId="0" applyNumberFormat="1" applyFont="1" applyBorder="1" applyAlignment="1" applyProtection="1">
      <alignment vertical="center"/>
    </xf>
    <xf numFmtId="4" fontId="29" fillId="2" borderId="22" xfId="0" applyNumberFormat="1" applyFont="1" applyFill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</xf>
    <xf numFmtId="0" fontId="30" fillId="0" borderId="3" xfId="0" applyFont="1" applyBorder="1" applyAlignment="1">
      <alignment vertical="center"/>
    </xf>
    <xf numFmtId="0" fontId="29" fillId="2" borderId="14" xfId="0" applyFont="1" applyFill="1" applyBorder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0" fontId="19" fillId="2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9" fillId="0" borderId="20" xfId="0" applyNumberFormat="1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hidden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="1" customFormat="1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s="1" customFormat="1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s="1" customFormat="1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s="1" customFormat="1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s="1" customFormat="1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26</v>
      </c>
      <c r="AO10" s="18"/>
      <c r="AP10" s="18"/>
      <c r="AQ10" s="18"/>
      <c r="AR10" s="16"/>
      <c r="BE10" s="27"/>
      <c r="BS10" s="13" t="s">
        <v>6</v>
      </c>
    </row>
    <row r="11" s="1" customFormat="1" ht="18.48" customHeight="1">
      <c r="B11" s="17"/>
      <c r="C11" s="18"/>
      <c r="D11" s="18"/>
      <c r="E11" s="23" t="s">
        <v>27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28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s="1" customFormat="1" ht="12" customHeight="1">
      <c r="B13" s="17"/>
      <c r="C13" s="18"/>
      <c r="D13" s="28" t="s">
        <v>29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30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30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28</v>
      </c>
      <c r="AL14" s="18"/>
      <c r="AM14" s="18"/>
      <c r="AN14" s="30" t="s">
        <v>30</v>
      </c>
      <c r="AO14" s="18"/>
      <c r="AP14" s="18"/>
      <c r="AQ14" s="18"/>
      <c r="AR14" s="16"/>
      <c r="BE14" s="27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s="1" customFormat="1" ht="12" customHeight="1">
      <c r="B16" s="17"/>
      <c r="C16" s="18"/>
      <c r="D16" s="28" t="s">
        <v>31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32</v>
      </c>
      <c r="AO16" s="18"/>
      <c r="AP16" s="18"/>
      <c r="AQ16" s="18"/>
      <c r="AR16" s="16"/>
      <c r="BE16" s="27"/>
      <c r="BS16" s="13" t="s">
        <v>4</v>
      </c>
    </row>
    <row r="17" s="1" customFormat="1" ht="18.48" customHeight="1">
      <c r="B17" s="17"/>
      <c r="C17" s="18"/>
      <c r="D17" s="18"/>
      <c r="E17" s="23" t="s">
        <v>33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28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34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s="1" customFormat="1" ht="12" customHeight="1">
      <c r="B19" s="17"/>
      <c r="C19" s="18"/>
      <c r="D19" s="28" t="s">
        <v>35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36</v>
      </c>
      <c r="AO19" s="18"/>
      <c r="AP19" s="18"/>
      <c r="AQ19" s="18"/>
      <c r="AR19" s="16"/>
      <c r="BE19" s="27"/>
      <c r="BS19" s="13" t="s">
        <v>6</v>
      </c>
    </row>
    <row r="20" s="1" customFormat="1" ht="18.48" customHeight="1">
      <c r="B20" s="17"/>
      <c r="C20" s="18"/>
      <c r="D20" s="18"/>
      <c r="E20" s="23" t="s">
        <v>37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28</v>
      </c>
      <c r="AL20" s="18"/>
      <c r="AM20" s="18"/>
      <c r="AN20" s="23" t="s">
        <v>38</v>
      </c>
      <c r="AO20" s="18"/>
      <c r="AP20" s="18"/>
      <c r="AQ20" s="18"/>
      <c r="AR20" s="16"/>
      <c r="BE20" s="27"/>
      <c r="BS20" s="13" t="s">
        <v>4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s="1" customFormat="1" ht="12" customHeight="1">
      <c r="B22" s="17"/>
      <c r="C22" s="18"/>
      <c r="D22" s="28" t="s">
        <v>39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s="1" customFormat="1" ht="14.4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s="1" customFormat="1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2" customFormat="1" ht="25.92" customHeight="1">
      <c r="A26" s="34"/>
      <c r="B26" s="35"/>
      <c r="C26" s="36"/>
      <c r="D26" s="37" t="s">
        <v>40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6"/>
      <c r="AQ26" s="36"/>
      <c r="AR26" s="40"/>
      <c r="BE26" s="27"/>
    </row>
    <row r="27" s="2" customFormat="1" ht="6.96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7"/>
    </row>
    <row r="28" s="2" customForma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41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42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43</v>
      </c>
      <c r="AL28" s="41"/>
      <c r="AM28" s="41"/>
      <c r="AN28" s="41"/>
      <c r="AO28" s="41"/>
      <c r="AP28" s="36"/>
      <c r="AQ28" s="36"/>
      <c r="AR28" s="40"/>
      <c r="BE28" s="27"/>
    </row>
    <row r="29" s="3" customFormat="1" ht="14.4" customHeight="1">
      <c r="A29" s="3"/>
      <c r="B29" s="42"/>
      <c r="C29" s="43"/>
      <c r="D29" s="28" t="s">
        <v>44</v>
      </c>
      <c r="E29" s="43"/>
      <c r="F29" s="28" t="s">
        <v>45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ROUND(AV94,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s="3" customFormat="1" ht="14.4" customHeight="1">
      <c r="A30" s="3"/>
      <c r="B30" s="42"/>
      <c r="C30" s="43"/>
      <c r="D30" s="43"/>
      <c r="E30" s="43"/>
      <c r="F30" s="28" t="s">
        <v>46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ROUND(AW94,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hidden="1" s="3" customFormat="1" ht="14.4" customHeight="1">
      <c r="A31" s="3"/>
      <c r="B31" s="42"/>
      <c r="C31" s="43"/>
      <c r="D31" s="43"/>
      <c r="E31" s="43"/>
      <c r="F31" s="28" t="s">
        <v>47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hidden="1" s="3" customFormat="1" ht="14.4" customHeight="1">
      <c r="A32" s="3"/>
      <c r="B32" s="42"/>
      <c r="C32" s="43"/>
      <c r="D32" s="43"/>
      <c r="E32" s="43"/>
      <c r="F32" s="28" t="s">
        <v>48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3" customFormat="1" ht="14.4" customHeight="1">
      <c r="A33" s="3"/>
      <c r="B33" s="42"/>
      <c r="C33" s="43"/>
      <c r="D33" s="43"/>
      <c r="E33" s="43"/>
      <c r="F33" s="28" t="s">
        <v>49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47"/>
    </row>
    <row r="34" s="2" customFormat="1" ht="6.96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7"/>
    </row>
    <row r="35" s="2" customFormat="1" ht="25.92" customHeight="1">
      <c r="A35" s="34"/>
      <c r="B35" s="35"/>
      <c r="C35" s="48"/>
      <c r="D35" s="49" t="s">
        <v>50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51</v>
      </c>
      <c r="U35" s="50"/>
      <c r="V35" s="50"/>
      <c r="W35" s="50"/>
      <c r="X35" s="52" t="s">
        <v>52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0"/>
      <c r="BE35" s="34"/>
    </row>
    <row r="36" s="2" customFormat="1" ht="6.96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  <c r="BE36" s="34"/>
    </row>
    <row r="3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40"/>
      <c r="BE37" s="34"/>
    </row>
    <row r="38" s="1" customFormat="1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="1" customFormat="1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="1" customFormat="1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2" customFormat="1" ht="14.4" customHeight="1">
      <c r="B49" s="55"/>
      <c r="C49" s="56"/>
      <c r="D49" s="57" t="s">
        <v>53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54</v>
      </c>
      <c r="AI49" s="58"/>
      <c r="AJ49" s="58"/>
      <c r="AK49" s="58"/>
      <c r="AL49" s="58"/>
      <c r="AM49" s="58"/>
      <c r="AN49" s="58"/>
      <c r="AO49" s="58"/>
      <c r="AP49" s="56"/>
      <c r="AQ49" s="56"/>
      <c r="AR49" s="59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2" customFormat="1">
      <c r="A60" s="34"/>
      <c r="B60" s="35"/>
      <c r="C60" s="36"/>
      <c r="D60" s="60" t="s">
        <v>55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60" t="s">
        <v>56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60" t="s">
        <v>55</v>
      </c>
      <c r="AI60" s="38"/>
      <c r="AJ60" s="38"/>
      <c r="AK60" s="38"/>
      <c r="AL60" s="38"/>
      <c r="AM60" s="60" t="s">
        <v>56</v>
      </c>
      <c r="AN60" s="38"/>
      <c r="AO60" s="38"/>
      <c r="AP60" s="36"/>
      <c r="AQ60" s="36"/>
      <c r="AR60" s="40"/>
      <c r="BE60" s="34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2" customFormat="1">
      <c r="A64" s="34"/>
      <c r="B64" s="35"/>
      <c r="C64" s="36"/>
      <c r="D64" s="57" t="s">
        <v>57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57" t="s">
        <v>58</v>
      </c>
      <c r="AI64" s="61"/>
      <c r="AJ64" s="61"/>
      <c r="AK64" s="61"/>
      <c r="AL64" s="61"/>
      <c r="AM64" s="61"/>
      <c r="AN64" s="61"/>
      <c r="AO64" s="61"/>
      <c r="AP64" s="36"/>
      <c r="AQ64" s="36"/>
      <c r="AR64" s="40"/>
      <c r="BE64" s="34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2" customFormat="1">
      <c r="A75" s="34"/>
      <c r="B75" s="35"/>
      <c r="C75" s="36"/>
      <c r="D75" s="60" t="s">
        <v>55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60" t="s">
        <v>56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60" t="s">
        <v>55</v>
      </c>
      <c r="AI75" s="38"/>
      <c r="AJ75" s="38"/>
      <c r="AK75" s="38"/>
      <c r="AL75" s="38"/>
      <c r="AM75" s="60" t="s">
        <v>56</v>
      </c>
      <c r="AN75" s="38"/>
      <c r="AO75" s="38"/>
      <c r="AP75" s="36"/>
      <c r="AQ75" s="36"/>
      <c r="AR75" s="40"/>
      <c r="BE75" s="34"/>
    </row>
    <row r="76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40"/>
      <c r="BE76" s="34"/>
    </row>
    <row r="77" s="2" customFormat="1" ht="6.96" customHeight="1">
      <c r="A77" s="34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40"/>
      <c r="BE77" s="34"/>
    </row>
    <row r="81" s="2" customFormat="1" ht="6.96" customHeight="1">
      <c r="A81" s="34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40"/>
      <c r="BE81" s="34"/>
    </row>
    <row r="82" s="2" customFormat="1" ht="24.96" customHeight="1">
      <c r="A82" s="34"/>
      <c r="B82" s="35"/>
      <c r="C82" s="19" t="s">
        <v>59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40"/>
      <c r="B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40"/>
      <c r="BE83" s="34"/>
    </row>
    <row r="84" s="4" customFormat="1" ht="12" customHeight="1">
      <c r="A84" s="4"/>
      <c r="B84" s="66"/>
      <c r="C84" s="28" t="s">
        <v>13</v>
      </c>
      <c r="D84" s="67"/>
      <c r="E84" s="67"/>
      <c r="F84" s="67"/>
      <c r="G84" s="67"/>
      <c r="H84" s="67"/>
      <c r="I84" s="67"/>
      <c r="J84" s="67"/>
      <c r="K84" s="67"/>
      <c r="L84" s="67" t="str">
        <f>K5</f>
        <v>220802</v>
      </c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8"/>
      <c r="BE84" s="4"/>
    </row>
    <row r="85" s="5" customFormat="1" ht="36.96" customHeight="1">
      <c r="A85" s="5"/>
      <c r="B85" s="69"/>
      <c r="C85" s="70" t="s">
        <v>16</v>
      </c>
      <c r="D85" s="71"/>
      <c r="E85" s="71"/>
      <c r="F85" s="71"/>
      <c r="G85" s="71"/>
      <c r="H85" s="71"/>
      <c r="I85" s="71"/>
      <c r="J85" s="71"/>
      <c r="K85" s="71"/>
      <c r="L85" s="72" t="str">
        <f>K6</f>
        <v>KKN a.s.-objekt C stavební úpravy WC v 1.np,3.np a 5.np a inspekčních pokojů ve 3.np-INTERIÉR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3"/>
      <c r="BE85" s="5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40"/>
      <c r="BE86" s="34"/>
    </row>
    <row r="87" s="2" customFormat="1" ht="12" customHeight="1">
      <c r="A87" s="34"/>
      <c r="B87" s="35"/>
      <c r="C87" s="28" t="s">
        <v>20</v>
      </c>
      <c r="D87" s="36"/>
      <c r="E87" s="36"/>
      <c r="F87" s="36"/>
      <c r="G87" s="36"/>
      <c r="H87" s="36"/>
      <c r="I87" s="36"/>
      <c r="J87" s="36"/>
      <c r="K87" s="36"/>
      <c r="L87" s="74" t="str">
        <f>IF(K8="","",K8)</f>
        <v>Karlovy Vary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22</v>
      </c>
      <c r="AJ87" s="36"/>
      <c r="AK87" s="36"/>
      <c r="AL87" s="36"/>
      <c r="AM87" s="75" t="str">
        <f>IF(AN8= "","",AN8)</f>
        <v>2. 8. 2022</v>
      </c>
      <c r="AN87" s="75"/>
      <c r="AO87" s="36"/>
      <c r="AP87" s="36"/>
      <c r="AQ87" s="36"/>
      <c r="AR87" s="40"/>
      <c r="B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40"/>
      <c r="BE88" s="34"/>
    </row>
    <row r="89" s="2" customFormat="1" ht="15.6" customHeight="1">
      <c r="A89" s="34"/>
      <c r="B89" s="35"/>
      <c r="C89" s="28" t="s">
        <v>24</v>
      </c>
      <c r="D89" s="36"/>
      <c r="E89" s="36"/>
      <c r="F89" s="36"/>
      <c r="G89" s="36"/>
      <c r="H89" s="36"/>
      <c r="I89" s="36"/>
      <c r="J89" s="36"/>
      <c r="K89" s="36"/>
      <c r="L89" s="67" t="str">
        <f>IF(E11= "","",E11)</f>
        <v>KKN a.s.,Bezručova 19.36066 Karlovy Vary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31</v>
      </c>
      <c r="AJ89" s="36"/>
      <c r="AK89" s="36"/>
      <c r="AL89" s="36"/>
      <c r="AM89" s="76" t="str">
        <f>IF(E17="","",E17)</f>
        <v>Jan Sobotka,Kynšperk n.O.</v>
      </c>
      <c r="AN89" s="67"/>
      <c r="AO89" s="67"/>
      <c r="AP89" s="67"/>
      <c r="AQ89" s="36"/>
      <c r="AR89" s="40"/>
      <c r="AS89" s="77" t="s">
        <v>60</v>
      </c>
      <c r="AT89" s="78"/>
      <c r="AU89" s="79"/>
      <c r="AV89" s="79"/>
      <c r="AW89" s="79"/>
      <c r="AX89" s="79"/>
      <c r="AY89" s="79"/>
      <c r="AZ89" s="79"/>
      <c r="BA89" s="79"/>
      <c r="BB89" s="79"/>
      <c r="BC89" s="79"/>
      <c r="BD89" s="80"/>
      <c r="BE89" s="34"/>
    </row>
    <row r="90" s="2" customFormat="1" ht="15.6" customHeight="1">
      <c r="A90" s="34"/>
      <c r="B90" s="35"/>
      <c r="C90" s="28" t="s">
        <v>29</v>
      </c>
      <c r="D90" s="36"/>
      <c r="E90" s="36"/>
      <c r="F90" s="36"/>
      <c r="G90" s="36"/>
      <c r="H90" s="36"/>
      <c r="I90" s="36"/>
      <c r="J90" s="36"/>
      <c r="K90" s="36"/>
      <c r="L90" s="67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35</v>
      </c>
      <c r="AJ90" s="36"/>
      <c r="AK90" s="36"/>
      <c r="AL90" s="36"/>
      <c r="AM90" s="76" t="str">
        <f>IF(E20="","",E20)</f>
        <v>Ing.Jana Handšuhová Smutná</v>
      </c>
      <c r="AN90" s="67"/>
      <c r="AO90" s="67"/>
      <c r="AP90" s="67"/>
      <c r="AQ90" s="36"/>
      <c r="AR90" s="40"/>
      <c r="AS90" s="81"/>
      <c r="AT90" s="82"/>
      <c r="AU90" s="83"/>
      <c r="AV90" s="83"/>
      <c r="AW90" s="83"/>
      <c r="AX90" s="83"/>
      <c r="AY90" s="83"/>
      <c r="AZ90" s="83"/>
      <c r="BA90" s="83"/>
      <c r="BB90" s="83"/>
      <c r="BC90" s="83"/>
      <c r="BD90" s="84"/>
      <c r="BE90" s="34"/>
    </row>
    <row r="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40"/>
      <c r="AS91" s="85"/>
      <c r="AT91" s="86"/>
      <c r="AU91" s="87"/>
      <c r="AV91" s="87"/>
      <c r="AW91" s="87"/>
      <c r="AX91" s="87"/>
      <c r="AY91" s="87"/>
      <c r="AZ91" s="87"/>
      <c r="BA91" s="87"/>
      <c r="BB91" s="87"/>
      <c r="BC91" s="87"/>
      <c r="BD91" s="88"/>
      <c r="BE91" s="34"/>
    </row>
    <row r="92" s="2" customFormat="1" ht="29.28" customHeight="1">
      <c r="A92" s="34"/>
      <c r="B92" s="35"/>
      <c r="C92" s="89" t="s">
        <v>61</v>
      </c>
      <c r="D92" s="90"/>
      <c r="E92" s="90"/>
      <c r="F92" s="90"/>
      <c r="G92" s="90"/>
      <c r="H92" s="91"/>
      <c r="I92" s="92" t="s">
        <v>62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3" t="s">
        <v>63</v>
      </c>
      <c r="AH92" s="90"/>
      <c r="AI92" s="90"/>
      <c r="AJ92" s="90"/>
      <c r="AK92" s="90"/>
      <c r="AL92" s="90"/>
      <c r="AM92" s="90"/>
      <c r="AN92" s="92" t="s">
        <v>64</v>
      </c>
      <c r="AO92" s="90"/>
      <c r="AP92" s="94"/>
      <c r="AQ92" s="95" t="s">
        <v>65</v>
      </c>
      <c r="AR92" s="40"/>
      <c r="AS92" s="96" t="s">
        <v>66</v>
      </c>
      <c r="AT92" s="97" t="s">
        <v>67</v>
      </c>
      <c r="AU92" s="97" t="s">
        <v>68</v>
      </c>
      <c r="AV92" s="97" t="s">
        <v>69</v>
      </c>
      <c r="AW92" s="97" t="s">
        <v>70</v>
      </c>
      <c r="AX92" s="97" t="s">
        <v>71</v>
      </c>
      <c r="AY92" s="97" t="s">
        <v>72</v>
      </c>
      <c r="AZ92" s="97" t="s">
        <v>73</v>
      </c>
      <c r="BA92" s="97" t="s">
        <v>74</v>
      </c>
      <c r="BB92" s="97" t="s">
        <v>75</v>
      </c>
      <c r="BC92" s="97" t="s">
        <v>76</v>
      </c>
      <c r="BD92" s="98" t="s">
        <v>77</v>
      </c>
      <c r="BE92" s="34"/>
    </row>
    <row r="93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40"/>
      <c r="AS93" s="99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1"/>
      <c r="BE93" s="34"/>
    </row>
    <row r="94" s="6" customFormat="1" ht="32.4" customHeight="1">
      <c r="A94" s="6"/>
      <c r="B94" s="102"/>
      <c r="C94" s="103" t="s">
        <v>78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5">
        <f>ROUND(AG95,2)</f>
        <v>0</v>
      </c>
      <c r="AH94" s="105"/>
      <c r="AI94" s="105"/>
      <c r="AJ94" s="105"/>
      <c r="AK94" s="105"/>
      <c r="AL94" s="105"/>
      <c r="AM94" s="105"/>
      <c r="AN94" s="106">
        <f>SUM(AG94,AT94)</f>
        <v>0</v>
      </c>
      <c r="AO94" s="106"/>
      <c r="AP94" s="106"/>
      <c r="AQ94" s="107" t="s">
        <v>1</v>
      </c>
      <c r="AR94" s="108"/>
      <c r="AS94" s="109">
        <f>ROUND(AS95,2)</f>
        <v>0</v>
      </c>
      <c r="AT94" s="110">
        <f>ROUND(SUM(AV94:AW94),2)</f>
        <v>0</v>
      </c>
      <c r="AU94" s="111">
        <f>ROUND(AU95,5)</f>
        <v>0</v>
      </c>
      <c r="AV94" s="110">
        <f>ROUND(AZ94*L29,2)</f>
        <v>0</v>
      </c>
      <c r="AW94" s="110">
        <f>ROUND(BA94*L30,2)</f>
        <v>0</v>
      </c>
      <c r="AX94" s="110">
        <f>ROUND(BB94*L29,2)</f>
        <v>0</v>
      </c>
      <c r="AY94" s="110">
        <f>ROUND(BC94*L30,2)</f>
        <v>0</v>
      </c>
      <c r="AZ94" s="110">
        <f>ROUND(AZ95,2)</f>
        <v>0</v>
      </c>
      <c r="BA94" s="110">
        <f>ROUND(BA95,2)</f>
        <v>0</v>
      </c>
      <c r="BB94" s="110">
        <f>ROUND(BB95,2)</f>
        <v>0</v>
      </c>
      <c r="BC94" s="110">
        <f>ROUND(BC95,2)</f>
        <v>0</v>
      </c>
      <c r="BD94" s="112">
        <f>ROUND(BD95,2)</f>
        <v>0</v>
      </c>
      <c r="BE94" s="6"/>
      <c r="BS94" s="113" t="s">
        <v>79</v>
      </c>
      <c r="BT94" s="113" t="s">
        <v>80</v>
      </c>
      <c r="BV94" s="113" t="s">
        <v>81</v>
      </c>
      <c r="BW94" s="113" t="s">
        <v>5</v>
      </c>
      <c r="BX94" s="113" t="s">
        <v>82</v>
      </c>
      <c r="CL94" s="113" t="s">
        <v>1</v>
      </c>
    </row>
    <row r="95" s="7" customFormat="1" ht="37.2" customHeight="1">
      <c r="A95" s="114" t="s">
        <v>83</v>
      </c>
      <c r="B95" s="115"/>
      <c r="C95" s="116"/>
      <c r="D95" s="117" t="s">
        <v>14</v>
      </c>
      <c r="E95" s="117"/>
      <c r="F95" s="117"/>
      <c r="G95" s="117"/>
      <c r="H95" s="117"/>
      <c r="I95" s="118"/>
      <c r="J95" s="117" t="s">
        <v>17</v>
      </c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9">
        <f>'220802 - KKN a.s.-objekt ...'!J28</f>
        <v>0</v>
      </c>
      <c r="AH95" s="118"/>
      <c r="AI95" s="118"/>
      <c r="AJ95" s="118"/>
      <c r="AK95" s="118"/>
      <c r="AL95" s="118"/>
      <c r="AM95" s="118"/>
      <c r="AN95" s="119">
        <f>SUM(AG95,AT95)</f>
        <v>0</v>
      </c>
      <c r="AO95" s="118"/>
      <c r="AP95" s="118"/>
      <c r="AQ95" s="120" t="s">
        <v>84</v>
      </c>
      <c r="AR95" s="121"/>
      <c r="AS95" s="122">
        <v>0</v>
      </c>
      <c r="AT95" s="123">
        <f>ROUND(SUM(AV95:AW95),2)</f>
        <v>0</v>
      </c>
      <c r="AU95" s="124">
        <f>'220802 - KKN a.s.-objekt ...'!P114</f>
        <v>0</v>
      </c>
      <c r="AV95" s="123">
        <f>'220802 - KKN a.s.-objekt ...'!J31</f>
        <v>0</v>
      </c>
      <c r="AW95" s="123">
        <f>'220802 - KKN a.s.-objekt ...'!J32</f>
        <v>0</v>
      </c>
      <c r="AX95" s="123">
        <f>'220802 - KKN a.s.-objekt ...'!J33</f>
        <v>0</v>
      </c>
      <c r="AY95" s="123">
        <f>'220802 - KKN a.s.-objekt ...'!J34</f>
        <v>0</v>
      </c>
      <c r="AZ95" s="123">
        <f>'220802 - KKN a.s.-objekt ...'!F31</f>
        <v>0</v>
      </c>
      <c r="BA95" s="123">
        <f>'220802 - KKN a.s.-objekt ...'!F32</f>
        <v>0</v>
      </c>
      <c r="BB95" s="123">
        <f>'220802 - KKN a.s.-objekt ...'!F33</f>
        <v>0</v>
      </c>
      <c r="BC95" s="123">
        <f>'220802 - KKN a.s.-objekt ...'!F34</f>
        <v>0</v>
      </c>
      <c r="BD95" s="125">
        <f>'220802 - KKN a.s.-objekt ...'!F35</f>
        <v>0</v>
      </c>
      <c r="BE95" s="7"/>
      <c r="BT95" s="126" t="s">
        <v>85</v>
      </c>
      <c r="BU95" s="126" t="s">
        <v>86</v>
      </c>
      <c r="BV95" s="126" t="s">
        <v>81</v>
      </c>
      <c r="BW95" s="126" t="s">
        <v>5</v>
      </c>
      <c r="BX95" s="126" t="s">
        <v>82</v>
      </c>
      <c r="CL95" s="126" t="s">
        <v>1</v>
      </c>
    </row>
    <row r="96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40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40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sheet="1" formatColumns="0" formatRows="0" objects="1" scenarios="1" spinCount="100000" saltValue="8yqMcFhYuZXy40jxlu8gBiLt9DzZ14wfEtUZP5aMMM/wY0akUBVtemPsVUNEr5Tk0pfPk48pg2g8EAXqLnvJPQ==" hashValue="QybvsI3YrzRM/C9g2fhkM6N+GbKMEpwXsuLGJYlDphHw5MbcQ9L2wDqHf23ck+DFdb6vbBJo1NyzdReNvC1Hk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20802 - KKN a.s.-objekt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5</v>
      </c>
    </row>
    <row r="3" hidden="1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6"/>
      <c r="AT3" s="13" t="s">
        <v>87</v>
      </c>
    </row>
    <row r="4" hidden="1" s="1" customFormat="1" ht="24.96" customHeight="1">
      <c r="B4" s="16"/>
      <c r="D4" s="129" t="s">
        <v>88</v>
      </c>
      <c r="L4" s="16"/>
      <c r="M4" s="130" t="s">
        <v>10</v>
      </c>
      <c r="AT4" s="13" t="s">
        <v>4</v>
      </c>
    </row>
    <row r="5" hidden="1" s="1" customFormat="1" ht="6.96" customHeight="1">
      <c r="B5" s="16"/>
      <c r="L5" s="16"/>
    </row>
    <row r="6" hidden="1" s="2" customFormat="1" ht="12" customHeight="1">
      <c r="A6" s="34"/>
      <c r="B6" s="40"/>
      <c r="C6" s="34"/>
      <c r="D6" s="131" t="s">
        <v>16</v>
      </c>
      <c r="E6" s="34"/>
      <c r="F6" s="34"/>
      <c r="G6" s="34"/>
      <c r="H6" s="34"/>
      <c r="I6" s="34"/>
      <c r="J6" s="34"/>
      <c r="K6" s="34"/>
      <c r="L6" s="59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hidden="1" s="2" customFormat="1" ht="31.2" customHeight="1">
      <c r="A7" s="34"/>
      <c r="B7" s="40"/>
      <c r="C7" s="34"/>
      <c r="D7" s="34"/>
      <c r="E7" s="132" t="s">
        <v>17</v>
      </c>
      <c r="F7" s="34"/>
      <c r="G7" s="34"/>
      <c r="H7" s="34"/>
      <c r="I7" s="34"/>
      <c r="J7" s="34"/>
      <c r="K7" s="34"/>
      <c r="L7" s="59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hidden="1" s="2" customFormat="1">
      <c r="A8" s="34"/>
      <c r="B8" s="40"/>
      <c r="C8" s="34"/>
      <c r="D8" s="34"/>
      <c r="E8" s="34"/>
      <c r="F8" s="34"/>
      <c r="G8" s="34"/>
      <c r="H8" s="34"/>
      <c r="I8" s="34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2" customHeight="1">
      <c r="A9" s="34"/>
      <c r="B9" s="40"/>
      <c r="C9" s="34"/>
      <c r="D9" s="131" t="s">
        <v>18</v>
      </c>
      <c r="E9" s="34"/>
      <c r="F9" s="133" t="s">
        <v>1</v>
      </c>
      <c r="G9" s="34"/>
      <c r="H9" s="34"/>
      <c r="I9" s="131" t="s">
        <v>19</v>
      </c>
      <c r="J9" s="133" t="s">
        <v>1</v>
      </c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 ht="12" customHeight="1">
      <c r="A10" s="34"/>
      <c r="B10" s="40"/>
      <c r="C10" s="34"/>
      <c r="D10" s="131" t="s">
        <v>20</v>
      </c>
      <c r="E10" s="34"/>
      <c r="F10" s="133" t="s">
        <v>21</v>
      </c>
      <c r="G10" s="34"/>
      <c r="H10" s="34"/>
      <c r="I10" s="131" t="s">
        <v>22</v>
      </c>
      <c r="J10" s="134" t="str">
        <f>'Rekapitulace stavby'!AN8</f>
        <v>2. 8. 2022</v>
      </c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0.8" customHeight="1">
      <c r="A11" s="34"/>
      <c r="B11" s="40"/>
      <c r="C11" s="34"/>
      <c r="D11" s="34"/>
      <c r="E11" s="34"/>
      <c r="F11" s="34"/>
      <c r="G11" s="34"/>
      <c r="H11" s="34"/>
      <c r="I11" s="34"/>
      <c r="J11" s="34"/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40"/>
      <c r="C12" s="34"/>
      <c r="D12" s="131" t="s">
        <v>24</v>
      </c>
      <c r="E12" s="34"/>
      <c r="F12" s="34"/>
      <c r="G12" s="34"/>
      <c r="H12" s="34"/>
      <c r="I12" s="131" t="s">
        <v>25</v>
      </c>
      <c r="J12" s="133" t="s">
        <v>26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8" customHeight="1">
      <c r="A13" s="34"/>
      <c r="B13" s="40"/>
      <c r="C13" s="34"/>
      <c r="D13" s="34"/>
      <c r="E13" s="133" t="s">
        <v>27</v>
      </c>
      <c r="F13" s="34"/>
      <c r="G13" s="34"/>
      <c r="H13" s="34"/>
      <c r="I13" s="131" t="s">
        <v>28</v>
      </c>
      <c r="J13" s="133" t="s">
        <v>1</v>
      </c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6.96" customHeight="1">
      <c r="A14" s="34"/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2" customHeight="1">
      <c r="A15" s="34"/>
      <c r="B15" s="40"/>
      <c r="C15" s="34"/>
      <c r="D15" s="131" t="s">
        <v>29</v>
      </c>
      <c r="E15" s="34"/>
      <c r="F15" s="34"/>
      <c r="G15" s="34"/>
      <c r="H15" s="34"/>
      <c r="I15" s="131" t="s">
        <v>25</v>
      </c>
      <c r="J15" s="29" t="str">
        <f>'Rekapitulace stavby'!AN13</f>
        <v>Vyplň údaj</v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18" customHeight="1">
      <c r="A16" s="34"/>
      <c r="B16" s="40"/>
      <c r="C16" s="34"/>
      <c r="D16" s="34"/>
      <c r="E16" s="29" t="str">
        <f>'Rekapitulace stavby'!E14</f>
        <v>Vyplň údaj</v>
      </c>
      <c r="F16" s="133"/>
      <c r="G16" s="133"/>
      <c r="H16" s="133"/>
      <c r="I16" s="131" t="s">
        <v>28</v>
      </c>
      <c r="J16" s="29" t="str">
        <f>'Rekapitulace stavby'!AN14</f>
        <v>Vyplň údaj</v>
      </c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6.96" customHeight="1">
      <c r="A17" s="34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2" customHeight="1">
      <c r="A18" s="34"/>
      <c r="B18" s="40"/>
      <c r="C18" s="34"/>
      <c r="D18" s="131" t="s">
        <v>31</v>
      </c>
      <c r="E18" s="34"/>
      <c r="F18" s="34"/>
      <c r="G18" s="34"/>
      <c r="H18" s="34"/>
      <c r="I18" s="131" t="s">
        <v>25</v>
      </c>
      <c r="J18" s="133" t="s">
        <v>32</v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18" customHeight="1">
      <c r="A19" s="34"/>
      <c r="B19" s="40"/>
      <c r="C19" s="34"/>
      <c r="D19" s="34"/>
      <c r="E19" s="133" t="s">
        <v>33</v>
      </c>
      <c r="F19" s="34"/>
      <c r="G19" s="34"/>
      <c r="H19" s="34"/>
      <c r="I19" s="131" t="s">
        <v>28</v>
      </c>
      <c r="J19" s="133" t="s">
        <v>1</v>
      </c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6.96" customHeight="1">
      <c r="A20" s="34"/>
      <c r="B20" s="40"/>
      <c r="C20" s="34"/>
      <c r="D20" s="34"/>
      <c r="E20" s="34"/>
      <c r="F20" s="34"/>
      <c r="G20" s="34"/>
      <c r="H20" s="34"/>
      <c r="I20" s="34"/>
      <c r="J20" s="34"/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2" customHeight="1">
      <c r="A21" s="34"/>
      <c r="B21" s="40"/>
      <c r="C21" s="34"/>
      <c r="D21" s="131" t="s">
        <v>35</v>
      </c>
      <c r="E21" s="34"/>
      <c r="F21" s="34"/>
      <c r="G21" s="34"/>
      <c r="H21" s="34"/>
      <c r="I21" s="131" t="s">
        <v>25</v>
      </c>
      <c r="J21" s="133" t="s">
        <v>36</v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18" customHeight="1">
      <c r="A22" s="34"/>
      <c r="B22" s="40"/>
      <c r="C22" s="34"/>
      <c r="D22" s="34"/>
      <c r="E22" s="133" t="s">
        <v>37</v>
      </c>
      <c r="F22" s="34"/>
      <c r="G22" s="34"/>
      <c r="H22" s="34"/>
      <c r="I22" s="131" t="s">
        <v>28</v>
      </c>
      <c r="J22" s="133" t="s">
        <v>38</v>
      </c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6.96" customHeight="1">
      <c r="A23" s="34"/>
      <c r="B23" s="40"/>
      <c r="C23" s="34"/>
      <c r="D23" s="34"/>
      <c r="E23" s="34"/>
      <c r="F23" s="34"/>
      <c r="G23" s="34"/>
      <c r="H23" s="34"/>
      <c r="I23" s="34"/>
      <c r="J23" s="34"/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2" customHeight="1">
      <c r="A24" s="34"/>
      <c r="B24" s="40"/>
      <c r="C24" s="34"/>
      <c r="D24" s="131" t="s">
        <v>39</v>
      </c>
      <c r="E24" s="34"/>
      <c r="F24" s="34"/>
      <c r="G24" s="34"/>
      <c r="H24" s="34"/>
      <c r="I24" s="34"/>
      <c r="J24" s="34"/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8" customFormat="1" ht="14.4" customHeight="1">
      <c r="A25" s="135"/>
      <c r="B25" s="136"/>
      <c r="C25" s="135"/>
      <c r="D25" s="135"/>
      <c r="E25" s="137" t="s">
        <v>1</v>
      </c>
      <c r="F25" s="137"/>
      <c r="G25" s="137"/>
      <c r="H25" s="137"/>
      <c r="I25" s="135"/>
      <c r="J25" s="135"/>
      <c r="K25" s="135"/>
      <c r="L25" s="138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</row>
    <row r="26" hidden="1" s="2" customFormat="1" ht="6.96" customHeight="1">
      <c r="A26" s="34"/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2" customFormat="1" ht="6.96" customHeight="1">
      <c r="A27" s="34"/>
      <c r="B27" s="40"/>
      <c r="C27" s="34"/>
      <c r="D27" s="139"/>
      <c r="E27" s="139"/>
      <c r="F27" s="139"/>
      <c r="G27" s="139"/>
      <c r="H27" s="139"/>
      <c r="I27" s="139"/>
      <c r="J27" s="139"/>
      <c r="K27" s="139"/>
      <c r="L27" s="59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hidden="1" s="2" customFormat="1" ht="25.44" customHeight="1">
      <c r="A28" s="34"/>
      <c r="B28" s="40"/>
      <c r="C28" s="34"/>
      <c r="D28" s="140" t="s">
        <v>40</v>
      </c>
      <c r="E28" s="34"/>
      <c r="F28" s="34"/>
      <c r="G28" s="34"/>
      <c r="H28" s="34"/>
      <c r="I28" s="34"/>
      <c r="J28" s="141">
        <f>ROUND(J114, 2)</f>
        <v>0</v>
      </c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40"/>
      <c r="C29" s="34"/>
      <c r="D29" s="139"/>
      <c r="E29" s="139"/>
      <c r="F29" s="139"/>
      <c r="G29" s="139"/>
      <c r="H29" s="139"/>
      <c r="I29" s="139"/>
      <c r="J29" s="139"/>
      <c r="K29" s="139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14.4" customHeight="1">
      <c r="A30" s="34"/>
      <c r="B30" s="40"/>
      <c r="C30" s="34"/>
      <c r="D30" s="34"/>
      <c r="E30" s="34"/>
      <c r="F30" s="142" t="s">
        <v>42</v>
      </c>
      <c r="G30" s="34"/>
      <c r="H30" s="34"/>
      <c r="I30" s="142" t="s">
        <v>41</v>
      </c>
      <c r="J30" s="142" t="s">
        <v>43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14.4" customHeight="1">
      <c r="A31" s="34"/>
      <c r="B31" s="40"/>
      <c r="C31" s="34"/>
      <c r="D31" s="143" t="s">
        <v>44</v>
      </c>
      <c r="E31" s="131" t="s">
        <v>45</v>
      </c>
      <c r="F31" s="144">
        <f>ROUND((SUM(BE114:BE131)),  2)</f>
        <v>0</v>
      </c>
      <c r="G31" s="34"/>
      <c r="H31" s="34"/>
      <c r="I31" s="145">
        <v>0.20999999999999999</v>
      </c>
      <c r="J31" s="144">
        <f>ROUND(((SUM(BE114:BE131))*I31),  2)</f>
        <v>0</v>
      </c>
      <c r="K31" s="34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40"/>
      <c r="C32" s="34"/>
      <c r="D32" s="34"/>
      <c r="E32" s="131" t="s">
        <v>46</v>
      </c>
      <c r="F32" s="144">
        <f>ROUND((SUM(BF114:BF131)),  2)</f>
        <v>0</v>
      </c>
      <c r="G32" s="34"/>
      <c r="H32" s="34"/>
      <c r="I32" s="145">
        <v>0.14999999999999999</v>
      </c>
      <c r="J32" s="144">
        <f>ROUND(((SUM(BF114:BF131))*I32),  2)</f>
        <v>0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40"/>
      <c r="C33" s="34"/>
      <c r="D33" s="34"/>
      <c r="E33" s="131" t="s">
        <v>47</v>
      </c>
      <c r="F33" s="144">
        <f>ROUND((SUM(BG114:BG131)),  2)</f>
        <v>0</v>
      </c>
      <c r="G33" s="34"/>
      <c r="H33" s="34"/>
      <c r="I33" s="145">
        <v>0.20999999999999999</v>
      </c>
      <c r="J33" s="144">
        <f>0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40"/>
      <c r="C34" s="34"/>
      <c r="D34" s="34"/>
      <c r="E34" s="131" t="s">
        <v>48</v>
      </c>
      <c r="F34" s="144">
        <f>ROUND((SUM(BH114:BH131)),  2)</f>
        <v>0</v>
      </c>
      <c r="G34" s="34"/>
      <c r="H34" s="34"/>
      <c r="I34" s="145">
        <v>0.14999999999999999</v>
      </c>
      <c r="J34" s="144">
        <f>0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1" t="s">
        <v>49</v>
      </c>
      <c r="F35" s="144">
        <f>ROUND((SUM(BI114:BI131)),  2)</f>
        <v>0</v>
      </c>
      <c r="G35" s="34"/>
      <c r="H35" s="34"/>
      <c r="I35" s="145">
        <v>0</v>
      </c>
      <c r="J35" s="144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6.96" customHeight="1">
      <c r="A36" s="34"/>
      <c r="B36" s="40"/>
      <c r="C36" s="34"/>
      <c r="D36" s="34"/>
      <c r="E36" s="34"/>
      <c r="F36" s="34"/>
      <c r="G36" s="34"/>
      <c r="H36" s="34"/>
      <c r="I36" s="34"/>
      <c r="J36" s="34"/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25.44" customHeight="1">
      <c r="A37" s="34"/>
      <c r="B37" s="40"/>
      <c r="C37" s="146"/>
      <c r="D37" s="147" t="s">
        <v>50</v>
      </c>
      <c r="E37" s="148"/>
      <c r="F37" s="148"/>
      <c r="G37" s="149" t="s">
        <v>51</v>
      </c>
      <c r="H37" s="150" t="s">
        <v>52</v>
      </c>
      <c r="I37" s="148"/>
      <c r="J37" s="151">
        <f>SUM(J28:J35)</f>
        <v>0</v>
      </c>
      <c r="K37" s="152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1" customFormat="1" ht="14.4" customHeight="1">
      <c r="B39" s="16"/>
      <c r="L39" s="16"/>
    </row>
    <row r="40" hidden="1" s="1" customFormat="1" ht="14.4" customHeight="1">
      <c r="B40" s="16"/>
      <c r="L40" s="16"/>
    </row>
    <row r="41" hidden="1" s="1" customFormat="1" ht="14.4" customHeight="1">
      <c r="B41" s="16"/>
      <c r="L41" s="16"/>
    </row>
    <row r="42" hidden="1" s="1" customFormat="1" ht="14.4" customHeight="1">
      <c r="B42" s="16"/>
      <c r="L42" s="16"/>
    </row>
    <row r="43" hidden="1" s="1" customFormat="1" ht="14.4" customHeight="1">
      <c r="B43" s="16"/>
      <c r="L43" s="16"/>
    </row>
    <row r="44" hidden="1" s="1" customFormat="1" ht="14.4" customHeight="1">
      <c r="B44" s="16"/>
      <c r="L44" s="16"/>
    </row>
    <row r="45" hidden="1" s="1" customFormat="1" ht="14.4" customHeight="1">
      <c r="B45" s="16"/>
      <c r="L45" s="16"/>
    </row>
    <row r="46" hidden="1" s="1" customFormat="1" ht="14.4" customHeight="1">
      <c r="B46" s="16"/>
      <c r="L46" s="16"/>
    </row>
    <row r="47" hidden="1" s="1" customFormat="1" ht="14.4" customHeight="1">
      <c r="B47" s="16"/>
      <c r="L47" s="16"/>
    </row>
    <row r="48" hidden="1" s="1" customFormat="1" ht="14.4" customHeight="1">
      <c r="B48" s="16"/>
      <c r="L48" s="16"/>
    </row>
    <row r="49" hidden="1" s="1" customFormat="1" ht="14.4" customHeight="1">
      <c r="B49" s="16"/>
      <c r="L49" s="16"/>
    </row>
    <row r="50" hidden="1" s="2" customFormat="1" ht="14.4" customHeight="1">
      <c r="B50" s="59"/>
      <c r="D50" s="153" t="s">
        <v>53</v>
      </c>
      <c r="E50" s="154"/>
      <c r="F50" s="154"/>
      <c r="G50" s="153" t="s">
        <v>54</v>
      </c>
      <c r="H50" s="154"/>
      <c r="I50" s="154"/>
      <c r="J50" s="154"/>
      <c r="K50" s="154"/>
      <c r="L50" s="59"/>
    </row>
    <row r="51" hidden="1">
      <c r="B51" s="16"/>
      <c r="L51" s="16"/>
    </row>
    <row r="52" hidden="1">
      <c r="B52" s="16"/>
      <c r="L52" s="16"/>
    </row>
    <row r="53" hidden="1">
      <c r="B53" s="16"/>
      <c r="L53" s="16"/>
    </row>
    <row r="54" hidden="1">
      <c r="B54" s="16"/>
      <c r="L54" s="16"/>
    </row>
    <row r="55" hidden="1">
      <c r="B55" s="16"/>
      <c r="L55" s="16"/>
    </row>
    <row r="56" hidden="1">
      <c r="B56" s="16"/>
      <c r="L56" s="16"/>
    </row>
    <row r="57" hidden="1">
      <c r="B57" s="16"/>
      <c r="L57" s="16"/>
    </row>
    <row r="58" hidden="1">
      <c r="B58" s="16"/>
      <c r="L58" s="16"/>
    </row>
    <row r="59" hidden="1">
      <c r="B59" s="16"/>
      <c r="L59" s="16"/>
    </row>
    <row r="60" hidden="1">
      <c r="B60" s="16"/>
      <c r="L60" s="16"/>
    </row>
    <row r="61" hidden="1" s="2" customFormat="1">
      <c r="A61" s="34"/>
      <c r="B61" s="40"/>
      <c r="C61" s="34"/>
      <c r="D61" s="155" t="s">
        <v>55</v>
      </c>
      <c r="E61" s="156"/>
      <c r="F61" s="157" t="s">
        <v>56</v>
      </c>
      <c r="G61" s="155" t="s">
        <v>55</v>
      </c>
      <c r="H61" s="156"/>
      <c r="I61" s="156"/>
      <c r="J61" s="158" t="s">
        <v>56</v>
      </c>
      <c r="K61" s="156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6"/>
      <c r="L62" s="16"/>
    </row>
    <row r="63" hidden="1">
      <c r="B63" s="16"/>
      <c r="L63" s="16"/>
    </row>
    <row r="64" hidden="1">
      <c r="B64" s="16"/>
      <c r="L64" s="16"/>
    </row>
    <row r="65" hidden="1" s="2" customFormat="1">
      <c r="A65" s="34"/>
      <c r="B65" s="40"/>
      <c r="C65" s="34"/>
      <c r="D65" s="153" t="s">
        <v>57</v>
      </c>
      <c r="E65" s="159"/>
      <c r="F65" s="159"/>
      <c r="G65" s="153" t="s">
        <v>58</v>
      </c>
      <c r="H65" s="159"/>
      <c r="I65" s="159"/>
      <c r="J65" s="159"/>
      <c r="K65" s="159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6"/>
      <c r="L66" s="16"/>
    </row>
    <row r="67" hidden="1">
      <c r="B67" s="16"/>
      <c r="L67" s="16"/>
    </row>
    <row r="68" hidden="1">
      <c r="B68" s="16"/>
      <c r="L68" s="16"/>
    </row>
    <row r="69" hidden="1">
      <c r="B69" s="16"/>
      <c r="L69" s="16"/>
    </row>
    <row r="70" hidden="1">
      <c r="B70" s="16"/>
      <c r="L70" s="16"/>
    </row>
    <row r="71" hidden="1">
      <c r="B71" s="16"/>
      <c r="L71" s="16"/>
    </row>
    <row r="72" hidden="1">
      <c r="B72" s="16"/>
      <c r="L72" s="16"/>
    </row>
    <row r="73" hidden="1">
      <c r="B73" s="16"/>
      <c r="L73" s="16"/>
    </row>
    <row r="74" hidden="1">
      <c r="B74" s="16"/>
      <c r="L74" s="16"/>
    </row>
    <row r="75" hidden="1">
      <c r="B75" s="16"/>
      <c r="L75" s="16"/>
    </row>
    <row r="76" hidden="1" s="2" customFormat="1">
      <c r="A76" s="34"/>
      <c r="B76" s="40"/>
      <c r="C76" s="34"/>
      <c r="D76" s="155" t="s">
        <v>55</v>
      </c>
      <c r="E76" s="156"/>
      <c r="F76" s="157" t="s">
        <v>56</v>
      </c>
      <c r="G76" s="155" t="s">
        <v>55</v>
      </c>
      <c r="H76" s="156"/>
      <c r="I76" s="156"/>
      <c r="J76" s="158" t="s">
        <v>56</v>
      </c>
      <c r="K76" s="156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162"/>
      <c r="C81" s="163"/>
      <c r="D81" s="163"/>
      <c r="E81" s="163"/>
      <c r="F81" s="163"/>
      <c r="G81" s="163"/>
      <c r="H81" s="163"/>
      <c r="I81" s="163"/>
      <c r="J81" s="163"/>
      <c r="K81" s="163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89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31.2" customHeight="1">
      <c r="A85" s="34"/>
      <c r="B85" s="35"/>
      <c r="C85" s="36"/>
      <c r="D85" s="36"/>
      <c r="E85" s="72" t="str">
        <f>E7</f>
        <v>KKN a.s.-objekt C stavební úpravy WC v 1.np,3.np a 5.np a inspekčních pokojů ve 3.np-INTERIÉR</v>
      </c>
      <c r="F85" s="36"/>
      <c r="G85" s="36"/>
      <c r="H85" s="36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2" customHeight="1">
      <c r="A87" s="34"/>
      <c r="B87" s="35"/>
      <c r="C87" s="28" t="s">
        <v>20</v>
      </c>
      <c r="D87" s="36"/>
      <c r="E87" s="36"/>
      <c r="F87" s="23" t="str">
        <f>F10</f>
        <v>Karlovy Vary</v>
      </c>
      <c r="G87" s="36"/>
      <c r="H87" s="36"/>
      <c r="I87" s="28" t="s">
        <v>22</v>
      </c>
      <c r="J87" s="75" t="str">
        <f>IF(J10="","",J10)</f>
        <v>2. 8. 2022</v>
      </c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40.8" customHeight="1">
      <c r="A89" s="34"/>
      <c r="B89" s="35"/>
      <c r="C89" s="28" t="s">
        <v>24</v>
      </c>
      <c r="D89" s="36"/>
      <c r="E89" s="36"/>
      <c r="F89" s="23" t="str">
        <f>E13</f>
        <v>KKN a.s.,Bezručova 19.36066 Karlovy Vary</v>
      </c>
      <c r="G89" s="36"/>
      <c r="H89" s="36"/>
      <c r="I89" s="28" t="s">
        <v>31</v>
      </c>
      <c r="J89" s="32" t="str">
        <f>E19</f>
        <v>Jan Sobotka,Kynšperk n.O.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26.4" customHeight="1">
      <c r="A90" s="34"/>
      <c r="B90" s="35"/>
      <c r="C90" s="28" t="s">
        <v>29</v>
      </c>
      <c r="D90" s="36"/>
      <c r="E90" s="36"/>
      <c r="F90" s="23" t="str">
        <f>IF(E16="","",E16)</f>
        <v>Vyplň údaj</v>
      </c>
      <c r="G90" s="36"/>
      <c r="H90" s="36"/>
      <c r="I90" s="28" t="s">
        <v>35</v>
      </c>
      <c r="J90" s="32" t="str">
        <f>E22</f>
        <v>Ing.Jana Handšuhová Smutná</v>
      </c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0.32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29.28" customHeight="1">
      <c r="A92" s="34"/>
      <c r="B92" s="35"/>
      <c r="C92" s="164" t="s">
        <v>90</v>
      </c>
      <c r="D92" s="165"/>
      <c r="E92" s="165"/>
      <c r="F92" s="165"/>
      <c r="G92" s="165"/>
      <c r="H92" s="165"/>
      <c r="I92" s="165"/>
      <c r="J92" s="166" t="s">
        <v>91</v>
      </c>
      <c r="K92" s="165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2.8" customHeight="1">
      <c r="A94" s="34"/>
      <c r="B94" s="35"/>
      <c r="C94" s="167" t="s">
        <v>92</v>
      </c>
      <c r="D94" s="36"/>
      <c r="E94" s="36"/>
      <c r="F94" s="36"/>
      <c r="G94" s="36"/>
      <c r="H94" s="36"/>
      <c r="I94" s="36"/>
      <c r="J94" s="106">
        <f>J114</f>
        <v>0</v>
      </c>
      <c r="K94" s="36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3" t="s">
        <v>93</v>
      </c>
    </row>
    <row r="95" hidden="1" s="9" customFormat="1" ht="24.96" customHeight="1">
      <c r="A95" s="9"/>
      <c r="B95" s="168"/>
      <c r="C95" s="169"/>
      <c r="D95" s="170" t="s">
        <v>94</v>
      </c>
      <c r="E95" s="171"/>
      <c r="F95" s="171"/>
      <c r="G95" s="171"/>
      <c r="H95" s="171"/>
      <c r="I95" s="171"/>
      <c r="J95" s="172">
        <f>J115</f>
        <v>0</v>
      </c>
      <c r="K95" s="169"/>
      <c r="L95" s="173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9" customFormat="1" ht="24.96" customHeight="1">
      <c r="A96" s="9"/>
      <c r="B96" s="168"/>
      <c r="C96" s="169"/>
      <c r="D96" s="170" t="s">
        <v>95</v>
      </c>
      <c r="E96" s="171"/>
      <c r="F96" s="171"/>
      <c r="G96" s="171"/>
      <c r="H96" s="171"/>
      <c r="I96" s="171"/>
      <c r="J96" s="172">
        <f>J129</f>
        <v>0</v>
      </c>
      <c r="K96" s="169"/>
      <c r="L96" s="173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hidden="1" s="2" customFormat="1" ht="21.84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9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hidden="1" s="2" customFormat="1" ht="6.96" customHeight="1">
      <c r="A98" s="34"/>
      <c r="B98" s="62"/>
      <c r="C98" s="63"/>
      <c r="D98" s="63"/>
      <c r="E98" s="63"/>
      <c r="F98" s="63"/>
      <c r="G98" s="63"/>
      <c r="H98" s="63"/>
      <c r="I98" s="63"/>
      <c r="J98" s="63"/>
      <c r="K98" s="63"/>
      <c r="L98" s="59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hidden="1"/>
    <row r="100" hidden="1"/>
    <row r="101" hidden="1"/>
    <row r="102" s="2" customFormat="1" ht="6.96" customHeight="1">
      <c r="A102" s="34"/>
      <c r="B102" s="64"/>
      <c r="C102" s="65"/>
      <c r="D102" s="65"/>
      <c r="E102" s="65"/>
      <c r="F102" s="65"/>
      <c r="G102" s="65"/>
      <c r="H102" s="65"/>
      <c r="I102" s="65"/>
      <c r="J102" s="65"/>
      <c r="K102" s="65"/>
      <c r="L102" s="59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24.96" customHeight="1">
      <c r="A103" s="34"/>
      <c r="B103" s="35"/>
      <c r="C103" s="19" t="s">
        <v>96</v>
      </c>
      <c r="D103" s="36"/>
      <c r="E103" s="36"/>
      <c r="F103" s="36"/>
      <c r="G103" s="36"/>
      <c r="H103" s="36"/>
      <c r="I103" s="36"/>
      <c r="J103" s="36"/>
      <c r="K103" s="36"/>
      <c r="L103" s="59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2" customFormat="1" ht="6.96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9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12" customHeight="1">
      <c r="A105" s="34"/>
      <c r="B105" s="35"/>
      <c r="C105" s="28" t="s">
        <v>16</v>
      </c>
      <c r="D105" s="36"/>
      <c r="E105" s="36"/>
      <c r="F105" s="36"/>
      <c r="G105" s="36"/>
      <c r="H105" s="36"/>
      <c r="I105" s="36"/>
      <c r="J105" s="36"/>
      <c r="K105" s="36"/>
      <c r="L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31.2" customHeight="1">
      <c r="A106" s="34"/>
      <c r="B106" s="35"/>
      <c r="C106" s="36"/>
      <c r="D106" s="36"/>
      <c r="E106" s="72" t="str">
        <f>E7</f>
        <v>KKN a.s.-objekt C stavební úpravy WC v 1.np,3.np a 5.np a inspekčních pokojů ve 3.np-INTERIÉR</v>
      </c>
      <c r="F106" s="36"/>
      <c r="G106" s="36"/>
      <c r="H106" s="36"/>
      <c r="I106" s="36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20</v>
      </c>
      <c r="D108" s="36"/>
      <c r="E108" s="36"/>
      <c r="F108" s="23" t="str">
        <f>F10</f>
        <v>Karlovy Vary</v>
      </c>
      <c r="G108" s="36"/>
      <c r="H108" s="36"/>
      <c r="I108" s="28" t="s">
        <v>22</v>
      </c>
      <c r="J108" s="75" t="str">
        <f>IF(J10="","",J10)</f>
        <v>2. 8. 2022</v>
      </c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40.8" customHeight="1">
      <c r="A110" s="34"/>
      <c r="B110" s="35"/>
      <c r="C110" s="28" t="s">
        <v>24</v>
      </c>
      <c r="D110" s="36"/>
      <c r="E110" s="36"/>
      <c r="F110" s="23" t="str">
        <f>E13</f>
        <v>KKN a.s.,Bezručova 19.36066 Karlovy Vary</v>
      </c>
      <c r="G110" s="36"/>
      <c r="H110" s="36"/>
      <c r="I110" s="28" t="s">
        <v>31</v>
      </c>
      <c r="J110" s="32" t="str">
        <f>E19</f>
        <v>Jan Sobotka,Kynšperk n.O.</v>
      </c>
      <c r="K110" s="36"/>
      <c r="L110" s="59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6.4" customHeight="1">
      <c r="A111" s="34"/>
      <c r="B111" s="35"/>
      <c r="C111" s="28" t="s">
        <v>29</v>
      </c>
      <c r="D111" s="36"/>
      <c r="E111" s="36"/>
      <c r="F111" s="23" t="str">
        <f>IF(E16="","",E16)</f>
        <v>Vyplň údaj</v>
      </c>
      <c r="G111" s="36"/>
      <c r="H111" s="36"/>
      <c r="I111" s="28" t="s">
        <v>35</v>
      </c>
      <c r="J111" s="32" t="str">
        <f>E22</f>
        <v>Ing.Jana Handšuhová Smutná</v>
      </c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0.32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10" customFormat="1" ht="29.28" customHeight="1">
      <c r="A113" s="174"/>
      <c r="B113" s="175"/>
      <c r="C113" s="176" t="s">
        <v>97</v>
      </c>
      <c r="D113" s="177" t="s">
        <v>65</v>
      </c>
      <c r="E113" s="177" t="s">
        <v>61</v>
      </c>
      <c r="F113" s="177" t="s">
        <v>62</v>
      </c>
      <c r="G113" s="177" t="s">
        <v>98</v>
      </c>
      <c r="H113" s="177" t="s">
        <v>99</v>
      </c>
      <c r="I113" s="177" t="s">
        <v>100</v>
      </c>
      <c r="J113" s="177" t="s">
        <v>91</v>
      </c>
      <c r="K113" s="178" t="s">
        <v>101</v>
      </c>
      <c r="L113" s="179"/>
      <c r="M113" s="96" t="s">
        <v>1</v>
      </c>
      <c r="N113" s="97" t="s">
        <v>44</v>
      </c>
      <c r="O113" s="97" t="s">
        <v>102</v>
      </c>
      <c r="P113" s="97" t="s">
        <v>103</v>
      </c>
      <c r="Q113" s="97" t="s">
        <v>104</v>
      </c>
      <c r="R113" s="97" t="s">
        <v>105</v>
      </c>
      <c r="S113" s="97" t="s">
        <v>106</v>
      </c>
      <c r="T113" s="98" t="s">
        <v>107</v>
      </c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</row>
    <row r="114" s="2" customFormat="1" ht="22.8" customHeight="1">
      <c r="A114" s="34"/>
      <c r="B114" s="35"/>
      <c r="C114" s="103" t="s">
        <v>108</v>
      </c>
      <c r="D114" s="36"/>
      <c r="E114" s="36"/>
      <c r="F114" s="36"/>
      <c r="G114" s="36"/>
      <c r="H114" s="36"/>
      <c r="I114" s="36"/>
      <c r="J114" s="180">
        <f>BK114</f>
        <v>0</v>
      </c>
      <c r="K114" s="36"/>
      <c r="L114" s="40"/>
      <c r="M114" s="99"/>
      <c r="N114" s="181"/>
      <c r="O114" s="100"/>
      <c r="P114" s="182">
        <f>P115+P129</f>
        <v>0</v>
      </c>
      <c r="Q114" s="100"/>
      <c r="R114" s="182">
        <f>R115+R129</f>
        <v>0</v>
      </c>
      <c r="S114" s="100"/>
      <c r="T114" s="183">
        <f>T115+T129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3" t="s">
        <v>79</v>
      </c>
      <c r="AU114" s="13" t="s">
        <v>93</v>
      </c>
      <c r="BK114" s="184">
        <f>BK115+BK129</f>
        <v>0</v>
      </c>
    </row>
    <row r="115" s="11" customFormat="1" ht="25.92" customHeight="1">
      <c r="A115" s="11"/>
      <c r="B115" s="185"/>
      <c r="C115" s="186"/>
      <c r="D115" s="187" t="s">
        <v>79</v>
      </c>
      <c r="E115" s="188" t="s">
        <v>109</v>
      </c>
      <c r="F115" s="188" t="s">
        <v>110</v>
      </c>
      <c r="G115" s="186"/>
      <c r="H115" s="186"/>
      <c r="I115" s="189"/>
      <c r="J115" s="190">
        <f>BK115</f>
        <v>0</v>
      </c>
      <c r="K115" s="186"/>
      <c r="L115" s="191"/>
      <c r="M115" s="192"/>
      <c r="N115" s="193"/>
      <c r="O115" s="193"/>
      <c r="P115" s="194">
        <f>SUM(P116:P128)</f>
        <v>0</v>
      </c>
      <c r="Q115" s="193"/>
      <c r="R115" s="194">
        <f>SUM(R116:R128)</f>
        <v>0</v>
      </c>
      <c r="S115" s="193"/>
      <c r="T115" s="195">
        <f>SUM(T116:T128)</f>
        <v>0</v>
      </c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R115" s="196" t="s">
        <v>111</v>
      </c>
      <c r="AT115" s="197" t="s">
        <v>79</v>
      </c>
      <c r="AU115" s="197" t="s">
        <v>80</v>
      </c>
      <c r="AY115" s="196" t="s">
        <v>112</v>
      </c>
      <c r="BK115" s="198">
        <f>SUM(BK116:BK128)</f>
        <v>0</v>
      </c>
    </row>
    <row r="116" s="2" customFormat="1" ht="14.4" customHeight="1">
      <c r="A116" s="34"/>
      <c r="B116" s="35"/>
      <c r="C116" s="199" t="s">
        <v>85</v>
      </c>
      <c r="D116" s="199" t="s">
        <v>113</v>
      </c>
      <c r="E116" s="200" t="s">
        <v>114</v>
      </c>
      <c r="F116" s="201" t="s">
        <v>115</v>
      </c>
      <c r="G116" s="202" t="s">
        <v>116</v>
      </c>
      <c r="H116" s="203">
        <v>4</v>
      </c>
      <c r="I116" s="204"/>
      <c r="J116" s="205">
        <f>ROUND(I116*H116,2)</f>
        <v>0</v>
      </c>
      <c r="K116" s="201" t="s">
        <v>1</v>
      </c>
      <c r="L116" s="206"/>
      <c r="M116" s="207" t="s">
        <v>1</v>
      </c>
      <c r="N116" s="208" t="s">
        <v>45</v>
      </c>
      <c r="O116" s="87"/>
      <c r="P116" s="209">
        <f>O116*H116</f>
        <v>0</v>
      </c>
      <c r="Q116" s="209">
        <v>0</v>
      </c>
      <c r="R116" s="209">
        <f>Q116*H116</f>
        <v>0</v>
      </c>
      <c r="S116" s="209">
        <v>0</v>
      </c>
      <c r="T116" s="210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11" t="s">
        <v>117</v>
      </c>
      <c r="AT116" s="211" t="s">
        <v>113</v>
      </c>
      <c r="AU116" s="211" t="s">
        <v>85</v>
      </c>
      <c r="AY116" s="13" t="s">
        <v>112</v>
      </c>
      <c r="BE116" s="212">
        <f>IF(N116="základní",J116,0)</f>
        <v>0</v>
      </c>
      <c r="BF116" s="212">
        <f>IF(N116="snížená",J116,0)</f>
        <v>0</v>
      </c>
      <c r="BG116" s="212">
        <f>IF(N116="zákl. přenesená",J116,0)</f>
        <v>0</v>
      </c>
      <c r="BH116" s="212">
        <f>IF(N116="sníž. přenesená",J116,0)</f>
        <v>0</v>
      </c>
      <c r="BI116" s="212">
        <f>IF(N116="nulová",J116,0)</f>
        <v>0</v>
      </c>
      <c r="BJ116" s="13" t="s">
        <v>85</v>
      </c>
      <c r="BK116" s="212">
        <f>ROUND(I116*H116,2)</f>
        <v>0</v>
      </c>
      <c r="BL116" s="13" t="s">
        <v>117</v>
      </c>
      <c r="BM116" s="211" t="s">
        <v>118</v>
      </c>
    </row>
    <row r="117" s="2" customFormat="1" ht="14.4" customHeight="1">
      <c r="A117" s="34"/>
      <c r="B117" s="35"/>
      <c r="C117" s="199" t="s">
        <v>87</v>
      </c>
      <c r="D117" s="199" t="s">
        <v>113</v>
      </c>
      <c r="E117" s="200" t="s">
        <v>119</v>
      </c>
      <c r="F117" s="201" t="s">
        <v>120</v>
      </c>
      <c r="G117" s="202" t="s">
        <v>116</v>
      </c>
      <c r="H117" s="203">
        <v>2</v>
      </c>
      <c r="I117" s="204"/>
      <c r="J117" s="205">
        <f>ROUND(I117*H117,2)</f>
        <v>0</v>
      </c>
      <c r="K117" s="201" t="s">
        <v>1</v>
      </c>
      <c r="L117" s="206"/>
      <c r="M117" s="207" t="s">
        <v>1</v>
      </c>
      <c r="N117" s="208" t="s">
        <v>45</v>
      </c>
      <c r="O117" s="87"/>
      <c r="P117" s="209">
        <f>O117*H117</f>
        <v>0</v>
      </c>
      <c r="Q117" s="209">
        <v>0</v>
      </c>
      <c r="R117" s="209">
        <f>Q117*H117</f>
        <v>0</v>
      </c>
      <c r="S117" s="209">
        <v>0</v>
      </c>
      <c r="T117" s="210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11" t="s">
        <v>117</v>
      </c>
      <c r="AT117" s="211" t="s">
        <v>113</v>
      </c>
      <c r="AU117" s="211" t="s">
        <v>85</v>
      </c>
      <c r="AY117" s="13" t="s">
        <v>112</v>
      </c>
      <c r="BE117" s="212">
        <f>IF(N117="základní",J117,0)</f>
        <v>0</v>
      </c>
      <c r="BF117" s="212">
        <f>IF(N117="snížená",J117,0)</f>
        <v>0</v>
      </c>
      <c r="BG117" s="212">
        <f>IF(N117="zákl. přenesená",J117,0)</f>
        <v>0</v>
      </c>
      <c r="BH117" s="212">
        <f>IF(N117="sníž. přenesená",J117,0)</f>
        <v>0</v>
      </c>
      <c r="BI117" s="212">
        <f>IF(N117="nulová",J117,0)</f>
        <v>0</v>
      </c>
      <c r="BJ117" s="13" t="s">
        <v>85</v>
      </c>
      <c r="BK117" s="212">
        <f>ROUND(I117*H117,2)</f>
        <v>0</v>
      </c>
      <c r="BL117" s="13" t="s">
        <v>117</v>
      </c>
      <c r="BM117" s="211" t="s">
        <v>121</v>
      </c>
    </row>
    <row r="118" s="2" customFormat="1" ht="14.4" customHeight="1">
      <c r="A118" s="34"/>
      <c r="B118" s="35"/>
      <c r="C118" s="199" t="s">
        <v>122</v>
      </c>
      <c r="D118" s="199" t="s">
        <v>113</v>
      </c>
      <c r="E118" s="200" t="s">
        <v>123</v>
      </c>
      <c r="F118" s="201" t="s">
        <v>124</v>
      </c>
      <c r="G118" s="202" t="s">
        <v>116</v>
      </c>
      <c r="H118" s="203">
        <v>2</v>
      </c>
      <c r="I118" s="204"/>
      <c r="J118" s="205">
        <f>ROUND(I118*H118,2)</f>
        <v>0</v>
      </c>
      <c r="K118" s="201" t="s">
        <v>1</v>
      </c>
      <c r="L118" s="206"/>
      <c r="M118" s="207" t="s">
        <v>1</v>
      </c>
      <c r="N118" s="208" t="s">
        <v>45</v>
      </c>
      <c r="O118" s="87"/>
      <c r="P118" s="209">
        <f>O118*H118</f>
        <v>0</v>
      </c>
      <c r="Q118" s="209">
        <v>0</v>
      </c>
      <c r="R118" s="209">
        <f>Q118*H118</f>
        <v>0</v>
      </c>
      <c r="S118" s="209">
        <v>0</v>
      </c>
      <c r="T118" s="210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11" t="s">
        <v>117</v>
      </c>
      <c r="AT118" s="211" t="s">
        <v>113</v>
      </c>
      <c r="AU118" s="211" t="s">
        <v>85</v>
      </c>
      <c r="AY118" s="13" t="s">
        <v>112</v>
      </c>
      <c r="BE118" s="212">
        <f>IF(N118="základní",J118,0)</f>
        <v>0</v>
      </c>
      <c r="BF118" s="212">
        <f>IF(N118="snížená",J118,0)</f>
        <v>0</v>
      </c>
      <c r="BG118" s="212">
        <f>IF(N118="zákl. přenesená",J118,0)</f>
        <v>0</v>
      </c>
      <c r="BH118" s="212">
        <f>IF(N118="sníž. přenesená",J118,0)</f>
        <v>0</v>
      </c>
      <c r="BI118" s="212">
        <f>IF(N118="nulová",J118,0)</f>
        <v>0</v>
      </c>
      <c r="BJ118" s="13" t="s">
        <v>85</v>
      </c>
      <c r="BK118" s="212">
        <f>ROUND(I118*H118,2)</f>
        <v>0</v>
      </c>
      <c r="BL118" s="13" t="s">
        <v>117</v>
      </c>
      <c r="BM118" s="211" t="s">
        <v>125</v>
      </c>
    </row>
    <row r="119" s="2" customFormat="1" ht="22.2" customHeight="1">
      <c r="A119" s="34"/>
      <c r="B119" s="35"/>
      <c r="C119" s="199" t="s">
        <v>111</v>
      </c>
      <c r="D119" s="199" t="s">
        <v>113</v>
      </c>
      <c r="E119" s="200" t="s">
        <v>126</v>
      </c>
      <c r="F119" s="201" t="s">
        <v>127</v>
      </c>
      <c r="G119" s="202" t="s">
        <v>116</v>
      </c>
      <c r="H119" s="203">
        <v>1</v>
      </c>
      <c r="I119" s="204"/>
      <c r="J119" s="205">
        <f>ROUND(I119*H119,2)</f>
        <v>0</v>
      </c>
      <c r="K119" s="201" t="s">
        <v>1</v>
      </c>
      <c r="L119" s="206"/>
      <c r="M119" s="207" t="s">
        <v>1</v>
      </c>
      <c r="N119" s="208" t="s">
        <v>45</v>
      </c>
      <c r="O119" s="87"/>
      <c r="P119" s="209">
        <f>O119*H119</f>
        <v>0</v>
      </c>
      <c r="Q119" s="209">
        <v>0</v>
      </c>
      <c r="R119" s="209">
        <f>Q119*H119</f>
        <v>0</v>
      </c>
      <c r="S119" s="209">
        <v>0</v>
      </c>
      <c r="T119" s="210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1" t="s">
        <v>117</v>
      </c>
      <c r="AT119" s="211" t="s">
        <v>113</v>
      </c>
      <c r="AU119" s="211" t="s">
        <v>85</v>
      </c>
      <c r="AY119" s="13" t="s">
        <v>112</v>
      </c>
      <c r="BE119" s="212">
        <f>IF(N119="základní",J119,0)</f>
        <v>0</v>
      </c>
      <c r="BF119" s="212">
        <f>IF(N119="snížená",J119,0)</f>
        <v>0</v>
      </c>
      <c r="BG119" s="212">
        <f>IF(N119="zákl. přenesená",J119,0)</f>
        <v>0</v>
      </c>
      <c r="BH119" s="212">
        <f>IF(N119="sníž. přenesená",J119,0)</f>
        <v>0</v>
      </c>
      <c r="BI119" s="212">
        <f>IF(N119="nulová",J119,0)</f>
        <v>0</v>
      </c>
      <c r="BJ119" s="13" t="s">
        <v>85</v>
      </c>
      <c r="BK119" s="212">
        <f>ROUND(I119*H119,2)</f>
        <v>0</v>
      </c>
      <c r="BL119" s="13" t="s">
        <v>117</v>
      </c>
      <c r="BM119" s="211" t="s">
        <v>128</v>
      </c>
    </row>
    <row r="120" s="2" customFormat="1" ht="14.4" customHeight="1">
      <c r="A120" s="34"/>
      <c r="B120" s="35"/>
      <c r="C120" s="199" t="s">
        <v>129</v>
      </c>
      <c r="D120" s="199" t="s">
        <v>113</v>
      </c>
      <c r="E120" s="200" t="s">
        <v>130</v>
      </c>
      <c r="F120" s="201" t="s">
        <v>131</v>
      </c>
      <c r="G120" s="202" t="s">
        <v>116</v>
      </c>
      <c r="H120" s="203">
        <v>2</v>
      </c>
      <c r="I120" s="204"/>
      <c r="J120" s="205">
        <f>ROUND(I120*H120,2)</f>
        <v>0</v>
      </c>
      <c r="K120" s="201" t="s">
        <v>1</v>
      </c>
      <c r="L120" s="206"/>
      <c r="M120" s="207" t="s">
        <v>1</v>
      </c>
      <c r="N120" s="208" t="s">
        <v>45</v>
      </c>
      <c r="O120" s="87"/>
      <c r="P120" s="209">
        <f>O120*H120</f>
        <v>0</v>
      </c>
      <c r="Q120" s="209">
        <v>0</v>
      </c>
      <c r="R120" s="209">
        <f>Q120*H120</f>
        <v>0</v>
      </c>
      <c r="S120" s="209">
        <v>0</v>
      </c>
      <c r="T120" s="210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1" t="s">
        <v>117</v>
      </c>
      <c r="AT120" s="211" t="s">
        <v>113</v>
      </c>
      <c r="AU120" s="211" t="s">
        <v>85</v>
      </c>
      <c r="AY120" s="13" t="s">
        <v>112</v>
      </c>
      <c r="BE120" s="212">
        <f>IF(N120="základní",J120,0)</f>
        <v>0</v>
      </c>
      <c r="BF120" s="212">
        <f>IF(N120="snížená",J120,0)</f>
        <v>0</v>
      </c>
      <c r="BG120" s="212">
        <f>IF(N120="zákl. přenesená",J120,0)</f>
        <v>0</v>
      </c>
      <c r="BH120" s="212">
        <f>IF(N120="sníž. přenesená",J120,0)</f>
        <v>0</v>
      </c>
      <c r="BI120" s="212">
        <f>IF(N120="nulová",J120,0)</f>
        <v>0</v>
      </c>
      <c r="BJ120" s="13" t="s">
        <v>85</v>
      </c>
      <c r="BK120" s="212">
        <f>ROUND(I120*H120,2)</f>
        <v>0</v>
      </c>
      <c r="BL120" s="13" t="s">
        <v>117</v>
      </c>
      <c r="BM120" s="211" t="s">
        <v>132</v>
      </c>
    </row>
    <row r="121" s="2" customFormat="1" ht="14.4" customHeight="1">
      <c r="A121" s="34"/>
      <c r="B121" s="35"/>
      <c r="C121" s="199" t="s">
        <v>133</v>
      </c>
      <c r="D121" s="199" t="s">
        <v>113</v>
      </c>
      <c r="E121" s="200" t="s">
        <v>134</v>
      </c>
      <c r="F121" s="201" t="s">
        <v>135</v>
      </c>
      <c r="G121" s="202" t="s">
        <v>116</v>
      </c>
      <c r="H121" s="203">
        <v>1</v>
      </c>
      <c r="I121" s="204"/>
      <c r="J121" s="205">
        <f>ROUND(I121*H121,2)</f>
        <v>0</v>
      </c>
      <c r="K121" s="201" t="s">
        <v>1</v>
      </c>
      <c r="L121" s="206"/>
      <c r="M121" s="207" t="s">
        <v>1</v>
      </c>
      <c r="N121" s="208" t="s">
        <v>45</v>
      </c>
      <c r="O121" s="87"/>
      <c r="P121" s="209">
        <f>O121*H121</f>
        <v>0</v>
      </c>
      <c r="Q121" s="209">
        <v>0</v>
      </c>
      <c r="R121" s="209">
        <f>Q121*H121</f>
        <v>0</v>
      </c>
      <c r="S121" s="209">
        <v>0</v>
      </c>
      <c r="T121" s="210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1" t="s">
        <v>117</v>
      </c>
      <c r="AT121" s="211" t="s">
        <v>113</v>
      </c>
      <c r="AU121" s="211" t="s">
        <v>85</v>
      </c>
      <c r="AY121" s="13" t="s">
        <v>112</v>
      </c>
      <c r="BE121" s="212">
        <f>IF(N121="základní",J121,0)</f>
        <v>0</v>
      </c>
      <c r="BF121" s="212">
        <f>IF(N121="snížená",J121,0)</f>
        <v>0</v>
      </c>
      <c r="BG121" s="212">
        <f>IF(N121="zákl. přenesená",J121,0)</f>
        <v>0</v>
      </c>
      <c r="BH121" s="212">
        <f>IF(N121="sníž. přenesená",J121,0)</f>
        <v>0</v>
      </c>
      <c r="BI121" s="212">
        <f>IF(N121="nulová",J121,0)</f>
        <v>0</v>
      </c>
      <c r="BJ121" s="13" t="s">
        <v>85</v>
      </c>
      <c r="BK121" s="212">
        <f>ROUND(I121*H121,2)</f>
        <v>0</v>
      </c>
      <c r="BL121" s="13" t="s">
        <v>117</v>
      </c>
      <c r="BM121" s="211" t="s">
        <v>136</v>
      </c>
    </row>
    <row r="122" s="2" customFormat="1" ht="14.4" customHeight="1">
      <c r="A122" s="34"/>
      <c r="B122" s="35"/>
      <c r="C122" s="199" t="s">
        <v>137</v>
      </c>
      <c r="D122" s="199" t="s">
        <v>113</v>
      </c>
      <c r="E122" s="200" t="s">
        <v>138</v>
      </c>
      <c r="F122" s="201" t="s">
        <v>139</v>
      </c>
      <c r="G122" s="202" t="s">
        <v>116</v>
      </c>
      <c r="H122" s="203">
        <v>1</v>
      </c>
      <c r="I122" s="204"/>
      <c r="J122" s="205">
        <f>ROUND(I122*H122,2)</f>
        <v>0</v>
      </c>
      <c r="K122" s="201" t="s">
        <v>1</v>
      </c>
      <c r="L122" s="206"/>
      <c r="M122" s="207" t="s">
        <v>1</v>
      </c>
      <c r="N122" s="208" t="s">
        <v>45</v>
      </c>
      <c r="O122" s="87"/>
      <c r="P122" s="209">
        <f>O122*H122</f>
        <v>0</v>
      </c>
      <c r="Q122" s="209">
        <v>0</v>
      </c>
      <c r="R122" s="209">
        <f>Q122*H122</f>
        <v>0</v>
      </c>
      <c r="S122" s="209">
        <v>0</v>
      </c>
      <c r="T122" s="210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1" t="s">
        <v>117</v>
      </c>
      <c r="AT122" s="211" t="s">
        <v>113</v>
      </c>
      <c r="AU122" s="211" t="s">
        <v>85</v>
      </c>
      <c r="AY122" s="13" t="s">
        <v>112</v>
      </c>
      <c r="BE122" s="212">
        <f>IF(N122="základní",J122,0)</f>
        <v>0</v>
      </c>
      <c r="BF122" s="212">
        <f>IF(N122="snížená",J122,0)</f>
        <v>0</v>
      </c>
      <c r="BG122" s="212">
        <f>IF(N122="zákl. přenesená",J122,0)</f>
        <v>0</v>
      </c>
      <c r="BH122" s="212">
        <f>IF(N122="sníž. přenesená",J122,0)</f>
        <v>0</v>
      </c>
      <c r="BI122" s="212">
        <f>IF(N122="nulová",J122,0)</f>
        <v>0</v>
      </c>
      <c r="BJ122" s="13" t="s">
        <v>85</v>
      </c>
      <c r="BK122" s="212">
        <f>ROUND(I122*H122,2)</f>
        <v>0</v>
      </c>
      <c r="BL122" s="13" t="s">
        <v>117</v>
      </c>
      <c r="BM122" s="211" t="s">
        <v>140</v>
      </c>
    </row>
    <row r="123" s="2" customFormat="1" ht="14.4" customHeight="1">
      <c r="A123" s="34"/>
      <c r="B123" s="35"/>
      <c r="C123" s="199" t="s">
        <v>141</v>
      </c>
      <c r="D123" s="199" t="s">
        <v>113</v>
      </c>
      <c r="E123" s="200" t="s">
        <v>142</v>
      </c>
      <c r="F123" s="201" t="s">
        <v>143</v>
      </c>
      <c r="G123" s="202" t="s">
        <v>116</v>
      </c>
      <c r="H123" s="203">
        <v>2</v>
      </c>
      <c r="I123" s="204"/>
      <c r="J123" s="205">
        <f>ROUND(I123*H123,2)</f>
        <v>0</v>
      </c>
      <c r="K123" s="201" t="s">
        <v>1</v>
      </c>
      <c r="L123" s="206"/>
      <c r="M123" s="207" t="s">
        <v>1</v>
      </c>
      <c r="N123" s="208" t="s">
        <v>45</v>
      </c>
      <c r="O123" s="87"/>
      <c r="P123" s="209">
        <f>O123*H123</f>
        <v>0</v>
      </c>
      <c r="Q123" s="209">
        <v>0</v>
      </c>
      <c r="R123" s="209">
        <f>Q123*H123</f>
        <v>0</v>
      </c>
      <c r="S123" s="209">
        <v>0</v>
      </c>
      <c r="T123" s="210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1" t="s">
        <v>117</v>
      </c>
      <c r="AT123" s="211" t="s">
        <v>113</v>
      </c>
      <c r="AU123" s="211" t="s">
        <v>85</v>
      </c>
      <c r="AY123" s="13" t="s">
        <v>112</v>
      </c>
      <c r="BE123" s="212">
        <f>IF(N123="základní",J123,0)</f>
        <v>0</v>
      </c>
      <c r="BF123" s="212">
        <f>IF(N123="snížená",J123,0)</f>
        <v>0</v>
      </c>
      <c r="BG123" s="212">
        <f>IF(N123="zákl. přenesená",J123,0)</f>
        <v>0</v>
      </c>
      <c r="BH123" s="212">
        <f>IF(N123="sníž. přenesená",J123,0)</f>
        <v>0</v>
      </c>
      <c r="BI123" s="212">
        <f>IF(N123="nulová",J123,0)</f>
        <v>0</v>
      </c>
      <c r="BJ123" s="13" t="s">
        <v>85</v>
      </c>
      <c r="BK123" s="212">
        <f>ROUND(I123*H123,2)</f>
        <v>0</v>
      </c>
      <c r="BL123" s="13" t="s">
        <v>117</v>
      </c>
      <c r="BM123" s="211" t="s">
        <v>144</v>
      </c>
    </row>
    <row r="124" s="2" customFormat="1" ht="14.4" customHeight="1">
      <c r="A124" s="34"/>
      <c r="B124" s="35"/>
      <c r="C124" s="199" t="s">
        <v>145</v>
      </c>
      <c r="D124" s="199" t="s">
        <v>113</v>
      </c>
      <c r="E124" s="200" t="s">
        <v>146</v>
      </c>
      <c r="F124" s="201" t="s">
        <v>147</v>
      </c>
      <c r="G124" s="202" t="s">
        <v>116</v>
      </c>
      <c r="H124" s="203">
        <v>2</v>
      </c>
      <c r="I124" s="204"/>
      <c r="J124" s="205">
        <f>ROUND(I124*H124,2)</f>
        <v>0</v>
      </c>
      <c r="K124" s="201" t="s">
        <v>1</v>
      </c>
      <c r="L124" s="206"/>
      <c r="M124" s="207" t="s">
        <v>1</v>
      </c>
      <c r="N124" s="208" t="s">
        <v>45</v>
      </c>
      <c r="O124" s="87"/>
      <c r="P124" s="209">
        <f>O124*H124</f>
        <v>0</v>
      </c>
      <c r="Q124" s="209">
        <v>0</v>
      </c>
      <c r="R124" s="209">
        <f>Q124*H124</f>
        <v>0</v>
      </c>
      <c r="S124" s="209">
        <v>0</v>
      </c>
      <c r="T124" s="210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1" t="s">
        <v>117</v>
      </c>
      <c r="AT124" s="211" t="s">
        <v>113</v>
      </c>
      <c r="AU124" s="211" t="s">
        <v>85</v>
      </c>
      <c r="AY124" s="13" t="s">
        <v>112</v>
      </c>
      <c r="BE124" s="212">
        <f>IF(N124="základní",J124,0)</f>
        <v>0</v>
      </c>
      <c r="BF124" s="212">
        <f>IF(N124="snížená",J124,0)</f>
        <v>0</v>
      </c>
      <c r="BG124" s="212">
        <f>IF(N124="zákl. přenesená",J124,0)</f>
        <v>0</v>
      </c>
      <c r="BH124" s="212">
        <f>IF(N124="sníž. přenesená",J124,0)</f>
        <v>0</v>
      </c>
      <c r="BI124" s="212">
        <f>IF(N124="nulová",J124,0)</f>
        <v>0</v>
      </c>
      <c r="BJ124" s="13" t="s">
        <v>85</v>
      </c>
      <c r="BK124" s="212">
        <f>ROUND(I124*H124,2)</f>
        <v>0</v>
      </c>
      <c r="BL124" s="13" t="s">
        <v>117</v>
      </c>
      <c r="BM124" s="211" t="s">
        <v>148</v>
      </c>
    </row>
    <row r="125" s="2" customFormat="1" ht="14.4" customHeight="1">
      <c r="A125" s="34"/>
      <c r="B125" s="35"/>
      <c r="C125" s="199" t="s">
        <v>149</v>
      </c>
      <c r="D125" s="199" t="s">
        <v>113</v>
      </c>
      <c r="E125" s="200" t="s">
        <v>150</v>
      </c>
      <c r="F125" s="201" t="s">
        <v>151</v>
      </c>
      <c r="G125" s="202" t="s">
        <v>116</v>
      </c>
      <c r="H125" s="203">
        <v>2</v>
      </c>
      <c r="I125" s="204"/>
      <c r="J125" s="205">
        <f>ROUND(I125*H125,2)</f>
        <v>0</v>
      </c>
      <c r="K125" s="201" t="s">
        <v>1</v>
      </c>
      <c r="L125" s="206"/>
      <c r="M125" s="207" t="s">
        <v>1</v>
      </c>
      <c r="N125" s="208" t="s">
        <v>45</v>
      </c>
      <c r="O125" s="87"/>
      <c r="P125" s="209">
        <f>O125*H125</f>
        <v>0</v>
      </c>
      <c r="Q125" s="209">
        <v>0</v>
      </c>
      <c r="R125" s="209">
        <f>Q125*H125</f>
        <v>0</v>
      </c>
      <c r="S125" s="209">
        <v>0</v>
      </c>
      <c r="T125" s="210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1" t="s">
        <v>117</v>
      </c>
      <c r="AT125" s="211" t="s">
        <v>113</v>
      </c>
      <c r="AU125" s="211" t="s">
        <v>85</v>
      </c>
      <c r="AY125" s="13" t="s">
        <v>112</v>
      </c>
      <c r="BE125" s="212">
        <f>IF(N125="základní",J125,0)</f>
        <v>0</v>
      </c>
      <c r="BF125" s="212">
        <f>IF(N125="snížená",J125,0)</f>
        <v>0</v>
      </c>
      <c r="BG125" s="212">
        <f>IF(N125="zákl. přenesená",J125,0)</f>
        <v>0</v>
      </c>
      <c r="BH125" s="212">
        <f>IF(N125="sníž. přenesená",J125,0)</f>
        <v>0</v>
      </c>
      <c r="BI125" s="212">
        <f>IF(N125="nulová",J125,0)</f>
        <v>0</v>
      </c>
      <c r="BJ125" s="13" t="s">
        <v>85</v>
      </c>
      <c r="BK125" s="212">
        <f>ROUND(I125*H125,2)</f>
        <v>0</v>
      </c>
      <c r="BL125" s="13" t="s">
        <v>117</v>
      </c>
      <c r="BM125" s="211" t="s">
        <v>152</v>
      </c>
    </row>
    <row r="126" s="2" customFormat="1" ht="14.4" customHeight="1">
      <c r="A126" s="34"/>
      <c r="B126" s="35"/>
      <c r="C126" s="199" t="s">
        <v>153</v>
      </c>
      <c r="D126" s="199" t="s">
        <v>113</v>
      </c>
      <c r="E126" s="200" t="s">
        <v>154</v>
      </c>
      <c r="F126" s="201" t="s">
        <v>155</v>
      </c>
      <c r="G126" s="202" t="s">
        <v>116</v>
      </c>
      <c r="H126" s="203">
        <v>2</v>
      </c>
      <c r="I126" s="204"/>
      <c r="J126" s="205">
        <f>ROUND(I126*H126,2)</f>
        <v>0</v>
      </c>
      <c r="K126" s="201" t="s">
        <v>1</v>
      </c>
      <c r="L126" s="206"/>
      <c r="M126" s="207" t="s">
        <v>1</v>
      </c>
      <c r="N126" s="208" t="s">
        <v>45</v>
      </c>
      <c r="O126" s="87"/>
      <c r="P126" s="209">
        <f>O126*H126</f>
        <v>0</v>
      </c>
      <c r="Q126" s="209">
        <v>0</v>
      </c>
      <c r="R126" s="209">
        <f>Q126*H126</f>
        <v>0</v>
      </c>
      <c r="S126" s="209">
        <v>0</v>
      </c>
      <c r="T126" s="21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1" t="s">
        <v>117</v>
      </c>
      <c r="AT126" s="211" t="s">
        <v>113</v>
      </c>
      <c r="AU126" s="211" t="s">
        <v>85</v>
      </c>
      <c r="AY126" s="13" t="s">
        <v>112</v>
      </c>
      <c r="BE126" s="212">
        <f>IF(N126="základní",J126,0)</f>
        <v>0</v>
      </c>
      <c r="BF126" s="212">
        <f>IF(N126="snížená",J126,0)</f>
        <v>0</v>
      </c>
      <c r="BG126" s="212">
        <f>IF(N126="zákl. přenesená",J126,0)</f>
        <v>0</v>
      </c>
      <c r="BH126" s="212">
        <f>IF(N126="sníž. přenesená",J126,0)</f>
        <v>0</v>
      </c>
      <c r="BI126" s="212">
        <f>IF(N126="nulová",J126,0)</f>
        <v>0</v>
      </c>
      <c r="BJ126" s="13" t="s">
        <v>85</v>
      </c>
      <c r="BK126" s="212">
        <f>ROUND(I126*H126,2)</f>
        <v>0</v>
      </c>
      <c r="BL126" s="13" t="s">
        <v>117</v>
      </c>
      <c r="BM126" s="211" t="s">
        <v>156</v>
      </c>
    </row>
    <row r="127" s="2" customFormat="1" ht="14.4" customHeight="1">
      <c r="A127" s="34"/>
      <c r="B127" s="35"/>
      <c r="C127" s="199" t="s">
        <v>157</v>
      </c>
      <c r="D127" s="199" t="s">
        <v>113</v>
      </c>
      <c r="E127" s="200" t="s">
        <v>158</v>
      </c>
      <c r="F127" s="201" t="s">
        <v>159</v>
      </c>
      <c r="G127" s="202" t="s">
        <v>116</v>
      </c>
      <c r="H127" s="203">
        <v>2</v>
      </c>
      <c r="I127" s="204"/>
      <c r="J127" s="205">
        <f>ROUND(I127*H127,2)</f>
        <v>0</v>
      </c>
      <c r="K127" s="201" t="s">
        <v>1</v>
      </c>
      <c r="L127" s="206"/>
      <c r="M127" s="207" t="s">
        <v>1</v>
      </c>
      <c r="N127" s="208" t="s">
        <v>45</v>
      </c>
      <c r="O127" s="87"/>
      <c r="P127" s="209">
        <f>O127*H127</f>
        <v>0</v>
      </c>
      <c r="Q127" s="209">
        <v>0</v>
      </c>
      <c r="R127" s="209">
        <f>Q127*H127</f>
        <v>0</v>
      </c>
      <c r="S127" s="209">
        <v>0</v>
      </c>
      <c r="T127" s="21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1" t="s">
        <v>117</v>
      </c>
      <c r="AT127" s="211" t="s">
        <v>113</v>
      </c>
      <c r="AU127" s="211" t="s">
        <v>85</v>
      </c>
      <c r="AY127" s="13" t="s">
        <v>112</v>
      </c>
      <c r="BE127" s="212">
        <f>IF(N127="základní",J127,0)</f>
        <v>0</v>
      </c>
      <c r="BF127" s="212">
        <f>IF(N127="snížená",J127,0)</f>
        <v>0</v>
      </c>
      <c r="BG127" s="212">
        <f>IF(N127="zákl. přenesená",J127,0)</f>
        <v>0</v>
      </c>
      <c r="BH127" s="212">
        <f>IF(N127="sníž. přenesená",J127,0)</f>
        <v>0</v>
      </c>
      <c r="BI127" s="212">
        <f>IF(N127="nulová",J127,0)</f>
        <v>0</v>
      </c>
      <c r="BJ127" s="13" t="s">
        <v>85</v>
      </c>
      <c r="BK127" s="212">
        <f>ROUND(I127*H127,2)</f>
        <v>0</v>
      </c>
      <c r="BL127" s="13" t="s">
        <v>117</v>
      </c>
      <c r="BM127" s="211" t="s">
        <v>160</v>
      </c>
    </row>
    <row r="128" s="2" customFormat="1" ht="22.2" customHeight="1">
      <c r="A128" s="34"/>
      <c r="B128" s="35"/>
      <c r="C128" s="199" t="s">
        <v>161</v>
      </c>
      <c r="D128" s="199" t="s">
        <v>113</v>
      </c>
      <c r="E128" s="200" t="s">
        <v>162</v>
      </c>
      <c r="F128" s="201" t="s">
        <v>163</v>
      </c>
      <c r="G128" s="202" t="s">
        <v>116</v>
      </c>
      <c r="H128" s="203">
        <v>1</v>
      </c>
      <c r="I128" s="204"/>
      <c r="J128" s="205">
        <f>ROUND(I128*H128,2)</f>
        <v>0</v>
      </c>
      <c r="K128" s="201" t="s">
        <v>1</v>
      </c>
      <c r="L128" s="206"/>
      <c r="M128" s="207" t="s">
        <v>1</v>
      </c>
      <c r="N128" s="208" t="s">
        <v>45</v>
      </c>
      <c r="O128" s="87"/>
      <c r="P128" s="209">
        <f>O128*H128</f>
        <v>0</v>
      </c>
      <c r="Q128" s="209">
        <v>0</v>
      </c>
      <c r="R128" s="209">
        <f>Q128*H128</f>
        <v>0</v>
      </c>
      <c r="S128" s="209">
        <v>0</v>
      </c>
      <c r="T128" s="21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1" t="s">
        <v>117</v>
      </c>
      <c r="AT128" s="211" t="s">
        <v>113</v>
      </c>
      <c r="AU128" s="211" t="s">
        <v>85</v>
      </c>
      <c r="AY128" s="13" t="s">
        <v>112</v>
      </c>
      <c r="BE128" s="212">
        <f>IF(N128="základní",J128,0)</f>
        <v>0</v>
      </c>
      <c r="BF128" s="212">
        <f>IF(N128="snížená",J128,0)</f>
        <v>0</v>
      </c>
      <c r="BG128" s="212">
        <f>IF(N128="zákl. přenesená",J128,0)</f>
        <v>0</v>
      </c>
      <c r="BH128" s="212">
        <f>IF(N128="sníž. přenesená",J128,0)</f>
        <v>0</v>
      </c>
      <c r="BI128" s="212">
        <f>IF(N128="nulová",J128,0)</f>
        <v>0</v>
      </c>
      <c r="BJ128" s="13" t="s">
        <v>85</v>
      </c>
      <c r="BK128" s="212">
        <f>ROUND(I128*H128,2)</f>
        <v>0</v>
      </c>
      <c r="BL128" s="13" t="s">
        <v>117</v>
      </c>
      <c r="BM128" s="211" t="s">
        <v>164</v>
      </c>
    </row>
    <row r="129" s="11" customFormat="1" ht="25.92" customHeight="1">
      <c r="A129" s="11"/>
      <c r="B129" s="185"/>
      <c r="C129" s="186"/>
      <c r="D129" s="187" t="s">
        <v>79</v>
      </c>
      <c r="E129" s="188" t="s">
        <v>165</v>
      </c>
      <c r="F129" s="188" t="s">
        <v>165</v>
      </c>
      <c r="G129" s="186"/>
      <c r="H129" s="186"/>
      <c r="I129" s="189"/>
      <c r="J129" s="190">
        <f>BK129</f>
        <v>0</v>
      </c>
      <c r="K129" s="186"/>
      <c r="L129" s="191"/>
      <c r="M129" s="192"/>
      <c r="N129" s="193"/>
      <c r="O129" s="193"/>
      <c r="P129" s="194">
        <f>SUM(P130:P131)</f>
        <v>0</v>
      </c>
      <c r="Q129" s="193"/>
      <c r="R129" s="194">
        <f>SUM(R130:R131)</f>
        <v>0</v>
      </c>
      <c r="S129" s="193"/>
      <c r="T129" s="195">
        <f>SUM(T130:T131)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196" t="s">
        <v>111</v>
      </c>
      <c r="AT129" s="197" t="s">
        <v>79</v>
      </c>
      <c r="AU129" s="197" t="s">
        <v>80</v>
      </c>
      <c r="AY129" s="196" t="s">
        <v>112</v>
      </c>
      <c r="BK129" s="198">
        <f>SUM(BK130:BK131)</f>
        <v>0</v>
      </c>
    </row>
    <row r="130" s="2" customFormat="1" ht="14.4" customHeight="1">
      <c r="A130" s="34"/>
      <c r="B130" s="35"/>
      <c r="C130" s="213" t="s">
        <v>166</v>
      </c>
      <c r="D130" s="213" t="s">
        <v>167</v>
      </c>
      <c r="E130" s="214" t="s">
        <v>168</v>
      </c>
      <c r="F130" s="215" t="s">
        <v>169</v>
      </c>
      <c r="G130" s="216" t="s">
        <v>170</v>
      </c>
      <c r="H130" s="217">
        <v>1</v>
      </c>
      <c r="I130" s="218"/>
      <c r="J130" s="219">
        <f>ROUND(I130*H130,2)</f>
        <v>0</v>
      </c>
      <c r="K130" s="215" t="s">
        <v>1</v>
      </c>
      <c r="L130" s="40"/>
      <c r="M130" s="220" t="s">
        <v>1</v>
      </c>
      <c r="N130" s="221" t="s">
        <v>45</v>
      </c>
      <c r="O130" s="87"/>
      <c r="P130" s="209">
        <f>O130*H130</f>
        <v>0</v>
      </c>
      <c r="Q130" s="209">
        <v>0</v>
      </c>
      <c r="R130" s="209">
        <f>Q130*H130</f>
        <v>0</v>
      </c>
      <c r="S130" s="209">
        <v>0</v>
      </c>
      <c r="T130" s="21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1" t="s">
        <v>117</v>
      </c>
      <c r="AT130" s="211" t="s">
        <v>167</v>
      </c>
      <c r="AU130" s="211" t="s">
        <v>85</v>
      </c>
      <c r="AY130" s="13" t="s">
        <v>112</v>
      </c>
      <c r="BE130" s="212">
        <f>IF(N130="základní",J130,0)</f>
        <v>0</v>
      </c>
      <c r="BF130" s="212">
        <f>IF(N130="snížená",J130,0)</f>
        <v>0</v>
      </c>
      <c r="BG130" s="212">
        <f>IF(N130="zákl. přenesená",J130,0)</f>
        <v>0</v>
      </c>
      <c r="BH130" s="212">
        <f>IF(N130="sníž. přenesená",J130,0)</f>
        <v>0</v>
      </c>
      <c r="BI130" s="212">
        <f>IF(N130="nulová",J130,0)</f>
        <v>0</v>
      </c>
      <c r="BJ130" s="13" t="s">
        <v>85</v>
      </c>
      <c r="BK130" s="212">
        <f>ROUND(I130*H130,2)</f>
        <v>0</v>
      </c>
      <c r="BL130" s="13" t="s">
        <v>117</v>
      </c>
      <c r="BM130" s="211" t="s">
        <v>171</v>
      </c>
    </row>
    <row r="131" s="2" customFormat="1" ht="14.4" customHeight="1">
      <c r="A131" s="34"/>
      <c r="B131" s="35"/>
      <c r="C131" s="213" t="s">
        <v>8</v>
      </c>
      <c r="D131" s="213" t="s">
        <v>167</v>
      </c>
      <c r="E131" s="214" t="s">
        <v>172</v>
      </c>
      <c r="F131" s="215" t="s">
        <v>173</v>
      </c>
      <c r="G131" s="216" t="s">
        <v>174</v>
      </c>
      <c r="H131" s="217">
        <v>25</v>
      </c>
      <c r="I131" s="218"/>
      <c r="J131" s="219">
        <f>ROUND(I131*H131,2)</f>
        <v>0</v>
      </c>
      <c r="K131" s="215" t="s">
        <v>1</v>
      </c>
      <c r="L131" s="40"/>
      <c r="M131" s="222" t="s">
        <v>1</v>
      </c>
      <c r="N131" s="223" t="s">
        <v>45</v>
      </c>
      <c r="O131" s="224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1" t="s">
        <v>117</v>
      </c>
      <c r="AT131" s="211" t="s">
        <v>167</v>
      </c>
      <c r="AU131" s="211" t="s">
        <v>85</v>
      </c>
      <c r="AY131" s="13" t="s">
        <v>112</v>
      </c>
      <c r="BE131" s="212">
        <f>IF(N131="základní",J131,0)</f>
        <v>0</v>
      </c>
      <c r="BF131" s="212">
        <f>IF(N131="snížená",J131,0)</f>
        <v>0</v>
      </c>
      <c r="BG131" s="212">
        <f>IF(N131="zákl. přenesená",J131,0)</f>
        <v>0</v>
      </c>
      <c r="BH131" s="212">
        <f>IF(N131="sníž. přenesená",J131,0)</f>
        <v>0</v>
      </c>
      <c r="BI131" s="212">
        <f>IF(N131="nulová",J131,0)</f>
        <v>0</v>
      </c>
      <c r="BJ131" s="13" t="s">
        <v>85</v>
      </c>
      <c r="BK131" s="212">
        <f>ROUND(I131*H131,2)</f>
        <v>0</v>
      </c>
      <c r="BL131" s="13" t="s">
        <v>117</v>
      </c>
      <c r="BM131" s="211" t="s">
        <v>175</v>
      </c>
    </row>
    <row r="132" s="2" customFormat="1" ht="6.96" customHeight="1">
      <c r="A132" s="34"/>
      <c r="B132" s="62"/>
      <c r="C132" s="63"/>
      <c r="D132" s="63"/>
      <c r="E132" s="63"/>
      <c r="F132" s="63"/>
      <c r="G132" s="63"/>
      <c r="H132" s="63"/>
      <c r="I132" s="63"/>
      <c r="J132" s="63"/>
      <c r="K132" s="63"/>
      <c r="L132" s="40"/>
      <c r="M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</sheetData>
  <sheetProtection sheet="1" autoFilter="0" formatColumns="0" formatRows="0" objects="1" scenarios="1" spinCount="100000" saltValue="T310Xfqo8ozZ/1ngHSb3KjqWA27+LyxWWu97keqwuqidOnIgK/IIaqBQ9t0xUlAskTbE58a2b/0bV0Vy3rEfPQ==" hashValue="2123knTRaZ/OoWdnEO/9/fTNPfLRxhsbjtiyYvS+C5bSF0zQcvHEHfeUo2tZZoCCLD3ZtP1/QaoDNcnF/3armA==" algorithmName="SHA-512" password="CC35"/>
  <autoFilter ref="C113:K131"/>
  <mergeCells count="6">
    <mergeCell ref="E7:H7"/>
    <mergeCell ref="E16:H16"/>
    <mergeCell ref="E25:H25"/>
    <mergeCell ref="E85:H85"/>
    <mergeCell ref="E106:H10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Jana Smutná</dc:creator>
  <cp:lastModifiedBy>Jana Smutná</cp:lastModifiedBy>
  <dcterms:created xsi:type="dcterms:W3CDTF">2022-08-04T15:55:59Z</dcterms:created>
  <dcterms:modified xsi:type="dcterms:W3CDTF">2022-08-04T15:56:02Z</dcterms:modified>
</cp:coreProperties>
</file>