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úpravy" sheetId="2" r:id="rId2"/>
    <sheet name="02 - Zařízení silnoproudé..." sheetId="3" r:id="rId3"/>
    <sheet name="03 - Zdravotně technické ..." sheetId="4" r:id="rId4"/>
    <sheet name="04 - Ostatní a vedlejší n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Stavební úpravy'!$C$99:$K$729</definedName>
    <definedName name="_xlnm.Print_Area" localSheetId="1">'01 - Stavební úpravy'!$C$4:$J$39,'01 - Stavební úpravy'!$C$45:$J$81,'01 - Stavební úpravy'!$C$87:$K$729</definedName>
    <definedName name="_xlnm._FilterDatabase" localSheetId="2" hidden="1">'02 - Zařízení silnoproudé...'!$C$82:$K$216</definedName>
    <definedName name="_xlnm.Print_Area" localSheetId="2">'02 - Zařízení silnoproudé...'!$C$4:$J$39,'02 - Zařízení silnoproudé...'!$C$45:$J$64,'02 - Zařízení silnoproudé...'!$C$70:$K$216</definedName>
    <definedName name="_xlnm._FilterDatabase" localSheetId="3" hidden="1">'03 - Zdravotně technické ...'!$C$83:$K$289</definedName>
    <definedName name="_xlnm.Print_Area" localSheetId="3">'03 - Zdravotně technické ...'!$C$4:$J$39,'03 - Zdravotně technické ...'!$C$45:$J$65,'03 - Zdravotně technické ...'!$C$71:$K$289</definedName>
    <definedName name="_xlnm._FilterDatabase" localSheetId="4" hidden="1">'04 - Ostatní a vedlejší n...'!$C$79:$K$84</definedName>
    <definedName name="_xlnm.Print_Area" localSheetId="4">'04 - Ostatní a vedlejší n...'!$C$4:$J$39,'04 - Ostatní a vedlejší n...'!$C$45:$J$61,'04 - Ostatní a vedlejší n...'!$C$67:$K$84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úpravy'!$99:$99</definedName>
    <definedName name="_xlnm.Print_Titles" localSheetId="2">'02 - Zařízení silnoproudé...'!$82:$82</definedName>
    <definedName name="_xlnm.Print_Titles" localSheetId="3">'03 - Zdravotně technické ...'!$83:$83</definedName>
    <definedName name="_xlnm.Print_Titles" localSheetId="4">'04 - Ostatní a vedlejší n...'!$79:$79</definedName>
  </definedNames>
  <calcPr fullCalcOnLoad="1"/>
</workbook>
</file>

<file path=xl/sharedStrings.xml><?xml version="1.0" encoding="utf-8"?>
<sst xmlns="http://schemas.openxmlformats.org/spreadsheetml/2006/main" count="10691" uniqueCount="1914">
  <si>
    <t>Export Komplet</t>
  </si>
  <si>
    <t>VZ</t>
  </si>
  <si>
    <t>2.0</t>
  </si>
  <si>
    <t>ZAMOK</t>
  </si>
  <si>
    <t>False</t>
  </si>
  <si>
    <t>{e9a52717-4f30-448b-a219-1301f7a9ea00}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</si>
  <si>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</si>
  <si>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</si>
  <si>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</si>
  <si>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</si>
  <si>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</si>
  <si>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</si>
  <si>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</si>
  <si>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</si>
  <si>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230117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</si>
  <si>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</si>
  <si>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</si>
  <si>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Nemocnice Karlovy Vary-objekt C stavební úpravy WC v 1.np,3.np a 5.np a inspekčních pokojů ve 3.np</t>
  </si>
  <si>
    <t>KSO:</t>
  </si>
  <si>
    <t/>
  </si>
  <si>
    <t>CC-CZ:</t>
  </si>
  <si>
    <t>Místo:</t>
  </si>
  <si>
    <t>Karlovy Vary</t>
  </si>
  <si>
    <t>Datum:</t>
  </si>
  <si>
    <t>19. 1. 2023</t>
  </si>
  <si>
    <t>Zadavatel:</t>
  </si>
  <si>
    <t>IČ:</t>
  </si>
  <si>
    <t>26365804</t>
  </si>
  <si>
    <t>KKN a.s.,Bezručova 19.36066 Karlovy Vary</t>
  </si>
  <si>
    <t>DIČ:</t>
  </si>
  <si>
    <t>Uchazeč:</t>
  </si>
  <si>
    <t>Vyplň údaj</t>
  </si>
  <si>
    <t>Projektant:</t>
  </si>
  <si>
    <t>43332803</t>
  </si>
  <si>
    <t>Jan Sobotka,Kynšperk nad Ohří</t>
  </si>
  <si>
    <t>True</t>
  </si>
  <si>
    <t>Zpracovatel:</t>
  </si>
  <si>
    <t>15707431</t>
  </si>
  <si>
    <t>Ing.Jana Handšuhová Smutná</t>
  </si>
  <si>
    <t>CZ5857250003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</si>
  <si>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</si>
  <si>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</si>
  <si>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</si>
  <si>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</si>
  <si>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</si>
  <si>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</si>
  <si>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</si>
  <si>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</si>
  <si>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</si>
  <si>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</si>
  <si>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</si>
  <si>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</si>
  <si>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</si>
  <si>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</si>
  <si>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</si>
  <si>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</si>
  <si>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</si>
  <si>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</si>
  <si>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</si>
  <si>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</si>
  <si>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</si>
  <si>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</si>
  <si>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</si>
  <si>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</si>
  <si>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</si>
  <si>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</si>
  <si>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</si>
  <si>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</si>
  <si>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</si>
  <si>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</si>
  <si>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</si>
  <si>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</si>
  <si>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</si>
  <si>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</si>
  <si>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</si>
  <si>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</si>
  <si>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</si>
  <si>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</si>
  <si>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</si>
  <si>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</si>
  <si>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</si>
  <si>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</si>
  <si>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</si>
  <si>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</si>
  <si>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</si>
  <si>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{e402a86a-9488-4c68-a803-f6f21f34bb12}</t>
  </si>
  <si>
    <t>2</t>
  </si>
  <si>
    <t>02</t>
  </si>
  <si>
    <t>Zařízení silnoproudé elektrotechniky</t>
  </si>
  <si>
    <t>{fb29f8f5-3798-4003-b321-6f78c3831ea6}</t>
  </si>
  <si>
    <t>03</t>
  </si>
  <si>
    <t>Zdravotně technické instalace,vzduchotechnika</t>
  </si>
  <si>
    <t>{8b4d7107-70e6-4fbb-9451-17a5c174e6d6}</t>
  </si>
  <si>
    <t>04</t>
  </si>
  <si>
    <t>Ostatní a vedlejší náklady</t>
  </si>
  <si>
    <t>VON</t>
  </si>
  <si>
    <t>{609fb998-56eb-4199-a571-9fc1b8b3c3ba}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</si>
  <si>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</si>
  <si>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</si>
  <si>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</si>
  <si>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</si>
  <si>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</si>
  <si>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</si>
  <si>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</si>
  <si>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</si>
  <si>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</si>
  <si>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</si>
  <si>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</si>
  <si>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</si>
  <si>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</si>
  <si>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</si>
  <si>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</si>
  <si>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</si>
  <si>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</si>
  <si>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</si>
  <si>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</si>
  <si>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</si>
  <si>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</si>
  <si>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</si>
  <si>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</si>
  <si>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</si>
  <si>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</si>
  <si>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</si>
  <si>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</si>
  <si>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O01 -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</si>
  <si>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</si>
  <si>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</si>
  <si>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</si>
  <si>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</si>
  <si>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</si>
  <si>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</si>
  <si>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</si>
  <si>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</si>
  <si>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</si>
  <si>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</si>
  <si>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</si>
  <si>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</si>
  <si>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</si>
  <si>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</si>
  <si>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</si>
  <si>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</si>
  <si>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</si>
  <si>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</si>
  <si>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</si>
  <si>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317142422.XLA</t>
  </si>
  <si>
    <t>Překlad nenosný pórobetonový Ytong NEP 100-1250 dl přes 100 do 1250 mm</t>
  </si>
  <si>
    <t>kus</t>
  </si>
  <si>
    <t>4</t>
  </si>
  <si>
    <t>-317929243</t>
  </si>
  <si>
    <t>VV</t>
  </si>
  <si>
    <t>"D.1.1.7"2</t>
  </si>
  <si>
    <t>"D.1.1.8"2</t>
  </si>
  <si>
    <t>Součet</t>
  </si>
  <si>
    <t>317941121</t>
  </si>
  <si>
    <t>Osazování ocelových válcovaných nosníků na zdivu I nebo IE nebo U nebo UE nebo L do č. 12 nebo výšky do 120 mm</t>
  </si>
  <si>
    <t>t</t>
  </si>
  <si>
    <t>CS ÚRS 2023 01</t>
  </si>
  <si>
    <t>877320628</t>
  </si>
  <si>
    <t>Online PSC</t>
  </si>
  <si>
    <t>https://podminky.urs.cz/item/CS_URS_2023_01/317941121</t>
  </si>
  <si>
    <t>"D.1.1.6"0,0131</t>
  </si>
  <si>
    <t>"D.1.1.7"0,01232/2</t>
  </si>
  <si>
    <t>"D.1.1.8"0,00616</t>
  </si>
  <si>
    <t>"D.1.1.9"0,01386</t>
  </si>
  <si>
    <t>M</t>
  </si>
  <si>
    <t>13010420</t>
  </si>
  <si>
    <t>úhelník ocelový rovnostranný jakost S235JR (11 375) 50x50x5mm</t>
  </si>
  <si>
    <t>8</t>
  </si>
  <si>
    <t>-1045927049</t>
  </si>
  <si>
    <t>0,039*1,15 'Přepočtené koeficientem množství</t>
  </si>
  <si>
    <t>340271021</t>
  </si>
  <si>
    <t>Zazdívka otvorů v příčkách nebo stěnách pórobetonovými tvárnicemi plochy přes 0,025 m2 do 1 m2, objemová hmotnost 500 kg/m3, tloušťka příčky 100 mm</t>
  </si>
  <si>
    <t>m2</t>
  </si>
  <si>
    <t>67389158</t>
  </si>
  <si>
    <t>https://podminky.urs.cz/item/CS_URS_2023_01/340271021</t>
  </si>
  <si>
    <t>"pozn.01"</t>
  </si>
  <si>
    <t>"D.1.1.6"0,2*0,2</t>
  </si>
  <si>
    <t>"D.1.1.9"0,2*0,2</t>
  </si>
  <si>
    <t>5</t>
  </si>
  <si>
    <t>342272225</t>
  </si>
  <si>
    <t>Příčky z pórobetonových tvárnic hladkých na tenké maltové lože objemová hmotnost do 500 kg/m3, tloušťka příčky 100 mm</t>
  </si>
  <si>
    <t>-1263651074</t>
  </si>
  <si>
    <t>https://podminky.urs.cz/item/CS_URS_2023_01/342272225</t>
  </si>
  <si>
    <t>"D.1.1.6"1,1*2,3-0,6*2,0+0,8*2,3-0,5*1,0</t>
  </si>
  <si>
    <t>"D.1.1.7"2,6*(2,25+1,25+0,1+1,95+1,15+0,9)-0,8*2,0-0,7*2,0</t>
  </si>
  <si>
    <t>"D.1.1.8"2,6*(3,45+0,6+0,1+0,45+0,1+2,25+0,9)-0,8*2,0-0,7*2,0</t>
  </si>
  <si>
    <t>"D.1.1.9"2,3*0,8-1,0*0,5</t>
  </si>
  <si>
    <t>6</t>
  </si>
  <si>
    <t>Úpravy povrchů, podlahy a osazování výplní</t>
  </si>
  <si>
    <t>611131121</t>
  </si>
  <si>
    <t>Podkladní a spojovací vrstva vnitřních omítaných ploch penetrace disperzní nanášená ručně stropů</t>
  </si>
  <si>
    <t>-862914477</t>
  </si>
  <si>
    <t>https://podminky.urs.cz/item/CS_URS_2023_01/611131121</t>
  </si>
  <si>
    <t>"3.08"17,01</t>
  </si>
  <si>
    <t>"3.11"17,01</t>
  </si>
  <si>
    <t>7</t>
  </si>
  <si>
    <t>611321131</t>
  </si>
  <si>
    <t>Potažení vnitřních ploch vápenocementovým štukem tloušťky do 3 mm vodorovných konstrukcí stropů rovných</t>
  </si>
  <si>
    <t>-1541579685</t>
  </si>
  <si>
    <t>https://podminky.urs.cz/item/CS_URS_2023_01/611321131</t>
  </si>
  <si>
    <t>"3.08"17,010</t>
  </si>
  <si>
    <t>611325223</t>
  </si>
  <si>
    <t>Vápenocementová omítka jednotlivých malých ploch štuková na stropech, plochy jednotlivě přes 0,25 do 1 m2</t>
  </si>
  <si>
    <t>-256011017</t>
  </si>
  <si>
    <t>https://podminky.urs.cz/item/CS_URS_2023_01/611325223</t>
  </si>
  <si>
    <t>9</t>
  </si>
  <si>
    <t>612131121</t>
  </si>
  <si>
    <t>Podkladní a spojovací vrstva vnitřních omítaných ploch penetrace disperzní nanášená ručně stěn</t>
  </si>
  <si>
    <t>-678833840</t>
  </si>
  <si>
    <t>https://podminky.urs.cz/item/CS_URS_2023_01/612131121</t>
  </si>
  <si>
    <t>"1.01"2,3*(3,275*2+1,3*2)-0,8*2,0*2-0,6*2,0*2</t>
  </si>
  <si>
    <t>"3.06"2,3*(2,25+1,25)-0,8*2,0</t>
  </si>
  <si>
    <t>"3.08"2,6*(3,45*2+4,775*2+0,6*2)-0,8*2,0</t>
  </si>
  <si>
    <t>"3.09"2,3*(2,25*2+1,25*2)-0,8*2,0*2-0,7*2,0</t>
  </si>
  <si>
    <t>"3.11"2,6*(4,775*2+3,45+0,6)</t>
  </si>
  <si>
    <t>"5.01"2,3*(3,275*2+1,3*2)-0,8*2,0*3-0,6*2,0</t>
  </si>
  <si>
    <t>10</t>
  </si>
  <si>
    <t>612321131</t>
  </si>
  <si>
    <t>Potažení vnitřních ploch vápenocementovým štukem tloušťky do 3 mm svislých konstrukcí stěn</t>
  </si>
  <si>
    <t>1999436314</t>
  </si>
  <si>
    <t>https://podminky.urs.cz/item/CS_URS_2023_01/612321131</t>
  </si>
  <si>
    <t>11</t>
  </si>
  <si>
    <t>612322141</t>
  </si>
  <si>
    <t>Omítka vápenocementová lehčená vnitřních ploch nanášená ručně dvouvrstvá, tloušťky jádrové omítky do 10 mm a tloušťky štuku do 3 mm štuková svislých konstrukcí stěn</t>
  </si>
  <si>
    <t>-709256359</t>
  </si>
  <si>
    <t>https://podminky.urs.cz/item/CS_URS_2023_01/612322141</t>
  </si>
  <si>
    <t>"3.08"2,6*(3,45+0,6)-0,8*2,0</t>
  </si>
  <si>
    <t>"3.11"2,6*(3,45+0,6)-0,8*2,0</t>
  </si>
  <si>
    <t>12</t>
  </si>
  <si>
    <t>612325225</t>
  </si>
  <si>
    <t>Vápenocementová omítka jednotlivých malých ploch štuková na stěnách, plochy jednotlivě přes 1,0 do 4 m2</t>
  </si>
  <si>
    <t>-778150225</t>
  </si>
  <si>
    <t>https://podminky.urs.cz/item/CS_URS_2023_01/612325225</t>
  </si>
  <si>
    <t>13</t>
  </si>
  <si>
    <t>619995001</t>
  </si>
  <si>
    <t>Začištění omítek (s dodáním hmot) kolem oken, dveří, podlah, obkladů apod.</t>
  </si>
  <si>
    <t>m</t>
  </si>
  <si>
    <t>-658491672</t>
  </si>
  <si>
    <t>https://podminky.urs.cz/item/CS_URS_2023_01/619995001</t>
  </si>
  <si>
    <t>"pozn.02"</t>
  </si>
  <si>
    <t>"D.1.1.6"0,6+2,0*2</t>
  </si>
  <si>
    <t>"D.1.1.9"(0,6+2,0*2)*2</t>
  </si>
  <si>
    <t>14</t>
  </si>
  <si>
    <t>642942591</t>
  </si>
  <si>
    <t>Osazování zárubní nebo rámů kovových dveřních lisovaných nebo z úhelníků bez dveřních křídel Příplatek k cenám za osazení kotevních želez horního vedení posuvných dveří</t>
  </si>
  <si>
    <t>-124028027</t>
  </si>
  <si>
    <t>https://podminky.urs.cz/item/CS_URS_2023_01/642942591</t>
  </si>
  <si>
    <t>642942611</t>
  </si>
  <si>
    <t>Osazování zárubní nebo rámů kovových dveřních lisovaných nebo z úhelníků bez dveřních křídel na montážní pěnu, plochy otvoru do 2,5 m2</t>
  </si>
  <si>
    <t>769731640</t>
  </si>
  <si>
    <t>https://podminky.urs.cz/item/CS_URS_2023_01/642942611</t>
  </si>
  <si>
    <t>"Z03"3</t>
  </si>
  <si>
    <t>"Z04"3</t>
  </si>
  <si>
    <t>"Z05"2</t>
  </si>
  <si>
    <t>16</t>
  </si>
  <si>
    <t>6118235R</t>
  </si>
  <si>
    <t>"Z03"zárubeň pro posuvné dveře 600x1970mm typ STZ-PAL</t>
  </si>
  <si>
    <t>R-položka</t>
  </si>
  <si>
    <t>-1573719636</t>
  </si>
  <si>
    <t>17</t>
  </si>
  <si>
    <t>55331482</t>
  </si>
  <si>
    <t>zárubeň jednokřídlá ocelová pro zdění tl stěny 75-100mm rozměru 800/1970, 2100mm</t>
  </si>
  <si>
    <t>-1563065288</t>
  </si>
  <si>
    <t>18</t>
  </si>
  <si>
    <t>55331481</t>
  </si>
  <si>
    <t>zárubeň jednokřídlá ocelová pro zdění tl stěny 75-100mm rozměru 700/1970, 2100mm</t>
  </si>
  <si>
    <t>-1920045174</t>
  </si>
  <si>
    <t>Ostatní konstrukce a práce, bourání</t>
  </si>
  <si>
    <t>19</t>
  </si>
  <si>
    <t>949101111</t>
  </si>
  <si>
    <t>Lešení pomocné pracovní pro objekty pozemních staveb pro zatížení do 150 kg/m2, o výšce lešeňové podlahy do 1,9 m</t>
  </si>
  <si>
    <t>-556840554</t>
  </si>
  <si>
    <t>https://podminky.urs.cz/item/CS_URS_2023_01/949101111</t>
  </si>
  <si>
    <t>20</t>
  </si>
  <si>
    <t>952901111</t>
  </si>
  <si>
    <t>Vyčištění budov nebo objektů před předáním do užívání budov bytové nebo občanské výstavby, světlé výšky podlaží do 4 m</t>
  </si>
  <si>
    <t>657486154</t>
  </si>
  <si>
    <t>https://podminky.urs.cz/item/CS_URS_2023_01/952901111</t>
  </si>
  <si>
    <t>"1.01"4,26</t>
  </si>
  <si>
    <t>"1.02"1,9</t>
  </si>
  <si>
    <t>"1.03"0,88</t>
  </si>
  <si>
    <t>"1.04"1,75</t>
  </si>
  <si>
    <t>"1.05"1,22</t>
  </si>
  <si>
    <t>"1.06"15,86</t>
  </si>
  <si>
    <t>Mezisoučet</t>
  </si>
  <si>
    <t>"3.06"2,81</t>
  </si>
  <si>
    <t>"3.07"3,22</t>
  </si>
  <si>
    <t>"3.09"2,81</t>
  </si>
  <si>
    <t>"3.10"3,22</t>
  </si>
  <si>
    <t>"3.12"21,48</t>
  </si>
  <si>
    <t>"5.01"4,26</t>
  </si>
  <si>
    <t>"5.02"1,9</t>
  </si>
  <si>
    <t>"5.03"0,88</t>
  </si>
  <si>
    <t>"5.04"3,13</t>
  </si>
  <si>
    <t>953943111</t>
  </si>
  <si>
    <t>Osazování drobných kovových předmětů výrobků ostatních jinde neuvedených do vynechaných či vysekaných kapes zdiva, se zajištěním polohy se zalitím maltou cementovou, hmotnosti do 1 kg/kus</t>
  </si>
  <si>
    <t>-773007418</t>
  </si>
  <si>
    <t>https://podminky.urs.cz/item/CS_URS_2023_01/953943111</t>
  </si>
  <si>
    <t>22</t>
  </si>
  <si>
    <t>80000001R</t>
  </si>
  <si>
    <t xml:space="preserve">"O05"Dveřní popisová tabulka  </t>
  </si>
  <si>
    <t>32</t>
  </si>
  <si>
    <t>1441635916</t>
  </si>
  <si>
    <t>23</t>
  </si>
  <si>
    <t>962031132</t>
  </si>
  <si>
    <t>Bourání příček z cihel, tvárnic nebo příčkovek z cihel pálených, plných nebo dutých na maltu vápennou nebo vápenocementovou, tl. do 100 mm</t>
  </si>
  <si>
    <t>-934067568</t>
  </si>
  <si>
    <t>https://podminky.urs.cz/item/CS_URS_2023_01/962031132</t>
  </si>
  <si>
    <t>"pozn.1.07"0,8*2,58</t>
  </si>
  <si>
    <t>"pozn.5.07"0,8*2,58</t>
  </si>
  <si>
    <t>"pozn.5.13"1,525*2,58</t>
  </si>
  <si>
    <t>24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</si>
  <si>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</si>
  <si>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</si>
  <si>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-2050686098</t>
  </si>
  <si>
    <t>https://podminky.urs.cz/item/CS_URS_2023_01/967031732</t>
  </si>
  <si>
    <t>"pozn.5.11"0,2*2,0</t>
  </si>
  <si>
    <t>25</t>
  </si>
  <si>
    <t>968072455</t>
  </si>
  <si>
    <t>Vybourání kovových rámů oken s křídly, dveřních zárubní, vrat, stěn, ostění nebo obkladů dveřních zárubní, plochy do 2 m2</t>
  </si>
  <si>
    <t>-812151242</t>
  </si>
  <si>
    <t>https://podminky.urs.cz/item/CS_URS_2023_01/968072455</t>
  </si>
  <si>
    <t>"pozn.1.04"0,6*2,0</t>
  </si>
  <si>
    <t>"pozn.1.07"0,5*2,0</t>
  </si>
  <si>
    <t>"pozn.3.04"0,6*2,0*2+0,9*2,0</t>
  </si>
  <si>
    <t>"pozn.5.04"0,6*2,0*2</t>
  </si>
  <si>
    <t>"pozn.5.07"0,5*2,0</t>
  </si>
  <si>
    <t>"pozn.5.11"0,6*2,0</t>
  </si>
  <si>
    <t>26</t>
  </si>
  <si>
    <t>977151124</t>
  </si>
  <si>
    <t>Jádrové vrty diamantovými korunkami do stavebních materiálů (železobetonu, betonu, cihel, obkladů, dlažeb, kamene) průměru přes 150 do 180 mm</t>
  </si>
  <si>
    <t>-521060724</t>
  </si>
  <si>
    <t>https://podminky.urs.cz/item/CS_URS_2023_01/977151124</t>
  </si>
  <si>
    <t>"VZT 1.01"3*0,1</t>
  </si>
  <si>
    <t>"VZT 5.01"2*0,1</t>
  </si>
  <si>
    <t>27</t>
  </si>
  <si>
    <t>977151126</t>
  </si>
  <si>
    <t>Jádrové vrty diamantovými korunkami do stavebních materiálů (železobetonu, betonu, cihel, obkladů, dlažeb, kamene) průměru přes 200 do 225 mm</t>
  </si>
  <si>
    <t>44110061</t>
  </si>
  <si>
    <t>https://podminky.urs.cz/item/CS_URS_2023_01/977151126</t>
  </si>
  <si>
    <t>"VZT 102"2*0,1</t>
  </si>
  <si>
    <t>"VZT 3.02"1*0,1</t>
  </si>
  <si>
    <t>"VZT 3.03"1*0,1</t>
  </si>
  <si>
    <t>"VZT 5.02"2*0,1</t>
  </si>
  <si>
    <t>28</t>
  </si>
  <si>
    <t>98000001R</t>
  </si>
  <si>
    <t>Zakrytí vybavení nebo zařízení technické místnosti v 1.NP po dobu výstavby-pozn.1.13</t>
  </si>
  <si>
    <t>kpl</t>
  </si>
  <si>
    <t>-698246657</t>
  </si>
  <si>
    <t>29</t>
  </si>
  <si>
    <t>98000002R</t>
  </si>
  <si>
    <t>Zakrytí vybavení nebo zařízení skladu vrchní sestry v 3.NP po dobu výstavby-pozn.3.16</t>
  </si>
  <si>
    <t>1222594214</t>
  </si>
  <si>
    <t>30</t>
  </si>
  <si>
    <t>98000003R</t>
  </si>
  <si>
    <t>Zakrytí vybavení nebo zařízení skladu úklidu v 5.NP po dobu výstavby-pozn.5.16</t>
  </si>
  <si>
    <t>1012754225</t>
  </si>
  <si>
    <t>997</t>
  </si>
  <si>
    <t>Přesun sutě</t>
  </si>
  <si>
    <t>31</t>
  </si>
  <si>
    <t>997013211</t>
  </si>
  <si>
    <t>Vnitrostaveništní doprava suti a vybouraných hmot vodorovně do 50 m svisle ručně pro budovy a haly výšky do 6 m</t>
  </si>
  <si>
    <t>-1069521210</t>
  </si>
  <si>
    <t>https://podminky.urs.cz/item/CS_URS_2023_01/997013211</t>
  </si>
  <si>
    <t>"1.NP"3,801</t>
  </si>
  <si>
    <t>997013213</t>
  </si>
  <si>
    <t>Vnitrostaveništní doprava suti a vybouraných hmot vodorovně do 50 m svisle ručně pro budovy a haly výšky přes 9 do 12 m</t>
  </si>
  <si>
    <t>-1777177962</t>
  </si>
  <si>
    <t>https://podminky.urs.cz/item/CS_URS_2023_01/997013213</t>
  </si>
  <si>
    <t>2,107</t>
  </si>
  <si>
    <t>33</t>
  </si>
  <si>
    <t>997013215</t>
  </si>
  <si>
    <t>Vnitrostaveništní doprava suti a vybouraných hmot vodorovně do 50 m svisle ručně pro budovy a haly výšky přes 15 do 18 m</t>
  </si>
  <si>
    <t>-1965080765</t>
  </si>
  <si>
    <t>https://podminky.urs.cz/item/CS_URS_2023_01/997013215</t>
  </si>
  <si>
    <t>14,512-5,972-3,801</t>
  </si>
  <si>
    <t>34</t>
  </si>
  <si>
    <t>997013501</t>
  </si>
  <si>
    <t>Odvoz suti a vybouraných hmot na skládku nebo meziskládku se složením, na vzdálenost do 1 km</t>
  </si>
  <si>
    <t>224467434</t>
  </si>
  <si>
    <t>https://podminky.urs.cz/item/CS_URS_2023_01/997013501</t>
  </si>
  <si>
    <t>35</t>
  </si>
  <si>
    <t>997013509</t>
  </si>
  <si>
    <t>Odvoz suti a vybouraných hmot na skládku nebo meziskládku se složením, na vzdálenost Příplatek k ceně za každý další i započatý 1 km přes 1 km</t>
  </si>
  <si>
    <t>95026285</t>
  </si>
  <si>
    <t>https://podminky.urs.cz/item/CS_URS_2023_01/997013509</t>
  </si>
  <si>
    <t>10,647*19 'Přepočtené koeficientem množství</t>
  </si>
  <si>
    <t>36</t>
  </si>
  <si>
    <t>997013631</t>
  </si>
  <si>
    <t>Poplatek za uložení stavebního odpadu na skládce (skládkovné) směsného stavebního a demoličního zatříděného do Katalogu odpadů pod kódem 17 09 04</t>
  </si>
  <si>
    <t>925693952</t>
  </si>
  <si>
    <t>https://podminky.urs.cz/item/CS_URS_2023_01/997013631</t>
  </si>
  <si>
    <t>998</t>
  </si>
  <si>
    <t>Přesun hmot</t>
  </si>
  <si>
    <t>37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</si>
  <si>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</si>
  <si>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</si>
  <si>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-1548611460</t>
  </si>
  <si>
    <t>https://podminky.urs.cz/item/CS_URS_2023_01/998011003</t>
  </si>
  <si>
    <t>PSV</t>
  </si>
  <si>
    <t>Práce a dodávky PSV</t>
  </si>
  <si>
    <t>721</t>
  </si>
  <si>
    <t>Zdravotechnika - vnitřní kanalizace</t>
  </si>
  <si>
    <t>38</t>
  </si>
  <si>
    <t>721100911</t>
  </si>
  <si>
    <t>Opravy potrubí hrdlového zazátkování hrdla kanalizačního potrubí</t>
  </si>
  <si>
    <t>767285997</t>
  </si>
  <si>
    <t>https://podminky.urs.cz/item/CS_URS_2023_01/721100911</t>
  </si>
  <si>
    <t>"pozn.1.02"1</t>
  </si>
  <si>
    <t>"pozn.5.02"1</t>
  </si>
  <si>
    <t>39</t>
  </si>
  <si>
    <t>998721203</t>
  </si>
  <si>
    <t>Přesun hmot pro vnitřní kanalizace stanovený procentní sazbou (%) z ceny vodorovná dopravní vzdálenost do 50 m v objektech výšky přes 12 do 24 m</t>
  </si>
  <si>
    <t>%</t>
  </si>
  <si>
    <t>1216751733</t>
  </si>
  <si>
    <t>https://podminky.urs.cz/item/CS_URS_2023_01/998721203</t>
  </si>
  <si>
    <t>722</t>
  </si>
  <si>
    <t>Zdravotechnika - vnitřní vodovod</t>
  </si>
  <si>
    <t>40</t>
  </si>
  <si>
    <t>722130901</t>
  </si>
  <si>
    <t>Opravy vodovodního potrubí z ocelových trubek pozinkovaných závitových zazátkování vývodu</t>
  </si>
  <si>
    <t>1848578363</t>
  </si>
  <si>
    <t>https://podminky.urs.cz/item/CS_URS_2023_01/722130901</t>
  </si>
  <si>
    <t>41</t>
  </si>
  <si>
    <t>998722203</t>
  </si>
  <si>
    <t>Přesun hmot pro vnitřní vodovod stanovený procentní sazbou (%) z ceny vodorovná dopravní vzdálenost do 50 m v objektech výšky přes 12 do 24 m</t>
  </si>
  <si>
    <t>1533958329</t>
  </si>
  <si>
    <t>https://podminky.urs.cz/item/CS_URS_2023_01/998722203</t>
  </si>
  <si>
    <t>725</t>
  </si>
  <si>
    <t>Zdravotechnika - zařizovací předměty</t>
  </si>
  <si>
    <t>42</t>
  </si>
  <si>
    <t>725110811</t>
  </si>
  <si>
    <t>Demontáž klozetů splachovacích s nádrží nebo tlakovým splachovačem</t>
  </si>
  <si>
    <t>soubor</t>
  </si>
  <si>
    <t>138318482</t>
  </si>
  <si>
    <t>https://podminky.urs.cz/item/CS_URS_2023_01/725110811</t>
  </si>
  <si>
    <t>"pozn.5.02"2</t>
  </si>
  <si>
    <t>43</t>
  </si>
  <si>
    <t>725210821</t>
  </si>
  <si>
    <t>Demontáž umyvadel bez výtokových armatur umyvadel</t>
  </si>
  <si>
    <t>1278385755</t>
  </si>
  <si>
    <t>https://podminky.urs.cz/item/CS_URS_2023_01/725210821</t>
  </si>
  <si>
    <t>44</t>
  </si>
  <si>
    <t>725244906</t>
  </si>
  <si>
    <t>Sprchové dveře a zástěny montáž sprchové zástěny do niky</t>
  </si>
  <si>
    <t>619318074</t>
  </si>
  <si>
    <t>https://podminky.urs.cz/item/CS_URS_2023_01/725244906</t>
  </si>
  <si>
    <t>45</t>
  </si>
  <si>
    <t>5549500R</t>
  </si>
  <si>
    <t>"O02"Sprchové skleněné dveře ven otevíravé s pevným bočním dílem 1100x1950 mm</t>
  </si>
  <si>
    <t>-1603091695</t>
  </si>
  <si>
    <t>46</t>
  </si>
  <si>
    <t>72529170R</t>
  </si>
  <si>
    <t>"O02"Doplňky zařízení koupelen a záchodů madlo rovné dl 500 mm mat.nerez</t>
  </si>
  <si>
    <t>-615091861</t>
  </si>
  <si>
    <t>47</t>
  </si>
  <si>
    <t>72529171R</t>
  </si>
  <si>
    <t>"O03"Doplňky zařízení koupelen a záchodů madlo pevné dl 900 mm mat.nerez</t>
  </si>
  <si>
    <t>467019867</t>
  </si>
  <si>
    <t>48</t>
  </si>
  <si>
    <t>72529181R</t>
  </si>
  <si>
    <t>"O03"Doplňky zařízení koupelen a záchodů madlo krakorcové dl 800 mm mat.nerez</t>
  </si>
  <si>
    <t>1040539788</t>
  </si>
  <si>
    <t>49</t>
  </si>
  <si>
    <t>72529269R</t>
  </si>
  <si>
    <t>"O03"Zrcadlo výklopné pro invalidy 600x400 mm</t>
  </si>
  <si>
    <t>408137660</t>
  </si>
  <si>
    <t>50</t>
  </si>
  <si>
    <t>72528269R</t>
  </si>
  <si>
    <t>"O03"Háček na zeď v 140 mm mat.nerez</t>
  </si>
  <si>
    <t>-1563424876</t>
  </si>
  <si>
    <t>51</t>
  </si>
  <si>
    <t>725820801</t>
  </si>
  <si>
    <t>Demontáž baterií nástěnných do G 3/4</t>
  </si>
  <si>
    <t>-1728009807</t>
  </si>
  <si>
    <t>https://podminky.urs.cz/item/CS_URS_2023_01/725820801</t>
  </si>
  <si>
    <t>"pozn.3.02"1+1</t>
  </si>
  <si>
    <t>52</t>
  </si>
  <si>
    <t>72584941R</t>
  </si>
  <si>
    <t>Montáž sprchové tyče</t>
  </si>
  <si>
    <t>248812607</t>
  </si>
  <si>
    <t>53</t>
  </si>
  <si>
    <t>600007647R</t>
  </si>
  <si>
    <t>"O07"Set sprchový-tyč s posuvným držákem a mýdlenkou</t>
  </si>
  <si>
    <t>-1452844281</t>
  </si>
  <si>
    <t>54</t>
  </si>
  <si>
    <t>725860811</t>
  </si>
  <si>
    <t>Demontáž zápachových uzávěrek pro zařizovací předměty jednoduchých</t>
  </si>
  <si>
    <t>1174207613</t>
  </si>
  <si>
    <t>https://podminky.urs.cz/item/CS_URS_2023_01/725860811</t>
  </si>
  <si>
    <t>55</t>
  </si>
  <si>
    <t>998725203</t>
  </si>
  <si>
    <t>Přesun hmot pro zařizovací předměty stanovený procentní sazbou (%) z ceny vodorovná dopravní vzdálenost do 50 m v objektech výšky přes 12 do 24 m</t>
  </si>
  <si>
    <t>1590878079</t>
  </si>
  <si>
    <t>https://podminky.urs.cz/item/CS_URS_2023_01/998725203</t>
  </si>
  <si>
    <t>726</t>
  </si>
  <si>
    <t>Zdravotechnika - předstěnové instalace</t>
  </si>
  <si>
    <t>56</t>
  </si>
  <si>
    <t>72611103R</t>
  </si>
  <si>
    <t>"O10"Instalační předstěna - modul pro závěsné WC pro zabudování do zdi</t>
  </si>
  <si>
    <t>-281197958</t>
  </si>
  <si>
    <t>57</t>
  </si>
  <si>
    <t>726131001</t>
  </si>
  <si>
    <t>Předstěnové instalační systémy do lehkých stěn s kovovou konstrukcí pro umyvadla stavební výšky do 1120 mm se stojánkovou baterií</t>
  </si>
  <si>
    <t>-1852161010</t>
  </si>
  <si>
    <t>https://podminky.urs.cz/item/CS_URS_2023_01/726131001</t>
  </si>
  <si>
    <t>"D.1.1.7 pozn.06"1</t>
  </si>
  <si>
    <t>"D.1.1.8 pozn.06"1</t>
  </si>
  <si>
    <t>58</t>
  </si>
  <si>
    <t>72613103R</t>
  </si>
  <si>
    <t>"O11"Instalační předstěna - WC systém handicap pro upevnění toaletních madel</t>
  </si>
  <si>
    <t>385943343</t>
  </si>
  <si>
    <t>59</t>
  </si>
  <si>
    <t>998726213</t>
  </si>
  <si>
    <t>Přesun hmot pro instalační prefabrikáty stanovený procentní sazbou (%) z ceny vodorovná dopravní vzdálenost do 50 m v objektech výšky přes 12 do 24 m</t>
  </si>
  <si>
    <t>555271169</t>
  </si>
  <si>
    <t>https://podminky.urs.cz/item/CS_URS_2023_01/998726213</t>
  </si>
  <si>
    <t>751</t>
  </si>
  <si>
    <t>Vzduchotechnika</t>
  </si>
  <si>
    <t>60</t>
  </si>
  <si>
    <t>751111811</t>
  </si>
  <si>
    <t>Demontáž ventilátoru axiálního nízkotlakého kruhové potrubí, průměru do 200 mm</t>
  </si>
  <si>
    <t>-911162868</t>
  </si>
  <si>
    <t>https://podminky.urs.cz/item/CS_URS_2023_01/751111811</t>
  </si>
  <si>
    <t>"pozn.5.14"1</t>
  </si>
  <si>
    <t>61</t>
  </si>
  <si>
    <t>751398032</t>
  </si>
  <si>
    <t>Montáž ostatních zařízení ventilační mřížky do dveří nebo desek, průřezu přes 0,04 do 0,100 m2</t>
  </si>
  <si>
    <t>1044712164</t>
  </si>
  <si>
    <t>https://podminky.urs.cz/item/CS_URS_2023_01/751398032</t>
  </si>
  <si>
    <t>62</t>
  </si>
  <si>
    <t>4297219R</t>
  </si>
  <si>
    <t>"Z07"mřížka větrací do dveří Al 425x125 mm</t>
  </si>
  <si>
    <t>-2065639555</t>
  </si>
  <si>
    <t>63</t>
  </si>
  <si>
    <t>751398824</t>
  </si>
  <si>
    <t>Demontáž ostatních zařízení větrací mřížky stěnové, průřezu přes 0,150 do 0,200 m2</t>
  </si>
  <si>
    <t>1735236439</t>
  </si>
  <si>
    <t>https://podminky.urs.cz/item/CS_URS_2023_01/751398824</t>
  </si>
  <si>
    <t>"pozn.1.05"1</t>
  </si>
  <si>
    <t>"pozn.5.05"2</t>
  </si>
  <si>
    <t>64</t>
  </si>
  <si>
    <t>998751202</t>
  </si>
  <si>
    <t>Přesun hmot pro vzduchotechniku stanovený procentní sazbou (%) z ceny vodorovná dopravní vzdálenost do 50 m v objektech výšky přes 12 do 24 m</t>
  </si>
  <si>
    <t>1331980693</t>
  </si>
  <si>
    <t>https://podminky.urs.cz/item/CS_URS_2023_01/998751202</t>
  </si>
  <si>
    <t>763</t>
  </si>
  <si>
    <t>Konstrukce suché výstavby</t>
  </si>
  <si>
    <t>65</t>
  </si>
  <si>
    <t>76312149R</t>
  </si>
  <si>
    <t>Stěna předsazená ze sádrokartonových desek s nosnou konstrukcí z ocelových profilů CW, UW dvojitě opláštěná deskami impregnovanými DFH2 tl. 2 x 12,5 mm s izolací, stěna tl. 110 mm, profil 75</t>
  </si>
  <si>
    <t>-1480073794</t>
  </si>
  <si>
    <t>"D.1.1.7"2,3*1,95</t>
  </si>
  <si>
    <t>"D.1.1.8"2,3*1,95</t>
  </si>
  <si>
    <t>66</t>
  </si>
  <si>
    <t>76312146R</t>
  </si>
  <si>
    <t>Stěna předsazená ze sádrokartonových desek s nosnou konstrukcí z ocelových profilů CW, UW dvojitě opláštěná deskami mpregnovanými DFH2 tl. 2 x 12,5 mm s izolací, stěna tl. 150 mm, profil 100</t>
  </si>
  <si>
    <t>147936155</t>
  </si>
  <si>
    <t>"D.1.1.7"2,3*(0,99+0,11)</t>
  </si>
  <si>
    <t>"D.1.1.8"2,3*(0,99+0,11)</t>
  </si>
  <si>
    <t>"D.1.1.9"1,15*0,9</t>
  </si>
  <si>
    <t>67</t>
  </si>
  <si>
    <t>763131831</t>
  </si>
  <si>
    <t>Demontáž podhledu nebo samostatného požárního předělu ze sádrokartonových desek s nosnou konstrukcí jednovrstvou z ocelových profilů, opláštění jednoduché</t>
  </si>
  <si>
    <t>-2011018271</t>
  </si>
  <si>
    <t>https://podminky.urs.cz/item/CS_URS_2023_01/763131831</t>
  </si>
  <si>
    <t>"pozn.1.10"4,26</t>
  </si>
  <si>
    <t>"pozn.5.15"0,3*1,525</t>
  </si>
  <si>
    <t>68</t>
  </si>
  <si>
    <t>76313510R</t>
  </si>
  <si>
    <t>Montáž sádrokartonového podhledu kazetového demontovatelného, velikosti kazet 600x600 mm včetně zavěšené nosné konstrukce zapuštěné</t>
  </si>
  <si>
    <t>-1235627903</t>
  </si>
  <si>
    <t>69</t>
  </si>
  <si>
    <t>76313001R</t>
  </si>
  <si>
    <t>Kazetový akustický podhled se zapuštěným rastrem 600x600 mm hladký vzhled s kazetami na sraz prostory s vysokými požadavky na čistitelnost a akustiku</t>
  </si>
  <si>
    <t>-1594905047</t>
  </si>
  <si>
    <t>53,72*1,05 'Přepočtené koeficientem množství</t>
  </si>
  <si>
    <t>70</t>
  </si>
  <si>
    <t>763711811</t>
  </si>
  <si>
    <t>Demontáž svislé konstrukce stěn a příček z panelů bez izolace a omítky, tloušťky do 100 mm</t>
  </si>
  <si>
    <t>517280487</t>
  </si>
  <si>
    <t>https://podminky.urs.cz/item/CS_URS_2023_01/763711811</t>
  </si>
  <si>
    <t>"pozn.3.12"2,35*(2,18*2+1,69*3+0,87+1,25)</t>
  </si>
  <si>
    <t>2,35*(0,87*2+1,25*3+1,65*3)</t>
  </si>
  <si>
    <t>71</t>
  </si>
  <si>
    <t>998763403</t>
  </si>
  <si>
    <t>Přesun hmot pro konstrukce montované z desek stanovený procentní sazbou (%) z ceny vodorovná dopravní vzdálenost do 50 m v objektech výšky přes 12 do 24 m</t>
  </si>
  <si>
    <t>-323194382</t>
  </si>
  <si>
    <t>https://podminky.urs.cz/item/CS_URS_2023_01/998763403</t>
  </si>
  <si>
    <t>766</t>
  </si>
  <si>
    <t>Konstrukce truhlářské</t>
  </si>
  <si>
    <t>72</t>
  </si>
  <si>
    <t>766111820</t>
  </si>
  <si>
    <t>Demontáž dřevěných stěn plných</t>
  </si>
  <si>
    <t>-2095048847</t>
  </si>
  <si>
    <t>https://podminky.urs.cz/item/CS_URS_2023_01/766111820</t>
  </si>
  <si>
    <t>"Pozn.3.13"1,27*2,6*2</t>
  </si>
  <si>
    <t>73</t>
  </si>
  <si>
    <t>766660001</t>
  </si>
  <si>
    <t>Montáž dveřních křídel dřevěných nebo plastových otevíravých do ocelové zárubně povrchově upravených jednokřídlových, šířky do 800 mm</t>
  </si>
  <si>
    <t>357421370</t>
  </si>
  <si>
    <t>https://podminky.urs.cz/item/CS_URS_2023_01/766660001</t>
  </si>
  <si>
    <t>3+4+1+2+1</t>
  </si>
  <si>
    <t>74</t>
  </si>
  <si>
    <t>MSN.0021440.URS</t>
  </si>
  <si>
    <t>"T02"dveře interiérové jednokřídlé plné, DTD, CPL otevíravé s s otvorem pro mřížku 60x197</t>
  </si>
  <si>
    <t>1969434624</t>
  </si>
  <si>
    <t>75</t>
  </si>
  <si>
    <t>MSN.0027442.URS</t>
  </si>
  <si>
    <t>dveře interiérové jednokřídlé plné, DTD, CPL deluxe, 80x197</t>
  </si>
  <si>
    <t>-1236759892</t>
  </si>
  <si>
    <t>76</t>
  </si>
  <si>
    <t>MSN.0029442.URS</t>
  </si>
  <si>
    <t>"T05"dveře interiérové jednokřídlé plné, DTD, CPL otočné, s otvorem pro mřížku 80x197</t>
  </si>
  <si>
    <t>1629424908</t>
  </si>
  <si>
    <t>77</t>
  </si>
  <si>
    <t>MSN.0028442.URS</t>
  </si>
  <si>
    <t>"T06"dveře interiérové jednokřídlé plné, DTD, CPL otočné akustické , 80x197</t>
  </si>
  <si>
    <t>1725015204</t>
  </si>
  <si>
    <t>78</t>
  </si>
  <si>
    <t>MSN.0027441.URS</t>
  </si>
  <si>
    <t>dveře interiérové jednokřídlé plné, DTD, CPL deluxe, 70x197</t>
  </si>
  <si>
    <t>-2108619063</t>
  </si>
  <si>
    <t>79</t>
  </si>
  <si>
    <t>766660351</t>
  </si>
  <si>
    <t>Montáž dveřních křídel dřevěných nebo plastových posuvných dveří do pojezdu na stěnu výšky do 2,5 m jednokřídlových, průchozí šířky do 800 mm</t>
  </si>
  <si>
    <t>667846151</t>
  </si>
  <si>
    <t>https://podminky.urs.cz/item/CS_URS_2023_01/766660351</t>
  </si>
  <si>
    <t>80</t>
  </si>
  <si>
    <t>MSN.0027440.URS</t>
  </si>
  <si>
    <t>dveře interiérové jednokřídlé plné, DTD, CPL deluxe, 60x197</t>
  </si>
  <si>
    <t>-72701759</t>
  </si>
  <si>
    <t>81</t>
  </si>
  <si>
    <t>766660729</t>
  </si>
  <si>
    <t>Montáž dveřních doplňků dveřního kování interiérového štítku s klikou</t>
  </si>
  <si>
    <t>-1242201899</t>
  </si>
  <si>
    <t>https://podminky.urs.cz/item/CS_URS_2023_01/766660729</t>
  </si>
  <si>
    <t>3+11</t>
  </si>
  <si>
    <t>82</t>
  </si>
  <si>
    <t>5491412R</t>
  </si>
  <si>
    <t>kování pro posuvné dveře</t>
  </si>
  <si>
    <t>-1298983563</t>
  </si>
  <si>
    <t>83</t>
  </si>
  <si>
    <t>5491419R</t>
  </si>
  <si>
    <t>kování rozetové klika/klika-matný nerez</t>
  </si>
  <si>
    <t>CS ÚRS 2022 02</t>
  </si>
  <si>
    <t>-1863328456</t>
  </si>
  <si>
    <t>84</t>
  </si>
  <si>
    <t>766691914</t>
  </si>
  <si>
    <t>Ostatní práce vyvěšení nebo zavěšení křídel dřevěných dveřních, plochy do 2 m2</t>
  </si>
  <si>
    <t>-481966909</t>
  </si>
  <si>
    <t>https://podminky.urs.cz/item/CS_URS_2023_01/766691914</t>
  </si>
  <si>
    <t>"pozn.1.09"3</t>
  </si>
  <si>
    <t>"pozn.5.12"2</t>
  </si>
  <si>
    <t>85</t>
  </si>
  <si>
    <t>766811115</t>
  </si>
  <si>
    <t>Montáž kuchyňských linek korpusu spodních skříněk na nožičky (včetně vyrovnání), šířky jednoho dílu do 600 mm</t>
  </si>
  <si>
    <t>-1737501639</t>
  </si>
  <si>
    <t>https://podminky.urs.cz/item/CS_URS_2023_01/766811115</t>
  </si>
  <si>
    <t>2*3</t>
  </si>
  <si>
    <t>86</t>
  </si>
  <si>
    <t>766811143</t>
  </si>
  <si>
    <t>Montáž kuchyňských linek korpusu Příplatek k ceně za usazení vestavěných spotřebičů lednice</t>
  </si>
  <si>
    <t>109584262</t>
  </si>
  <si>
    <t>https://podminky.urs.cz/item/CS_URS_2023_01/766811143</t>
  </si>
  <si>
    <t>87</t>
  </si>
  <si>
    <t>766811151</t>
  </si>
  <si>
    <t>Montáž kuchyňských linek korpusu horních skříněk šroubovaných na stěnu, šířky jednoho dílu do 600 mm</t>
  </si>
  <si>
    <t>621968252</t>
  </si>
  <si>
    <t>https://podminky.urs.cz/item/CS_URS_2023_01/766811151</t>
  </si>
  <si>
    <t>88</t>
  </si>
  <si>
    <t>766811212</t>
  </si>
  <si>
    <t>Montáž kuchyňských linek pracovní desky bez výřezu, délky jednoho dílu přes 1000 do 2000 mm</t>
  </si>
  <si>
    <t>1767648791</t>
  </si>
  <si>
    <t>https://podminky.urs.cz/item/CS_URS_2023_01/766811212</t>
  </si>
  <si>
    <t>89</t>
  </si>
  <si>
    <t>766811221</t>
  </si>
  <si>
    <t>Montáž kuchyňských linek pracovní desky Příplatek k ceně za vyřezání otvoru (včetně zaměření)</t>
  </si>
  <si>
    <t>-2029518157</t>
  </si>
  <si>
    <t>https://podminky.urs.cz/item/CS_URS_2023_01/766811221</t>
  </si>
  <si>
    <t>90</t>
  </si>
  <si>
    <t>766811223</t>
  </si>
  <si>
    <t>Montáž kuchyňských linek pracovní desky Příplatek k ceně za usazení dřezu (včetně silikonu)</t>
  </si>
  <si>
    <t>-1761488049</t>
  </si>
  <si>
    <t>https://podminky.urs.cz/item/CS_URS_2023_01/766811223</t>
  </si>
  <si>
    <t>91</t>
  </si>
  <si>
    <t>766811232</t>
  </si>
  <si>
    <t>Montáž kuchyňských linek zádové desky bez výřezu, délky jednoho dílu přes 1000 do 2000 mm</t>
  </si>
  <si>
    <t>-696219873</t>
  </si>
  <si>
    <t>https://podminky.urs.cz/item/CS_URS_2023_01/766811232</t>
  </si>
  <si>
    <t>92</t>
  </si>
  <si>
    <t>766811255</t>
  </si>
  <si>
    <t>Montáž kuchyňských linek poliček s vyvrtáním dírek spodních skříněk</t>
  </si>
  <si>
    <t>-1393659570</t>
  </si>
  <si>
    <t>https://podminky.urs.cz/item/CS_URS_2023_01/766811255</t>
  </si>
  <si>
    <t>93</t>
  </si>
  <si>
    <t>766811256</t>
  </si>
  <si>
    <t>Montáž kuchyňských linek poliček s vyvrtáním dírek horních skříněk</t>
  </si>
  <si>
    <t>2109459203</t>
  </si>
  <si>
    <t>https://podminky.urs.cz/item/CS_URS_2023_01/766811256</t>
  </si>
  <si>
    <t>94</t>
  </si>
  <si>
    <t>766811311</t>
  </si>
  <si>
    <t>Montáž kuchyňských linek dvířek spodních skříněk plných</t>
  </si>
  <si>
    <t>-276318356</t>
  </si>
  <si>
    <t>https://podminky.urs.cz/item/CS_URS_2023_01/766811311</t>
  </si>
  <si>
    <t>3*2</t>
  </si>
  <si>
    <t>95</t>
  </si>
  <si>
    <t>766811351</t>
  </si>
  <si>
    <t>Montáž kuchyňských linek dvířek horních skříněk plných</t>
  </si>
  <si>
    <t>-1330357828</t>
  </si>
  <si>
    <t>https://podminky.urs.cz/item/CS_URS_2023_01/766811351</t>
  </si>
  <si>
    <t>96</t>
  </si>
  <si>
    <t>76681001R</t>
  </si>
  <si>
    <t>"T07"Kuchyňská linka tvaru L 1800 mm+900 mm z laminované DTD tl.180 mm povrch CPL včetně pracovní desky a zádové desky</t>
  </si>
  <si>
    <t>310048861</t>
  </si>
  <si>
    <t>97</t>
  </si>
  <si>
    <t>998766203</t>
  </si>
  <si>
    <t>Přesun hmot pro konstrukce truhlářské stanovený procentní sazbou (%) z ceny vodorovná dopravní vzdálenost do 50 m v objektech výšky přes 12 do 24 m</t>
  </si>
  <si>
    <t>1893120240</t>
  </si>
  <si>
    <t>https://podminky.urs.cz/item/CS_URS_2023_01/998766203</t>
  </si>
  <si>
    <t>767</t>
  </si>
  <si>
    <t>Konstrukce zámečnické</t>
  </si>
  <si>
    <t>98</t>
  </si>
  <si>
    <t>767581802</t>
  </si>
  <si>
    <t>Demontáž podhledů lamel</t>
  </si>
  <si>
    <t>-1605024788</t>
  </si>
  <si>
    <t>https://podminky.urs.cz/item/CS_URS_2023_01/767581802</t>
  </si>
  <si>
    <t>"pozn.3.15"21,48</t>
  </si>
  <si>
    <t>99</t>
  </si>
  <si>
    <t>767582800</t>
  </si>
  <si>
    <t>Demontáž podhledů roštů</t>
  </si>
  <si>
    <t>685191927</t>
  </si>
  <si>
    <t>https://podminky.urs.cz/item/CS_URS_2023_01/767582800</t>
  </si>
  <si>
    <t>100</t>
  </si>
  <si>
    <t>767646402</t>
  </si>
  <si>
    <t>Montáž dveří ocelových nebo hliníkových revizních dvířek s rámem jednokřídlových, výšky přes 1000 do 1500 mm</t>
  </si>
  <si>
    <t>-1574451443</t>
  </si>
  <si>
    <t>https://podminky.urs.cz/item/CS_URS_2022_02/767646402</t>
  </si>
  <si>
    <t>101</t>
  </si>
  <si>
    <t>5624570R</t>
  </si>
  <si>
    <t>dvířka revizní 600x600 bílá</t>
  </si>
  <si>
    <t>-1242485562</t>
  </si>
  <si>
    <t>102</t>
  </si>
  <si>
    <t>767649194</t>
  </si>
  <si>
    <t>Montáž dveří ocelových nebo hliníkových doplňků dveří madel</t>
  </si>
  <si>
    <t>1603161130</t>
  </si>
  <si>
    <t>https://podminky.urs.cz/item/CS_URS_2023_01/767649194</t>
  </si>
  <si>
    <t>103</t>
  </si>
  <si>
    <t>175302R</t>
  </si>
  <si>
    <t>"Z08"DVERNI MADLO d.700 mm nerez</t>
  </si>
  <si>
    <t>116191362</t>
  </si>
  <si>
    <t>104</t>
  </si>
  <si>
    <t>998767203</t>
  </si>
  <si>
    <t>Přesun hmot pro zámečnické konstrukce stanovený procentní sazbou (%) z ceny vodorovná dopravní vzdálenost do 50 m v objektech výšky přes 12 do 24 m</t>
  </si>
  <si>
    <t>1495369355</t>
  </si>
  <si>
    <t>https://podminky.urs.cz/item/CS_URS_2023_01/998767203</t>
  </si>
  <si>
    <t>771</t>
  </si>
  <si>
    <t>Podlahy z dlaždic</t>
  </si>
  <si>
    <t>105</t>
  </si>
  <si>
    <t>771111011</t>
  </si>
  <si>
    <t>Příprava podkladu před provedením dlažby vysátí podlah</t>
  </si>
  <si>
    <t>-1364888902</t>
  </si>
  <si>
    <t>https://podminky.urs.cz/item/CS_URS_2023_01/771111011</t>
  </si>
  <si>
    <t>"P2"</t>
  </si>
  <si>
    <t>"P3"</t>
  </si>
  <si>
    <t>106</t>
  </si>
  <si>
    <t>771121011</t>
  </si>
  <si>
    <t>Příprava podkladu před provedením dlažby nátěr penetrační na podlahu</t>
  </si>
  <si>
    <t>-376623130</t>
  </si>
  <si>
    <t>https://podminky.urs.cz/item/CS_URS_2023_01/771121011</t>
  </si>
  <si>
    <t>"P2"6,440</t>
  </si>
  <si>
    <t>"P3"11,66</t>
  </si>
  <si>
    <t>107</t>
  </si>
  <si>
    <t>771151023</t>
  </si>
  <si>
    <t>Příprava podkladu před provedením dlažby samonivelační stěrka min.pevnosti 30 MPa, tloušťky přes 5 do 8 mm</t>
  </si>
  <si>
    <t>-373709010</t>
  </si>
  <si>
    <t>https://podminky.urs.cz/item/CS_URS_2023_01/771151023</t>
  </si>
  <si>
    <t>"P3 1-15 mm"11,66</t>
  </si>
  <si>
    <t>108</t>
  </si>
  <si>
    <t>771151026</t>
  </si>
  <si>
    <t>Příprava podkladu před provedením dlažby samonivelační stěrka min.pevnosti 30 MPa, tloušťky přes 12 do 15 mm</t>
  </si>
  <si>
    <t>1528673922</t>
  </si>
  <si>
    <t>https://podminky.urs.cz/item/CS_URS_2023_01/771151026</t>
  </si>
  <si>
    <t>"P2 5-30 mm"6,440</t>
  </si>
  <si>
    <t>109</t>
  </si>
  <si>
    <t>771471810</t>
  </si>
  <si>
    <t>Demontáž soklíků z dlaždic keramických kladených do malty rovných</t>
  </si>
  <si>
    <t>521844119</t>
  </si>
  <si>
    <t>https://podminky.urs.cz/item/CS_URS_2023_01/771471810</t>
  </si>
  <si>
    <t>"pozn.1.08"</t>
  </si>
  <si>
    <t>3,275*2+1,3*2-0,6-0,8*2</t>
  </si>
  <si>
    <t>"pozn.5.09"</t>
  </si>
  <si>
    <t>3,275*2+1,3*2-0,8*2-0,6*2</t>
  </si>
  <si>
    <t>110</t>
  </si>
  <si>
    <t>771571810</t>
  </si>
  <si>
    <t>Demontáž podlah z dlaždic keramických kladených do malty</t>
  </si>
  <si>
    <t>1507143107</t>
  </si>
  <si>
    <t>https://podminky.urs.cz/item/CS_URS_2023_01/771571810</t>
  </si>
  <si>
    <t>"pozn.1.03"2,97</t>
  </si>
  <si>
    <t>"pozn.1.06"4,26</t>
  </si>
  <si>
    <t>"pozn.1.12"2,89</t>
  </si>
  <si>
    <t>"pozn.5.03"2,97+2,78</t>
  </si>
  <si>
    <t>"pozn.5.06"4,26</t>
  </si>
  <si>
    <t>111</t>
  </si>
  <si>
    <t>771575131</t>
  </si>
  <si>
    <t>Montáž podlah z dlaždic keramických lepených disperzním lepidlem protiskluzných nebo reliefních do 50 ks/ m2</t>
  </si>
  <si>
    <t>-1078244537</t>
  </si>
  <si>
    <t>https://podminky.urs.cz/item/CS_URS_2023_01/771575131</t>
  </si>
  <si>
    <t>112</t>
  </si>
  <si>
    <t>59761408</t>
  </si>
  <si>
    <t>dlažba keramická hutná hladká do interiéru přes 45 do 50ks/m2</t>
  </si>
  <si>
    <t>1293049679</t>
  </si>
  <si>
    <t>18,1*1,1 'Přepočtené koeficientem množství</t>
  </si>
  <si>
    <t>113</t>
  </si>
  <si>
    <t>771577141</t>
  </si>
  <si>
    <t>Montáž podlah z dlaždic keramických lepených disperzním lepidlem Příplatek k cenám za plochu do 5 m2 jednotlivě</t>
  </si>
  <si>
    <t>992191138</t>
  </si>
  <si>
    <t>https://podminky.urs.cz/item/CS_URS_2023_01/771577141</t>
  </si>
  <si>
    <t>114</t>
  </si>
  <si>
    <t>771591112</t>
  </si>
  <si>
    <t>Izolace podlahy pod dlažbu nátěrem nebo stěrkou ve dvou vrstvách</t>
  </si>
  <si>
    <t>1154584008</t>
  </si>
  <si>
    <t>https://podminky.urs.cz/item/CS_URS_2023_01/771591112</t>
  </si>
  <si>
    <t>115</t>
  </si>
  <si>
    <t>771591184</t>
  </si>
  <si>
    <t>Podlahy - dokončovací práce pracnější řezání dlaždic keramických rovné</t>
  </si>
  <si>
    <t>-1303666735</t>
  </si>
  <si>
    <t>https://podminky.urs.cz/item/CS_URS_2023_01/771591184</t>
  </si>
  <si>
    <t>116</t>
  </si>
  <si>
    <t>771591241</t>
  </si>
  <si>
    <t>Izolace podlahy pod dlažbu těsnícími izolačními pásy vnitřní kout</t>
  </si>
  <si>
    <t>505761264</t>
  </si>
  <si>
    <t>https://podminky.urs.cz/item/CS_URS_2023_01/771591241</t>
  </si>
  <si>
    <t>5*2</t>
  </si>
  <si>
    <t>117</t>
  </si>
  <si>
    <t>771591242</t>
  </si>
  <si>
    <t>Izolace podlahy pod dlažbu těsnícími izolačními pásy vnější roh</t>
  </si>
  <si>
    <t>-1681621804</t>
  </si>
  <si>
    <t>https://podminky.urs.cz/item/CS_URS_2023_01/771591242</t>
  </si>
  <si>
    <t>1*2</t>
  </si>
  <si>
    <t>118</t>
  </si>
  <si>
    <t>771591264</t>
  </si>
  <si>
    <t>Izolace podlahy pod dlažbu těsnícími izolačními pásy mezi podlahou a stěnu</t>
  </si>
  <si>
    <t>381013189</t>
  </si>
  <si>
    <t>https://podminky.urs.cz/item/CS_URS_2023_01/771591264</t>
  </si>
  <si>
    <t>"3.07"1,1*2+0,85*2+1,25*2+0,9*2</t>
  </si>
  <si>
    <t>"3.10"1,1*2+0,85*2+0,9*2+1,25*2</t>
  </si>
  <si>
    <t>119</t>
  </si>
  <si>
    <t>998771203</t>
  </si>
  <si>
    <t>Přesun hmot pro podlahy z dlaždic stanovený procentní sazbou (%) z ceny vodorovná dopravní vzdálenost do 50 m v objektech výšky přes 12 do 24 m</t>
  </si>
  <si>
    <t>1566733011</t>
  </si>
  <si>
    <t>https://podminky.urs.cz/item/CS_URS_2023_01/998771203</t>
  </si>
  <si>
    <t>776</t>
  </si>
  <si>
    <t>Podlahy povlakové</t>
  </si>
  <si>
    <t>120</t>
  </si>
  <si>
    <t>776111115</t>
  </si>
  <si>
    <t>Příprava podkladu broušení podlah stávajícího podkladu před litím stěrky</t>
  </si>
  <si>
    <t>1996118364</t>
  </si>
  <si>
    <t>https://podminky.urs.cz/item/CS_URS_2023_01/776111115</t>
  </si>
  <si>
    <t>121</t>
  </si>
  <si>
    <t>776111116</t>
  </si>
  <si>
    <t>Příprava podkladu broušení podlah stávajícího podkladu pro odstranění lepidla (po starých krytinách)</t>
  </si>
  <si>
    <t>-18944372</t>
  </si>
  <si>
    <t>https://podminky.urs.cz/item/CS_URS_2023_01/776111116</t>
  </si>
  <si>
    <t>"P1"</t>
  </si>
  <si>
    <t>122</t>
  </si>
  <si>
    <t>776111311</t>
  </si>
  <si>
    <t>Příprava podkladu vysátí podlah</t>
  </si>
  <si>
    <t>1577640861</t>
  </si>
  <si>
    <t>https://podminky.urs.cz/item/CS_URS_2023_01/776111311</t>
  </si>
  <si>
    <t>123</t>
  </si>
  <si>
    <t>776121321</t>
  </si>
  <si>
    <t>Příprava podkladu penetrace neředěná podlah</t>
  </si>
  <si>
    <t>-208691626</t>
  </si>
  <si>
    <t>https://podminky.urs.cz/item/CS_URS_2023_01/776121321</t>
  </si>
  <si>
    <t>124</t>
  </si>
  <si>
    <t>776141122</t>
  </si>
  <si>
    <t>Příprava podkladu vyrovnání samonivelační stěrkou podlah min.pevnosti 30 MPa, tloušťky přes 3 do 5 mm</t>
  </si>
  <si>
    <t>1205435229</t>
  </si>
  <si>
    <t>https://podminky.urs.cz/item/CS_URS_2023_01/776141122</t>
  </si>
  <si>
    <t>125</t>
  </si>
  <si>
    <t>776201812</t>
  </si>
  <si>
    <t>Demontáž povlakových podlahovin lepených ručně s podložkou</t>
  </si>
  <si>
    <t>858351121</t>
  </si>
  <si>
    <t>https://podminky.urs.cz/item/CS_URS_2023_01/776201812</t>
  </si>
  <si>
    <t>"pozn.1.11"15,86</t>
  </si>
  <si>
    <t>"pozn.3.14"19,1+2,1+3,05+3,05+2,1</t>
  </si>
  <si>
    <t>126</t>
  </si>
  <si>
    <t>776221111</t>
  </si>
  <si>
    <t>Montáž podlahovin z PVC lepením standardním lepidlem z pásů standardních</t>
  </si>
  <si>
    <t>2015616752</t>
  </si>
  <si>
    <t>https://podminky.urs.cz/item/CS_URS_2023_01/776221111</t>
  </si>
  <si>
    <t>"P1"64,02</t>
  </si>
  <si>
    <t>127</t>
  </si>
  <si>
    <t>28411151</t>
  </si>
  <si>
    <t>PVC vinyl heterogenní zátěžová tl 2.00mm nášlapná vrstva 0.70mm, hořlavost Bfl-s1, třída zátěže 34/43, útlum 4dB, bodová zátěž ≤ 0.10mm, protiskluznost R10</t>
  </si>
  <si>
    <t>1906098863</t>
  </si>
  <si>
    <t>"podlaha"64,02</t>
  </si>
  <si>
    <t>"sokly"83,8*0,15</t>
  </si>
  <si>
    <t>76,59*1,1 'Přepočtené koeficientem množství</t>
  </si>
  <si>
    <t>128</t>
  </si>
  <si>
    <t>776410811</t>
  </si>
  <si>
    <t>Demontáž soklíků nebo lišt pryžových nebo plastových</t>
  </si>
  <si>
    <t>2034684210</t>
  </si>
  <si>
    <t>https://podminky.urs.cz/item/CS_URS_2023_01/776410811</t>
  </si>
  <si>
    <t>"pozn.1.11"7,05*2+2,25*2</t>
  </si>
  <si>
    <t>"pozn.3.14"5,535*2+3,45*2+1,65*2+1,27*2+1,25*4+1,65*2+0,87*2+1,25*4+1,27*2+1,65*6</t>
  </si>
  <si>
    <t>129</t>
  </si>
  <si>
    <t>776411222</t>
  </si>
  <si>
    <t>Montáž soklíků tahaných (fabiony) z linolea (marmolea) obvodových, výšky přes 80 do 100 mm</t>
  </si>
  <si>
    <t>1998505982</t>
  </si>
  <si>
    <t>https://podminky.urs.cz/item/CS_URS_2023_01/776411222</t>
  </si>
  <si>
    <t>"1.01"3,275*2+1,3*2</t>
  </si>
  <si>
    <t>"1.06"7,05*2+2,25*2</t>
  </si>
  <si>
    <t>"3.06"2,25*2+1,25*2</t>
  </si>
  <si>
    <t>"3.08"3,45*2+4,775*2</t>
  </si>
  <si>
    <t>"3.09"2,25*2+1,25*2</t>
  </si>
  <si>
    <t>"3.11"3,45*2+4,775*2</t>
  </si>
  <si>
    <t>"5.01"3,275*2+1,3*2</t>
  </si>
  <si>
    <t>130</t>
  </si>
  <si>
    <t>776421312</t>
  </si>
  <si>
    <t>Montáž lišt přechodových šroubovaných</t>
  </si>
  <si>
    <t>-1827151097</t>
  </si>
  <si>
    <t>https://podminky.urs.cz/item/CS_URS_2023_01/776421312</t>
  </si>
  <si>
    <t>131</t>
  </si>
  <si>
    <t>5534311R</t>
  </si>
  <si>
    <t>"O01"profil přechodový tvaru T materiál nerez</t>
  </si>
  <si>
    <t>348161887</t>
  </si>
  <si>
    <t>11*1,02 'Přepočtené koeficientem množství</t>
  </si>
  <si>
    <t>132</t>
  </si>
  <si>
    <t>776991121</t>
  </si>
  <si>
    <t>Ostatní práce údržba nových podlahovin po pokládce čištění základní</t>
  </si>
  <si>
    <t>-8451293</t>
  </si>
  <si>
    <t>https://podminky.urs.cz/item/CS_URS_2023_01/776991121</t>
  </si>
  <si>
    <t>133</t>
  </si>
  <si>
    <t>776991141</t>
  </si>
  <si>
    <t>Ostatní práce údržba nových podlahovin po pokládce pastování a leštění ručně</t>
  </si>
  <si>
    <t>-242418731</t>
  </si>
  <si>
    <t>https://podminky.urs.cz/item/CS_URS_2023_01/776991141</t>
  </si>
  <si>
    <t>134</t>
  </si>
  <si>
    <t>998776203</t>
  </si>
  <si>
    <t>Přesun hmot pro podlahy povlakové stanovený procentní sazbou (%) z ceny vodorovná dopravní vzdálenost do 50 m v objektech výšky přes 12 do 24 m</t>
  </si>
  <si>
    <t>721483889</t>
  </si>
  <si>
    <t>https://podminky.urs.cz/item/CS_URS_2023_01/998776203</t>
  </si>
  <si>
    <t>781</t>
  </si>
  <si>
    <t>Dokončovací práce - obklady</t>
  </si>
  <si>
    <t>135</t>
  </si>
  <si>
    <t>781111011</t>
  </si>
  <si>
    <t>Příprava podkladu před provedením obkladu oprášení (ometení) stěny</t>
  </si>
  <si>
    <t>1721651997</t>
  </si>
  <si>
    <t>https://podminky.urs.cz/item/CS_URS_2023_01/781111011</t>
  </si>
  <si>
    <t>"1.02"2,4*(1,15*2+1,65*2)-0,6*2,0*2</t>
  </si>
  <si>
    <t>"1.03"2,4*(0,8*2+1,1*2)-0,6*2,0</t>
  </si>
  <si>
    <t>"1.04"2,4*(1,15*2+1,525*2)-0,6*2,0*2</t>
  </si>
  <si>
    <t>"1.05"2,4*(0,8*2+1,525*2)-0,6*2,0</t>
  </si>
  <si>
    <t>"3.07"2,4*(1,1*2+0,85*2+1,15*2+0,99*2)-0,7*2,0</t>
  </si>
  <si>
    <t>"3.10"2,4*(1,95*2+2,25*2)-0,7*2,0</t>
  </si>
  <si>
    <t>"5.02"2,4*(1,65*2+1,15*2)-0,6*2,0*2</t>
  </si>
  <si>
    <t>"5.03"2,4*(0,8*2+1,1*2)-0,6*2,0</t>
  </si>
  <si>
    <t>"5.04"2,4*(2,05*2+1,525*2)-0,8*2,0</t>
  </si>
  <si>
    <t>136</t>
  </si>
  <si>
    <t>781121011</t>
  </si>
  <si>
    <t>Příprava podkladu před provedením obkladu nátěr penetrační na stěnu</t>
  </si>
  <si>
    <t>-219507295</t>
  </si>
  <si>
    <t>https://podminky.urs.cz/item/CS_URS_2023_01/781121011</t>
  </si>
  <si>
    <t>137</t>
  </si>
  <si>
    <t>781131112</t>
  </si>
  <si>
    <t>Izolace stěny pod obklad izolace nátěrem nebo stěrkou ve dvou vrstvách</t>
  </si>
  <si>
    <t>1014840898</t>
  </si>
  <si>
    <t>https://podminky.urs.cz/item/CS_URS_2023_01/781131112</t>
  </si>
  <si>
    <t>"3.07"(1,1*2+0,85*2+1,25*2+0,9*2)*0,3+2,0*(0,9*2+1,1)</t>
  </si>
  <si>
    <t>"3.10"(1,1*2+0,85*2+0,9*2+1,25*2)*0,3+2,0*(0,9*2+1,1)</t>
  </si>
  <si>
    <t>138</t>
  </si>
  <si>
    <t>781151031</t>
  </si>
  <si>
    <t>Příprava podkladu před provedením obkladu celoplošné vyrovnání podkladu stěrkou, tloušťky 3 mm</t>
  </si>
  <si>
    <t>-1538998269</t>
  </si>
  <si>
    <t>https://podminky.urs.cz/item/CS_URS_2023_01/781151031</t>
  </si>
  <si>
    <t>139</t>
  </si>
  <si>
    <t>781471810</t>
  </si>
  <si>
    <t>Demontáž obkladů z dlaždic keramických kladených do malty</t>
  </si>
  <si>
    <t>-1594001648</t>
  </si>
  <si>
    <t>https://podminky.urs.cz/item/CS_URS_2023_01/781471810</t>
  </si>
  <si>
    <t>"pozn.1.01"</t>
  </si>
  <si>
    <t>1,8*(1,65*2+0,9*2+1,15*2-0,6)</t>
  </si>
  <si>
    <t>1,8*(1,525*4+0,8*2+1,15*2-0,6*3)</t>
  </si>
  <si>
    <t>"pozn.5.01"</t>
  </si>
  <si>
    <t>1,8*(1,525*4+0,8*2+1,15*2+1,1*2+0,8*2+1,15*2+1,65*2-0,6*6)</t>
  </si>
  <si>
    <t>140</t>
  </si>
  <si>
    <t>781474115</t>
  </si>
  <si>
    <t>Montáž obkladů vnitřních stěn z dlaždic keramických lepených flexibilním lepidlem maloformátových hladkých přes 22 do 25 ks/m2</t>
  </si>
  <si>
    <t>1850288603</t>
  </si>
  <si>
    <t>https://podminky.urs.cz/item/CS_URS_2023_01/781474115</t>
  </si>
  <si>
    <t>141</t>
  </si>
  <si>
    <t>59761039</t>
  </si>
  <si>
    <t>obklad keramický hladký přes 22 do 25ks/m2</t>
  </si>
  <si>
    <t>-949317418</t>
  </si>
  <si>
    <t>110,872*1,1 'Přepočtené koeficientem množství</t>
  </si>
  <si>
    <t>142</t>
  </si>
  <si>
    <t>781491011</t>
  </si>
  <si>
    <t>Montáž zrcadel lepených silikonovým tmelem na podkladní omítku, plochy do 1 m2</t>
  </si>
  <si>
    <t>1716671281</t>
  </si>
  <si>
    <t>https://podminky.urs.cz/item/CS_URS_2023_01/781491011</t>
  </si>
  <si>
    <t>0,6*0,4*5</t>
  </si>
  <si>
    <t>143</t>
  </si>
  <si>
    <t>6346517R</t>
  </si>
  <si>
    <t>"O04"zrcadlo nad umyvadlo tl.5 mm 600x400 mm</t>
  </si>
  <si>
    <t>-1748157192</t>
  </si>
  <si>
    <t>144</t>
  </si>
  <si>
    <t>78149451R.1</t>
  </si>
  <si>
    <t>"O8"Nerezová ukončovací obkladová lišta lepené flexibilním lepidlem mat.nerez tvaru L</t>
  </si>
  <si>
    <t>321234652</t>
  </si>
  <si>
    <t>145</t>
  </si>
  <si>
    <t>78149452R</t>
  </si>
  <si>
    <t xml:space="preserve">"O09"Nerezová ukončovací obkladová lišta lepené flexibilním lepidlem mat.nerez čtvercového tvaru </t>
  </si>
  <si>
    <t>1608724607</t>
  </si>
  <si>
    <t>146</t>
  </si>
  <si>
    <t>781495184</t>
  </si>
  <si>
    <t>Obklad - dokončující práce pracnější řezání obkladaček rovné</t>
  </si>
  <si>
    <t>1837875001</t>
  </si>
  <si>
    <t>https://podminky.urs.cz/item/CS_URS_2023_01/781495184</t>
  </si>
  <si>
    <t>147</t>
  </si>
  <si>
    <t>998781203</t>
  </si>
  <si>
    <t>Přesun hmot pro obklady keramické stanovený procentní sazbou (%) z ceny vodorovná dopravní vzdálenost do 50 m v objektech výšky přes 12 do 24 m</t>
  </si>
  <si>
    <t>2141367356</t>
  </si>
  <si>
    <t>https://podminky.urs.cz/item/CS_URS_2023_01/998781203</t>
  </si>
  <si>
    <t>783</t>
  </si>
  <si>
    <t>Dokončovací práce - nátěry</t>
  </si>
  <si>
    <t>148</t>
  </si>
  <si>
    <t>783301313</t>
  </si>
  <si>
    <t>Příprava podkladu zámečnických konstrukcí před provedením nátěru odmaštění odmašťovačem ředidlovým</t>
  </si>
  <si>
    <t>-170821498</t>
  </si>
  <si>
    <t>https://podminky.urs.cz/item/CS_URS_2023_01/783301313</t>
  </si>
  <si>
    <t>149</t>
  </si>
  <si>
    <t>783301401</t>
  </si>
  <si>
    <t>Příprava podkladu zámečnických konstrukcí před provedením nátěru ometení</t>
  </si>
  <si>
    <t>2067175195</t>
  </si>
  <si>
    <t>https://podminky.urs.cz/item/CS_URS_2023_01/783301401</t>
  </si>
  <si>
    <t>"Z01"6*0,3*(0,8+2,0*2)</t>
  </si>
  <si>
    <t>"Z02"3*0,3*(0,6+2,0*2)</t>
  </si>
  <si>
    <t>"Z03"3*0,4*(0,6+2,0*2)</t>
  </si>
  <si>
    <t>"Z04"3*0,3*(0,8+2,0*2)</t>
  </si>
  <si>
    <t>"Z05"2*0,3*(0,7+2,0*2)</t>
  </si>
  <si>
    <t>150</t>
  </si>
  <si>
    <t>783304100</t>
  </si>
  <si>
    <t>Provedení nátěru zámečnických konstrukcí základního nebo základního antikorozního jednonásobného</t>
  </si>
  <si>
    <t>726685035</t>
  </si>
  <si>
    <t>https://podminky.urs.cz/item/CS_URS_2023_01/783304100</t>
  </si>
  <si>
    <t>"Z01"8,64</t>
  </si>
  <si>
    <t>"Z02"5*0,3*(0,6+2,0*2)</t>
  </si>
  <si>
    <t>151</t>
  </si>
  <si>
    <t>24629021</t>
  </si>
  <si>
    <t>hmota nátěrová syntetická základní rychleschnoucí na ocelové konstrukce</t>
  </si>
  <si>
    <t>kg</t>
  </si>
  <si>
    <t>-138711293</t>
  </si>
  <si>
    <t>15,54*0,1 'Přepočtené koeficientem množství</t>
  </si>
  <si>
    <t>152</t>
  </si>
  <si>
    <t>783305100</t>
  </si>
  <si>
    <t>Provedení nátěru zámečnických konstrukcí mezinátěru jednonásobného</t>
  </si>
  <si>
    <t>1053525495</t>
  </si>
  <si>
    <t>https://podminky.urs.cz/item/CS_URS_2023_01/783305100</t>
  </si>
  <si>
    <t>153</t>
  </si>
  <si>
    <t>24621670</t>
  </si>
  <si>
    <t>hmota nátěrová syntetická vrchní (email) odstín bílý</t>
  </si>
  <si>
    <t>375915533</t>
  </si>
  <si>
    <t>25,44*0,15 'Přepočtené koeficientem množství</t>
  </si>
  <si>
    <t>154</t>
  </si>
  <si>
    <t>783306801</t>
  </si>
  <si>
    <t>Odstranění nátěrů ze zámečnických konstrukcí obroušením</t>
  </si>
  <si>
    <t>1907568951</t>
  </si>
  <si>
    <t>https://podminky.urs.cz/item/CS_URS_2023_01/783306801</t>
  </si>
  <si>
    <t>155</t>
  </si>
  <si>
    <t>783307100</t>
  </si>
  <si>
    <t>Provedení nátěru zámečnických konstrukcí krycího jednonásobného</t>
  </si>
  <si>
    <t>-624300705</t>
  </si>
  <si>
    <t>https://podminky.urs.cz/item/CS_URS_2023_01/783307100</t>
  </si>
  <si>
    <t>156</t>
  </si>
  <si>
    <t>-1734990429</t>
  </si>
  <si>
    <t>157</t>
  </si>
  <si>
    <t>24643110</t>
  </si>
  <si>
    <t>ředidlo epoxidových nátěrových hmot</t>
  </si>
  <si>
    <t>415653722</t>
  </si>
  <si>
    <t>25,44*0,03 'Přepočtené koeficientem množství</t>
  </si>
  <si>
    <t>158</t>
  </si>
  <si>
    <t>783806805</t>
  </si>
  <si>
    <t>Odstranění nátěrů z omítek opálením s obroušením</t>
  </si>
  <si>
    <t>-2055342480</t>
  </si>
  <si>
    <t>https://podminky.urs.cz/item/CS_URS_2023_01/783806805</t>
  </si>
  <si>
    <t>"pozn.5.08"</t>
  </si>
  <si>
    <t>2,0*(3,275*2+1,3*2-0,8*2-0,6*2)</t>
  </si>
  <si>
    <t>784</t>
  </si>
  <si>
    <t>Dokončovací práce - malby a tapety</t>
  </si>
  <si>
    <t>159</t>
  </si>
  <si>
    <t>784121001</t>
  </si>
  <si>
    <t>Oškrabání malby v místnostech výšky do 3,80 m</t>
  </si>
  <si>
    <t>-1001899135</t>
  </si>
  <si>
    <t>https://podminky.urs.cz/item/CS_URS_2023_01/784121001</t>
  </si>
  <si>
    <t>160</t>
  </si>
  <si>
    <t>784181101</t>
  </si>
  <si>
    <t>Penetrace podkladu jednonásobná základní akrylátová bezbarvá v místnostech výšky do 3,80 m</t>
  </si>
  <si>
    <t>771002288</t>
  </si>
  <si>
    <t>https://podminky.urs.cz/item/CS_URS_2023_01/784181101</t>
  </si>
  <si>
    <t>"stávající omítky"162,11</t>
  </si>
  <si>
    <t>"nové omítky"24,31</t>
  </si>
  <si>
    <t>161</t>
  </si>
  <si>
    <t>784211101</t>
  </si>
  <si>
    <t>Malby z malířských směsí oděruvzdorných za mokra dvojnásobné, bílé za mokra oděruvzdorné výborně v místnostech výšky do 3,80 m</t>
  </si>
  <si>
    <t>-747263877</t>
  </si>
  <si>
    <t>https://podminky.urs.cz/item/CS_URS_2023_01/784211101</t>
  </si>
  <si>
    <t>162</t>
  </si>
  <si>
    <t>784211161</t>
  </si>
  <si>
    <t>Malby z malířských směsí oděruvzdorných za mokra Příplatek k cenám dvojnásobných maleb za provádění barevné malby tónované na tónovacích automatech, v odstínu světlém</t>
  </si>
  <si>
    <t>-708975541</t>
  </si>
  <si>
    <t>https://podminky.urs.cz/item/CS_URS_2023_01/784211161</t>
  </si>
  <si>
    <t>O01</t>
  </si>
  <si>
    <t>Ostatní</t>
  </si>
  <si>
    <t>163</t>
  </si>
  <si>
    <t>76666020R</t>
  </si>
  <si>
    <t>"O06"Upřesňující piktogramy na dveře</t>
  </si>
  <si>
    <t>ks</t>
  </si>
  <si>
    <t>512</t>
  </si>
  <si>
    <t>-478953993</t>
  </si>
  <si>
    <t>02 - Zařízení silnoproudé elektrotechniky</t>
  </si>
  <si>
    <t xml:space="preserve"> </t>
  </si>
  <si>
    <t>Miroslava Klimešová</t>
  </si>
  <si>
    <t xml:space="preserve">    741 - Elektroinstalace - silnoproud</t>
  </si>
  <si>
    <t xml:space="preserve">    742 - Elektroinstalace - slaboproud</t>
  </si>
  <si>
    <t>HZS - Hodinové zúčtovací sazby</t>
  </si>
  <si>
    <t>741</t>
  </si>
  <si>
    <t>Elektroinstalace - silnoproud</t>
  </si>
  <si>
    <t>741110511</t>
  </si>
  <si>
    <t>Montáž lišt a kanálků elektroinstalačních se spojkami, ohyby a rohy a s nasunutím do krabic vkládacích s víčkem, šířky do 60 mm</t>
  </si>
  <si>
    <t>-1340699838</t>
  </si>
  <si>
    <t>https://podminky.urs.cz/item/CS_URS_2023_01/741110511</t>
  </si>
  <si>
    <t>34571002</t>
  </si>
  <si>
    <t>lišta elektroinstalační hranatá PVC 60x40mm</t>
  </si>
  <si>
    <t>-1332640021</t>
  </si>
  <si>
    <t>30*1,05 'Přepočtené koeficientem množství</t>
  </si>
  <si>
    <t>741110512</t>
  </si>
  <si>
    <t>Montáž lišt a kanálků elektroinstalačních se spojkami, ohyby a rohy a s nasunutím do krabic vkládacích s víčkem, šířky do přes 60 do 120 mm</t>
  </si>
  <si>
    <t>-239040287</t>
  </si>
  <si>
    <t>https://podminky.urs.cz/item/CS_URS_2023_01/741110512</t>
  </si>
  <si>
    <t>1178855</t>
  </si>
  <si>
    <t>PARAPETNI KANAL PK 110X70 D HD /2M/</t>
  </si>
  <si>
    <t>-297790602</t>
  </si>
  <si>
    <t>8*1,05 'Přepočtené koeficientem množství</t>
  </si>
  <si>
    <t>1199422</t>
  </si>
  <si>
    <t>KRYT PK 110X70 D KONCOVY 8451 HB</t>
  </si>
  <si>
    <t>-578889555</t>
  </si>
  <si>
    <t>1178824</t>
  </si>
  <si>
    <t>KRYT PK 110X70 SPOJOVACI 8452 HB</t>
  </si>
  <si>
    <t>-444976690</t>
  </si>
  <si>
    <t>1181499</t>
  </si>
  <si>
    <t>KRABICE PRISTROJOVA PK..X70 D KP PK HB</t>
  </si>
  <si>
    <t>-1211235784</t>
  </si>
  <si>
    <t>1178856</t>
  </si>
  <si>
    <t>PODLOZKA PK KRYCI 2 OTVORY 8450-12 HB</t>
  </si>
  <si>
    <t>2139400480</t>
  </si>
  <si>
    <t>741110541</t>
  </si>
  <si>
    <t>Montáž lišt a kanálků elektroinstalačních se spojkami, ohyby a rohy a s nasunutím do krabic doplňkové prvky přepážky podélné oddělovací</t>
  </si>
  <si>
    <t>221416422</t>
  </si>
  <si>
    <t>https://podminky.urs.cz/item/CS_URS_2023_01/741110541</t>
  </si>
  <si>
    <t>1180735</t>
  </si>
  <si>
    <t>PRICKA 2M PRO EKE A PK KANALY PEKE 60-C</t>
  </si>
  <si>
    <t>-1684376343</t>
  </si>
  <si>
    <t>741112061</t>
  </si>
  <si>
    <t>Montáž krabic elektroinstalačních bez napojení na trubky a lišty, demontáže a montáže víčka a přístroje přístrojových zapuštěných plastových kruhových</t>
  </si>
  <si>
    <t>960364301</t>
  </si>
  <si>
    <t>https://podminky.urs.cz/item/CS_URS_2023_01/741112061</t>
  </si>
  <si>
    <t>34571450</t>
  </si>
  <si>
    <t>krabice pod omítku PVC přístrojová kruhová D 70mm</t>
  </si>
  <si>
    <t>-1386124331</t>
  </si>
  <si>
    <t>34571451</t>
  </si>
  <si>
    <t>krabice pod omítku PVC přístrojová kruhová D 70mm hluboká</t>
  </si>
  <si>
    <t>1051819301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</si>
  <si>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</si>
  <si>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</si>
  <si>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-208943463</t>
  </si>
  <si>
    <t>https://podminky.urs.cz/item/CS_URS_2023_01/741112101</t>
  </si>
  <si>
    <t>34571521</t>
  </si>
  <si>
    <t>krabice pod omítku PVC odbočná kruhová D 70mm s víčkem a svorkovnicí</t>
  </si>
  <si>
    <t>224309515</t>
  </si>
  <si>
    <t>741120001</t>
  </si>
  <si>
    <t>Montáž vodičů izolovaných měděných bez ukončení uložených pod omítku plných a laněných (např. CY), průřezu žíly 0,35 až 6 mm2</t>
  </si>
  <si>
    <t>-1417299984</t>
  </si>
  <si>
    <t>https://podminky.urs.cz/item/CS_URS_2023_01/741120001</t>
  </si>
  <si>
    <t>34141027</t>
  </si>
  <si>
    <t>vodič propojovací flexibilní jádro Cu lanované izolace PVC 450/750V (H07V-K) 1x6mm2</t>
  </si>
  <si>
    <t>973674198</t>
  </si>
  <si>
    <t>50*1,15 'Přepočtené koeficientem množství</t>
  </si>
  <si>
    <t>741122015</t>
  </si>
  <si>
    <t>Montáž kabelů měděných bez ukončení uložených pod omítku plných kulatých (např. CYKY), počtu a průřezu žil 3x1,5 mm2</t>
  </si>
  <si>
    <t>-63306415</t>
  </si>
  <si>
    <t>https://podminky.urs.cz/item/CS_URS_2023_01/741122015</t>
  </si>
  <si>
    <t>10.051.448</t>
  </si>
  <si>
    <t>CYKY-J 3x1,5 (3Cx 1,5)</t>
  </si>
  <si>
    <t>881973457</t>
  </si>
  <si>
    <t>220*1,15 'Přepočtené koeficientem množství</t>
  </si>
  <si>
    <t>10.048.186</t>
  </si>
  <si>
    <t>CYKY-O 3x1,5 (3Ax1,5)</t>
  </si>
  <si>
    <t>1863786470</t>
  </si>
  <si>
    <t>80*1,15 'Přepočtené koeficientem množství</t>
  </si>
  <si>
    <t>741122016</t>
  </si>
  <si>
    <t>Montáž kabelů měděných bez ukončení uložených pod omítku plných kulatých (např. CYKY), počtu a průřezu žil 3x2,5 až 6 mm2</t>
  </si>
  <si>
    <t>-215630887</t>
  </si>
  <si>
    <t>https://podminky.urs.cz/item/CS_URS_2023_01/741122016</t>
  </si>
  <si>
    <t>34111036</t>
  </si>
  <si>
    <t>kabel instalační jádro Cu plné izolace PVC plášť PVC 450/750V (CYKY) 3x2,5mm2</t>
  </si>
  <si>
    <t>213379940</t>
  </si>
  <si>
    <t>205*1,15 'Přepočtené koeficientem množství</t>
  </si>
  <si>
    <t>741122031</t>
  </si>
  <si>
    <t>Montáž kabelů měděných bez ukončení uložených pod omítku plných kulatých (např. CYKY), počtu a průřezu žil 5x1,5 až 2,5 mm2</t>
  </si>
  <si>
    <t>1043968159</t>
  </si>
  <si>
    <t>https://podminky.urs.cz/item/CS_URS_2023_01/741122031</t>
  </si>
  <si>
    <t>34111090</t>
  </si>
  <si>
    <t>kabel instalační jádro Cu plné izolace PVC plášť PVC 450/750V (CYKY) 5x1,5mm2</t>
  </si>
  <si>
    <t>-1406138627</t>
  </si>
  <si>
    <t>25*1,15 'Přepočtené koeficientem množství</t>
  </si>
  <si>
    <t>741122232</t>
  </si>
  <si>
    <t>Montáž kabelů měděných bez ukončení uložených volně nebo v liště plných kulatých (např. CYKY) počtu a průřezu žil 5x4 až 6 mm2</t>
  </si>
  <si>
    <t>564501258</t>
  </si>
  <si>
    <t>https://podminky.urs.cz/item/CS_URS_2023_01/741122232</t>
  </si>
  <si>
    <t>34111100</t>
  </si>
  <si>
    <t>kabel instalační jádro Cu plné izolace PVC plášť PVC 450/750V (CYKY) 5x6mm2</t>
  </si>
  <si>
    <t>1522172069</t>
  </si>
  <si>
    <t>10*1,15 'Přepočtené koeficientem množství</t>
  </si>
  <si>
    <t>741130001</t>
  </si>
  <si>
    <t>Ukončení vodičů izolovaných s označením a zapojením v rozváděči nebo na přístroji, průřezu žíly do 2,5 mm2</t>
  </si>
  <si>
    <t>-1707413870</t>
  </si>
  <si>
    <t>https://podminky.urs.cz/item/CS_URS_2023_01/741130001</t>
  </si>
  <si>
    <t>741130004</t>
  </si>
  <si>
    <t>Ukončení vodičů izolovaných s označením a zapojením v rozváděči nebo na přístroji, průřezu žíly do 6 mm2</t>
  </si>
  <si>
    <t>-1606853838</t>
  </si>
  <si>
    <t>https://podminky.urs.cz/item/CS_URS_2023_01/741130004</t>
  </si>
  <si>
    <t>741210001</t>
  </si>
  <si>
    <t>Montáž rozvodnic oceloplechových nebo plastových bez zapojení vodičů běžných, hmotnosti do 20 kg</t>
  </si>
  <si>
    <t>-130157259</t>
  </si>
  <si>
    <t>https://podminky.urs.cz/item/CS_URS_2023_01/741210001</t>
  </si>
  <si>
    <t>1753283</t>
  </si>
  <si>
    <t>ROZVODNICE NASTENNA CA14V S DVIRKY 48MOD</t>
  </si>
  <si>
    <t>1997804539</t>
  </si>
  <si>
    <t>741310101</t>
  </si>
  <si>
    <t>Montáž spínačů jedno nebo dvoupólových polozapuštěných nebo zapuštěných se zapojením vodičů bezšroubové připojení spínačů, řazení 1-jednopólových</t>
  </si>
  <si>
    <t>584845056</t>
  </si>
  <si>
    <t>https://podminky.urs.cz/item/CS_URS_2023_01/741310101</t>
  </si>
  <si>
    <t>34539010</t>
  </si>
  <si>
    <t>přístroj spínače jednopólového, řazení 1, 1So bezšroubové svorky</t>
  </si>
  <si>
    <t>-1620281793</t>
  </si>
  <si>
    <t>34539049</t>
  </si>
  <si>
    <t>kryt spínače jednoduchý</t>
  </si>
  <si>
    <t>-30618184</t>
  </si>
  <si>
    <t>34539059</t>
  </si>
  <si>
    <t>rámeček jednonásobný</t>
  </si>
  <si>
    <t>-1222790466</t>
  </si>
  <si>
    <t>741310121</t>
  </si>
  <si>
    <t>Montáž spínačů jedno nebo dvoupólových polozapuštěných nebo zapuštěných se zapojením vodičů bezšroubové připojení přepínačů, řazení 5-sériových</t>
  </si>
  <si>
    <t>1251729067</t>
  </si>
  <si>
    <t>https://podminky.urs.cz/item/CS_URS_2023_01/741310121</t>
  </si>
  <si>
    <t>34539012</t>
  </si>
  <si>
    <t>přístroj přepínače sériového, řazení 5 bezšroubové svorky</t>
  </si>
  <si>
    <t>40369694</t>
  </si>
  <si>
    <t>34539050</t>
  </si>
  <si>
    <t>kryt spínače dělený</t>
  </si>
  <si>
    <t>1209938268</t>
  </si>
  <si>
    <t>843195925</t>
  </si>
  <si>
    <t>741310122</t>
  </si>
  <si>
    <t>Montáž spínačů jedno nebo dvoupólových polozapuštěných nebo zapuštěných se zapojením vodičů bezšroubové připojení přepínačů, řazení 6-střídavých</t>
  </si>
  <si>
    <t>97305659</t>
  </si>
  <si>
    <t>https://podminky.urs.cz/item/CS_URS_2023_01/741310122</t>
  </si>
  <si>
    <t>34539013</t>
  </si>
  <si>
    <t>přístroj přepínače střídavého, řazení 6, 6So bezšroubové svorky</t>
  </si>
  <si>
    <t>417821517</t>
  </si>
  <si>
    <t>34539046</t>
  </si>
  <si>
    <t>kryt spínače jednoduchý, s popisovým polem</t>
  </si>
  <si>
    <t>554247837</t>
  </si>
  <si>
    <t>1732365260</t>
  </si>
  <si>
    <t>741313002</t>
  </si>
  <si>
    <t>Montáž zásuvek domovních se zapojením vodičů bezšroubové připojení polozapuštěných nebo zapuštěných 10/16 A, provedení 2P + PE dvojí zapojení pro průběžnou montáž</t>
  </si>
  <si>
    <t>-1750484939</t>
  </si>
  <si>
    <t>https://podminky.urs.cz/item/CS_URS_2023_01/741313002</t>
  </si>
  <si>
    <t>34555241</t>
  </si>
  <si>
    <t>přístroj zásuvky zápustné jednonásobné, krytka s clonkami, bezšroubové svorky</t>
  </si>
  <si>
    <t>270287567</t>
  </si>
  <si>
    <t>34539060</t>
  </si>
  <si>
    <t>rámeček dvojnásobný</t>
  </si>
  <si>
    <t>1512174338</t>
  </si>
  <si>
    <t>694383899</t>
  </si>
  <si>
    <t>741320105</t>
  </si>
  <si>
    <t>Montáž jističů se zapojením vodičů jednopólových nn do 25 A ve skříni</t>
  </si>
  <si>
    <t>673536474</t>
  </si>
  <si>
    <t>https://podminky.urs.cz/item/CS_URS_2023_01/741320105</t>
  </si>
  <si>
    <t>10.060.228</t>
  </si>
  <si>
    <t>ABB Jistič 16B/1 S201-M-B16</t>
  </si>
  <si>
    <t>-283712059</t>
  </si>
  <si>
    <t>10.060.229</t>
  </si>
  <si>
    <t>ABB Jistič 10B/1 S201-M-B10</t>
  </si>
  <si>
    <t>-1419455391</t>
  </si>
  <si>
    <t>741320165</t>
  </si>
  <si>
    <t>Montáž jističů se zapojením vodičů třípólových nn do 25 A ve skříni</t>
  </si>
  <si>
    <t>-1375803497</t>
  </si>
  <si>
    <t>https://podminky.urs.cz/item/CS_URS_2023_01/741320165</t>
  </si>
  <si>
    <t>10.038.787</t>
  </si>
  <si>
    <t>ABB Jistič 25B/3 S203-M-B25</t>
  </si>
  <si>
    <t>-959067286</t>
  </si>
  <si>
    <t>741320175</t>
  </si>
  <si>
    <t>Montáž jističů se zapojením vodičů třípólových nn do 63 A ve skříni</t>
  </si>
  <si>
    <t>-1514426217</t>
  </si>
  <si>
    <t>https://podminky.urs.cz/item/CS_URS_2023_01/741320175</t>
  </si>
  <si>
    <t>10.932.158</t>
  </si>
  <si>
    <t>ABB Vypínač SD203/32 ABB</t>
  </si>
  <si>
    <t>1000615570</t>
  </si>
  <si>
    <t>741321003</t>
  </si>
  <si>
    <t>Montáž proudových chráničů se zapojením vodičů dvoupólových nn do 25 A ve skříni</t>
  </si>
  <si>
    <t>515571769</t>
  </si>
  <si>
    <t>https://podminky.urs.cz/item/CS_URS_2023_01/741321003</t>
  </si>
  <si>
    <t>1298625</t>
  </si>
  <si>
    <t>KOMBICHRANIC COMPACT DS201 B10 A30</t>
  </si>
  <si>
    <t>2018017577</t>
  </si>
  <si>
    <t>741321043</t>
  </si>
  <si>
    <t>Montáž proudových chráničů se zapojením vodičů čtyřpólových nn do 63 A ve skříni</t>
  </si>
  <si>
    <t>-1580736465</t>
  </si>
  <si>
    <t>https://podminky.urs.cz/item/CS_URS_2023_01/741321043</t>
  </si>
  <si>
    <t>10.324.746</t>
  </si>
  <si>
    <t>ABB Chránič 40/4/0,03 A F204A</t>
  </si>
  <si>
    <t>-1903217468</t>
  </si>
  <si>
    <t>741330731</t>
  </si>
  <si>
    <t>Montáž relé pomocných se zapojením vodičů ostatních ventilátorových</t>
  </si>
  <si>
    <t>-2086637642</t>
  </si>
  <si>
    <t>https://podminky.urs.cz/item/CS_URS_2023_01/741330731</t>
  </si>
  <si>
    <t>1211908</t>
  </si>
  <si>
    <t>RELE SMR-T/230V /2910/</t>
  </si>
  <si>
    <t>-889674571</t>
  </si>
  <si>
    <t>741370021</t>
  </si>
  <si>
    <t>Montáž svítidel žárovkových se zapojením vodičů bytových nebo společenských místností stropních vestavných 1 zdroj</t>
  </si>
  <si>
    <t>-1060371181</t>
  </si>
  <si>
    <t>https://podminky.urs.cz/item/CS_URS_2023_01/741370021</t>
  </si>
  <si>
    <t>1790662</t>
  </si>
  <si>
    <t>SVITIDLO SPMN2000KN4/E190/ND/9006</t>
  </si>
  <si>
    <t>1752367857</t>
  </si>
  <si>
    <t>1713628</t>
  </si>
  <si>
    <t>SVITIDLO SPMN1500KN4/E190/ND</t>
  </si>
  <si>
    <t>-1656902468</t>
  </si>
  <si>
    <t>741371002</t>
  </si>
  <si>
    <t>Montáž svítidel zářivkových se zapojením vodičů bytových nebo společenských místností stropních přisazených 1 zdroj s krytem</t>
  </si>
  <si>
    <t>-1942096567</t>
  </si>
  <si>
    <t>https://podminky.urs.cz/item/CS_URS_2023_01/741371002</t>
  </si>
  <si>
    <t>1665791</t>
  </si>
  <si>
    <t>SVITIDLO FIT3000C4KN600/ND</t>
  </si>
  <si>
    <t>719486582</t>
  </si>
  <si>
    <t>741371021</t>
  </si>
  <si>
    <t>Montáž svítidel zářivkových se zapojením vodičů bytových nebo společenských místností stropních vestavných 1 zdroj</t>
  </si>
  <si>
    <t>-1575662749</t>
  </si>
  <si>
    <t>https://podminky.urs.cz/item/CS_URS_2023_01/741371021</t>
  </si>
  <si>
    <t>1507393</t>
  </si>
  <si>
    <t>SVITIDLO MODUS FIT3000A4KO600/ND</t>
  </si>
  <si>
    <t>-1637629875</t>
  </si>
  <si>
    <t>741371031</t>
  </si>
  <si>
    <t>Montáž svítidel zářivkových se zapojením vodičů bytových nebo společenských místností nástěnných přisazených 1 zdroj</t>
  </si>
  <si>
    <t>-37012182</t>
  </si>
  <si>
    <t>https://podminky.urs.cz/item/CS_URS_2023_01/741371031</t>
  </si>
  <si>
    <t>RMAT0001</t>
  </si>
  <si>
    <t>SOL1000S3KO/ND Podlinkové LED svítidlo s vypínačem</t>
  </si>
  <si>
    <t>-1673058372</t>
  </si>
  <si>
    <t>741810002</t>
  </si>
  <si>
    <t>Zkoušky a prohlídky elektrických rozvodů a zařízení celková prohlídka a vyhotovení revizní zprávy pro objem montážních prací přes 100 do 500 tis. Kč</t>
  </si>
  <si>
    <t>-819451485</t>
  </si>
  <si>
    <t>https://podminky.urs.cz/item/CS_URS_2023_01/741810002</t>
  </si>
  <si>
    <t>741920241</t>
  </si>
  <si>
    <t>Protipožární ucpávky samostatných kabelů prostup stěnou, tloušťky do 100 mm diskem požární odolnost EI 60, průměr kabelu do 21 mm</t>
  </si>
  <si>
    <t>-1412012775</t>
  </si>
  <si>
    <t>https://podminky.urs.cz/item/CS_URS_2023_01/741920241</t>
  </si>
  <si>
    <t>998741102</t>
  </si>
  <si>
    <t>Přesun hmot pro silnoproud stanovený z hmotnosti přesunovaného materiálu vodorovná dopravní vzdálenost do 50 m v objektech výšky přes 6 do 12 m</t>
  </si>
  <si>
    <t>947190202</t>
  </si>
  <si>
    <t>https://podminky.urs.cz/item/CS_URS_2023_01/998741102</t>
  </si>
  <si>
    <t>742</t>
  </si>
  <si>
    <t>Elektroinstalace - slaboproud</t>
  </si>
  <si>
    <t>742121001</t>
  </si>
  <si>
    <t>Montáž kabelů sdělovacích pro vnitřní rozvody počtu žil do 15</t>
  </si>
  <si>
    <t>-337889615</t>
  </si>
  <si>
    <t>https://podminky.urs.cz/item/CS_URS_2023_01/742121001</t>
  </si>
  <si>
    <t>2000000888</t>
  </si>
  <si>
    <t>J-Y(St)Y  4x2x0.8 šedá</t>
  </si>
  <si>
    <t>-704332305</t>
  </si>
  <si>
    <t>20*1,2 'Přepočtené koeficientem množství</t>
  </si>
  <si>
    <t>742350001</t>
  </si>
  <si>
    <t>Montáž zařízení pro tělesně postižené signalizačního světla s akustickou signalizací</t>
  </si>
  <si>
    <t>1146994063</t>
  </si>
  <si>
    <t>https://podminky.urs.cz/item/CS_URS_2023_01/742350001</t>
  </si>
  <si>
    <t>742350002</t>
  </si>
  <si>
    <t>Montáž zařízení pro tělesně postižené potvrzovacího tlačítka</t>
  </si>
  <si>
    <t>1655737817</t>
  </si>
  <si>
    <t>https://podminky.urs.cz/item/CS_URS_2023_01/742350002</t>
  </si>
  <si>
    <t>742350003</t>
  </si>
  <si>
    <t>Montáž zařízení pro tělesně postižené volacího tlačítka do výšky 900 mm a táhla do výšky 150 mm</t>
  </si>
  <si>
    <t>2114864596</t>
  </si>
  <si>
    <t>https://podminky.urs.cz/item/CS_URS_2023_01/742350003</t>
  </si>
  <si>
    <t>742350004</t>
  </si>
  <si>
    <t>Montáž zařízení pro tělesně postižené napájecího zdroje 24 V</t>
  </si>
  <si>
    <t>-925804069</t>
  </si>
  <si>
    <t>https://podminky.urs.cz/item/CS_URS_2023_01/742350004</t>
  </si>
  <si>
    <t>742350006</t>
  </si>
  <si>
    <t>Montáž zařízení pro tělesně postižené instalační krabice pro DHM</t>
  </si>
  <si>
    <t>-1590987767</t>
  </si>
  <si>
    <t>https://podminky.urs.cz/item/CS_URS_2023_01/742350006</t>
  </si>
  <si>
    <t>1305479</t>
  </si>
  <si>
    <t>SADA NOUZOVE SIGNALIZACE 3280B-C10001 B</t>
  </si>
  <si>
    <t>1207757866</t>
  </si>
  <si>
    <t>HZS</t>
  </si>
  <si>
    <t>Hodinové zúčtovací sazby</t>
  </si>
  <si>
    <t>HZS2232</t>
  </si>
  <si>
    <t>Hodinové zúčtovací sazby profesí PSV provádění stavebních instalací elektrikář odborný</t>
  </si>
  <si>
    <t>hod</t>
  </si>
  <si>
    <t>1552348925</t>
  </si>
  <si>
    <t>https://podminky.urs.cz/item/CS_URS_2023_01/HZS2232</t>
  </si>
  <si>
    <t>HZS2491</t>
  </si>
  <si>
    <t>Hodinové zúčtovací sazby profesí PSV zednické výpomoci a pomocné práce PSV dělník zednických výpomocí</t>
  </si>
  <si>
    <t>1384256019</t>
  </si>
  <si>
    <t>https://podminky.urs.cz/item/CS_URS_2023_01/HZS2491</t>
  </si>
  <si>
    <t>03 - Zdravotně technické instalace,vzduchotechnika</t>
  </si>
  <si>
    <t>721174042</t>
  </si>
  <si>
    <t>Potrubí z trub polypropylenových připojovací DN 40</t>
  </si>
  <si>
    <t>-1713851840</t>
  </si>
  <si>
    <t>https://podminky.urs.cz/item/CS_URS_2023_01/721174042</t>
  </si>
  <si>
    <t>"1.NP"1</t>
  </si>
  <si>
    <t>"3.NP"5</t>
  </si>
  <si>
    <t>"5.NP"1</t>
  </si>
  <si>
    <t>721174043</t>
  </si>
  <si>
    <t>Potrubí z trub polypropylenových připojovací DN 50</t>
  </si>
  <si>
    <t>1426824726</t>
  </si>
  <si>
    <t>https://podminky.urs.cz/item/CS_URS_2023_01/721174043</t>
  </si>
  <si>
    <t>"1.NP"2</t>
  </si>
  <si>
    <t>"3.NP"6</t>
  </si>
  <si>
    <t>"5.NP"2</t>
  </si>
  <si>
    <t>721174045</t>
  </si>
  <si>
    <t>Potrubí z trub polypropylenových připojovací DN 110</t>
  </si>
  <si>
    <t>1749053592</t>
  </si>
  <si>
    <t>https://podminky.urs.cz/item/CS_URS_2023_01/721174045</t>
  </si>
  <si>
    <t>"3.NP"4</t>
  </si>
  <si>
    <t>6000000050</t>
  </si>
  <si>
    <t>dopojovací flexi kus pro WC pr.110</t>
  </si>
  <si>
    <t>1129939710</t>
  </si>
  <si>
    <t>721194105</t>
  </si>
  <si>
    <t>Vyměření přípojek na potrubí vyvedení a upevnění odpadních výpustek DN 50</t>
  </si>
  <si>
    <t>910458614</t>
  </si>
  <si>
    <t>https://podminky.urs.cz/item/CS_URS_2023_01/721194105</t>
  </si>
  <si>
    <t>2+2+2</t>
  </si>
  <si>
    <t>55161007</t>
  </si>
  <si>
    <t>ventil odpadní umyvadlový celokovový CLICK/CLACK s přepadem a připojovacím závitem 5/4"</t>
  </si>
  <si>
    <t>-1144072625</t>
  </si>
  <si>
    <t>721194109</t>
  </si>
  <si>
    <t>Vyměření přípojek na potrubí vyvedení a upevnění odpadních výpustek DN 110</t>
  </si>
  <si>
    <t>1196900383</t>
  </si>
  <si>
    <t>https://podminky.urs.cz/item/CS_URS_2023_01/721194109</t>
  </si>
  <si>
    <t>2+2+2+1+1</t>
  </si>
  <si>
    <t>721212123</t>
  </si>
  <si>
    <t>Odtokové sprchové žlaby se zápachovou uzávěrkou a krycím roštem délky 800 mm</t>
  </si>
  <si>
    <t>-1887706838</t>
  </si>
  <si>
    <t>https://podminky.urs.cz/item/CS_URS_2023_01/721212123</t>
  </si>
  <si>
    <t>721229111</t>
  </si>
  <si>
    <t>Zápachové uzávěrky montáž zápachových uzávěrek ostatních typů do DN 50</t>
  </si>
  <si>
    <t>1388154392</t>
  </si>
  <si>
    <t>https://podminky.urs.cz/item/CS_URS_2023_01/721229111</t>
  </si>
  <si>
    <t>2+4+2</t>
  </si>
  <si>
    <t>55166633</t>
  </si>
  <si>
    <t>sifon umyvadlový prostorově úsporný DN 32</t>
  </si>
  <si>
    <t>2064564244</t>
  </si>
  <si>
    <t>55161115</t>
  </si>
  <si>
    <t>uzávěrka zápachová dřezová s kulovým kloubem DN 40</t>
  </si>
  <si>
    <t>-1561695442</t>
  </si>
  <si>
    <t>"3.NP"2</t>
  </si>
  <si>
    <t>55161312</t>
  </si>
  <si>
    <t>sifon umyvadlový s výpustí a přípojkou DN 40</t>
  </si>
  <si>
    <t>1175992567</t>
  </si>
  <si>
    <t>M069</t>
  </si>
  <si>
    <t>úprava stávajících vývodů kanalizace DN32-DN40 pro napojení nových umyvadel</t>
  </si>
  <si>
    <t>1609723006</t>
  </si>
  <si>
    <t>M071</t>
  </si>
  <si>
    <t>úprava stávajících vývodů kanalizace DN100 pro napojení nových klozetů a výlevky</t>
  </si>
  <si>
    <t>1184104626</t>
  </si>
  <si>
    <t>721290111</t>
  </si>
  <si>
    <t>Zkouška těsnosti kanalizace v objektech vodou do DN 125</t>
  </si>
  <si>
    <t>-1950834271</t>
  </si>
  <si>
    <t>https://podminky.urs.cz/item/CS_URS_2023_01/721290111</t>
  </si>
  <si>
    <t>7+10+8</t>
  </si>
  <si>
    <t>254869632</t>
  </si>
  <si>
    <t>722174022</t>
  </si>
  <si>
    <t>Potrubí z plastových trubek z polypropylenu PPR svařovaných polyfúzně PN 20 (SDR 6) D 20 x 3,4</t>
  </si>
  <si>
    <t>824035364</t>
  </si>
  <si>
    <t>https://podminky.urs.cz/item/CS_URS_2023_01/722174022</t>
  </si>
  <si>
    <t>5+25+5</t>
  </si>
  <si>
    <t>722179191</t>
  </si>
  <si>
    <t>Příplatek k ceně rozvody vody z plastů za práce malého rozsahu na zakázce do 20 m rozvodu</t>
  </si>
  <si>
    <t>1715463335</t>
  </si>
  <si>
    <t>https://podminky.urs.cz/item/CS_URS_2023_01/722179191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</si>
  <si>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</si>
  <si>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</si>
  <si>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1595095496</t>
  </si>
  <si>
    <t>https://podminky.urs.cz/item/CS_URS_2023_01/722181241</t>
  </si>
  <si>
    <t>"1.NP"5</t>
  </si>
  <si>
    <t>"3.NP"25</t>
  </si>
  <si>
    <t>"5.NP"5</t>
  </si>
  <si>
    <t>722190401</t>
  </si>
  <si>
    <t>Zřízení přípojek na potrubí vyvedení a upevnění výpustek do DN 25</t>
  </si>
  <si>
    <t>645596306</t>
  </si>
  <si>
    <t>https://podminky.urs.cz/item/CS_URS_2023_01/722190401</t>
  </si>
  <si>
    <t>"1.NP"6</t>
  </si>
  <si>
    <t>"3.NP"16</t>
  </si>
  <si>
    <t>"5.NP"6</t>
  </si>
  <si>
    <t>722240122</t>
  </si>
  <si>
    <t>Armatury z plastických hmot kohouty (PPR) kulové DN 20</t>
  </si>
  <si>
    <t>1747170513</t>
  </si>
  <si>
    <t>https://podminky.urs.cz/item/CS_URS_2023_01/722240122</t>
  </si>
  <si>
    <t>722290215</t>
  </si>
  <si>
    <t>Zkoušky, proplach a desinfekce vodovodního potrubí zkoušky těsnosti vodovodního potrubí hrdlového nebo přírubového do DN 100</t>
  </si>
  <si>
    <t>-1024748349</t>
  </si>
  <si>
    <t>https://podminky.urs.cz/item/CS_URS_2023_01/722290215</t>
  </si>
  <si>
    <t>722290234</t>
  </si>
  <si>
    <t>Zkoušky, proplach a desinfekce vodovodního potrubí proplach a desinfekce vodovodního potrubí do DN 80</t>
  </si>
  <si>
    <t>1123996294</t>
  </si>
  <si>
    <t>https://podminky.urs.cz/item/CS_URS_2023_01/722290234</t>
  </si>
  <si>
    <t>M084</t>
  </si>
  <si>
    <t>úprava stávajících vývodů vody DN20 pro napojení nových baterií a splachovací trubky</t>
  </si>
  <si>
    <t>-134015125</t>
  </si>
  <si>
    <t>M088</t>
  </si>
  <si>
    <t>Vsazení odbočky do potrubí vodovodního plastového do D40</t>
  </si>
  <si>
    <t>395161219</t>
  </si>
  <si>
    <t>M090</t>
  </si>
  <si>
    <t>Uzavření a otevření vodovodního potrubí při opravách, včetně vypuštění a napuštění</t>
  </si>
  <si>
    <t>-1865408951</t>
  </si>
  <si>
    <t>1862568532</t>
  </si>
  <si>
    <t>725112001</t>
  </si>
  <si>
    <t>Zařízení záchodů klozety keramické standardní samostatně stojící s hlubokým splachováním odpad vodorovný</t>
  </si>
  <si>
    <t>-105384040</t>
  </si>
  <si>
    <t>https://podminky.urs.cz/item/CS_URS_2023_01/725112001</t>
  </si>
  <si>
    <t>725112022.LFN</t>
  </si>
  <si>
    <t>Klozet keramický Jika DEEP BY závěsný na nosné stěny s hlubokým splachováním odpad vodorovný</t>
  </si>
  <si>
    <t>-2004077172</t>
  </si>
  <si>
    <t>55167399</t>
  </si>
  <si>
    <t>sedátko klozetové duroplastové bílé</t>
  </si>
  <si>
    <t>-159819145</t>
  </si>
  <si>
    <t>725119125</t>
  </si>
  <si>
    <t>Zařízení záchodů montáž klozetových mís závěsných na nosné stěny</t>
  </si>
  <si>
    <t>-711524979</t>
  </si>
  <si>
    <t>https://podminky.urs.cz/item/CS_URS_2023_01/725119125</t>
  </si>
  <si>
    <t>6000022280</t>
  </si>
  <si>
    <t>WC závěsné Jika Deep by Jika 70 cm ZTP</t>
  </si>
  <si>
    <t>-332884031</t>
  </si>
  <si>
    <t>600002228R</t>
  </si>
  <si>
    <t>WC sedátko s poklopem pro ZTP</t>
  </si>
  <si>
    <t>1964236676</t>
  </si>
  <si>
    <t>725211623.LFN</t>
  </si>
  <si>
    <t>Umyvadlo keramické bílé LYRA PLUS šířky 600 mm se sloupem na sifon připevněné na stěnu šrouby</t>
  </si>
  <si>
    <t>-2099685056</t>
  </si>
  <si>
    <t>725211681</t>
  </si>
  <si>
    <t>Umyvadla keramická bílá bez výtokových armatur připevněná na stěnu šrouby zdravotní, šířka umyvadla 640 mm</t>
  </si>
  <si>
    <t>437516186</t>
  </si>
  <si>
    <t>https://podminky.urs.cz/item/CS_URS_2023_01/725211681</t>
  </si>
  <si>
    <t>72531112R</t>
  </si>
  <si>
    <t>Dřez jednoduchý nerezový se zápachovou uzávěrkou 50x50</t>
  </si>
  <si>
    <t>-785216034</t>
  </si>
  <si>
    <t>725813111</t>
  </si>
  <si>
    <t>Ventily rohové bez připojovací trubičky nebo flexi hadičky G 1/2"</t>
  </si>
  <si>
    <t>-1793246194</t>
  </si>
  <si>
    <t>https://podminky.urs.cz/item/CS_URS_2023_01/725813111</t>
  </si>
  <si>
    <t>725819401</t>
  </si>
  <si>
    <t>Ventily montáž ventilů ostatních typů rohových s připojovací trubičkou G 1/2"</t>
  </si>
  <si>
    <t>1073834884</t>
  </si>
  <si>
    <t>https://podminky.urs.cz/item/CS_URS_2023_01/725819401</t>
  </si>
  <si>
    <t>"1.NP"4</t>
  </si>
  <si>
    <t>"3.NP"8</t>
  </si>
  <si>
    <t>"5.NP"4</t>
  </si>
  <si>
    <t>IVR.I08100010</t>
  </si>
  <si>
    <t>Rohový ventil - 1/2"x3/8"; bez matice</t>
  </si>
  <si>
    <t>-774030810</t>
  </si>
  <si>
    <t>725829111</t>
  </si>
  <si>
    <t>Baterie dřezové montáž ostatních typů stojánkových G 1/2"</t>
  </si>
  <si>
    <t>1556689985</t>
  </si>
  <si>
    <t>https://podminky.urs.cz/item/CS_URS_2023_01/725829111</t>
  </si>
  <si>
    <t>6000101185</t>
  </si>
  <si>
    <t>Baterie umyvadlová/dřezová stojánková Jika Mio Style H3512F10042601 chrom</t>
  </si>
  <si>
    <t>452713182</t>
  </si>
  <si>
    <t>725829121</t>
  </si>
  <si>
    <t>Baterie umyvadlové montáž ostatních typů nástěnných pákových nebo klasických</t>
  </si>
  <si>
    <t>1344740416</t>
  </si>
  <si>
    <t>https://podminky.urs.cz/item/CS_URS_2023_01/725829121</t>
  </si>
  <si>
    <t>600010118R</t>
  </si>
  <si>
    <t xml:space="preserve">Baterie umyvadlová pro tělesně postižené </t>
  </si>
  <si>
    <t>-1122956861</t>
  </si>
  <si>
    <t>725829131</t>
  </si>
  <si>
    <t>Baterie umyvadlové montáž ostatních typů stojánkových G 1/2"</t>
  </si>
  <si>
    <t>1998180179</t>
  </si>
  <si>
    <t>https://podminky.urs.cz/item/CS_URS_2023_01/725829131</t>
  </si>
  <si>
    <t>6001007030</t>
  </si>
  <si>
    <t>Baterie umyvadlová stojánková Kludi PURE&amp;EASY 371900565 100 s výpustí chrom</t>
  </si>
  <si>
    <t>1265468200</t>
  </si>
  <si>
    <t>725841322</t>
  </si>
  <si>
    <t>Baterie sprchové klasické s roztečí 150 mm</t>
  </si>
  <si>
    <t>-18138796</t>
  </si>
  <si>
    <t>https://podminky.urs.cz/item/CS_URS_2023_01/725841322</t>
  </si>
  <si>
    <t>-1821684670</t>
  </si>
  <si>
    <t>751111014</t>
  </si>
  <si>
    <t>Montáž ventilátoru axiálního nízkotlakého nástěnného základního, průměru přes 300 do 400 mm</t>
  </si>
  <si>
    <t>1720959985</t>
  </si>
  <si>
    <t>https://podminky.urs.cz/item/CS_URS_2023_01/751111014</t>
  </si>
  <si>
    <t>7512.1</t>
  </si>
  <si>
    <t>DIAGONÁLNÍ VENTILÁTOR ELEKTRODESIGN TYP TD 350/125 SILENT T</t>
  </si>
  <si>
    <t>-573826416</t>
  </si>
  <si>
    <t>751322011</t>
  </si>
  <si>
    <t>Montáž talířových ventilů, anemostatů, dýz talířového ventilu, průměru do 100 mm</t>
  </si>
  <si>
    <t>-1572486212</t>
  </si>
  <si>
    <t>https://podminky.urs.cz/item/CS_URS_2023_01/751322011</t>
  </si>
  <si>
    <t>5+3+1</t>
  </si>
  <si>
    <t>4297220R</t>
  </si>
  <si>
    <t>ventil talířový pro přívod a odvod vzduchu plastový D 80mm</t>
  </si>
  <si>
    <t>-1693438506</t>
  </si>
  <si>
    <t>"5.NP"3</t>
  </si>
  <si>
    <t>4297221R</t>
  </si>
  <si>
    <t>ventil talířový pro přívod a odvod vzduchu plastový D 100mm</t>
  </si>
  <si>
    <t>-1913379728</t>
  </si>
  <si>
    <t>751322012</t>
  </si>
  <si>
    <t>Montáž talířových ventilů, anemostatů, dýz talířového ventilu, průměru přes 100 do 200 mm</t>
  </si>
  <si>
    <t>-967310268</t>
  </si>
  <si>
    <t>https://podminky.urs.cz/item/CS_URS_2023_01/751322012</t>
  </si>
  <si>
    <t>42972202</t>
  </si>
  <si>
    <t>ventil talířový pro přívod a odvod vzduchu plastový D 125mm</t>
  </si>
  <si>
    <t>2056095863</t>
  </si>
  <si>
    <t>751510041</t>
  </si>
  <si>
    <t>Vzduchotechnické potrubí z pozinkovaného plechu kruhové, trouba spirálně vinutá bez příruby, průměru do 100 mm</t>
  </si>
  <si>
    <t>778422342</t>
  </si>
  <si>
    <t>https://podminky.urs.cz/item/CS_URS_2023_01/751510041</t>
  </si>
  <si>
    <t>"1.NP"1,5</t>
  </si>
  <si>
    <t>"5.NP"1,5</t>
  </si>
  <si>
    <t>751510042</t>
  </si>
  <si>
    <t>Vzduchotechnické potrubí z pozinkovaného plechu kruhové, trouba spirálně vinutá bez příruby, průměru přes 100 do 200 mm</t>
  </si>
  <si>
    <t>-1029172149</t>
  </si>
  <si>
    <t>https://podminky.urs.cz/item/CS_URS_2023_01/751510042</t>
  </si>
  <si>
    <t>"1.NP"1,0</t>
  </si>
  <si>
    <t>"3.NP"1,0</t>
  </si>
  <si>
    <t>"5.NP"1,0</t>
  </si>
  <si>
    <t>751514162</t>
  </si>
  <si>
    <t>Montáž oblouku do plechového potrubí kruhového s přírubou, průměru přes 100 do 200 mm</t>
  </si>
  <si>
    <t>1140984290</t>
  </si>
  <si>
    <t>https://podminky.urs.cz/item/CS_URS_2023_01/751514162</t>
  </si>
  <si>
    <t>4298111R</t>
  </si>
  <si>
    <t xml:space="preserve">koleno SPIRO 125-90° </t>
  </si>
  <si>
    <t>-985599931</t>
  </si>
  <si>
    <t>751514261</t>
  </si>
  <si>
    <t>Montáž kalhotového kusu nebo odbočky jednostranné do plechového potrubí kruhového s přírubou, průměru do 100 mm</t>
  </si>
  <si>
    <t>1547265803</t>
  </si>
  <si>
    <t>https://podminky.urs.cz/item/CS_URS_2023_01/751514261</t>
  </si>
  <si>
    <t>2+1</t>
  </si>
  <si>
    <t>4298142R</t>
  </si>
  <si>
    <t>T-kus jednostraný redukovaný 100-80/80</t>
  </si>
  <si>
    <t>46234672</t>
  </si>
  <si>
    <t>751514262</t>
  </si>
  <si>
    <t>Montáž kalhotového kusu nebo odbočky jednostranné do plechového potrubí kruhového s přírubou, průměru přes 100 do 200 mm</t>
  </si>
  <si>
    <t>-881211081</t>
  </si>
  <si>
    <t>https://podminky.urs.cz/item/CS_URS_2023_01/751514262</t>
  </si>
  <si>
    <t>1+1+1</t>
  </si>
  <si>
    <t>4298149R</t>
  </si>
  <si>
    <t>T-kus oboustraný redukovaný 125-100/100/80</t>
  </si>
  <si>
    <t>-1685126449</t>
  </si>
  <si>
    <t>751514263</t>
  </si>
  <si>
    <t>Montáž kalhotového kusu nebo odbočky jednostranné do plechového potrubí kruhového s přírubou, průměru přes 200 do 300 mm</t>
  </si>
  <si>
    <t>-1282464753</t>
  </si>
  <si>
    <t>https://podminky.urs.cz/item/CS_URS_2023_01/751514263</t>
  </si>
  <si>
    <t>4298145R</t>
  </si>
  <si>
    <t>sedlový T kus na Spiro 250/125</t>
  </si>
  <si>
    <t>1782800889</t>
  </si>
  <si>
    <t>751514662</t>
  </si>
  <si>
    <t>Montáž škrtící klapky nebo zpětné klapky do plechového potrubí kruhové s přírubou, průměru přes 100 do 200 mm</t>
  </si>
  <si>
    <t>222263712</t>
  </si>
  <si>
    <t>https://podminky.urs.cz/item/CS_URS_2023_01/751514662</t>
  </si>
  <si>
    <t>1+2+1</t>
  </si>
  <si>
    <t>75151001R</t>
  </si>
  <si>
    <t>požární klapka   125/435</t>
  </si>
  <si>
    <t>-1366998092</t>
  </si>
  <si>
    <t>751537012</t>
  </si>
  <si>
    <t>Montáž potrubí ohebného kruhového neizolovaného z Al laminátové hadice, průměru přes 100 do 200 mm</t>
  </si>
  <si>
    <t>579810334</t>
  </si>
  <si>
    <t>https://podminky.urs.cz/item/CS_URS_2023_01/751537012</t>
  </si>
  <si>
    <t>5+1</t>
  </si>
  <si>
    <t>10.972.809</t>
  </si>
  <si>
    <t>ALUFLEX HYGIENIC 127 Al hygienická ohebn</t>
  </si>
  <si>
    <t>1791261110</t>
  </si>
  <si>
    <t>6*1,2 'Přepočtené koeficientem množství</t>
  </si>
  <si>
    <t>751581351</t>
  </si>
  <si>
    <t>Protipožární ochrana vzduchotechnického potrubí prostup kruhového potrubí stěnou, průměru potrubí do 100 mm</t>
  </si>
  <si>
    <t>143404281</t>
  </si>
  <si>
    <t>https://podminky.urs.cz/item/CS_URS_2023_01/751581351</t>
  </si>
  <si>
    <t>751581352</t>
  </si>
  <si>
    <t>Protipožární ochrana vzduchotechnického potrubí prostup kruhového potrubí stěnou, průměru potrubí přes 100 do 200 mm</t>
  </si>
  <si>
    <t>233045871</t>
  </si>
  <si>
    <t>https://podminky.urs.cz/item/CS_URS_2023_01/751581352</t>
  </si>
  <si>
    <t>M162</t>
  </si>
  <si>
    <t>SORTIMENT NA ZHOTOVENÍ závěsů a podpěr montáž</t>
  </si>
  <si>
    <t>980352873</t>
  </si>
  <si>
    <t>M161</t>
  </si>
  <si>
    <t>SORTIMENT NA ZHOTOVENÍ závěsů a podpěr</t>
  </si>
  <si>
    <t>1732120146</t>
  </si>
  <si>
    <t>M163</t>
  </si>
  <si>
    <t>ZÁVĚSY, ZÁVĚSNÉ LIŠTY,ZÁVITOVÉ TYČE,ZÁVĚSY,KRUHOVÉ ZÁVĚSY,HMOŽDINKY</t>
  </si>
  <si>
    <t>-1076623031</t>
  </si>
  <si>
    <t>-1915993881</t>
  </si>
  <si>
    <t>M165</t>
  </si>
  <si>
    <t>Příprava ke koplexnímu vyzkoušení,oživení a vyregulování zařízení</t>
  </si>
  <si>
    <t>-914772822</t>
  </si>
  <si>
    <t>M166</t>
  </si>
  <si>
    <t>Měření hlučnosti zařízení</t>
  </si>
  <si>
    <t>925910057</t>
  </si>
  <si>
    <t>M167</t>
  </si>
  <si>
    <t>Komplexní vyzkoušení zařízení</t>
  </si>
  <si>
    <t>936404532</t>
  </si>
  <si>
    <t>04 - Ostatní a vedlejší náklady</t>
  </si>
  <si>
    <t xml:space="preserve"> 15707431</t>
  </si>
  <si>
    <t xml:space="preserve"> CZ5857250003</t>
  </si>
  <si>
    <t>VRN - Vedlejší rozpočtové náklady</t>
  </si>
  <si>
    <t>VRN</t>
  </si>
  <si>
    <t>Vedlejší rozpočtové náklady</t>
  </si>
  <si>
    <t>03280301R</t>
  </si>
  <si>
    <t>Zabezpečení stávajících zařízení a vybavení proti mechanickému poškození,prachu,zatečení,zakrývání stávajících konstrukcí</t>
  </si>
  <si>
    <t>Kč</t>
  </si>
  <si>
    <t>1024</t>
  </si>
  <si>
    <t>-1986819306</t>
  </si>
  <si>
    <t>07110300R</t>
  </si>
  <si>
    <t>Provoz investora
Náklady na ztížené provádění stavebních prací v důsledku provozu zdravotnického zařízení</t>
  </si>
  <si>
    <t>2084854396</t>
  </si>
  <si>
    <t>01325400R</t>
  </si>
  <si>
    <t>Dokumentace skutečného provedení stavby</t>
  </si>
  <si>
    <t>1311427928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</si>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</sst>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7941121" TargetMode="External" /><Relationship Id="rId2" Type="http://schemas.openxmlformats.org/officeDocument/2006/relationships/hyperlink" Target="https://podminky.urs.cz/item/CS_URS_2023_01/340271021" TargetMode="External" /><Relationship Id="rId3" Type="http://schemas.openxmlformats.org/officeDocument/2006/relationships/hyperlink" Target="https://podminky.urs.cz/item/CS_URS_2023_01/342272225" TargetMode="External" /><Relationship Id="rId4" Type="http://schemas.openxmlformats.org/officeDocument/2006/relationships/hyperlink" Target="https://podminky.urs.cz/item/CS_URS_2023_01/611131121" TargetMode="External" /><Relationship Id="rId5" Type="http://schemas.openxmlformats.org/officeDocument/2006/relationships/hyperlink" Target="https://podminky.urs.cz/item/CS_URS_2023_01/611321131" TargetMode="External" /><Relationship Id="rId6" Type="http://schemas.openxmlformats.org/officeDocument/2006/relationships/hyperlink" Target="https://podminky.urs.cz/item/CS_URS_2023_01/611325223" TargetMode="External" /><Relationship Id="rId7" Type="http://schemas.openxmlformats.org/officeDocument/2006/relationships/hyperlink" Target="https://podminky.urs.cz/item/CS_URS_2023_01/612131121" TargetMode="External" /><Relationship Id="rId8" Type="http://schemas.openxmlformats.org/officeDocument/2006/relationships/hyperlink" Target="https://podminky.urs.cz/item/CS_URS_2023_01/612321131" TargetMode="External" /><Relationship Id="rId9" Type="http://schemas.openxmlformats.org/officeDocument/2006/relationships/hyperlink" Target="https://podminky.urs.cz/item/CS_URS_2023_01/612322141" TargetMode="External" /><Relationship Id="rId10" Type="http://schemas.openxmlformats.org/officeDocument/2006/relationships/hyperlink" Target="https://podminky.urs.cz/item/CS_URS_2023_01/612325225" TargetMode="External" /><Relationship Id="rId11" Type="http://schemas.openxmlformats.org/officeDocument/2006/relationships/hyperlink" Target="https://podminky.urs.cz/item/CS_URS_2023_01/619995001" TargetMode="External" /><Relationship Id="rId12" Type="http://schemas.openxmlformats.org/officeDocument/2006/relationships/hyperlink" Target="https://podminky.urs.cz/item/CS_URS_2023_01/642942591" TargetMode="External" /><Relationship Id="rId13" Type="http://schemas.openxmlformats.org/officeDocument/2006/relationships/hyperlink" Target="https://podminky.urs.cz/item/CS_URS_2023_01/642942611" TargetMode="External" /><Relationship Id="rId14" Type="http://schemas.openxmlformats.org/officeDocument/2006/relationships/hyperlink" Target="https://podminky.urs.cz/item/CS_URS_2023_01/949101111" TargetMode="External" /><Relationship Id="rId15" Type="http://schemas.openxmlformats.org/officeDocument/2006/relationships/hyperlink" Target="https://podminky.urs.cz/item/CS_URS_2023_01/952901111" TargetMode="External" /><Relationship Id="rId16" Type="http://schemas.openxmlformats.org/officeDocument/2006/relationships/hyperlink" Target="https://podminky.urs.cz/item/CS_URS_2023_01/953943111" TargetMode="External" /><Relationship Id="rId17" Type="http://schemas.openxmlformats.org/officeDocument/2006/relationships/hyperlink" Target="https://podminky.urs.cz/item/CS_URS_2023_01/962031132" TargetMode="External" /><Relationship Id="rId18" Type="http://schemas.openxmlformats.org/officeDocument/2006/relationships/hyperlink" Target="https://podminky.urs.cz/item/CS_URS_2023_01/967031732" TargetMode="External" /><Relationship Id="rId19" Type="http://schemas.openxmlformats.org/officeDocument/2006/relationships/hyperlink" Target="https://podminky.urs.cz/item/CS_URS_2023_01/968072455" TargetMode="External" /><Relationship Id="rId20" Type="http://schemas.openxmlformats.org/officeDocument/2006/relationships/hyperlink" Target="https://podminky.urs.cz/item/CS_URS_2023_01/977151124" TargetMode="External" /><Relationship Id="rId21" Type="http://schemas.openxmlformats.org/officeDocument/2006/relationships/hyperlink" Target="https://podminky.urs.cz/item/CS_URS_2023_01/977151126" TargetMode="External" /><Relationship Id="rId22" Type="http://schemas.openxmlformats.org/officeDocument/2006/relationships/hyperlink" Target="https://podminky.urs.cz/item/CS_URS_2023_01/997013211" TargetMode="External" /><Relationship Id="rId23" Type="http://schemas.openxmlformats.org/officeDocument/2006/relationships/hyperlink" Target="https://podminky.urs.cz/item/CS_URS_2023_01/997013213" TargetMode="External" /><Relationship Id="rId24" Type="http://schemas.openxmlformats.org/officeDocument/2006/relationships/hyperlink" Target="https://podminky.urs.cz/item/CS_URS_2023_01/997013215" TargetMode="External" /><Relationship Id="rId25" Type="http://schemas.openxmlformats.org/officeDocument/2006/relationships/hyperlink" Target="https://podminky.urs.cz/item/CS_URS_2023_01/997013501" TargetMode="External" /><Relationship Id="rId26" Type="http://schemas.openxmlformats.org/officeDocument/2006/relationships/hyperlink" Target="https://podminky.urs.cz/item/CS_URS_2023_01/997013509" TargetMode="External" /><Relationship Id="rId27" Type="http://schemas.openxmlformats.org/officeDocument/2006/relationships/hyperlink" Target="https://podminky.urs.cz/item/CS_URS_2023_01/997013631" TargetMode="External" /><Relationship Id="rId28" Type="http://schemas.openxmlformats.org/officeDocument/2006/relationships/hyperlink" Target="https://podminky.urs.cz/item/CS_URS_2023_01/998011003" TargetMode="External" /><Relationship Id="rId29" Type="http://schemas.openxmlformats.org/officeDocument/2006/relationships/hyperlink" Target="https://podminky.urs.cz/item/CS_URS_2023_01/721100911" TargetMode="External" /><Relationship Id="rId30" Type="http://schemas.openxmlformats.org/officeDocument/2006/relationships/hyperlink" Target="https://podminky.urs.cz/item/CS_URS_2023_01/998721203" TargetMode="External" /><Relationship Id="rId31" Type="http://schemas.openxmlformats.org/officeDocument/2006/relationships/hyperlink" Target="https://podminky.urs.cz/item/CS_URS_2023_01/722130901" TargetMode="External" /><Relationship Id="rId32" Type="http://schemas.openxmlformats.org/officeDocument/2006/relationships/hyperlink" Target="https://podminky.urs.cz/item/CS_URS_2023_01/998722203" TargetMode="External" /><Relationship Id="rId33" Type="http://schemas.openxmlformats.org/officeDocument/2006/relationships/hyperlink" Target="https://podminky.urs.cz/item/CS_URS_2023_01/725110811" TargetMode="External" /><Relationship Id="rId34" Type="http://schemas.openxmlformats.org/officeDocument/2006/relationships/hyperlink" Target="https://podminky.urs.cz/item/CS_URS_2023_01/725210821" TargetMode="External" /><Relationship Id="rId35" Type="http://schemas.openxmlformats.org/officeDocument/2006/relationships/hyperlink" Target="https://podminky.urs.cz/item/CS_URS_2023_01/725244906" TargetMode="External" /><Relationship Id="rId36" Type="http://schemas.openxmlformats.org/officeDocument/2006/relationships/hyperlink" Target="https://podminky.urs.cz/item/CS_URS_2023_01/725820801" TargetMode="External" /><Relationship Id="rId37" Type="http://schemas.openxmlformats.org/officeDocument/2006/relationships/hyperlink" Target="https://podminky.urs.cz/item/CS_URS_2023_01/725860811" TargetMode="External" /><Relationship Id="rId38" Type="http://schemas.openxmlformats.org/officeDocument/2006/relationships/hyperlink" Target="https://podminky.urs.cz/item/CS_URS_2023_01/998725203" TargetMode="External" /><Relationship Id="rId39" Type="http://schemas.openxmlformats.org/officeDocument/2006/relationships/hyperlink" Target="https://podminky.urs.cz/item/CS_URS_2023_01/726131001" TargetMode="External" /><Relationship Id="rId40" Type="http://schemas.openxmlformats.org/officeDocument/2006/relationships/hyperlink" Target="https://podminky.urs.cz/item/CS_URS_2023_01/998726213" TargetMode="External" /><Relationship Id="rId41" Type="http://schemas.openxmlformats.org/officeDocument/2006/relationships/hyperlink" Target="https://podminky.urs.cz/item/CS_URS_2023_01/751111811" TargetMode="External" /><Relationship Id="rId42" Type="http://schemas.openxmlformats.org/officeDocument/2006/relationships/hyperlink" Target="https://podminky.urs.cz/item/CS_URS_2023_01/751398032" TargetMode="External" /><Relationship Id="rId43" Type="http://schemas.openxmlformats.org/officeDocument/2006/relationships/hyperlink" Target="https://podminky.urs.cz/item/CS_URS_2023_01/751398824" TargetMode="External" /><Relationship Id="rId44" Type="http://schemas.openxmlformats.org/officeDocument/2006/relationships/hyperlink" Target="https://podminky.urs.cz/item/CS_URS_2023_01/998751202" TargetMode="External" /><Relationship Id="rId45" Type="http://schemas.openxmlformats.org/officeDocument/2006/relationships/hyperlink" Target="https://podminky.urs.cz/item/CS_URS_2023_01/763131831" TargetMode="External" /><Relationship Id="rId46" Type="http://schemas.openxmlformats.org/officeDocument/2006/relationships/hyperlink" Target="https://podminky.urs.cz/item/CS_URS_2023_01/763711811" TargetMode="External" /><Relationship Id="rId47" Type="http://schemas.openxmlformats.org/officeDocument/2006/relationships/hyperlink" Target="https://podminky.urs.cz/item/CS_URS_2023_01/998763403" TargetMode="External" /><Relationship Id="rId48" Type="http://schemas.openxmlformats.org/officeDocument/2006/relationships/hyperlink" Target="https://podminky.urs.cz/item/CS_URS_2023_01/766111820" TargetMode="External" /><Relationship Id="rId49" Type="http://schemas.openxmlformats.org/officeDocument/2006/relationships/hyperlink" Target="https://podminky.urs.cz/item/CS_URS_2023_01/766660001" TargetMode="External" /><Relationship Id="rId50" Type="http://schemas.openxmlformats.org/officeDocument/2006/relationships/hyperlink" Target="https://podminky.urs.cz/item/CS_URS_2023_01/766660351" TargetMode="External" /><Relationship Id="rId51" Type="http://schemas.openxmlformats.org/officeDocument/2006/relationships/hyperlink" Target="https://podminky.urs.cz/item/CS_URS_2023_01/766660729" TargetMode="External" /><Relationship Id="rId52" Type="http://schemas.openxmlformats.org/officeDocument/2006/relationships/hyperlink" Target="https://podminky.urs.cz/item/CS_URS_2023_01/766691914" TargetMode="External" /><Relationship Id="rId53" Type="http://schemas.openxmlformats.org/officeDocument/2006/relationships/hyperlink" Target="https://podminky.urs.cz/item/CS_URS_2023_01/766811115" TargetMode="External" /><Relationship Id="rId54" Type="http://schemas.openxmlformats.org/officeDocument/2006/relationships/hyperlink" Target="https://podminky.urs.cz/item/CS_URS_2023_01/766811143" TargetMode="External" /><Relationship Id="rId55" Type="http://schemas.openxmlformats.org/officeDocument/2006/relationships/hyperlink" Target="https://podminky.urs.cz/item/CS_URS_2023_01/766811151" TargetMode="External" /><Relationship Id="rId56" Type="http://schemas.openxmlformats.org/officeDocument/2006/relationships/hyperlink" Target="https://podminky.urs.cz/item/CS_URS_2023_01/766811212" TargetMode="External" /><Relationship Id="rId57" Type="http://schemas.openxmlformats.org/officeDocument/2006/relationships/hyperlink" Target="https://podminky.urs.cz/item/CS_URS_2023_01/766811221" TargetMode="External" /><Relationship Id="rId58" Type="http://schemas.openxmlformats.org/officeDocument/2006/relationships/hyperlink" Target="https://podminky.urs.cz/item/CS_URS_2023_01/766811223" TargetMode="External" /><Relationship Id="rId59" Type="http://schemas.openxmlformats.org/officeDocument/2006/relationships/hyperlink" Target="https://podminky.urs.cz/item/CS_URS_2023_01/766811232" TargetMode="External" /><Relationship Id="rId60" Type="http://schemas.openxmlformats.org/officeDocument/2006/relationships/hyperlink" Target="https://podminky.urs.cz/item/CS_URS_2023_01/766811255" TargetMode="External" /><Relationship Id="rId61" Type="http://schemas.openxmlformats.org/officeDocument/2006/relationships/hyperlink" Target="https://podminky.urs.cz/item/CS_URS_2023_01/766811256" TargetMode="External" /><Relationship Id="rId62" Type="http://schemas.openxmlformats.org/officeDocument/2006/relationships/hyperlink" Target="https://podminky.urs.cz/item/CS_URS_2023_01/766811311" TargetMode="External" /><Relationship Id="rId63" Type="http://schemas.openxmlformats.org/officeDocument/2006/relationships/hyperlink" Target="https://podminky.urs.cz/item/CS_URS_2023_01/766811351" TargetMode="External" /><Relationship Id="rId64" Type="http://schemas.openxmlformats.org/officeDocument/2006/relationships/hyperlink" Target="https://podminky.urs.cz/item/CS_URS_2023_01/998766203" TargetMode="External" /><Relationship Id="rId65" Type="http://schemas.openxmlformats.org/officeDocument/2006/relationships/hyperlink" Target="https://podminky.urs.cz/item/CS_URS_2023_01/767581802" TargetMode="External" /><Relationship Id="rId66" Type="http://schemas.openxmlformats.org/officeDocument/2006/relationships/hyperlink" Target="https://podminky.urs.cz/item/CS_URS_2023_01/767582800" TargetMode="External" /><Relationship Id="rId67" Type="http://schemas.openxmlformats.org/officeDocument/2006/relationships/hyperlink" Target="https://podminky.urs.cz/item/CS_URS_2022_02/767646402" TargetMode="External" /><Relationship Id="rId68" Type="http://schemas.openxmlformats.org/officeDocument/2006/relationships/hyperlink" Target="https://podminky.urs.cz/item/CS_URS_2023_01/767649194" TargetMode="External" /><Relationship Id="rId69" Type="http://schemas.openxmlformats.org/officeDocument/2006/relationships/hyperlink" Target="https://podminky.urs.cz/item/CS_URS_2023_01/998767203" TargetMode="External" /><Relationship Id="rId70" Type="http://schemas.openxmlformats.org/officeDocument/2006/relationships/hyperlink" Target="https://podminky.urs.cz/item/CS_URS_2023_01/771111011" TargetMode="External" /><Relationship Id="rId71" Type="http://schemas.openxmlformats.org/officeDocument/2006/relationships/hyperlink" Target="https://podminky.urs.cz/item/CS_URS_2023_01/771121011" TargetMode="External" /><Relationship Id="rId72" Type="http://schemas.openxmlformats.org/officeDocument/2006/relationships/hyperlink" Target="https://podminky.urs.cz/item/CS_URS_2023_01/771151023" TargetMode="External" /><Relationship Id="rId73" Type="http://schemas.openxmlformats.org/officeDocument/2006/relationships/hyperlink" Target="https://podminky.urs.cz/item/CS_URS_2023_01/771151026" TargetMode="External" /><Relationship Id="rId74" Type="http://schemas.openxmlformats.org/officeDocument/2006/relationships/hyperlink" Target="https://podminky.urs.cz/item/CS_URS_2023_01/771471810" TargetMode="External" /><Relationship Id="rId75" Type="http://schemas.openxmlformats.org/officeDocument/2006/relationships/hyperlink" Target="https://podminky.urs.cz/item/CS_URS_2023_01/771571810" TargetMode="External" /><Relationship Id="rId76" Type="http://schemas.openxmlformats.org/officeDocument/2006/relationships/hyperlink" Target="https://podminky.urs.cz/item/CS_URS_2023_01/771575131" TargetMode="External" /><Relationship Id="rId77" Type="http://schemas.openxmlformats.org/officeDocument/2006/relationships/hyperlink" Target="https://podminky.urs.cz/item/CS_URS_2023_01/771577141" TargetMode="External" /><Relationship Id="rId78" Type="http://schemas.openxmlformats.org/officeDocument/2006/relationships/hyperlink" Target="https://podminky.urs.cz/item/CS_URS_2023_01/771591112" TargetMode="External" /><Relationship Id="rId79" Type="http://schemas.openxmlformats.org/officeDocument/2006/relationships/hyperlink" Target="https://podminky.urs.cz/item/CS_URS_2023_01/771591184" TargetMode="External" /><Relationship Id="rId80" Type="http://schemas.openxmlformats.org/officeDocument/2006/relationships/hyperlink" Target="https://podminky.urs.cz/item/CS_URS_2023_01/771591241" TargetMode="External" /><Relationship Id="rId81" Type="http://schemas.openxmlformats.org/officeDocument/2006/relationships/hyperlink" Target="https://podminky.urs.cz/item/CS_URS_2023_01/771591242" TargetMode="External" /><Relationship Id="rId82" Type="http://schemas.openxmlformats.org/officeDocument/2006/relationships/hyperlink" Target="https://podminky.urs.cz/item/CS_URS_2023_01/771591264" TargetMode="External" /><Relationship Id="rId83" Type="http://schemas.openxmlformats.org/officeDocument/2006/relationships/hyperlink" Target="https://podminky.urs.cz/item/CS_URS_2023_01/998771203" TargetMode="External" /><Relationship Id="rId84" Type="http://schemas.openxmlformats.org/officeDocument/2006/relationships/hyperlink" Target="https://podminky.urs.cz/item/CS_URS_2023_01/776111115" TargetMode="External" /><Relationship Id="rId85" Type="http://schemas.openxmlformats.org/officeDocument/2006/relationships/hyperlink" Target="https://podminky.urs.cz/item/CS_URS_2023_01/776111116" TargetMode="External" /><Relationship Id="rId86" Type="http://schemas.openxmlformats.org/officeDocument/2006/relationships/hyperlink" Target="https://podminky.urs.cz/item/CS_URS_2023_01/776111311" TargetMode="External" /><Relationship Id="rId87" Type="http://schemas.openxmlformats.org/officeDocument/2006/relationships/hyperlink" Target="https://podminky.urs.cz/item/CS_URS_2023_01/776121321" TargetMode="External" /><Relationship Id="rId88" Type="http://schemas.openxmlformats.org/officeDocument/2006/relationships/hyperlink" Target="https://podminky.urs.cz/item/CS_URS_2023_01/776141122" TargetMode="External" /><Relationship Id="rId89" Type="http://schemas.openxmlformats.org/officeDocument/2006/relationships/hyperlink" Target="https://podminky.urs.cz/item/CS_URS_2023_01/776201812" TargetMode="External" /><Relationship Id="rId90" Type="http://schemas.openxmlformats.org/officeDocument/2006/relationships/hyperlink" Target="https://podminky.urs.cz/item/CS_URS_2023_01/776221111" TargetMode="External" /><Relationship Id="rId91" Type="http://schemas.openxmlformats.org/officeDocument/2006/relationships/hyperlink" Target="https://podminky.urs.cz/item/CS_URS_2023_01/776410811" TargetMode="External" /><Relationship Id="rId92" Type="http://schemas.openxmlformats.org/officeDocument/2006/relationships/hyperlink" Target="https://podminky.urs.cz/item/CS_URS_2023_01/776411222" TargetMode="External" /><Relationship Id="rId93" Type="http://schemas.openxmlformats.org/officeDocument/2006/relationships/hyperlink" Target="https://podminky.urs.cz/item/CS_URS_2023_01/776421312" TargetMode="External" /><Relationship Id="rId94" Type="http://schemas.openxmlformats.org/officeDocument/2006/relationships/hyperlink" Target="https://podminky.urs.cz/item/CS_URS_2023_01/776991121" TargetMode="External" /><Relationship Id="rId95" Type="http://schemas.openxmlformats.org/officeDocument/2006/relationships/hyperlink" Target="https://podminky.urs.cz/item/CS_URS_2023_01/776991141" TargetMode="External" /><Relationship Id="rId96" Type="http://schemas.openxmlformats.org/officeDocument/2006/relationships/hyperlink" Target="https://podminky.urs.cz/item/CS_URS_2023_01/998776203" TargetMode="External" /><Relationship Id="rId97" Type="http://schemas.openxmlformats.org/officeDocument/2006/relationships/hyperlink" Target="https://podminky.urs.cz/item/CS_URS_2023_01/781111011" TargetMode="External" /><Relationship Id="rId98" Type="http://schemas.openxmlformats.org/officeDocument/2006/relationships/hyperlink" Target="https://podminky.urs.cz/item/CS_URS_2023_01/781121011" TargetMode="External" /><Relationship Id="rId99" Type="http://schemas.openxmlformats.org/officeDocument/2006/relationships/hyperlink" Target="https://podminky.urs.cz/item/CS_URS_2023_01/781131112" TargetMode="External" /><Relationship Id="rId100" Type="http://schemas.openxmlformats.org/officeDocument/2006/relationships/hyperlink" Target="https://podminky.urs.cz/item/CS_URS_2023_01/781151031" TargetMode="External" /><Relationship Id="rId101" Type="http://schemas.openxmlformats.org/officeDocument/2006/relationships/hyperlink" Target="https://podminky.urs.cz/item/CS_URS_2023_01/781471810" TargetMode="External" /><Relationship Id="rId102" Type="http://schemas.openxmlformats.org/officeDocument/2006/relationships/hyperlink" Target="https://podminky.urs.cz/item/CS_URS_2023_01/781474115" TargetMode="External" /><Relationship Id="rId103" Type="http://schemas.openxmlformats.org/officeDocument/2006/relationships/hyperlink" Target="https://podminky.urs.cz/item/CS_URS_2023_01/781491011" TargetMode="External" /><Relationship Id="rId104" Type="http://schemas.openxmlformats.org/officeDocument/2006/relationships/hyperlink" Target="https://podminky.urs.cz/item/CS_URS_2023_01/781495184" TargetMode="External" /><Relationship Id="rId105" Type="http://schemas.openxmlformats.org/officeDocument/2006/relationships/hyperlink" Target="https://podminky.urs.cz/item/CS_URS_2023_01/998781203" TargetMode="External" /><Relationship Id="rId106" Type="http://schemas.openxmlformats.org/officeDocument/2006/relationships/hyperlink" Target="https://podminky.urs.cz/item/CS_URS_2023_01/783301313" TargetMode="External" /><Relationship Id="rId107" Type="http://schemas.openxmlformats.org/officeDocument/2006/relationships/hyperlink" Target="https://podminky.urs.cz/item/CS_URS_2023_01/783301401" TargetMode="External" /><Relationship Id="rId108" Type="http://schemas.openxmlformats.org/officeDocument/2006/relationships/hyperlink" Target="https://podminky.urs.cz/item/CS_URS_2023_01/783304100" TargetMode="External" /><Relationship Id="rId109" Type="http://schemas.openxmlformats.org/officeDocument/2006/relationships/hyperlink" Target="https://podminky.urs.cz/item/CS_URS_2023_01/783305100" TargetMode="External" /><Relationship Id="rId110" Type="http://schemas.openxmlformats.org/officeDocument/2006/relationships/hyperlink" Target="https://podminky.urs.cz/item/CS_URS_2023_01/783306801" TargetMode="External" /><Relationship Id="rId111" Type="http://schemas.openxmlformats.org/officeDocument/2006/relationships/hyperlink" Target="https://podminky.urs.cz/item/CS_URS_2023_01/783307100" TargetMode="External" /><Relationship Id="rId112" Type="http://schemas.openxmlformats.org/officeDocument/2006/relationships/hyperlink" Target="https://podminky.urs.cz/item/CS_URS_2023_01/783806805" TargetMode="External" /><Relationship Id="rId113" Type="http://schemas.openxmlformats.org/officeDocument/2006/relationships/hyperlink" Target="https://podminky.urs.cz/item/CS_URS_2023_01/784121001" TargetMode="External" /><Relationship Id="rId114" Type="http://schemas.openxmlformats.org/officeDocument/2006/relationships/hyperlink" Target="https://podminky.urs.cz/item/CS_URS_2023_01/784181101" TargetMode="External" /><Relationship Id="rId115" Type="http://schemas.openxmlformats.org/officeDocument/2006/relationships/hyperlink" Target="https://podminky.urs.cz/item/CS_URS_2023_01/784211101" TargetMode="External" /><Relationship Id="rId116" Type="http://schemas.openxmlformats.org/officeDocument/2006/relationships/hyperlink" Target="https://podminky.urs.cz/item/CS_URS_2023_01/784211161" TargetMode="External" /><Relationship Id="rId11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10511" TargetMode="External" /><Relationship Id="rId2" Type="http://schemas.openxmlformats.org/officeDocument/2006/relationships/hyperlink" Target="https://podminky.urs.cz/item/CS_URS_2023_01/741110512" TargetMode="External" /><Relationship Id="rId3" Type="http://schemas.openxmlformats.org/officeDocument/2006/relationships/hyperlink" Target="https://podminky.urs.cz/item/CS_URS_2023_01/741110541" TargetMode="External" /><Relationship Id="rId4" Type="http://schemas.openxmlformats.org/officeDocument/2006/relationships/hyperlink" Target="https://podminky.urs.cz/item/CS_URS_2023_01/741112061" TargetMode="External" /><Relationship Id="rId5" Type="http://schemas.openxmlformats.org/officeDocument/2006/relationships/hyperlink" Target="https://podminky.urs.cz/item/CS_URS_2023_01/741112101" TargetMode="External" /><Relationship Id="rId6" Type="http://schemas.openxmlformats.org/officeDocument/2006/relationships/hyperlink" Target="https://podminky.urs.cz/item/CS_URS_2023_01/741120001" TargetMode="External" /><Relationship Id="rId7" Type="http://schemas.openxmlformats.org/officeDocument/2006/relationships/hyperlink" Target="https://podminky.urs.cz/item/CS_URS_2023_01/741122015" TargetMode="External" /><Relationship Id="rId8" Type="http://schemas.openxmlformats.org/officeDocument/2006/relationships/hyperlink" Target="https://podminky.urs.cz/item/CS_URS_2023_01/741122016" TargetMode="External" /><Relationship Id="rId9" Type="http://schemas.openxmlformats.org/officeDocument/2006/relationships/hyperlink" Target="https://podminky.urs.cz/item/CS_URS_2023_01/741122031" TargetMode="External" /><Relationship Id="rId10" Type="http://schemas.openxmlformats.org/officeDocument/2006/relationships/hyperlink" Target="https://podminky.urs.cz/item/CS_URS_2023_01/741122232" TargetMode="External" /><Relationship Id="rId11" Type="http://schemas.openxmlformats.org/officeDocument/2006/relationships/hyperlink" Target="https://podminky.urs.cz/item/CS_URS_2023_01/741130001" TargetMode="External" /><Relationship Id="rId12" Type="http://schemas.openxmlformats.org/officeDocument/2006/relationships/hyperlink" Target="https://podminky.urs.cz/item/CS_URS_2023_01/741130004" TargetMode="External" /><Relationship Id="rId13" Type="http://schemas.openxmlformats.org/officeDocument/2006/relationships/hyperlink" Target="https://podminky.urs.cz/item/CS_URS_2023_01/741210001" TargetMode="External" /><Relationship Id="rId14" Type="http://schemas.openxmlformats.org/officeDocument/2006/relationships/hyperlink" Target="https://podminky.urs.cz/item/CS_URS_2023_01/741310101" TargetMode="External" /><Relationship Id="rId15" Type="http://schemas.openxmlformats.org/officeDocument/2006/relationships/hyperlink" Target="https://podminky.urs.cz/item/CS_URS_2023_01/741310121" TargetMode="External" /><Relationship Id="rId16" Type="http://schemas.openxmlformats.org/officeDocument/2006/relationships/hyperlink" Target="https://podminky.urs.cz/item/CS_URS_2023_01/741310122" TargetMode="External" /><Relationship Id="rId17" Type="http://schemas.openxmlformats.org/officeDocument/2006/relationships/hyperlink" Target="https://podminky.urs.cz/item/CS_URS_2023_01/741313002" TargetMode="External" /><Relationship Id="rId18" Type="http://schemas.openxmlformats.org/officeDocument/2006/relationships/hyperlink" Target="https://podminky.urs.cz/item/CS_URS_2023_01/741320105" TargetMode="External" /><Relationship Id="rId19" Type="http://schemas.openxmlformats.org/officeDocument/2006/relationships/hyperlink" Target="https://podminky.urs.cz/item/CS_URS_2023_01/741320165" TargetMode="External" /><Relationship Id="rId20" Type="http://schemas.openxmlformats.org/officeDocument/2006/relationships/hyperlink" Target="https://podminky.urs.cz/item/CS_URS_2023_01/741320175" TargetMode="External" /><Relationship Id="rId21" Type="http://schemas.openxmlformats.org/officeDocument/2006/relationships/hyperlink" Target="https://podminky.urs.cz/item/CS_URS_2023_01/741321003" TargetMode="External" /><Relationship Id="rId22" Type="http://schemas.openxmlformats.org/officeDocument/2006/relationships/hyperlink" Target="https://podminky.urs.cz/item/CS_URS_2023_01/741321043" TargetMode="External" /><Relationship Id="rId23" Type="http://schemas.openxmlformats.org/officeDocument/2006/relationships/hyperlink" Target="https://podminky.urs.cz/item/CS_URS_2023_01/741330731" TargetMode="External" /><Relationship Id="rId24" Type="http://schemas.openxmlformats.org/officeDocument/2006/relationships/hyperlink" Target="https://podminky.urs.cz/item/CS_URS_2023_01/741370021" TargetMode="External" /><Relationship Id="rId25" Type="http://schemas.openxmlformats.org/officeDocument/2006/relationships/hyperlink" Target="https://podminky.urs.cz/item/CS_URS_2023_01/741371002" TargetMode="External" /><Relationship Id="rId26" Type="http://schemas.openxmlformats.org/officeDocument/2006/relationships/hyperlink" Target="https://podminky.urs.cz/item/CS_URS_2023_01/741371021" TargetMode="External" /><Relationship Id="rId27" Type="http://schemas.openxmlformats.org/officeDocument/2006/relationships/hyperlink" Target="https://podminky.urs.cz/item/CS_URS_2023_01/741371031" TargetMode="External" /><Relationship Id="rId28" Type="http://schemas.openxmlformats.org/officeDocument/2006/relationships/hyperlink" Target="https://podminky.urs.cz/item/CS_URS_2023_01/741810002" TargetMode="External" /><Relationship Id="rId29" Type="http://schemas.openxmlformats.org/officeDocument/2006/relationships/hyperlink" Target="https://podminky.urs.cz/item/CS_URS_2023_01/741920241" TargetMode="External" /><Relationship Id="rId30" Type="http://schemas.openxmlformats.org/officeDocument/2006/relationships/hyperlink" Target="https://podminky.urs.cz/item/CS_URS_2023_01/998741102" TargetMode="External" /><Relationship Id="rId31" Type="http://schemas.openxmlformats.org/officeDocument/2006/relationships/hyperlink" Target="https://podminky.urs.cz/item/CS_URS_2023_01/742121001" TargetMode="External" /><Relationship Id="rId32" Type="http://schemas.openxmlformats.org/officeDocument/2006/relationships/hyperlink" Target="https://podminky.urs.cz/item/CS_URS_2023_01/742350001" TargetMode="External" /><Relationship Id="rId33" Type="http://schemas.openxmlformats.org/officeDocument/2006/relationships/hyperlink" Target="https://podminky.urs.cz/item/CS_URS_2023_01/742350002" TargetMode="External" /><Relationship Id="rId34" Type="http://schemas.openxmlformats.org/officeDocument/2006/relationships/hyperlink" Target="https://podminky.urs.cz/item/CS_URS_2023_01/742350003" TargetMode="External" /><Relationship Id="rId35" Type="http://schemas.openxmlformats.org/officeDocument/2006/relationships/hyperlink" Target="https://podminky.urs.cz/item/CS_URS_2023_01/742350004" TargetMode="External" /><Relationship Id="rId36" Type="http://schemas.openxmlformats.org/officeDocument/2006/relationships/hyperlink" Target="https://podminky.urs.cz/item/CS_URS_2023_01/742350006" TargetMode="External" /><Relationship Id="rId37" Type="http://schemas.openxmlformats.org/officeDocument/2006/relationships/hyperlink" Target="https://podminky.urs.cz/item/CS_URS_2023_01/HZS2232" TargetMode="External" /><Relationship Id="rId38" Type="http://schemas.openxmlformats.org/officeDocument/2006/relationships/hyperlink" Target="https://podminky.urs.cz/item/CS_URS_2023_01/HZS2491" TargetMode="External" /><Relationship Id="rId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21174042" TargetMode="External" /><Relationship Id="rId2" Type="http://schemas.openxmlformats.org/officeDocument/2006/relationships/hyperlink" Target="https://podminky.urs.cz/item/CS_URS_2023_01/721174043" TargetMode="External" /><Relationship Id="rId3" Type="http://schemas.openxmlformats.org/officeDocument/2006/relationships/hyperlink" Target="https://podminky.urs.cz/item/CS_URS_2023_01/721174045" TargetMode="External" /><Relationship Id="rId4" Type="http://schemas.openxmlformats.org/officeDocument/2006/relationships/hyperlink" Target="https://podminky.urs.cz/item/CS_URS_2023_01/721194105" TargetMode="External" /><Relationship Id="rId5" Type="http://schemas.openxmlformats.org/officeDocument/2006/relationships/hyperlink" Target="https://podminky.urs.cz/item/CS_URS_2023_01/721194109" TargetMode="External" /><Relationship Id="rId6" Type="http://schemas.openxmlformats.org/officeDocument/2006/relationships/hyperlink" Target="https://podminky.urs.cz/item/CS_URS_2023_01/721212123" TargetMode="External" /><Relationship Id="rId7" Type="http://schemas.openxmlformats.org/officeDocument/2006/relationships/hyperlink" Target="https://podminky.urs.cz/item/CS_URS_2023_01/721229111" TargetMode="External" /><Relationship Id="rId8" Type="http://schemas.openxmlformats.org/officeDocument/2006/relationships/hyperlink" Target="https://podminky.urs.cz/item/CS_URS_2023_01/721290111" TargetMode="External" /><Relationship Id="rId9" Type="http://schemas.openxmlformats.org/officeDocument/2006/relationships/hyperlink" Target="https://podminky.urs.cz/item/CS_URS_2023_01/998721203" TargetMode="External" /><Relationship Id="rId10" Type="http://schemas.openxmlformats.org/officeDocument/2006/relationships/hyperlink" Target="https://podminky.urs.cz/item/CS_URS_2023_01/722174022" TargetMode="External" /><Relationship Id="rId11" Type="http://schemas.openxmlformats.org/officeDocument/2006/relationships/hyperlink" Target="https://podminky.urs.cz/item/CS_URS_2023_01/722179191" TargetMode="External" /><Relationship Id="rId12" Type="http://schemas.openxmlformats.org/officeDocument/2006/relationships/hyperlink" Target="https://podminky.urs.cz/item/CS_URS_2023_01/722181241" TargetMode="External" /><Relationship Id="rId13" Type="http://schemas.openxmlformats.org/officeDocument/2006/relationships/hyperlink" Target="https://podminky.urs.cz/item/CS_URS_2023_01/722190401" TargetMode="External" /><Relationship Id="rId14" Type="http://schemas.openxmlformats.org/officeDocument/2006/relationships/hyperlink" Target="https://podminky.urs.cz/item/CS_URS_2023_01/722240122" TargetMode="External" /><Relationship Id="rId15" Type="http://schemas.openxmlformats.org/officeDocument/2006/relationships/hyperlink" Target="https://podminky.urs.cz/item/CS_URS_2023_01/722290215" TargetMode="External" /><Relationship Id="rId16" Type="http://schemas.openxmlformats.org/officeDocument/2006/relationships/hyperlink" Target="https://podminky.urs.cz/item/CS_URS_2023_01/722290234" TargetMode="External" /><Relationship Id="rId17" Type="http://schemas.openxmlformats.org/officeDocument/2006/relationships/hyperlink" Target="https://podminky.urs.cz/item/CS_URS_2023_01/998722203" TargetMode="External" /><Relationship Id="rId18" Type="http://schemas.openxmlformats.org/officeDocument/2006/relationships/hyperlink" Target="https://podminky.urs.cz/item/CS_URS_2023_01/725112001" TargetMode="External" /><Relationship Id="rId19" Type="http://schemas.openxmlformats.org/officeDocument/2006/relationships/hyperlink" Target="https://podminky.urs.cz/item/CS_URS_2023_01/725119125" TargetMode="External" /><Relationship Id="rId20" Type="http://schemas.openxmlformats.org/officeDocument/2006/relationships/hyperlink" Target="https://podminky.urs.cz/item/CS_URS_2023_01/725211681" TargetMode="External" /><Relationship Id="rId21" Type="http://schemas.openxmlformats.org/officeDocument/2006/relationships/hyperlink" Target="https://podminky.urs.cz/item/CS_URS_2023_01/725813111" TargetMode="External" /><Relationship Id="rId22" Type="http://schemas.openxmlformats.org/officeDocument/2006/relationships/hyperlink" Target="https://podminky.urs.cz/item/CS_URS_2023_01/725819401" TargetMode="External" /><Relationship Id="rId23" Type="http://schemas.openxmlformats.org/officeDocument/2006/relationships/hyperlink" Target="https://podminky.urs.cz/item/CS_URS_2023_01/725829111" TargetMode="External" /><Relationship Id="rId24" Type="http://schemas.openxmlformats.org/officeDocument/2006/relationships/hyperlink" Target="https://podminky.urs.cz/item/CS_URS_2023_01/725829121" TargetMode="External" /><Relationship Id="rId25" Type="http://schemas.openxmlformats.org/officeDocument/2006/relationships/hyperlink" Target="https://podminky.urs.cz/item/CS_URS_2023_01/725829131" TargetMode="External" /><Relationship Id="rId26" Type="http://schemas.openxmlformats.org/officeDocument/2006/relationships/hyperlink" Target="https://podminky.urs.cz/item/CS_URS_2023_01/725841322" TargetMode="External" /><Relationship Id="rId27" Type="http://schemas.openxmlformats.org/officeDocument/2006/relationships/hyperlink" Target="https://podminky.urs.cz/item/CS_URS_2023_01/998725203" TargetMode="External" /><Relationship Id="rId28" Type="http://schemas.openxmlformats.org/officeDocument/2006/relationships/hyperlink" Target="https://podminky.urs.cz/item/CS_URS_2023_01/751111014" TargetMode="External" /><Relationship Id="rId29" Type="http://schemas.openxmlformats.org/officeDocument/2006/relationships/hyperlink" Target="https://podminky.urs.cz/item/CS_URS_2023_01/751322011" TargetMode="External" /><Relationship Id="rId30" Type="http://schemas.openxmlformats.org/officeDocument/2006/relationships/hyperlink" Target="https://podminky.urs.cz/item/CS_URS_2023_01/751322012" TargetMode="External" /><Relationship Id="rId31" Type="http://schemas.openxmlformats.org/officeDocument/2006/relationships/hyperlink" Target="https://podminky.urs.cz/item/CS_URS_2023_01/751510041" TargetMode="External" /><Relationship Id="rId32" Type="http://schemas.openxmlformats.org/officeDocument/2006/relationships/hyperlink" Target="https://podminky.urs.cz/item/CS_URS_2023_01/751510042" TargetMode="External" /><Relationship Id="rId33" Type="http://schemas.openxmlformats.org/officeDocument/2006/relationships/hyperlink" Target="https://podminky.urs.cz/item/CS_URS_2023_01/751514162" TargetMode="External" /><Relationship Id="rId34" Type="http://schemas.openxmlformats.org/officeDocument/2006/relationships/hyperlink" Target="https://podminky.urs.cz/item/CS_URS_2023_01/751514261" TargetMode="External" /><Relationship Id="rId35" Type="http://schemas.openxmlformats.org/officeDocument/2006/relationships/hyperlink" Target="https://podminky.urs.cz/item/CS_URS_2023_01/751514262" TargetMode="External" /><Relationship Id="rId36" Type="http://schemas.openxmlformats.org/officeDocument/2006/relationships/hyperlink" Target="https://podminky.urs.cz/item/CS_URS_2023_01/751514263" TargetMode="External" /><Relationship Id="rId37" Type="http://schemas.openxmlformats.org/officeDocument/2006/relationships/hyperlink" Target="https://podminky.urs.cz/item/CS_URS_2023_01/751514662" TargetMode="External" /><Relationship Id="rId38" Type="http://schemas.openxmlformats.org/officeDocument/2006/relationships/hyperlink" Target="https://podminky.urs.cz/item/CS_URS_2023_01/751537012" TargetMode="External" /><Relationship Id="rId39" Type="http://schemas.openxmlformats.org/officeDocument/2006/relationships/hyperlink" Target="https://podminky.urs.cz/item/CS_URS_2023_01/751581351" TargetMode="External" /><Relationship Id="rId40" Type="http://schemas.openxmlformats.org/officeDocument/2006/relationships/hyperlink" Target="https://podminky.urs.cz/item/CS_URS_2023_01/751581352" TargetMode="External" /><Relationship Id="rId41" Type="http://schemas.openxmlformats.org/officeDocument/2006/relationships/hyperlink" Target="https://podminky.urs.cz/item/CS_URS_2023_01/998751202" TargetMode="External" /><Relationship Id="rId4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37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230117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Nemocnice Karlovy Vary-objekt C stavební úpravy WC v 1.np,3.np a 5.np a inspekčních pokojů ve 3.np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Karlovy Vary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19. 1. 2023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KKN a.s.,Bezručova 19.36066 Karlovy Vary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Jan Sobotka,Kynšperk nad Ohří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Ing.Jana Handšuhová Smutná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16.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úpravy'!J30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'01 - Stavební úpravy'!P100</f>
        <v>0</v>
      </c>
      <c r="AV55" s="122">
        <f>'01 - Stavební úpravy'!J33</f>
        <v>0</v>
      </c>
      <c r="AW55" s="122">
        <f>'01 - Stavební úpravy'!J34</f>
        <v>0</v>
      </c>
      <c r="AX55" s="122">
        <f>'01 - Stavební úpravy'!J35</f>
        <v>0</v>
      </c>
      <c r="AY55" s="122">
        <f>'01 - Stavební úpravy'!J36</f>
        <v>0</v>
      </c>
      <c r="AZ55" s="122">
        <f>'01 - Stavební úpravy'!F33</f>
        <v>0</v>
      </c>
      <c r="BA55" s="122">
        <f>'01 - Stavební úpravy'!F34</f>
        <v>0</v>
      </c>
      <c r="BB55" s="122">
        <f>'01 - Stavební úpravy'!F35</f>
        <v>0</v>
      </c>
      <c r="BC55" s="122">
        <f>'01 - Stavební úpravy'!F36</f>
        <v>0</v>
      </c>
      <c r="BD55" s="124">
        <f>'01 - Stavební úpravy'!F37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86</v>
      </c>
    </row>
    <row r="56" spans="1:91" s="7" customFormat="1" ht="16.5" customHeight="1">
      <c r="A56" s="113" t="s">
        <v>80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Zařízení silnoproudé...'!J30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1">
        <v>0</v>
      </c>
      <c r="AT56" s="122">
        <f>ROUND(SUM(AV56:AW56),2)</f>
        <v>0</v>
      </c>
      <c r="AU56" s="123">
        <f>'02 - Zařízení silnoproudé...'!P83</f>
        <v>0</v>
      </c>
      <c r="AV56" s="122">
        <f>'02 - Zařízení silnoproudé...'!J33</f>
        <v>0</v>
      </c>
      <c r="AW56" s="122">
        <f>'02 - Zařízení silnoproudé...'!J34</f>
        <v>0</v>
      </c>
      <c r="AX56" s="122">
        <f>'02 - Zařízení silnoproudé...'!J35</f>
        <v>0</v>
      </c>
      <c r="AY56" s="122">
        <f>'02 - Zařízení silnoproudé...'!J36</f>
        <v>0</v>
      </c>
      <c r="AZ56" s="122">
        <f>'02 - Zařízení silnoproudé...'!F33</f>
        <v>0</v>
      </c>
      <c r="BA56" s="122">
        <f>'02 - Zařízení silnoproudé...'!F34</f>
        <v>0</v>
      </c>
      <c r="BB56" s="122">
        <f>'02 - Zařízení silnoproudé...'!F35</f>
        <v>0</v>
      </c>
      <c r="BC56" s="122">
        <f>'02 - Zařízení silnoproudé...'!F36</f>
        <v>0</v>
      </c>
      <c r="BD56" s="124">
        <f>'02 - Zařízení silnoproudé...'!F37</f>
        <v>0</v>
      </c>
      <c r="BE56" s="7"/>
      <c r="BT56" s="125" t="s">
        <v>84</v>
      </c>
      <c r="BV56" s="125" t="s">
        <v>78</v>
      </c>
      <c r="BW56" s="125" t="s">
        <v>89</v>
      </c>
      <c r="BX56" s="125" t="s">
        <v>5</v>
      </c>
      <c r="CL56" s="125" t="s">
        <v>19</v>
      </c>
      <c r="CM56" s="125" t="s">
        <v>86</v>
      </c>
    </row>
    <row r="57" spans="1:91" s="7" customFormat="1" ht="24.75" customHeight="1">
      <c r="A57" s="113" t="s">
        <v>80</v>
      </c>
      <c r="B57" s="114"/>
      <c r="C57" s="115"/>
      <c r="D57" s="116" t="s">
        <v>90</v>
      </c>
      <c r="E57" s="116"/>
      <c r="F57" s="116"/>
      <c r="G57" s="116"/>
      <c r="H57" s="116"/>
      <c r="I57" s="117"/>
      <c r="J57" s="116" t="s">
        <v>91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Zdravotně technické 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83</v>
      </c>
      <c r="AR57" s="120"/>
      <c r="AS57" s="121">
        <v>0</v>
      </c>
      <c r="AT57" s="122">
        <f>ROUND(SUM(AV57:AW57),2)</f>
        <v>0</v>
      </c>
      <c r="AU57" s="123">
        <f>'03 - Zdravotně technické ...'!P84</f>
        <v>0</v>
      </c>
      <c r="AV57" s="122">
        <f>'03 - Zdravotně technické ...'!J33</f>
        <v>0</v>
      </c>
      <c r="AW57" s="122">
        <f>'03 - Zdravotně technické ...'!J34</f>
        <v>0</v>
      </c>
      <c r="AX57" s="122">
        <f>'03 - Zdravotně technické ...'!J35</f>
        <v>0</v>
      </c>
      <c r="AY57" s="122">
        <f>'03 - Zdravotně technické ...'!J36</f>
        <v>0</v>
      </c>
      <c r="AZ57" s="122">
        <f>'03 - Zdravotně technické ...'!F33</f>
        <v>0</v>
      </c>
      <c r="BA57" s="122">
        <f>'03 - Zdravotně technické ...'!F34</f>
        <v>0</v>
      </c>
      <c r="BB57" s="122">
        <f>'03 - Zdravotně technické ...'!F35</f>
        <v>0</v>
      </c>
      <c r="BC57" s="122">
        <f>'03 - Zdravotně technické ...'!F36</f>
        <v>0</v>
      </c>
      <c r="BD57" s="124">
        <f>'03 - Zdravotně technické ...'!F37</f>
        <v>0</v>
      </c>
      <c r="BE57" s="7"/>
      <c r="BT57" s="125" t="s">
        <v>84</v>
      </c>
      <c r="BV57" s="125" t="s">
        <v>78</v>
      </c>
      <c r="BW57" s="125" t="s">
        <v>92</v>
      </c>
      <c r="BX57" s="125" t="s">
        <v>5</v>
      </c>
      <c r="CL57" s="125" t="s">
        <v>19</v>
      </c>
      <c r="CM57" s="125" t="s">
        <v>86</v>
      </c>
    </row>
    <row r="58" spans="1:91" s="7" customFormat="1" ht="16.5" customHeight="1">
      <c r="A58" s="113" t="s">
        <v>80</v>
      </c>
      <c r="B58" s="114"/>
      <c r="C58" s="115"/>
      <c r="D58" s="116" t="s">
        <v>93</v>
      </c>
      <c r="E58" s="116"/>
      <c r="F58" s="116"/>
      <c r="G58" s="116"/>
      <c r="H58" s="116"/>
      <c r="I58" s="117"/>
      <c r="J58" s="116" t="s">
        <v>94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Ostatní a vedlejší n...'!J30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95</v>
      </c>
      <c r="AR58" s="120"/>
      <c r="AS58" s="126">
        <v>0</v>
      </c>
      <c r="AT58" s="127">
        <f>ROUND(SUM(AV58:AW58),2)</f>
        <v>0</v>
      </c>
      <c r="AU58" s="128">
        <f>'04 - Ostatní a vedlejší n...'!P80</f>
        <v>0</v>
      </c>
      <c r="AV58" s="127">
        <f>'04 - Ostatní a vedlejší n...'!J33</f>
        <v>0</v>
      </c>
      <c r="AW58" s="127">
        <f>'04 - Ostatní a vedlejší n...'!J34</f>
        <v>0</v>
      </c>
      <c r="AX58" s="127">
        <f>'04 - Ostatní a vedlejší n...'!J35</f>
        <v>0</v>
      </c>
      <c r="AY58" s="127">
        <f>'04 - Ostatní a vedlejší n...'!J36</f>
        <v>0</v>
      </c>
      <c r="AZ58" s="127">
        <f>'04 - Ostatní a vedlejší n...'!F33</f>
        <v>0</v>
      </c>
      <c r="BA58" s="127">
        <f>'04 - Ostatní a vedlejší n...'!F34</f>
        <v>0</v>
      </c>
      <c r="BB58" s="127">
        <f>'04 - Ostatní a vedlejší n...'!F35</f>
        <v>0</v>
      </c>
      <c r="BC58" s="127">
        <f>'04 - Ostatní a vedlejší n...'!F36</f>
        <v>0</v>
      </c>
      <c r="BD58" s="129">
        <f>'04 - Ostatní a vedlejší n...'!F37</f>
        <v>0</v>
      </c>
      <c r="BE58" s="7"/>
      <c r="BT58" s="125" t="s">
        <v>84</v>
      </c>
      <c r="BV58" s="125" t="s">
        <v>78</v>
      </c>
      <c r="BW58" s="125" t="s">
        <v>96</v>
      </c>
      <c r="BX58" s="125" t="s">
        <v>5</v>
      </c>
      <c r="CL58" s="125" t="s">
        <v>19</v>
      </c>
      <c r="CM58" s="125" t="s">
        <v>86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úpravy'!C2" display="/"/>
    <hyperlink ref="A56" location="'02 - Zařízení silnoproudé...'!C2" display="/"/>
    <hyperlink ref="A57" location="'03 - Zdravotně technické ...'!C2" display="/"/>
    <hyperlink ref="A58" location="'04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97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Nemocnice Karlovy Vary-objekt C stavební úpravy WC v 1.np,3.np a 5.np a inspekčních pokojů ve 3.np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37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38</v>
      </c>
      <c r="F24" s="40"/>
      <c r="G24" s="40"/>
      <c r="H24" s="40"/>
      <c r="I24" s="134" t="s">
        <v>29</v>
      </c>
      <c r="J24" s="138" t="s">
        <v>39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ROUND(J100,2)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ROUND((SUM(BE100:BE729)),2)</f>
        <v>0</v>
      </c>
      <c r="G33" s="40"/>
      <c r="H33" s="40"/>
      <c r="I33" s="150">
        <v>0.21</v>
      </c>
      <c r="J33" s="149">
        <f>ROUND(((SUM(BE100:BE729))*I33),2)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ROUND((SUM(BF100:BF729)),2)</f>
        <v>0</v>
      </c>
      <c r="G34" s="40"/>
      <c r="H34" s="40"/>
      <c r="I34" s="150">
        <v>0.15</v>
      </c>
      <c r="J34" s="149">
        <f>ROUND(((SUM(BF100:BF729))*I34),2)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ROUND((SUM(BG100:BG729)),2)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ROUND((SUM(BH100:BH729)),2)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ROUND((SUM(BI100:BI729)),2)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Nemocnice Karlovy Vary-objekt C stavební úpravy WC v 1.np,3.np a 5.np a inspekčních pokojů ve 3.np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úpravy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Karlovy Vary</v>
      </c>
      <c r="G52" s="42"/>
      <c r="H52" s="42"/>
      <c r="I52" s="34" t="s">
        <v>23</v>
      </c>
      <c r="J52" s="74" t="str">
        <f>IF(J12="","",J12)</f>
        <v>19. 1. 2023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KKN a.s.,Bezručova 19.36066 Karlovy Vary</v>
      </c>
      <c r="G54" s="42"/>
      <c r="H54" s="42"/>
      <c r="I54" s="34" t="s">
        <v>32</v>
      </c>
      <c r="J54" s="38" t="str">
        <f>E21</f>
        <v>Jan Sobotka,Kynšperk nad Ohří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Ing.Jana Handšuhová Smutná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J100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J101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J102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106</v>
      </c>
      <c r="E62" s="176"/>
      <c r="F62" s="176"/>
      <c r="G62" s="176"/>
      <c r="H62" s="176"/>
      <c r="I62" s="176"/>
      <c r="J62" s="177">
        <f>J129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107</v>
      </c>
      <c r="E63" s="176"/>
      <c r="F63" s="176"/>
      <c r="G63" s="176"/>
      <c r="H63" s="176"/>
      <c r="I63" s="176"/>
      <c r="J63" s="177">
        <f>J187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108</v>
      </c>
      <c r="E64" s="176"/>
      <c r="F64" s="176"/>
      <c r="G64" s="176"/>
      <c r="H64" s="176"/>
      <c r="I64" s="176"/>
      <c r="J64" s="177">
        <f>J249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109</v>
      </c>
      <c r="E65" s="176"/>
      <c r="F65" s="176"/>
      <c r="G65" s="176"/>
      <c r="H65" s="176"/>
      <c r="I65" s="176"/>
      <c r="J65" s="177">
        <f>J266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110</v>
      </c>
      <c r="E66" s="170"/>
      <c r="F66" s="170"/>
      <c r="G66" s="170"/>
      <c r="H66" s="170"/>
      <c r="I66" s="170"/>
      <c r="J66" s="171">
        <f>J269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111</v>
      </c>
      <c r="E67" s="176"/>
      <c r="F67" s="176"/>
      <c r="G67" s="176"/>
      <c r="H67" s="176"/>
      <c r="I67" s="176"/>
      <c r="J67" s="177">
        <f>J270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112</v>
      </c>
      <c r="E68" s="176"/>
      <c r="F68" s="176"/>
      <c r="G68" s="176"/>
      <c r="H68" s="176"/>
      <c r="I68" s="176"/>
      <c r="J68" s="177">
        <f>J278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113</v>
      </c>
      <c r="E69" s="176"/>
      <c r="F69" s="176"/>
      <c r="G69" s="176"/>
      <c r="H69" s="176"/>
      <c r="I69" s="176"/>
      <c r="J69" s="177">
        <f>J286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114</v>
      </c>
      <c r="E70" s="176"/>
      <c r="F70" s="176"/>
      <c r="G70" s="176"/>
      <c r="H70" s="176"/>
      <c r="I70" s="176"/>
      <c r="J70" s="177">
        <f>J321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115</v>
      </c>
      <c r="E71" s="176"/>
      <c r="F71" s="176"/>
      <c r="G71" s="176"/>
      <c r="H71" s="176"/>
      <c r="I71" s="176"/>
      <c r="J71" s="177">
        <f>J331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116</v>
      </c>
      <c r="E72" s="176"/>
      <c r="F72" s="176"/>
      <c r="G72" s="176"/>
      <c r="H72" s="176"/>
      <c r="I72" s="176"/>
      <c r="J72" s="177">
        <f>J345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117</v>
      </c>
      <c r="E73" s="176"/>
      <c r="F73" s="176"/>
      <c r="G73" s="176"/>
      <c r="H73" s="176"/>
      <c r="I73" s="176"/>
      <c r="J73" s="177">
        <f>J385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118</v>
      </c>
      <c r="E74" s="176"/>
      <c r="F74" s="176"/>
      <c r="G74" s="176"/>
      <c r="H74" s="176"/>
      <c r="I74" s="176"/>
      <c r="J74" s="177">
        <f>J439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119</v>
      </c>
      <c r="E75" s="176"/>
      <c r="F75" s="176"/>
      <c r="G75" s="176"/>
      <c r="H75" s="176"/>
      <c r="I75" s="176"/>
      <c r="J75" s="177">
        <f>J454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120</v>
      </c>
      <c r="E76" s="176"/>
      <c r="F76" s="176"/>
      <c r="G76" s="176"/>
      <c r="H76" s="176"/>
      <c r="I76" s="176"/>
      <c r="J76" s="177">
        <f>J550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121</v>
      </c>
      <c r="E77" s="176"/>
      <c r="F77" s="176"/>
      <c r="G77" s="176"/>
      <c r="H77" s="176"/>
      <c r="I77" s="176"/>
      <c r="J77" s="177">
        <f>J609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122</v>
      </c>
      <c r="E78" s="176"/>
      <c r="F78" s="176"/>
      <c r="G78" s="176"/>
      <c r="H78" s="176"/>
      <c r="I78" s="176"/>
      <c r="J78" s="177">
        <f>J657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123</v>
      </c>
      <c r="E79" s="176"/>
      <c r="F79" s="176"/>
      <c r="G79" s="176"/>
      <c r="H79" s="176"/>
      <c r="I79" s="176"/>
      <c r="J79" s="177">
        <f>J707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9" customFormat="1" ht="24.95" customHeight="1">
      <c r="A80" s="9"/>
      <c r="B80" s="167"/>
      <c r="C80" s="168"/>
      <c r="D80" s="169" t="s">
        <v>124</v>
      </c>
      <c r="E80" s="170"/>
      <c r="F80" s="170"/>
      <c r="G80" s="170"/>
      <c r="H80" s="170"/>
      <c r="I80" s="170"/>
      <c r="J80" s="171">
        <f>J728</f>
        <v>0</v>
      </c>
      <c r="K80" s="168"/>
      <c r="L80" s="172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125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162" t="str">
        <f>E7</f>
        <v>Nemocnice Karlovy Vary-objekt C stavební úpravy WC v 1.np,3.np a 5.np a inspekčních pokojů ve 3.np</v>
      </c>
      <c r="F90" s="34"/>
      <c r="G90" s="34"/>
      <c r="H90" s="34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98</v>
      </c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E9</f>
        <v>01 - Stavební úpravy</v>
      </c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21</v>
      </c>
      <c r="D94" s="42"/>
      <c r="E94" s="42"/>
      <c r="F94" s="29" t="str">
        <f>F12</f>
        <v>Karlovy Vary</v>
      </c>
      <c r="G94" s="42"/>
      <c r="H94" s="42"/>
      <c r="I94" s="34" t="s">
        <v>23</v>
      </c>
      <c r="J94" s="74" t="str">
        <f>IF(J12="","",J12)</f>
        <v>19. 1. 2023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40.05" customHeight="1">
      <c r="A96" s="40"/>
      <c r="B96" s="41"/>
      <c r="C96" s="34" t="s">
        <v>25</v>
      </c>
      <c r="D96" s="42"/>
      <c r="E96" s="42"/>
      <c r="F96" s="29" t="str">
        <f>E15</f>
        <v>KKN a.s.,Bezručova 19.36066 Karlovy Vary</v>
      </c>
      <c r="G96" s="42"/>
      <c r="H96" s="42"/>
      <c r="I96" s="34" t="s">
        <v>32</v>
      </c>
      <c r="J96" s="38" t="str">
        <f>E21</f>
        <v>Jan Sobotka,Kynšperk nad Ohří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25.65" customHeight="1">
      <c r="A97" s="40"/>
      <c r="B97" s="41"/>
      <c r="C97" s="34" t="s">
        <v>30</v>
      </c>
      <c r="D97" s="42"/>
      <c r="E97" s="42"/>
      <c r="F97" s="29" t="str">
        <f>IF(E18="","",E18)</f>
        <v>Vyplň údaj</v>
      </c>
      <c r="G97" s="42"/>
      <c r="H97" s="42"/>
      <c r="I97" s="34" t="s">
        <v>36</v>
      </c>
      <c r="J97" s="38" t="str">
        <f>E24</f>
        <v>Ing.Jana Handšuhová Smutná</v>
      </c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79"/>
      <c r="B99" s="180"/>
      <c r="C99" s="181" t="s">
        <v>126</v>
      </c>
      <c r="D99" s="182" t="s">
        <v>61</v>
      </c>
      <c r="E99" s="182" t="s">
        <v>57</v>
      </c>
      <c r="F99" s="182" t="s">
        <v>58</v>
      </c>
      <c r="G99" s="182" t="s">
        <v>127</v>
      </c>
      <c r="H99" s="182" t="s">
        <v>128</v>
      </c>
      <c r="I99" s="182" t="s">
        <v>129</v>
      </c>
      <c r="J99" s="182" t="s">
        <v>102</v>
      </c>
      <c r="K99" s="183" t="s">
        <v>130</v>
      </c>
      <c r="L99" s="184"/>
      <c r="M99" s="94" t="s">
        <v>19</v>
      </c>
      <c r="N99" s="95" t="s">
        <v>46</v>
      </c>
      <c r="O99" s="95" t="s">
        <v>131</v>
      </c>
      <c r="P99" s="95" t="s">
        <v>132</v>
      </c>
      <c r="Q99" s="95" t="s">
        <v>133</v>
      </c>
      <c r="R99" s="95" t="s">
        <v>134</v>
      </c>
      <c r="S99" s="95" t="s">
        <v>135</v>
      </c>
      <c r="T99" s="96" t="s">
        <v>136</v>
      </c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</row>
    <row r="100" spans="1:63" s="2" customFormat="1" ht="22.8" customHeight="1">
      <c r="A100" s="40"/>
      <c r="B100" s="41"/>
      <c r="C100" s="101" t="s">
        <v>137</v>
      </c>
      <c r="D100" s="42"/>
      <c r="E100" s="42"/>
      <c r="F100" s="42"/>
      <c r="G100" s="42"/>
      <c r="H100" s="42"/>
      <c r="I100" s="42"/>
      <c r="J100" s="185">
        <f>BK100</f>
        <v>0</v>
      </c>
      <c r="K100" s="42"/>
      <c r="L100" s="46"/>
      <c r="M100" s="97"/>
      <c r="N100" s="186"/>
      <c r="O100" s="98"/>
      <c r="P100" s="187">
        <f>P101+P269+P728</f>
        <v>0</v>
      </c>
      <c r="Q100" s="98"/>
      <c r="R100" s="187">
        <f>R101+R269+R728</f>
        <v>10.70435901</v>
      </c>
      <c r="S100" s="98"/>
      <c r="T100" s="188">
        <f>T101+T269+T728</f>
        <v>10.647236000000001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75</v>
      </c>
      <c r="AU100" s="19" t="s">
        <v>103</v>
      </c>
      <c r="BK100" s="189">
        <f>BK101+BK269+BK728</f>
        <v>0</v>
      </c>
    </row>
    <row r="101" spans="1:63" s="12" customFormat="1" ht="25.9" customHeight="1">
      <c r="A101" s="12"/>
      <c r="B101" s="190"/>
      <c r="C101" s="191"/>
      <c r="D101" s="192" t="s">
        <v>75</v>
      </c>
      <c r="E101" s="193" t="s">
        <v>138</v>
      </c>
      <c r="F101" s="193" t="s">
        <v>139</v>
      </c>
      <c r="G101" s="191"/>
      <c r="H101" s="191"/>
      <c r="I101" s="194"/>
      <c r="J101" s="195">
        <f>BK101</f>
        <v>0</v>
      </c>
      <c r="K101" s="191"/>
      <c r="L101" s="196"/>
      <c r="M101" s="197"/>
      <c r="N101" s="198"/>
      <c r="O101" s="198"/>
      <c r="P101" s="199">
        <f>P102+P129+P187+P249+P266</f>
        <v>0</v>
      </c>
      <c r="Q101" s="198"/>
      <c r="R101" s="199">
        <f>R102+R129+R187+R249+R266</f>
        <v>5.354613159999999</v>
      </c>
      <c r="S101" s="198"/>
      <c r="T101" s="200">
        <f>T102+T129+T187+T249+T266</f>
        <v>2.045653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84</v>
      </c>
      <c r="AT101" s="202" t="s">
        <v>75</v>
      </c>
      <c r="AU101" s="202" t="s">
        <v>76</v>
      </c>
      <c r="AY101" s="201" t="s">
        <v>140</v>
      </c>
      <c r="BK101" s="203">
        <f>BK102+BK129+BK187+BK249+BK266</f>
        <v>0</v>
      </c>
    </row>
    <row r="102" spans="1:63" s="12" customFormat="1" ht="22.8" customHeight="1">
      <c r="A102" s="12"/>
      <c r="B102" s="190"/>
      <c r="C102" s="191"/>
      <c r="D102" s="192" t="s">
        <v>75</v>
      </c>
      <c r="E102" s="204" t="s">
        <v>141</v>
      </c>
      <c r="F102" s="204" t="s">
        <v>142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SUM(P103:P128)</f>
        <v>0</v>
      </c>
      <c r="Q102" s="198"/>
      <c r="R102" s="199">
        <f>SUM(R103:R128)</f>
        <v>2.5123972599999997</v>
      </c>
      <c r="S102" s="198"/>
      <c r="T102" s="200">
        <f>SUM(T103:T128)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84</v>
      </c>
      <c r="AT102" s="202" t="s">
        <v>75</v>
      </c>
      <c r="AU102" s="202" t="s">
        <v>84</v>
      </c>
      <c r="AY102" s="201" t="s">
        <v>140</v>
      </c>
      <c r="BK102" s="203">
        <f>SUM(BK103:BK128)</f>
        <v>0</v>
      </c>
    </row>
    <row r="103" spans="1:65" s="2" customFormat="1" ht="16.5" customHeight="1">
      <c r="A103" s="40"/>
      <c r="B103" s="41"/>
      <c r="C103" s="206" t="s">
        <v>84</v>
      </c>
      <c r="D103" s="206" t="s">
        <v>143</v>
      </c>
      <c r="E103" s="207" t="s">
        <v>144</v>
      </c>
      <c r="F103" s="208" t="s">
        <v>145</v>
      </c>
      <c r="G103" s="209" t="s">
        <v>146</v>
      </c>
      <c r="H103" s="210">
        <v>4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47</v>
      </c>
      <c r="O103" s="86"/>
      <c r="P103" s="215">
        <f>O103*H103</f>
        <v>0</v>
      </c>
      <c r="Q103" s="215">
        <v>0.02628</v>
      </c>
      <c r="R103" s="215">
        <f>Q103*H103</f>
        <v>0.10512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147</v>
      </c>
      <c r="AT103" s="217" t="s">
        <v>143</v>
      </c>
      <c r="AU103" s="217" t="s">
        <v>86</v>
      </c>
      <c r="AY103" s="19" t="s">
        <v>140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84</v>
      </c>
      <c r="BK103" s="218">
        <f>ROUND(I103*H103,2)</f>
        <v>0</v>
      </c>
      <c r="BL103" s="19" t="s">
        <v>147</v>
      </c>
      <c r="BM103" s="217" t="s">
        <v>148</v>
      </c>
    </row>
    <row r="104" spans="1:51" s="13" customFormat="1" ht="12">
      <c r="A104" s="13"/>
      <c r="B104" s="219"/>
      <c r="C104" s="220"/>
      <c r="D104" s="221" t="s">
        <v>149</v>
      </c>
      <c r="E104" s="222" t="s">
        <v>19</v>
      </c>
      <c r="F104" s="223" t="s">
        <v>150</v>
      </c>
      <c r="G104" s="220"/>
      <c r="H104" s="224">
        <v>2</v>
      </c>
      <c r="I104" s="225"/>
      <c r="J104" s="220"/>
      <c r="K104" s="220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149</v>
      </c>
      <c r="AU104" s="230" t="s">
        <v>86</v>
      </c>
      <c r="AV104" s="13" t="s">
        <v>86</v>
      </c>
      <c r="AW104" s="13" t="s">
        <v>35</v>
      </c>
      <c r="AX104" s="13" t="s">
        <v>76</v>
      </c>
      <c r="AY104" s="230" t="s">
        <v>140</v>
      </c>
    </row>
    <row r="105" spans="1:51" s="13" customFormat="1" ht="12">
      <c r="A105" s="13"/>
      <c r="B105" s="219"/>
      <c r="C105" s="220"/>
      <c r="D105" s="221" t="s">
        <v>149</v>
      </c>
      <c r="E105" s="222" t="s">
        <v>19</v>
      </c>
      <c r="F105" s="223" t="s">
        <v>151</v>
      </c>
      <c r="G105" s="220"/>
      <c r="H105" s="224">
        <v>2</v>
      </c>
      <c r="I105" s="225"/>
      <c r="J105" s="220"/>
      <c r="K105" s="220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149</v>
      </c>
      <c r="AU105" s="230" t="s">
        <v>86</v>
      </c>
      <c r="AV105" s="13" t="s">
        <v>86</v>
      </c>
      <c r="AW105" s="13" t="s">
        <v>35</v>
      </c>
      <c r="AX105" s="13" t="s">
        <v>76</v>
      </c>
      <c r="AY105" s="230" t="s">
        <v>140</v>
      </c>
    </row>
    <row r="106" spans="1:51" s="14" customFormat="1" ht="12">
      <c r="A106" s="14"/>
      <c r="B106" s="231"/>
      <c r="C106" s="232"/>
      <c r="D106" s="221" t="s">
        <v>149</v>
      </c>
      <c r="E106" s="233" t="s">
        <v>19</v>
      </c>
      <c r="F106" s="234" t="s">
        <v>152</v>
      </c>
      <c r="G106" s="232"/>
      <c r="H106" s="235">
        <v>4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1" t="s">
        <v>149</v>
      </c>
      <c r="AU106" s="241" t="s">
        <v>86</v>
      </c>
      <c r="AV106" s="14" t="s">
        <v>147</v>
      </c>
      <c r="AW106" s="14" t="s">
        <v>35</v>
      </c>
      <c r="AX106" s="14" t="s">
        <v>84</v>
      </c>
      <c r="AY106" s="241" t="s">
        <v>140</v>
      </c>
    </row>
    <row r="107" spans="1:65" s="2" customFormat="1" ht="24.15" customHeight="1">
      <c r="A107" s="40"/>
      <c r="B107" s="41"/>
      <c r="C107" s="206" t="s">
        <v>86</v>
      </c>
      <c r="D107" s="206" t="s">
        <v>143</v>
      </c>
      <c r="E107" s="207" t="s">
        <v>153</v>
      </c>
      <c r="F107" s="208" t="s">
        <v>154</v>
      </c>
      <c r="G107" s="209" t="s">
        <v>155</v>
      </c>
      <c r="H107" s="210">
        <v>0.039</v>
      </c>
      <c r="I107" s="211"/>
      <c r="J107" s="212">
        <f>ROUND(I107*H107,2)</f>
        <v>0</v>
      </c>
      <c r="K107" s="208" t="s">
        <v>156</v>
      </c>
      <c r="L107" s="46"/>
      <c r="M107" s="213" t="s">
        <v>19</v>
      </c>
      <c r="N107" s="214" t="s">
        <v>47</v>
      </c>
      <c r="O107" s="86"/>
      <c r="P107" s="215">
        <f>O107*H107</f>
        <v>0</v>
      </c>
      <c r="Q107" s="215">
        <v>0.01954</v>
      </c>
      <c r="R107" s="215">
        <f>Q107*H107</f>
        <v>0.00076206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147</v>
      </c>
      <c r="AT107" s="217" t="s">
        <v>143</v>
      </c>
      <c r="AU107" s="217" t="s">
        <v>86</v>
      </c>
      <c r="AY107" s="19" t="s">
        <v>140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84</v>
      </c>
      <c r="BK107" s="218">
        <f>ROUND(I107*H107,2)</f>
        <v>0</v>
      </c>
      <c r="BL107" s="19" t="s">
        <v>147</v>
      </c>
      <c r="BM107" s="217" t="s">
        <v>157</v>
      </c>
    </row>
    <row r="108" spans="1:47" s="2" customFormat="1" ht="12">
      <c r="A108" s="40"/>
      <c r="B108" s="41"/>
      <c r="C108" s="42"/>
      <c r="D108" s="242" t="s">
        <v>158</v>
      </c>
      <c r="E108" s="42"/>
      <c r="F108" s="243" t="s">
        <v>159</v>
      </c>
      <c r="G108" s="42"/>
      <c r="H108" s="42"/>
      <c r="I108" s="244"/>
      <c r="J108" s="42"/>
      <c r="K108" s="42"/>
      <c r="L108" s="46"/>
      <c r="M108" s="245"/>
      <c r="N108" s="24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158</v>
      </c>
      <c r="AU108" s="19" t="s">
        <v>86</v>
      </c>
    </row>
    <row r="109" spans="1:51" s="13" customFormat="1" ht="12">
      <c r="A109" s="13"/>
      <c r="B109" s="219"/>
      <c r="C109" s="220"/>
      <c r="D109" s="221" t="s">
        <v>149</v>
      </c>
      <c r="E109" s="222" t="s">
        <v>19</v>
      </c>
      <c r="F109" s="223" t="s">
        <v>160</v>
      </c>
      <c r="G109" s="220"/>
      <c r="H109" s="224">
        <v>0.013</v>
      </c>
      <c r="I109" s="225"/>
      <c r="J109" s="220"/>
      <c r="K109" s="220"/>
      <c r="L109" s="226"/>
      <c r="M109" s="227"/>
      <c r="N109" s="228"/>
      <c r="O109" s="228"/>
      <c r="P109" s="228"/>
      <c r="Q109" s="228"/>
      <c r="R109" s="228"/>
      <c r="S109" s="228"/>
      <c r="T109" s="22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0" t="s">
        <v>149</v>
      </c>
      <c r="AU109" s="230" t="s">
        <v>86</v>
      </c>
      <c r="AV109" s="13" t="s">
        <v>86</v>
      </c>
      <c r="AW109" s="13" t="s">
        <v>35</v>
      </c>
      <c r="AX109" s="13" t="s">
        <v>76</v>
      </c>
      <c r="AY109" s="230" t="s">
        <v>140</v>
      </c>
    </row>
    <row r="110" spans="1:51" s="13" customFormat="1" ht="12">
      <c r="A110" s="13"/>
      <c r="B110" s="219"/>
      <c r="C110" s="220"/>
      <c r="D110" s="221" t="s">
        <v>149</v>
      </c>
      <c r="E110" s="222" t="s">
        <v>19</v>
      </c>
      <c r="F110" s="223" t="s">
        <v>161</v>
      </c>
      <c r="G110" s="220"/>
      <c r="H110" s="224">
        <v>0.006</v>
      </c>
      <c r="I110" s="225"/>
      <c r="J110" s="220"/>
      <c r="K110" s="220"/>
      <c r="L110" s="226"/>
      <c r="M110" s="227"/>
      <c r="N110" s="228"/>
      <c r="O110" s="228"/>
      <c r="P110" s="228"/>
      <c r="Q110" s="228"/>
      <c r="R110" s="228"/>
      <c r="S110" s="228"/>
      <c r="T110" s="22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0" t="s">
        <v>149</v>
      </c>
      <c r="AU110" s="230" t="s">
        <v>86</v>
      </c>
      <c r="AV110" s="13" t="s">
        <v>86</v>
      </c>
      <c r="AW110" s="13" t="s">
        <v>35</v>
      </c>
      <c r="AX110" s="13" t="s">
        <v>76</v>
      </c>
      <c r="AY110" s="230" t="s">
        <v>140</v>
      </c>
    </row>
    <row r="111" spans="1:51" s="13" customFormat="1" ht="12">
      <c r="A111" s="13"/>
      <c r="B111" s="219"/>
      <c r="C111" s="220"/>
      <c r="D111" s="221" t="s">
        <v>149</v>
      </c>
      <c r="E111" s="222" t="s">
        <v>19</v>
      </c>
      <c r="F111" s="223" t="s">
        <v>162</v>
      </c>
      <c r="G111" s="220"/>
      <c r="H111" s="224">
        <v>0.006</v>
      </c>
      <c r="I111" s="225"/>
      <c r="J111" s="220"/>
      <c r="K111" s="220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149</v>
      </c>
      <c r="AU111" s="230" t="s">
        <v>86</v>
      </c>
      <c r="AV111" s="13" t="s">
        <v>86</v>
      </c>
      <c r="AW111" s="13" t="s">
        <v>35</v>
      </c>
      <c r="AX111" s="13" t="s">
        <v>76</v>
      </c>
      <c r="AY111" s="230" t="s">
        <v>140</v>
      </c>
    </row>
    <row r="112" spans="1:51" s="13" customFormat="1" ht="12">
      <c r="A112" s="13"/>
      <c r="B112" s="219"/>
      <c r="C112" s="220"/>
      <c r="D112" s="221" t="s">
        <v>149</v>
      </c>
      <c r="E112" s="222" t="s">
        <v>19</v>
      </c>
      <c r="F112" s="223" t="s">
        <v>163</v>
      </c>
      <c r="G112" s="220"/>
      <c r="H112" s="224">
        <v>0.014</v>
      </c>
      <c r="I112" s="225"/>
      <c r="J112" s="220"/>
      <c r="K112" s="220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149</v>
      </c>
      <c r="AU112" s="230" t="s">
        <v>86</v>
      </c>
      <c r="AV112" s="13" t="s">
        <v>86</v>
      </c>
      <c r="AW112" s="13" t="s">
        <v>35</v>
      </c>
      <c r="AX112" s="13" t="s">
        <v>76</v>
      </c>
      <c r="AY112" s="230" t="s">
        <v>140</v>
      </c>
    </row>
    <row r="113" spans="1:51" s="14" customFormat="1" ht="12">
      <c r="A113" s="14"/>
      <c r="B113" s="231"/>
      <c r="C113" s="232"/>
      <c r="D113" s="221" t="s">
        <v>149</v>
      </c>
      <c r="E113" s="233" t="s">
        <v>19</v>
      </c>
      <c r="F113" s="234" t="s">
        <v>152</v>
      </c>
      <c r="G113" s="232"/>
      <c r="H113" s="235">
        <v>0.039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1" t="s">
        <v>149</v>
      </c>
      <c r="AU113" s="241" t="s">
        <v>86</v>
      </c>
      <c r="AV113" s="14" t="s">
        <v>147</v>
      </c>
      <c r="AW113" s="14" t="s">
        <v>35</v>
      </c>
      <c r="AX113" s="14" t="s">
        <v>84</v>
      </c>
      <c r="AY113" s="241" t="s">
        <v>140</v>
      </c>
    </row>
    <row r="114" spans="1:65" s="2" customFormat="1" ht="16.5" customHeight="1">
      <c r="A114" s="40"/>
      <c r="B114" s="41"/>
      <c r="C114" s="247" t="s">
        <v>141</v>
      </c>
      <c r="D114" s="247" t="s">
        <v>164</v>
      </c>
      <c r="E114" s="248" t="s">
        <v>165</v>
      </c>
      <c r="F114" s="249" t="s">
        <v>166</v>
      </c>
      <c r="G114" s="250" t="s">
        <v>155</v>
      </c>
      <c r="H114" s="251">
        <v>0.045</v>
      </c>
      <c r="I114" s="252"/>
      <c r="J114" s="253">
        <f>ROUND(I114*H114,2)</f>
        <v>0</v>
      </c>
      <c r="K114" s="249" t="s">
        <v>156</v>
      </c>
      <c r="L114" s="254"/>
      <c r="M114" s="255" t="s">
        <v>19</v>
      </c>
      <c r="N114" s="256" t="s">
        <v>47</v>
      </c>
      <c r="O114" s="86"/>
      <c r="P114" s="215">
        <f>O114*H114</f>
        <v>0</v>
      </c>
      <c r="Q114" s="215">
        <v>1</v>
      </c>
      <c r="R114" s="215">
        <f>Q114*H114</f>
        <v>0.045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167</v>
      </c>
      <c r="AT114" s="217" t="s">
        <v>164</v>
      </c>
      <c r="AU114" s="217" t="s">
        <v>86</v>
      </c>
      <c r="AY114" s="19" t="s">
        <v>140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84</v>
      </c>
      <c r="BK114" s="218">
        <f>ROUND(I114*H114,2)</f>
        <v>0</v>
      </c>
      <c r="BL114" s="19" t="s">
        <v>147</v>
      </c>
      <c r="BM114" s="217" t="s">
        <v>168</v>
      </c>
    </row>
    <row r="115" spans="1:51" s="13" customFormat="1" ht="12">
      <c r="A115" s="13"/>
      <c r="B115" s="219"/>
      <c r="C115" s="220"/>
      <c r="D115" s="221" t="s">
        <v>149</v>
      </c>
      <c r="E115" s="220"/>
      <c r="F115" s="223" t="s">
        <v>169</v>
      </c>
      <c r="G115" s="220"/>
      <c r="H115" s="224">
        <v>0.045</v>
      </c>
      <c r="I115" s="225"/>
      <c r="J115" s="220"/>
      <c r="K115" s="220"/>
      <c r="L115" s="226"/>
      <c r="M115" s="227"/>
      <c r="N115" s="228"/>
      <c r="O115" s="228"/>
      <c r="P115" s="228"/>
      <c r="Q115" s="228"/>
      <c r="R115" s="228"/>
      <c r="S115" s="228"/>
      <c r="T115" s="22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0" t="s">
        <v>149</v>
      </c>
      <c r="AU115" s="230" t="s">
        <v>86</v>
      </c>
      <c r="AV115" s="13" t="s">
        <v>86</v>
      </c>
      <c r="AW115" s="13" t="s">
        <v>4</v>
      </c>
      <c r="AX115" s="13" t="s">
        <v>84</v>
      </c>
      <c r="AY115" s="230" t="s">
        <v>140</v>
      </c>
    </row>
    <row r="116" spans="1:65" s="2" customFormat="1" ht="24.15" customHeight="1">
      <c r="A116" s="40"/>
      <c r="B116" s="41"/>
      <c r="C116" s="206" t="s">
        <v>147</v>
      </c>
      <c r="D116" s="206" t="s">
        <v>143</v>
      </c>
      <c r="E116" s="207" t="s">
        <v>170</v>
      </c>
      <c r="F116" s="208" t="s">
        <v>171</v>
      </c>
      <c r="G116" s="209" t="s">
        <v>172</v>
      </c>
      <c r="H116" s="210">
        <v>0.08</v>
      </c>
      <c r="I116" s="211"/>
      <c r="J116" s="212">
        <f>ROUND(I116*H116,2)</f>
        <v>0</v>
      </c>
      <c r="K116" s="208" t="s">
        <v>156</v>
      </c>
      <c r="L116" s="46"/>
      <c r="M116" s="213" t="s">
        <v>19</v>
      </c>
      <c r="N116" s="214" t="s">
        <v>47</v>
      </c>
      <c r="O116" s="86"/>
      <c r="P116" s="215">
        <f>O116*H116</f>
        <v>0</v>
      </c>
      <c r="Q116" s="215">
        <v>0.06307</v>
      </c>
      <c r="R116" s="215">
        <f>Q116*H116</f>
        <v>0.0050456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147</v>
      </c>
      <c r="AT116" s="217" t="s">
        <v>143</v>
      </c>
      <c r="AU116" s="217" t="s">
        <v>86</v>
      </c>
      <c r="AY116" s="19" t="s">
        <v>140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84</v>
      </c>
      <c r="BK116" s="218">
        <f>ROUND(I116*H116,2)</f>
        <v>0</v>
      </c>
      <c r="BL116" s="19" t="s">
        <v>147</v>
      </c>
      <c r="BM116" s="217" t="s">
        <v>173</v>
      </c>
    </row>
    <row r="117" spans="1:47" s="2" customFormat="1" ht="12">
      <c r="A117" s="40"/>
      <c r="B117" s="41"/>
      <c r="C117" s="42"/>
      <c r="D117" s="242" t="s">
        <v>158</v>
      </c>
      <c r="E117" s="42"/>
      <c r="F117" s="243" t="s">
        <v>174</v>
      </c>
      <c r="G117" s="42"/>
      <c r="H117" s="42"/>
      <c r="I117" s="244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158</v>
      </c>
      <c r="AU117" s="19" t="s">
        <v>86</v>
      </c>
    </row>
    <row r="118" spans="1:51" s="15" customFormat="1" ht="12">
      <c r="A118" s="15"/>
      <c r="B118" s="257"/>
      <c r="C118" s="258"/>
      <c r="D118" s="221" t="s">
        <v>149</v>
      </c>
      <c r="E118" s="259" t="s">
        <v>19</v>
      </c>
      <c r="F118" s="260" t="s">
        <v>175</v>
      </c>
      <c r="G118" s="258"/>
      <c r="H118" s="259" t="s">
        <v>19</v>
      </c>
      <c r="I118" s="261"/>
      <c r="J118" s="258"/>
      <c r="K118" s="258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149</v>
      </c>
      <c r="AU118" s="266" t="s">
        <v>86</v>
      </c>
      <c r="AV118" s="15" t="s">
        <v>84</v>
      </c>
      <c r="AW118" s="15" t="s">
        <v>35</v>
      </c>
      <c r="AX118" s="15" t="s">
        <v>76</v>
      </c>
      <c r="AY118" s="266" t="s">
        <v>140</v>
      </c>
    </row>
    <row r="119" spans="1:51" s="13" customFormat="1" ht="12">
      <c r="A119" s="13"/>
      <c r="B119" s="219"/>
      <c r="C119" s="220"/>
      <c r="D119" s="221" t="s">
        <v>149</v>
      </c>
      <c r="E119" s="222" t="s">
        <v>19</v>
      </c>
      <c r="F119" s="223" t="s">
        <v>176</v>
      </c>
      <c r="G119" s="220"/>
      <c r="H119" s="224">
        <v>0.04</v>
      </c>
      <c r="I119" s="225"/>
      <c r="J119" s="220"/>
      <c r="K119" s="220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149</v>
      </c>
      <c r="AU119" s="230" t="s">
        <v>86</v>
      </c>
      <c r="AV119" s="13" t="s">
        <v>86</v>
      </c>
      <c r="AW119" s="13" t="s">
        <v>35</v>
      </c>
      <c r="AX119" s="13" t="s">
        <v>76</v>
      </c>
      <c r="AY119" s="230" t="s">
        <v>140</v>
      </c>
    </row>
    <row r="120" spans="1:51" s="13" customFormat="1" ht="12">
      <c r="A120" s="13"/>
      <c r="B120" s="219"/>
      <c r="C120" s="220"/>
      <c r="D120" s="221" t="s">
        <v>149</v>
      </c>
      <c r="E120" s="222" t="s">
        <v>19</v>
      </c>
      <c r="F120" s="223" t="s">
        <v>177</v>
      </c>
      <c r="G120" s="220"/>
      <c r="H120" s="224">
        <v>0.04</v>
      </c>
      <c r="I120" s="225"/>
      <c r="J120" s="220"/>
      <c r="K120" s="220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149</v>
      </c>
      <c r="AU120" s="230" t="s">
        <v>86</v>
      </c>
      <c r="AV120" s="13" t="s">
        <v>86</v>
      </c>
      <c r="AW120" s="13" t="s">
        <v>35</v>
      </c>
      <c r="AX120" s="13" t="s">
        <v>76</v>
      </c>
      <c r="AY120" s="230" t="s">
        <v>140</v>
      </c>
    </row>
    <row r="121" spans="1:51" s="14" customFormat="1" ht="12">
      <c r="A121" s="14"/>
      <c r="B121" s="231"/>
      <c r="C121" s="232"/>
      <c r="D121" s="221" t="s">
        <v>149</v>
      </c>
      <c r="E121" s="233" t="s">
        <v>19</v>
      </c>
      <c r="F121" s="234" t="s">
        <v>152</v>
      </c>
      <c r="G121" s="232"/>
      <c r="H121" s="235">
        <v>0.08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1" t="s">
        <v>149</v>
      </c>
      <c r="AU121" s="241" t="s">
        <v>86</v>
      </c>
      <c r="AV121" s="14" t="s">
        <v>147</v>
      </c>
      <c r="AW121" s="14" t="s">
        <v>35</v>
      </c>
      <c r="AX121" s="14" t="s">
        <v>84</v>
      </c>
      <c r="AY121" s="241" t="s">
        <v>140</v>
      </c>
    </row>
    <row r="122" spans="1:65" s="2" customFormat="1" ht="24.15" customHeight="1">
      <c r="A122" s="40"/>
      <c r="B122" s="41"/>
      <c r="C122" s="206" t="s">
        <v>178</v>
      </c>
      <c r="D122" s="206" t="s">
        <v>143</v>
      </c>
      <c r="E122" s="207" t="s">
        <v>179</v>
      </c>
      <c r="F122" s="208" t="s">
        <v>180</v>
      </c>
      <c r="G122" s="209" t="s">
        <v>172</v>
      </c>
      <c r="H122" s="210">
        <v>38.18</v>
      </c>
      <c r="I122" s="211"/>
      <c r="J122" s="212">
        <f>ROUND(I122*H122,2)</f>
        <v>0</v>
      </c>
      <c r="K122" s="208" t="s">
        <v>156</v>
      </c>
      <c r="L122" s="46"/>
      <c r="M122" s="213" t="s">
        <v>19</v>
      </c>
      <c r="N122" s="214" t="s">
        <v>47</v>
      </c>
      <c r="O122" s="86"/>
      <c r="P122" s="215">
        <f>O122*H122</f>
        <v>0</v>
      </c>
      <c r="Q122" s="215">
        <v>0.06172</v>
      </c>
      <c r="R122" s="215">
        <f>Q122*H122</f>
        <v>2.3564696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147</v>
      </c>
      <c r="AT122" s="217" t="s">
        <v>143</v>
      </c>
      <c r="AU122" s="217" t="s">
        <v>86</v>
      </c>
      <c r="AY122" s="19" t="s">
        <v>140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84</v>
      </c>
      <c r="BK122" s="218">
        <f>ROUND(I122*H122,2)</f>
        <v>0</v>
      </c>
      <c r="BL122" s="19" t="s">
        <v>147</v>
      </c>
      <c r="BM122" s="217" t="s">
        <v>181</v>
      </c>
    </row>
    <row r="123" spans="1:47" s="2" customFormat="1" ht="12">
      <c r="A123" s="40"/>
      <c r="B123" s="41"/>
      <c r="C123" s="42"/>
      <c r="D123" s="242" t="s">
        <v>158</v>
      </c>
      <c r="E123" s="42"/>
      <c r="F123" s="243" t="s">
        <v>182</v>
      </c>
      <c r="G123" s="42"/>
      <c r="H123" s="42"/>
      <c r="I123" s="244"/>
      <c r="J123" s="42"/>
      <c r="K123" s="42"/>
      <c r="L123" s="46"/>
      <c r="M123" s="245"/>
      <c r="N123" s="24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158</v>
      </c>
      <c r="AU123" s="19" t="s">
        <v>86</v>
      </c>
    </row>
    <row r="124" spans="1:51" s="13" customFormat="1" ht="12">
      <c r="A124" s="13"/>
      <c r="B124" s="219"/>
      <c r="C124" s="220"/>
      <c r="D124" s="221" t="s">
        <v>149</v>
      </c>
      <c r="E124" s="222" t="s">
        <v>19</v>
      </c>
      <c r="F124" s="223" t="s">
        <v>183</v>
      </c>
      <c r="G124" s="220"/>
      <c r="H124" s="224">
        <v>2.67</v>
      </c>
      <c r="I124" s="225"/>
      <c r="J124" s="220"/>
      <c r="K124" s="220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149</v>
      </c>
      <c r="AU124" s="230" t="s">
        <v>86</v>
      </c>
      <c r="AV124" s="13" t="s">
        <v>86</v>
      </c>
      <c r="AW124" s="13" t="s">
        <v>35</v>
      </c>
      <c r="AX124" s="13" t="s">
        <v>76</v>
      </c>
      <c r="AY124" s="230" t="s">
        <v>140</v>
      </c>
    </row>
    <row r="125" spans="1:51" s="13" customFormat="1" ht="12">
      <c r="A125" s="13"/>
      <c r="B125" s="219"/>
      <c r="C125" s="220"/>
      <c r="D125" s="221" t="s">
        <v>149</v>
      </c>
      <c r="E125" s="222" t="s">
        <v>19</v>
      </c>
      <c r="F125" s="223" t="s">
        <v>184</v>
      </c>
      <c r="G125" s="220"/>
      <c r="H125" s="224">
        <v>16.76</v>
      </c>
      <c r="I125" s="225"/>
      <c r="J125" s="220"/>
      <c r="K125" s="220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149</v>
      </c>
      <c r="AU125" s="230" t="s">
        <v>86</v>
      </c>
      <c r="AV125" s="13" t="s">
        <v>86</v>
      </c>
      <c r="AW125" s="13" t="s">
        <v>35</v>
      </c>
      <c r="AX125" s="13" t="s">
        <v>76</v>
      </c>
      <c r="AY125" s="230" t="s">
        <v>140</v>
      </c>
    </row>
    <row r="126" spans="1:51" s="13" customFormat="1" ht="12">
      <c r="A126" s="13"/>
      <c r="B126" s="219"/>
      <c r="C126" s="220"/>
      <c r="D126" s="221" t="s">
        <v>149</v>
      </c>
      <c r="E126" s="222" t="s">
        <v>19</v>
      </c>
      <c r="F126" s="223" t="s">
        <v>185</v>
      </c>
      <c r="G126" s="220"/>
      <c r="H126" s="224">
        <v>17.41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149</v>
      </c>
      <c r="AU126" s="230" t="s">
        <v>86</v>
      </c>
      <c r="AV126" s="13" t="s">
        <v>86</v>
      </c>
      <c r="AW126" s="13" t="s">
        <v>35</v>
      </c>
      <c r="AX126" s="13" t="s">
        <v>76</v>
      </c>
      <c r="AY126" s="230" t="s">
        <v>140</v>
      </c>
    </row>
    <row r="127" spans="1:51" s="13" customFormat="1" ht="12">
      <c r="A127" s="13"/>
      <c r="B127" s="219"/>
      <c r="C127" s="220"/>
      <c r="D127" s="221" t="s">
        <v>149</v>
      </c>
      <c r="E127" s="222" t="s">
        <v>19</v>
      </c>
      <c r="F127" s="223" t="s">
        <v>186</v>
      </c>
      <c r="G127" s="220"/>
      <c r="H127" s="224">
        <v>1.34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149</v>
      </c>
      <c r="AU127" s="230" t="s">
        <v>86</v>
      </c>
      <c r="AV127" s="13" t="s">
        <v>86</v>
      </c>
      <c r="AW127" s="13" t="s">
        <v>35</v>
      </c>
      <c r="AX127" s="13" t="s">
        <v>76</v>
      </c>
      <c r="AY127" s="230" t="s">
        <v>140</v>
      </c>
    </row>
    <row r="128" spans="1:51" s="14" customFormat="1" ht="12">
      <c r="A128" s="14"/>
      <c r="B128" s="231"/>
      <c r="C128" s="232"/>
      <c r="D128" s="221" t="s">
        <v>149</v>
      </c>
      <c r="E128" s="233" t="s">
        <v>19</v>
      </c>
      <c r="F128" s="234" t="s">
        <v>152</v>
      </c>
      <c r="G128" s="232"/>
      <c r="H128" s="235">
        <v>38.18000000000001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1" t="s">
        <v>149</v>
      </c>
      <c r="AU128" s="241" t="s">
        <v>86</v>
      </c>
      <c r="AV128" s="14" t="s">
        <v>147</v>
      </c>
      <c r="AW128" s="14" t="s">
        <v>35</v>
      </c>
      <c r="AX128" s="14" t="s">
        <v>84</v>
      </c>
      <c r="AY128" s="241" t="s">
        <v>140</v>
      </c>
    </row>
    <row r="129" spans="1:63" s="12" customFormat="1" ht="22.8" customHeight="1">
      <c r="A129" s="12"/>
      <c r="B129" s="190"/>
      <c r="C129" s="191"/>
      <c r="D129" s="192" t="s">
        <v>75</v>
      </c>
      <c r="E129" s="204" t="s">
        <v>187</v>
      </c>
      <c r="F129" s="204" t="s">
        <v>188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SUM(P130:P186)</f>
        <v>0</v>
      </c>
      <c r="Q129" s="198"/>
      <c r="R129" s="199">
        <f>SUM(R130:R186)</f>
        <v>2.7977388999999997</v>
      </c>
      <c r="S129" s="198"/>
      <c r="T129" s="200">
        <f>SUM(T130:T186)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84</v>
      </c>
      <c r="AT129" s="202" t="s">
        <v>75</v>
      </c>
      <c r="AU129" s="202" t="s">
        <v>84</v>
      </c>
      <c r="AY129" s="201" t="s">
        <v>140</v>
      </c>
      <c r="BK129" s="203">
        <f>SUM(BK130:BK186)</f>
        <v>0</v>
      </c>
    </row>
    <row r="130" spans="1:65" s="2" customFormat="1" ht="16.5" customHeight="1">
      <c r="A130" s="40"/>
      <c r="B130" s="41"/>
      <c r="C130" s="206" t="s">
        <v>187</v>
      </c>
      <c r="D130" s="206" t="s">
        <v>143</v>
      </c>
      <c r="E130" s="207" t="s">
        <v>189</v>
      </c>
      <c r="F130" s="208" t="s">
        <v>190</v>
      </c>
      <c r="G130" s="209" t="s">
        <v>172</v>
      </c>
      <c r="H130" s="210">
        <v>34.02</v>
      </c>
      <c r="I130" s="211"/>
      <c r="J130" s="212">
        <f>ROUND(I130*H130,2)</f>
        <v>0</v>
      </c>
      <c r="K130" s="208" t="s">
        <v>156</v>
      </c>
      <c r="L130" s="46"/>
      <c r="M130" s="213" t="s">
        <v>19</v>
      </c>
      <c r="N130" s="214" t="s">
        <v>47</v>
      </c>
      <c r="O130" s="86"/>
      <c r="P130" s="215">
        <f>O130*H130</f>
        <v>0</v>
      </c>
      <c r="Q130" s="215">
        <v>0.00026</v>
      </c>
      <c r="R130" s="215">
        <f>Q130*H130</f>
        <v>0.0088452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147</v>
      </c>
      <c r="AT130" s="217" t="s">
        <v>143</v>
      </c>
      <c r="AU130" s="217" t="s">
        <v>86</v>
      </c>
      <c r="AY130" s="19" t="s">
        <v>140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84</v>
      </c>
      <c r="BK130" s="218">
        <f>ROUND(I130*H130,2)</f>
        <v>0</v>
      </c>
      <c r="BL130" s="19" t="s">
        <v>147</v>
      </c>
      <c r="BM130" s="217" t="s">
        <v>191</v>
      </c>
    </row>
    <row r="131" spans="1:47" s="2" customFormat="1" ht="12">
      <c r="A131" s="40"/>
      <c r="B131" s="41"/>
      <c r="C131" s="42"/>
      <c r="D131" s="242" t="s">
        <v>158</v>
      </c>
      <c r="E131" s="42"/>
      <c r="F131" s="243" t="s">
        <v>192</v>
      </c>
      <c r="G131" s="42"/>
      <c r="H131" s="42"/>
      <c r="I131" s="244"/>
      <c r="J131" s="42"/>
      <c r="K131" s="42"/>
      <c r="L131" s="46"/>
      <c r="M131" s="245"/>
      <c r="N131" s="24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158</v>
      </c>
      <c r="AU131" s="19" t="s">
        <v>86</v>
      </c>
    </row>
    <row r="132" spans="1:51" s="13" customFormat="1" ht="12">
      <c r="A132" s="13"/>
      <c r="B132" s="219"/>
      <c r="C132" s="220"/>
      <c r="D132" s="221" t="s">
        <v>149</v>
      </c>
      <c r="E132" s="222" t="s">
        <v>19</v>
      </c>
      <c r="F132" s="223" t="s">
        <v>193</v>
      </c>
      <c r="G132" s="220"/>
      <c r="H132" s="224">
        <v>17.01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149</v>
      </c>
      <c r="AU132" s="230" t="s">
        <v>86</v>
      </c>
      <c r="AV132" s="13" t="s">
        <v>86</v>
      </c>
      <c r="AW132" s="13" t="s">
        <v>35</v>
      </c>
      <c r="AX132" s="13" t="s">
        <v>76</v>
      </c>
      <c r="AY132" s="230" t="s">
        <v>140</v>
      </c>
    </row>
    <row r="133" spans="1:51" s="13" customFormat="1" ht="12">
      <c r="A133" s="13"/>
      <c r="B133" s="219"/>
      <c r="C133" s="220"/>
      <c r="D133" s="221" t="s">
        <v>149</v>
      </c>
      <c r="E133" s="222" t="s">
        <v>19</v>
      </c>
      <c r="F133" s="223" t="s">
        <v>194</v>
      </c>
      <c r="G133" s="220"/>
      <c r="H133" s="224">
        <v>17.01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0" t="s">
        <v>149</v>
      </c>
      <c r="AU133" s="230" t="s">
        <v>86</v>
      </c>
      <c r="AV133" s="13" t="s">
        <v>86</v>
      </c>
      <c r="AW133" s="13" t="s">
        <v>35</v>
      </c>
      <c r="AX133" s="13" t="s">
        <v>76</v>
      </c>
      <c r="AY133" s="230" t="s">
        <v>140</v>
      </c>
    </row>
    <row r="134" spans="1:51" s="14" customFormat="1" ht="12">
      <c r="A134" s="14"/>
      <c r="B134" s="231"/>
      <c r="C134" s="232"/>
      <c r="D134" s="221" t="s">
        <v>149</v>
      </c>
      <c r="E134" s="233" t="s">
        <v>19</v>
      </c>
      <c r="F134" s="234" t="s">
        <v>152</v>
      </c>
      <c r="G134" s="232"/>
      <c r="H134" s="235">
        <v>34.02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1" t="s">
        <v>149</v>
      </c>
      <c r="AU134" s="241" t="s">
        <v>86</v>
      </c>
      <c r="AV134" s="14" t="s">
        <v>147</v>
      </c>
      <c r="AW134" s="14" t="s">
        <v>35</v>
      </c>
      <c r="AX134" s="14" t="s">
        <v>84</v>
      </c>
      <c r="AY134" s="241" t="s">
        <v>140</v>
      </c>
    </row>
    <row r="135" spans="1:65" s="2" customFormat="1" ht="21.75" customHeight="1">
      <c r="A135" s="40"/>
      <c r="B135" s="41"/>
      <c r="C135" s="206" t="s">
        <v>195</v>
      </c>
      <c r="D135" s="206" t="s">
        <v>143</v>
      </c>
      <c r="E135" s="207" t="s">
        <v>196</v>
      </c>
      <c r="F135" s="208" t="s">
        <v>197</v>
      </c>
      <c r="G135" s="209" t="s">
        <v>172</v>
      </c>
      <c r="H135" s="210">
        <v>34.02</v>
      </c>
      <c r="I135" s="211"/>
      <c r="J135" s="212">
        <f>ROUND(I135*H135,2)</f>
        <v>0</v>
      </c>
      <c r="K135" s="208" t="s">
        <v>156</v>
      </c>
      <c r="L135" s="46"/>
      <c r="M135" s="213" t="s">
        <v>19</v>
      </c>
      <c r="N135" s="214" t="s">
        <v>47</v>
      </c>
      <c r="O135" s="86"/>
      <c r="P135" s="215">
        <f>O135*H135</f>
        <v>0</v>
      </c>
      <c r="Q135" s="215">
        <v>0.003</v>
      </c>
      <c r="R135" s="215">
        <f>Q135*H135</f>
        <v>0.10206000000000001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147</v>
      </c>
      <c r="AT135" s="217" t="s">
        <v>143</v>
      </c>
      <c r="AU135" s="217" t="s">
        <v>86</v>
      </c>
      <c r="AY135" s="19" t="s">
        <v>140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84</v>
      </c>
      <c r="BK135" s="218">
        <f>ROUND(I135*H135,2)</f>
        <v>0</v>
      </c>
      <c r="BL135" s="19" t="s">
        <v>147</v>
      </c>
      <c r="BM135" s="217" t="s">
        <v>198</v>
      </c>
    </row>
    <row r="136" spans="1:47" s="2" customFormat="1" ht="12">
      <c r="A136" s="40"/>
      <c r="B136" s="41"/>
      <c r="C136" s="42"/>
      <c r="D136" s="242" t="s">
        <v>158</v>
      </c>
      <c r="E136" s="42"/>
      <c r="F136" s="243" t="s">
        <v>199</v>
      </c>
      <c r="G136" s="42"/>
      <c r="H136" s="42"/>
      <c r="I136" s="244"/>
      <c r="J136" s="42"/>
      <c r="K136" s="42"/>
      <c r="L136" s="46"/>
      <c r="M136" s="245"/>
      <c r="N136" s="24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158</v>
      </c>
      <c r="AU136" s="19" t="s">
        <v>86</v>
      </c>
    </row>
    <row r="137" spans="1:51" s="13" customFormat="1" ht="12">
      <c r="A137" s="13"/>
      <c r="B137" s="219"/>
      <c r="C137" s="220"/>
      <c r="D137" s="221" t="s">
        <v>149</v>
      </c>
      <c r="E137" s="222" t="s">
        <v>19</v>
      </c>
      <c r="F137" s="223" t="s">
        <v>200</v>
      </c>
      <c r="G137" s="220"/>
      <c r="H137" s="224">
        <v>17.01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149</v>
      </c>
      <c r="AU137" s="230" t="s">
        <v>86</v>
      </c>
      <c r="AV137" s="13" t="s">
        <v>86</v>
      </c>
      <c r="AW137" s="13" t="s">
        <v>35</v>
      </c>
      <c r="AX137" s="13" t="s">
        <v>76</v>
      </c>
      <c r="AY137" s="230" t="s">
        <v>140</v>
      </c>
    </row>
    <row r="138" spans="1:51" s="13" customFormat="1" ht="12">
      <c r="A138" s="13"/>
      <c r="B138" s="219"/>
      <c r="C138" s="220"/>
      <c r="D138" s="221" t="s">
        <v>149</v>
      </c>
      <c r="E138" s="222" t="s">
        <v>19</v>
      </c>
      <c r="F138" s="223" t="s">
        <v>194</v>
      </c>
      <c r="G138" s="220"/>
      <c r="H138" s="224">
        <v>17.01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149</v>
      </c>
      <c r="AU138" s="230" t="s">
        <v>86</v>
      </c>
      <c r="AV138" s="13" t="s">
        <v>86</v>
      </c>
      <c r="AW138" s="13" t="s">
        <v>35</v>
      </c>
      <c r="AX138" s="13" t="s">
        <v>76</v>
      </c>
      <c r="AY138" s="230" t="s">
        <v>140</v>
      </c>
    </row>
    <row r="139" spans="1:51" s="14" customFormat="1" ht="12">
      <c r="A139" s="14"/>
      <c r="B139" s="231"/>
      <c r="C139" s="232"/>
      <c r="D139" s="221" t="s">
        <v>149</v>
      </c>
      <c r="E139" s="233" t="s">
        <v>19</v>
      </c>
      <c r="F139" s="234" t="s">
        <v>152</v>
      </c>
      <c r="G139" s="232"/>
      <c r="H139" s="235">
        <v>34.02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1" t="s">
        <v>149</v>
      </c>
      <c r="AU139" s="241" t="s">
        <v>86</v>
      </c>
      <c r="AV139" s="14" t="s">
        <v>147</v>
      </c>
      <c r="AW139" s="14" t="s">
        <v>35</v>
      </c>
      <c r="AX139" s="14" t="s">
        <v>84</v>
      </c>
      <c r="AY139" s="241" t="s">
        <v>140</v>
      </c>
    </row>
    <row r="140" spans="1:65" s="2" customFormat="1" ht="21.75" customHeight="1">
      <c r="A140" s="40"/>
      <c r="B140" s="41"/>
      <c r="C140" s="206" t="s">
        <v>167</v>
      </c>
      <c r="D140" s="206" t="s">
        <v>143</v>
      </c>
      <c r="E140" s="207" t="s">
        <v>201</v>
      </c>
      <c r="F140" s="208" t="s">
        <v>202</v>
      </c>
      <c r="G140" s="209" t="s">
        <v>146</v>
      </c>
      <c r="H140" s="210">
        <v>5</v>
      </c>
      <c r="I140" s="211"/>
      <c r="J140" s="212">
        <f>ROUND(I140*H140,2)</f>
        <v>0</v>
      </c>
      <c r="K140" s="208" t="s">
        <v>156</v>
      </c>
      <c r="L140" s="46"/>
      <c r="M140" s="213" t="s">
        <v>19</v>
      </c>
      <c r="N140" s="214" t="s">
        <v>47</v>
      </c>
      <c r="O140" s="86"/>
      <c r="P140" s="215">
        <f>O140*H140</f>
        <v>0</v>
      </c>
      <c r="Q140" s="215">
        <v>0.0415</v>
      </c>
      <c r="R140" s="215">
        <f>Q140*H140</f>
        <v>0.20750000000000002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147</v>
      </c>
      <c r="AT140" s="217" t="s">
        <v>143</v>
      </c>
      <c r="AU140" s="217" t="s">
        <v>86</v>
      </c>
      <c r="AY140" s="19" t="s">
        <v>140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84</v>
      </c>
      <c r="BK140" s="218">
        <f>ROUND(I140*H140,2)</f>
        <v>0</v>
      </c>
      <c r="BL140" s="19" t="s">
        <v>147</v>
      </c>
      <c r="BM140" s="217" t="s">
        <v>203</v>
      </c>
    </row>
    <row r="141" spans="1:47" s="2" customFormat="1" ht="12">
      <c r="A141" s="40"/>
      <c r="B141" s="41"/>
      <c r="C141" s="42"/>
      <c r="D141" s="242" t="s">
        <v>158</v>
      </c>
      <c r="E141" s="42"/>
      <c r="F141" s="243" t="s">
        <v>204</v>
      </c>
      <c r="G141" s="42"/>
      <c r="H141" s="42"/>
      <c r="I141" s="244"/>
      <c r="J141" s="42"/>
      <c r="K141" s="42"/>
      <c r="L141" s="46"/>
      <c r="M141" s="245"/>
      <c r="N141" s="24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158</v>
      </c>
      <c r="AU141" s="19" t="s">
        <v>86</v>
      </c>
    </row>
    <row r="142" spans="1:65" s="2" customFormat="1" ht="16.5" customHeight="1">
      <c r="A142" s="40"/>
      <c r="B142" s="41"/>
      <c r="C142" s="206" t="s">
        <v>205</v>
      </c>
      <c r="D142" s="206" t="s">
        <v>143</v>
      </c>
      <c r="E142" s="207" t="s">
        <v>206</v>
      </c>
      <c r="F142" s="208" t="s">
        <v>207</v>
      </c>
      <c r="G142" s="209" t="s">
        <v>172</v>
      </c>
      <c r="H142" s="210">
        <v>128.09</v>
      </c>
      <c r="I142" s="211"/>
      <c r="J142" s="212">
        <f>ROUND(I142*H142,2)</f>
        <v>0</v>
      </c>
      <c r="K142" s="208" t="s">
        <v>156</v>
      </c>
      <c r="L142" s="46"/>
      <c r="M142" s="213" t="s">
        <v>19</v>
      </c>
      <c r="N142" s="214" t="s">
        <v>47</v>
      </c>
      <c r="O142" s="86"/>
      <c r="P142" s="215">
        <f>O142*H142</f>
        <v>0</v>
      </c>
      <c r="Q142" s="215">
        <v>0.00026</v>
      </c>
      <c r="R142" s="215">
        <f>Q142*H142</f>
        <v>0.0333034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147</v>
      </c>
      <c r="AT142" s="217" t="s">
        <v>143</v>
      </c>
      <c r="AU142" s="217" t="s">
        <v>86</v>
      </c>
      <c r="AY142" s="19" t="s">
        <v>140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84</v>
      </c>
      <c r="BK142" s="218">
        <f>ROUND(I142*H142,2)</f>
        <v>0</v>
      </c>
      <c r="BL142" s="19" t="s">
        <v>147</v>
      </c>
      <c r="BM142" s="217" t="s">
        <v>208</v>
      </c>
    </row>
    <row r="143" spans="1:47" s="2" customFormat="1" ht="12">
      <c r="A143" s="40"/>
      <c r="B143" s="41"/>
      <c r="C143" s="42"/>
      <c r="D143" s="242" t="s">
        <v>158</v>
      </c>
      <c r="E143" s="42"/>
      <c r="F143" s="243" t="s">
        <v>209</v>
      </c>
      <c r="G143" s="42"/>
      <c r="H143" s="42"/>
      <c r="I143" s="244"/>
      <c r="J143" s="42"/>
      <c r="K143" s="42"/>
      <c r="L143" s="46"/>
      <c r="M143" s="245"/>
      <c r="N143" s="24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158</v>
      </c>
      <c r="AU143" s="19" t="s">
        <v>86</v>
      </c>
    </row>
    <row r="144" spans="1:51" s="13" customFormat="1" ht="12">
      <c r="A144" s="13"/>
      <c r="B144" s="219"/>
      <c r="C144" s="220"/>
      <c r="D144" s="221" t="s">
        <v>149</v>
      </c>
      <c r="E144" s="222" t="s">
        <v>19</v>
      </c>
      <c r="F144" s="223" t="s">
        <v>210</v>
      </c>
      <c r="G144" s="220"/>
      <c r="H144" s="224">
        <v>15.445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0" t="s">
        <v>149</v>
      </c>
      <c r="AU144" s="230" t="s">
        <v>86</v>
      </c>
      <c r="AV144" s="13" t="s">
        <v>86</v>
      </c>
      <c r="AW144" s="13" t="s">
        <v>35</v>
      </c>
      <c r="AX144" s="13" t="s">
        <v>76</v>
      </c>
      <c r="AY144" s="230" t="s">
        <v>140</v>
      </c>
    </row>
    <row r="145" spans="1:51" s="13" customFormat="1" ht="12">
      <c r="A145" s="13"/>
      <c r="B145" s="219"/>
      <c r="C145" s="220"/>
      <c r="D145" s="221" t="s">
        <v>149</v>
      </c>
      <c r="E145" s="222" t="s">
        <v>19</v>
      </c>
      <c r="F145" s="223" t="s">
        <v>211</v>
      </c>
      <c r="G145" s="220"/>
      <c r="H145" s="224">
        <v>6.45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149</v>
      </c>
      <c r="AU145" s="230" t="s">
        <v>86</v>
      </c>
      <c r="AV145" s="13" t="s">
        <v>86</v>
      </c>
      <c r="AW145" s="13" t="s">
        <v>35</v>
      </c>
      <c r="AX145" s="13" t="s">
        <v>76</v>
      </c>
      <c r="AY145" s="230" t="s">
        <v>140</v>
      </c>
    </row>
    <row r="146" spans="1:51" s="13" customFormat="1" ht="12">
      <c r="A146" s="13"/>
      <c r="B146" s="219"/>
      <c r="C146" s="220"/>
      <c r="D146" s="221" t="s">
        <v>149</v>
      </c>
      <c r="E146" s="222" t="s">
        <v>19</v>
      </c>
      <c r="F146" s="223" t="s">
        <v>212</v>
      </c>
      <c r="G146" s="220"/>
      <c r="H146" s="224">
        <v>44.29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149</v>
      </c>
      <c r="AU146" s="230" t="s">
        <v>86</v>
      </c>
      <c r="AV146" s="13" t="s">
        <v>86</v>
      </c>
      <c r="AW146" s="13" t="s">
        <v>35</v>
      </c>
      <c r="AX146" s="13" t="s">
        <v>76</v>
      </c>
      <c r="AY146" s="230" t="s">
        <v>140</v>
      </c>
    </row>
    <row r="147" spans="1:51" s="13" customFormat="1" ht="12">
      <c r="A147" s="13"/>
      <c r="B147" s="219"/>
      <c r="C147" s="220"/>
      <c r="D147" s="221" t="s">
        <v>149</v>
      </c>
      <c r="E147" s="222" t="s">
        <v>19</v>
      </c>
      <c r="F147" s="223" t="s">
        <v>213</v>
      </c>
      <c r="G147" s="220"/>
      <c r="H147" s="224">
        <v>11.5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149</v>
      </c>
      <c r="AU147" s="230" t="s">
        <v>86</v>
      </c>
      <c r="AV147" s="13" t="s">
        <v>86</v>
      </c>
      <c r="AW147" s="13" t="s">
        <v>35</v>
      </c>
      <c r="AX147" s="13" t="s">
        <v>76</v>
      </c>
      <c r="AY147" s="230" t="s">
        <v>140</v>
      </c>
    </row>
    <row r="148" spans="1:51" s="13" customFormat="1" ht="12">
      <c r="A148" s="13"/>
      <c r="B148" s="219"/>
      <c r="C148" s="220"/>
      <c r="D148" s="221" t="s">
        <v>149</v>
      </c>
      <c r="E148" s="222" t="s">
        <v>19</v>
      </c>
      <c r="F148" s="223" t="s">
        <v>214</v>
      </c>
      <c r="G148" s="220"/>
      <c r="H148" s="224">
        <v>35.36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149</v>
      </c>
      <c r="AU148" s="230" t="s">
        <v>86</v>
      </c>
      <c r="AV148" s="13" t="s">
        <v>86</v>
      </c>
      <c r="AW148" s="13" t="s">
        <v>35</v>
      </c>
      <c r="AX148" s="13" t="s">
        <v>76</v>
      </c>
      <c r="AY148" s="230" t="s">
        <v>140</v>
      </c>
    </row>
    <row r="149" spans="1:51" s="13" customFormat="1" ht="12">
      <c r="A149" s="13"/>
      <c r="B149" s="219"/>
      <c r="C149" s="220"/>
      <c r="D149" s="221" t="s">
        <v>149</v>
      </c>
      <c r="E149" s="222" t="s">
        <v>19</v>
      </c>
      <c r="F149" s="223" t="s">
        <v>215</v>
      </c>
      <c r="G149" s="220"/>
      <c r="H149" s="224">
        <v>15.045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149</v>
      </c>
      <c r="AU149" s="230" t="s">
        <v>86</v>
      </c>
      <c r="AV149" s="13" t="s">
        <v>86</v>
      </c>
      <c r="AW149" s="13" t="s">
        <v>35</v>
      </c>
      <c r="AX149" s="13" t="s">
        <v>76</v>
      </c>
      <c r="AY149" s="230" t="s">
        <v>140</v>
      </c>
    </row>
    <row r="150" spans="1:51" s="14" customFormat="1" ht="12">
      <c r="A150" s="14"/>
      <c r="B150" s="231"/>
      <c r="C150" s="232"/>
      <c r="D150" s="221" t="s">
        <v>149</v>
      </c>
      <c r="E150" s="233" t="s">
        <v>19</v>
      </c>
      <c r="F150" s="234" t="s">
        <v>152</v>
      </c>
      <c r="G150" s="232"/>
      <c r="H150" s="235">
        <v>128.09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1" t="s">
        <v>149</v>
      </c>
      <c r="AU150" s="241" t="s">
        <v>86</v>
      </c>
      <c r="AV150" s="14" t="s">
        <v>147</v>
      </c>
      <c r="AW150" s="14" t="s">
        <v>35</v>
      </c>
      <c r="AX150" s="14" t="s">
        <v>84</v>
      </c>
      <c r="AY150" s="241" t="s">
        <v>140</v>
      </c>
    </row>
    <row r="151" spans="1:65" s="2" customFormat="1" ht="16.5" customHeight="1">
      <c r="A151" s="40"/>
      <c r="B151" s="41"/>
      <c r="C151" s="206" t="s">
        <v>216</v>
      </c>
      <c r="D151" s="206" t="s">
        <v>143</v>
      </c>
      <c r="E151" s="207" t="s">
        <v>217</v>
      </c>
      <c r="F151" s="208" t="s">
        <v>218</v>
      </c>
      <c r="G151" s="209" t="s">
        <v>172</v>
      </c>
      <c r="H151" s="210">
        <v>128.09</v>
      </c>
      <c r="I151" s="211"/>
      <c r="J151" s="212">
        <f>ROUND(I151*H151,2)</f>
        <v>0</v>
      </c>
      <c r="K151" s="208" t="s">
        <v>156</v>
      </c>
      <c r="L151" s="46"/>
      <c r="M151" s="213" t="s">
        <v>19</v>
      </c>
      <c r="N151" s="214" t="s">
        <v>47</v>
      </c>
      <c r="O151" s="86"/>
      <c r="P151" s="215">
        <f>O151*H151</f>
        <v>0</v>
      </c>
      <c r="Q151" s="215">
        <v>0.003</v>
      </c>
      <c r="R151" s="215">
        <f>Q151*H151</f>
        <v>0.38427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147</v>
      </c>
      <c r="AT151" s="217" t="s">
        <v>143</v>
      </c>
      <c r="AU151" s="217" t="s">
        <v>86</v>
      </c>
      <c r="AY151" s="19" t="s">
        <v>140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84</v>
      </c>
      <c r="BK151" s="218">
        <f>ROUND(I151*H151,2)</f>
        <v>0</v>
      </c>
      <c r="BL151" s="19" t="s">
        <v>147</v>
      </c>
      <c r="BM151" s="217" t="s">
        <v>219</v>
      </c>
    </row>
    <row r="152" spans="1:47" s="2" customFormat="1" ht="12">
      <c r="A152" s="40"/>
      <c r="B152" s="41"/>
      <c r="C152" s="42"/>
      <c r="D152" s="242" t="s">
        <v>158</v>
      </c>
      <c r="E152" s="42"/>
      <c r="F152" s="243" t="s">
        <v>220</v>
      </c>
      <c r="G152" s="42"/>
      <c r="H152" s="42"/>
      <c r="I152" s="244"/>
      <c r="J152" s="42"/>
      <c r="K152" s="42"/>
      <c r="L152" s="46"/>
      <c r="M152" s="245"/>
      <c r="N152" s="246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158</v>
      </c>
      <c r="AU152" s="19" t="s">
        <v>86</v>
      </c>
    </row>
    <row r="153" spans="1:51" s="13" customFormat="1" ht="12">
      <c r="A153" s="13"/>
      <c r="B153" s="219"/>
      <c r="C153" s="220"/>
      <c r="D153" s="221" t="s">
        <v>149</v>
      </c>
      <c r="E153" s="222" t="s">
        <v>19</v>
      </c>
      <c r="F153" s="223" t="s">
        <v>210</v>
      </c>
      <c r="G153" s="220"/>
      <c r="H153" s="224">
        <v>15.445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149</v>
      </c>
      <c r="AU153" s="230" t="s">
        <v>86</v>
      </c>
      <c r="AV153" s="13" t="s">
        <v>86</v>
      </c>
      <c r="AW153" s="13" t="s">
        <v>35</v>
      </c>
      <c r="AX153" s="13" t="s">
        <v>76</v>
      </c>
      <c r="AY153" s="230" t="s">
        <v>140</v>
      </c>
    </row>
    <row r="154" spans="1:51" s="13" customFormat="1" ht="12">
      <c r="A154" s="13"/>
      <c r="B154" s="219"/>
      <c r="C154" s="220"/>
      <c r="D154" s="221" t="s">
        <v>149</v>
      </c>
      <c r="E154" s="222" t="s">
        <v>19</v>
      </c>
      <c r="F154" s="223" t="s">
        <v>211</v>
      </c>
      <c r="G154" s="220"/>
      <c r="H154" s="224">
        <v>6.45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149</v>
      </c>
      <c r="AU154" s="230" t="s">
        <v>86</v>
      </c>
      <c r="AV154" s="13" t="s">
        <v>86</v>
      </c>
      <c r="AW154" s="13" t="s">
        <v>35</v>
      </c>
      <c r="AX154" s="13" t="s">
        <v>76</v>
      </c>
      <c r="AY154" s="230" t="s">
        <v>140</v>
      </c>
    </row>
    <row r="155" spans="1:51" s="13" customFormat="1" ht="12">
      <c r="A155" s="13"/>
      <c r="B155" s="219"/>
      <c r="C155" s="220"/>
      <c r="D155" s="221" t="s">
        <v>149</v>
      </c>
      <c r="E155" s="222" t="s">
        <v>19</v>
      </c>
      <c r="F155" s="223" t="s">
        <v>212</v>
      </c>
      <c r="G155" s="220"/>
      <c r="H155" s="224">
        <v>44.29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0" t="s">
        <v>149</v>
      </c>
      <c r="AU155" s="230" t="s">
        <v>86</v>
      </c>
      <c r="AV155" s="13" t="s">
        <v>86</v>
      </c>
      <c r="AW155" s="13" t="s">
        <v>35</v>
      </c>
      <c r="AX155" s="13" t="s">
        <v>76</v>
      </c>
      <c r="AY155" s="230" t="s">
        <v>140</v>
      </c>
    </row>
    <row r="156" spans="1:51" s="13" customFormat="1" ht="12">
      <c r="A156" s="13"/>
      <c r="B156" s="219"/>
      <c r="C156" s="220"/>
      <c r="D156" s="221" t="s">
        <v>149</v>
      </c>
      <c r="E156" s="222" t="s">
        <v>19</v>
      </c>
      <c r="F156" s="223" t="s">
        <v>213</v>
      </c>
      <c r="G156" s="220"/>
      <c r="H156" s="224">
        <v>11.5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149</v>
      </c>
      <c r="AU156" s="230" t="s">
        <v>86</v>
      </c>
      <c r="AV156" s="13" t="s">
        <v>86</v>
      </c>
      <c r="AW156" s="13" t="s">
        <v>35</v>
      </c>
      <c r="AX156" s="13" t="s">
        <v>76</v>
      </c>
      <c r="AY156" s="230" t="s">
        <v>140</v>
      </c>
    </row>
    <row r="157" spans="1:51" s="13" customFormat="1" ht="12">
      <c r="A157" s="13"/>
      <c r="B157" s="219"/>
      <c r="C157" s="220"/>
      <c r="D157" s="221" t="s">
        <v>149</v>
      </c>
      <c r="E157" s="222" t="s">
        <v>19</v>
      </c>
      <c r="F157" s="223" t="s">
        <v>214</v>
      </c>
      <c r="G157" s="220"/>
      <c r="H157" s="224">
        <v>35.36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0" t="s">
        <v>149</v>
      </c>
      <c r="AU157" s="230" t="s">
        <v>86</v>
      </c>
      <c r="AV157" s="13" t="s">
        <v>86</v>
      </c>
      <c r="AW157" s="13" t="s">
        <v>35</v>
      </c>
      <c r="AX157" s="13" t="s">
        <v>76</v>
      </c>
      <c r="AY157" s="230" t="s">
        <v>140</v>
      </c>
    </row>
    <row r="158" spans="1:51" s="13" customFormat="1" ht="12">
      <c r="A158" s="13"/>
      <c r="B158" s="219"/>
      <c r="C158" s="220"/>
      <c r="D158" s="221" t="s">
        <v>149</v>
      </c>
      <c r="E158" s="222" t="s">
        <v>19</v>
      </c>
      <c r="F158" s="223" t="s">
        <v>215</v>
      </c>
      <c r="G158" s="220"/>
      <c r="H158" s="224">
        <v>15.045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149</v>
      </c>
      <c r="AU158" s="230" t="s">
        <v>86</v>
      </c>
      <c r="AV158" s="13" t="s">
        <v>86</v>
      </c>
      <c r="AW158" s="13" t="s">
        <v>35</v>
      </c>
      <c r="AX158" s="13" t="s">
        <v>76</v>
      </c>
      <c r="AY158" s="230" t="s">
        <v>140</v>
      </c>
    </row>
    <row r="159" spans="1:51" s="14" customFormat="1" ht="12">
      <c r="A159" s="14"/>
      <c r="B159" s="231"/>
      <c r="C159" s="232"/>
      <c r="D159" s="221" t="s">
        <v>149</v>
      </c>
      <c r="E159" s="233" t="s">
        <v>19</v>
      </c>
      <c r="F159" s="234" t="s">
        <v>152</v>
      </c>
      <c r="G159" s="232"/>
      <c r="H159" s="235">
        <v>128.09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1" t="s">
        <v>149</v>
      </c>
      <c r="AU159" s="241" t="s">
        <v>86</v>
      </c>
      <c r="AV159" s="14" t="s">
        <v>147</v>
      </c>
      <c r="AW159" s="14" t="s">
        <v>35</v>
      </c>
      <c r="AX159" s="14" t="s">
        <v>84</v>
      </c>
      <c r="AY159" s="241" t="s">
        <v>140</v>
      </c>
    </row>
    <row r="160" spans="1:65" s="2" customFormat="1" ht="24.15" customHeight="1">
      <c r="A160" s="40"/>
      <c r="B160" s="41"/>
      <c r="C160" s="206" t="s">
        <v>221</v>
      </c>
      <c r="D160" s="206" t="s">
        <v>143</v>
      </c>
      <c r="E160" s="207" t="s">
        <v>222</v>
      </c>
      <c r="F160" s="208" t="s">
        <v>223</v>
      </c>
      <c r="G160" s="209" t="s">
        <v>172</v>
      </c>
      <c r="H160" s="210">
        <v>24.31</v>
      </c>
      <c r="I160" s="211"/>
      <c r="J160" s="212">
        <f>ROUND(I160*H160,2)</f>
        <v>0</v>
      </c>
      <c r="K160" s="208" t="s">
        <v>156</v>
      </c>
      <c r="L160" s="46"/>
      <c r="M160" s="213" t="s">
        <v>19</v>
      </c>
      <c r="N160" s="214" t="s">
        <v>47</v>
      </c>
      <c r="O160" s="86"/>
      <c r="P160" s="215">
        <f>O160*H160</f>
        <v>0</v>
      </c>
      <c r="Q160" s="215">
        <v>0.01313</v>
      </c>
      <c r="R160" s="215">
        <f>Q160*H160</f>
        <v>0.3191903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147</v>
      </c>
      <c r="AT160" s="217" t="s">
        <v>143</v>
      </c>
      <c r="AU160" s="217" t="s">
        <v>86</v>
      </c>
      <c r="AY160" s="19" t="s">
        <v>140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84</v>
      </c>
      <c r="BK160" s="218">
        <f>ROUND(I160*H160,2)</f>
        <v>0</v>
      </c>
      <c r="BL160" s="19" t="s">
        <v>147</v>
      </c>
      <c r="BM160" s="217" t="s">
        <v>224</v>
      </c>
    </row>
    <row r="161" spans="1:47" s="2" customFormat="1" ht="12">
      <c r="A161" s="40"/>
      <c r="B161" s="41"/>
      <c r="C161" s="42"/>
      <c r="D161" s="242" t="s">
        <v>158</v>
      </c>
      <c r="E161" s="42"/>
      <c r="F161" s="243" t="s">
        <v>225</v>
      </c>
      <c r="G161" s="42"/>
      <c r="H161" s="42"/>
      <c r="I161" s="244"/>
      <c r="J161" s="42"/>
      <c r="K161" s="42"/>
      <c r="L161" s="46"/>
      <c r="M161" s="245"/>
      <c r="N161" s="24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158</v>
      </c>
      <c r="AU161" s="19" t="s">
        <v>86</v>
      </c>
    </row>
    <row r="162" spans="1:51" s="13" customFormat="1" ht="12">
      <c r="A162" s="13"/>
      <c r="B162" s="219"/>
      <c r="C162" s="220"/>
      <c r="D162" s="221" t="s">
        <v>149</v>
      </c>
      <c r="E162" s="222" t="s">
        <v>19</v>
      </c>
      <c r="F162" s="223" t="s">
        <v>211</v>
      </c>
      <c r="G162" s="220"/>
      <c r="H162" s="224">
        <v>6.45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0" t="s">
        <v>149</v>
      </c>
      <c r="AU162" s="230" t="s">
        <v>86</v>
      </c>
      <c r="AV162" s="13" t="s">
        <v>86</v>
      </c>
      <c r="AW162" s="13" t="s">
        <v>35</v>
      </c>
      <c r="AX162" s="13" t="s">
        <v>76</v>
      </c>
      <c r="AY162" s="230" t="s">
        <v>140</v>
      </c>
    </row>
    <row r="163" spans="1:51" s="13" customFormat="1" ht="12">
      <c r="A163" s="13"/>
      <c r="B163" s="219"/>
      <c r="C163" s="220"/>
      <c r="D163" s="221" t="s">
        <v>149</v>
      </c>
      <c r="E163" s="222" t="s">
        <v>19</v>
      </c>
      <c r="F163" s="223" t="s">
        <v>226</v>
      </c>
      <c r="G163" s="220"/>
      <c r="H163" s="224">
        <v>8.93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0" t="s">
        <v>149</v>
      </c>
      <c r="AU163" s="230" t="s">
        <v>86</v>
      </c>
      <c r="AV163" s="13" t="s">
        <v>86</v>
      </c>
      <c r="AW163" s="13" t="s">
        <v>35</v>
      </c>
      <c r="AX163" s="13" t="s">
        <v>76</v>
      </c>
      <c r="AY163" s="230" t="s">
        <v>140</v>
      </c>
    </row>
    <row r="164" spans="1:51" s="13" customFormat="1" ht="12">
      <c r="A164" s="13"/>
      <c r="B164" s="219"/>
      <c r="C164" s="220"/>
      <c r="D164" s="221" t="s">
        <v>149</v>
      </c>
      <c r="E164" s="222" t="s">
        <v>19</v>
      </c>
      <c r="F164" s="223" t="s">
        <v>227</v>
      </c>
      <c r="G164" s="220"/>
      <c r="H164" s="224">
        <v>8.93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0" t="s">
        <v>149</v>
      </c>
      <c r="AU164" s="230" t="s">
        <v>86</v>
      </c>
      <c r="AV164" s="13" t="s">
        <v>86</v>
      </c>
      <c r="AW164" s="13" t="s">
        <v>35</v>
      </c>
      <c r="AX164" s="13" t="s">
        <v>76</v>
      </c>
      <c r="AY164" s="230" t="s">
        <v>140</v>
      </c>
    </row>
    <row r="165" spans="1:51" s="14" customFormat="1" ht="12">
      <c r="A165" s="14"/>
      <c r="B165" s="231"/>
      <c r="C165" s="232"/>
      <c r="D165" s="221" t="s">
        <v>149</v>
      </c>
      <c r="E165" s="233" t="s">
        <v>19</v>
      </c>
      <c r="F165" s="234" t="s">
        <v>152</v>
      </c>
      <c r="G165" s="232"/>
      <c r="H165" s="235">
        <v>24.31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1" t="s">
        <v>149</v>
      </c>
      <c r="AU165" s="241" t="s">
        <v>86</v>
      </c>
      <c r="AV165" s="14" t="s">
        <v>147</v>
      </c>
      <c r="AW165" s="14" t="s">
        <v>35</v>
      </c>
      <c r="AX165" s="14" t="s">
        <v>84</v>
      </c>
      <c r="AY165" s="241" t="s">
        <v>140</v>
      </c>
    </row>
    <row r="166" spans="1:65" s="2" customFormat="1" ht="21.75" customHeight="1">
      <c r="A166" s="40"/>
      <c r="B166" s="41"/>
      <c r="C166" s="206" t="s">
        <v>228</v>
      </c>
      <c r="D166" s="206" t="s">
        <v>143</v>
      </c>
      <c r="E166" s="207" t="s">
        <v>229</v>
      </c>
      <c r="F166" s="208" t="s">
        <v>230</v>
      </c>
      <c r="G166" s="209" t="s">
        <v>146</v>
      </c>
      <c r="H166" s="210">
        <v>10</v>
      </c>
      <c r="I166" s="211"/>
      <c r="J166" s="212">
        <f>ROUND(I166*H166,2)</f>
        <v>0</v>
      </c>
      <c r="K166" s="208" t="s">
        <v>156</v>
      </c>
      <c r="L166" s="46"/>
      <c r="M166" s="213" t="s">
        <v>19</v>
      </c>
      <c r="N166" s="214" t="s">
        <v>47</v>
      </c>
      <c r="O166" s="86"/>
      <c r="P166" s="215">
        <f>O166*H166</f>
        <v>0</v>
      </c>
      <c r="Q166" s="215">
        <v>0.1575</v>
      </c>
      <c r="R166" s="215">
        <f>Q166*H166</f>
        <v>1.575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147</v>
      </c>
      <c r="AT166" s="217" t="s">
        <v>143</v>
      </c>
      <c r="AU166" s="217" t="s">
        <v>86</v>
      </c>
      <c r="AY166" s="19" t="s">
        <v>140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84</v>
      </c>
      <c r="BK166" s="218">
        <f>ROUND(I166*H166,2)</f>
        <v>0</v>
      </c>
      <c r="BL166" s="19" t="s">
        <v>147</v>
      </c>
      <c r="BM166" s="217" t="s">
        <v>231</v>
      </c>
    </row>
    <row r="167" spans="1:47" s="2" customFormat="1" ht="12">
      <c r="A167" s="40"/>
      <c r="B167" s="41"/>
      <c r="C167" s="42"/>
      <c r="D167" s="242" t="s">
        <v>158</v>
      </c>
      <c r="E167" s="42"/>
      <c r="F167" s="243" t="s">
        <v>232</v>
      </c>
      <c r="G167" s="42"/>
      <c r="H167" s="42"/>
      <c r="I167" s="244"/>
      <c r="J167" s="42"/>
      <c r="K167" s="42"/>
      <c r="L167" s="46"/>
      <c r="M167" s="245"/>
      <c r="N167" s="246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158</v>
      </c>
      <c r="AU167" s="19" t="s">
        <v>86</v>
      </c>
    </row>
    <row r="168" spans="1:65" s="2" customFormat="1" ht="16.5" customHeight="1">
      <c r="A168" s="40"/>
      <c r="B168" s="41"/>
      <c r="C168" s="206" t="s">
        <v>233</v>
      </c>
      <c r="D168" s="206" t="s">
        <v>143</v>
      </c>
      <c r="E168" s="207" t="s">
        <v>234</v>
      </c>
      <c r="F168" s="208" t="s">
        <v>235</v>
      </c>
      <c r="G168" s="209" t="s">
        <v>236</v>
      </c>
      <c r="H168" s="210">
        <v>13.8</v>
      </c>
      <c r="I168" s="211"/>
      <c r="J168" s="212">
        <f>ROUND(I168*H168,2)</f>
        <v>0</v>
      </c>
      <c r="K168" s="208" t="s">
        <v>156</v>
      </c>
      <c r="L168" s="46"/>
      <c r="M168" s="213" t="s">
        <v>19</v>
      </c>
      <c r="N168" s="214" t="s">
        <v>47</v>
      </c>
      <c r="O168" s="86"/>
      <c r="P168" s="215">
        <f>O168*H168</f>
        <v>0</v>
      </c>
      <c r="Q168" s="215">
        <v>0.0015</v>
      </c>
      <c r="R168" s="215">
        <f>Q168*H168</f>
        <v>0.020700000000000003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147</v>
      </c>
      <c r="AT168" s="217" t="s">
        <v>143</v>
      </c>
      <c r="AU168" s="217" t="s">
        <v>86</v>
      </c>
      <c r="AY168" s="19" t="s">
        <v>140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84</v>
      </c>
      <c r="BK168" s="218">
        <f>ROUND(I168*H168,2)</f>
        <v>0</v>
      </c>
      <c r="BL168" s="19" t="s">
        <v>147</v>
      </c>
      <c r="BM168" s="217" t="s">
        <v>237</v>
      </c>
    </row>
    <row r="169" spans="1:47" s="2" customFormat="1" ht="12">
      <c r="A169" s="40"/>
      <c r="B169" s="41"/>
      <c r="C169" s="42"/>
      <c r="D169" s="242" t="s">
        <v>158</v>
      </c>
      <c r="E169" s="42"/>
      <c r="F169" s="243" t="s">
        <v>238</v>
      </c>
      <c r="G169" s="42"/>
      <c r="H169" s="42"/>
      <c r="I169" s="244"/>
      <c r="J169" s="42"/>
      <c r="K169" s="42"/>
      <c r="L169" s="46"/>
      <c r="M169" s="245"/>
      <c r="N169" s="246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158</v>
      </c>
      <c r="AU169" s="19" t="s">
        <v>86</v>
      </c>
    </row>
    <row r="170" spans="1:51" s="15" customFormat="1" ht="12">
      <c r="A170" s="15"/>
      <c r="B170" s="257"/>
      <c r="C170" s="258"/>
      <c r="D170" s="221" t="s">
        <v>149</v>
      </c>
      <c r="E170" s="259" t="s">
        <v>19</v>
      </c>
      <c r="F170" s="260" t="s">
        <v>239</v>
      </c>
      <c r="G170" s="258"/>
      <c r="H170" s="259" t="s">
        <v>19</v>
      </c>
      <c r="I170" s="261"/>
      <c r="J170" s="258"/>
      <c r="K170" s="258"/>
      <c r="L170" s="262"/>
      <c r="M170" s="263"/>
      <c r="N170" s="264"/>
      <c r="O170" s="264"/>
      <c r="P170" s="264"/>
      <c r="Q170" s="264"/>
      <c r="R170" s="264"/>
      <c r="S170" s="264"/>
      <c r="T170" s="26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6" t="s">
        <v>149</v>
      </c>
      <c r="AU170" s="266" t="s">
        <v>86</v>
      </c>
      <c r="AV170" s="15" t="s">
        <v>84</v>
      </c>
      <c r="AW170" s="15" t="s">
        <v>35</v>
      </c>
      <c r="AX170" s="15" t="s">
        <v>76</v>
      </c>
      <c r="AY170" s="266" t="s">
        <v>140</v>
      </c>
    </row>
    <row r="171" spans="1:51" s="13" customFormat="1" ht="12">
      <c r="A171" s="13"/>
      <c r="B171" s="219"/>
      <c r="C171" s="220"/>
      <c r="D171" s="221" t="s">
        <v>149</v>
      </c>
      <c r="E171" s="222" t="s">
        <v>19</v>
      </c>
      <c r="F171" s="223" t="s">
        <v>240</v>
      </c>
      <c r="G171" s="220"/>
      <c r="H171" s="224">
        <v>4.6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149</v>
      </c>
      <c r="AU171" s="230" t="s">
        <v>86</v>
      </c>
      <c r="AV171" s="13" t="s">
        <v>86</v>
      </c>
      <c r="AW171" s="13" t="s">
        <v>35</v>
      </c>
      <c r="AX171" s="13" t="s">
        <v>76</v>
      </c>
      <c r="AY171" s="230" t="s">
        <v>140</v>
      </c>
    </row>
    <row r="172" spans="1:51" s="13" customFormat="1" ht="12">
      <c r="A172" s="13"/>
      <c r="B172" s="219"/>
      <c r="C172" s="220"/>
      <c r="D172" s="221" t="s">
        <v>149</v>
      </c>
      <c r="E172" s="222" t="s">
        <v>19</v>
      </c>
      <c r="F172" s="223" t="s">
        <v>241</v>
      </c>
      <c r="G172" s="220"/>
      <c r="H172" s="224">
        <v>9.2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0" t="s">
        <v>149</v>
      </c>
      <c r="AU172" s="230" t="s">
        <v>86</v>
      </c>
      <c r="AV172" s="13" t="s">
        <v>86</v>
      </c>
      <c r="AW172" s="13" t="s">
        <v>35</v>
      </c>
      <c r="AX172" s="13" t="s">
        <v>76</v>
      </c>
      <c r="AY172" s="230" t="s">
        <v>140</v>
      </c>
    </row>
    <row r="173" spans="1:51" s="14" customFormat="1" ht="12">
      <c r="A173" s="14"/>
      <c r="B173" s="231"/>
      <c r="C173" s="232"/>
      <c r="D173" s="221" t="s">
        <v>149</v>
      </c>
      <c r="E173" s="233" t="s">
        <v>19</v>
      </c>
      <c r="F173" s="234" t="s">
        <v>152</v>
      </c>
      <c r="G173" s="232"/>
      <c r="H173" s="235">
        <v>13.799999999999999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1" t="s">
        <v>149</v>
      </c>
      <c r="AU173" s="241" t="s">
        <v>86</v>
      </c>
      <c r="AV173" s="14" t="s">
        <v>147</v>
      </c>
      <c r="AW173" s="14" t="s">
        <v>35</v>
      </c>
      <c r="AX173" s="14" t="s">
        <v>84</v>
      </c>
      <c r="AY173" s="241" t="s">
        <v>140</v>
      </c>
    </row>
    <row r="174" spans="1:65" s="2" customFormat="1" ht="24.15" customHeight="1">
      <c r="A174" s="40"/>
      <c r="B174" s="41"/>
      <c r="C174" s="206" t="s">
        <v>242</v>
      </c>
      <c r="D174" s="206" t="s">
        <v>143</v>
      </c>
      <c r="E174" s="207" t="s">
        <v>243</v>
      </c>
      <c r="F174" s="208" t="s">
        <v>244</v>
      </c>
      <c r="G174" s="209" t="s">
        <v>146</v>
      </c>
      <c r="H174" s="210">
        <v>3</v>
      </c>
      <c r="I174" s="211"/>
      <c r="J174" s="212">
        <f>ROUND(I174*H174,2)</f>
        <v>0</v>
      </c>
      <c r="K174" s="208" t="s">
        <v>156</v>
      </c>
      <c r="L174" s="46"/>
      <c r="M174" s="213" t="s">
        <v>19</v>
      </c>
      <c r="N174" s="214" t="s">
        <v>47</v>
      </c>
      <c r="O174" s="86"/>
      <c r="P174" s="215">
        <f>O174*H174</f>
        <v>0</v>
      </c>
      <c r="Q174" s="215">
        <v>0.02542</v>
      </c>
      <c r="R174" s="215">
        <f>Q174*H174</f>
        <v>0.07626000000000001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147</v>
      </c>
      <c r="AT174" s="217" t="s">
        <v>143</v>
      </c>
      <c r="AU174" s="217" t="s">
        <v>86</v>
      </c>
      <c r="AY174" s="19" t="s">
        <v>140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84</v>
      </c>
      <c r="BK174" s="218">
        <f>ROUND(I174*H174,2)</f>
        <v>0</v>
      </c>
      <c r="BL174" s="19" t="s">
        <v>147</v>
      </c>
      <c r="BM174" s="217" t="s">
        <v>245</v>
      </c>
    </row>
    <row r="175" spans="1:47" s="2" customFormat="1" ht="12">
      <c r="A175" s="40"/>
      <c r="B175" s="41"/>
      <c r="C175" s="42"/>
      <c r="D175" s="242" t="s">
        <v>158</v>
      </c>
      <c r="E175" s="42"/>
      <c r="F175" s="243" t="s">
        <v>246</v>
      </c>
      <c r="G175" s="42"/>
      <c r="H175" s="42"/>
      <c r="I175" s="244"/>
      <c r="J175" s="42"/>
      <c r="K175" s="42"/>
      <c r="L175" s="46"/>
      <c r="M175" s="245"/>
      <c r="N175" s="246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158</v>
      </c>
      <c r="AU175" s="19" t="s">
        <v>86</v>
      </c>
    </row>
    <row r="176" spans="1:65" s="2" customFormat="1" ht="24.15" customHeight="1">
      <c r="A176" s="40"/>
      <c r="B176" s="41"/>
      <c r="C176" s="206" t="s">
        <v>8</v>
      </c>
      <c r="D176" s="206" t="s">
        <v>143</v>
      </c>
      <c r="E176" s="207" t="s">
        <v>247</v>
      </c>
      <c r="F176" s="208" t="s">
        <v>248</v>
      </c>
      <c r="G176" s="209" t="s">
        <v>146</v>
      </c>
      <c r="H176" s="210">
        <v>8</v>
      </c>
      <c r="I176" s="211"/>
      <c r="J176" s="212">
        <f>ROUND(I176*H176,2)</f>
        <v>0</v>
      </c>
      <c r="K176" s="208" t="s">
        <v>156</v>
      </c>
      <c r="L176" s="46"/>
      <c r="M176" s="213" t="s">
        <v>19</v>
      </c>
      <c r="N176" s="214" t="s">
        <v>47</v>
      </c>
      <c r="O176" s="86"/>
      <c r="P176" s="215">
        <f>O176*H176</f>
        <v>0</v>
      </c>
      <c r="Q176" s="215">
        <v>0.00048</v>
      </c>
      <c r="R176" s="215">
        <f>Q176*H176</f>
        <v>0.00384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147</v>
      </c>
      <c r="AT176" s="217" t="s">
        <v>143</v>
      </c>
      <c r="AU176" s="217" t="s">
        <v>86</v>
      </c>
      <c r="AY176" s="19" t="s">
        <v>140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84</v>
      </c>
      <c r="BK176" s="218">
        <f>ROUND(I176*H176,2)</f>
        <v>0</v>
      </c>
      <c r="BL176" s="19" t="s">
        <v>147</v>
      </c>
      <c r="BM176" s="217" t="s">
        <v>249</v>
      </c>
    </row>
    <row r="177" spans="1:47" s="2" customFormat="1" ht="12">
      <c r="A177" s="40"/>
      <c r="B177" s="41"/>
      <c r="C177" s="42"/>
      <c r="D177" s="242" t="s">
        <v>158</v>
      </c>
      <c r="E177" s="42"/>
      <c r="F177" s="243" t="s">
        <v>250</v>
      </c>
      <c r="G177" s="42"/>
      <c r="H177" s="42"/>
      <c r="I177" s="244"/>
      <c r="J177" s="42"/>
      <c r="K177" s="42"/>
      <c r="L177" s="46"/>
      <c r="M177" s="245"/>
      <c r="N177" s="24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158</v>
      </c>
      <c r="AU177" s="19" t="s">
        <v>86</v>
      </c>
    </row>
    <row r="178" spans="1:51" s="13" customFormat="1" ht="12">
      <c r="A178" s="13"/>
      <c r="B178" s="219"/>
      <c r="C178" s="220"/>
      <c r="D178" s="221" t="s">
        <v>149</v>
      </c>
      <c r="E178" s="222" t="s">
        <v>19</v>
      </c>
      <c r="F178" s="223" t="s">
        <v>251</v>
      </c>
      <c r="G178" s="220"/>
      <c r="H178" s="224">
        <v>3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0" t="s">
        <v>149</v>
      </c>
      <c r="AU178" s="230" t="s">
        <v>86</v>
      </c>
      <c r="AV178" s="13" t="s">
        <v>86</v>
      </c>
      <c r="AW178" s="13" t="s">
        <v>35</v>
      </c>
      <c r="AX178" s="13" t="s">
        <v>76</v>
      </c>
      <c r="AY178" s="230" t="s">
        <v>140</v>
      </c>
    </row>
    <row r="179" spans="1:51" s="13" customFormat="1" ht="12">
      <c r="A179" s="13"/>
      <c r="B179" s="219"/>
      <c r="C179" s="220"/>
      <c r="D179" s="221" t="s">
        <v>149</v>
      </c>
      <c r="E179" s="222" t="s">
        <v>19</v>
      </c>
      <c r="F179" s="223" t="s">
        <v>252</v>
      </c>
      <c r="G179" s="220"/>
      <c r="H179" s="224">
        <v>3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149</v>
      </c>
      <c r="AU179" s="230" t="s">
        <v>86</v>
      </c>
      <c r="AV179" s="13" t="s">
        <v>86</v>
      </c>
      <c r="AW179" s="13" t="s">
        <v>35</v>
      </c>
      <c r="AX179" s="13" t="s">
        <v>76</v>
      </c>
      <c r="AY179" s="230" t="s">
        <v>140</v>
      </c>
    </row>
    <row r="180" spans="1:51" s="13" customFormat="1" ht="12">
      <c r="A180" s="13"/>
      <c r="B180" s="219"/>
      <c r="C180" s="220"/>
      <c r="D180" s="221" t="s">
        <v>149</v>
      </c>
      <c r="E180" s="222" t="s">
        <v>19</v>
      </c>
      <c r="F180" s="223" t="s">
        <v>253</v>
      </c>
      <c r="G180" s="220"/>
      <c r="H180" s="224">
        <v>2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0" t="s">
        <v>149</v>
      </c>
      <c r="AU180" s="230" t="s">
        <v>86</v>
      </c>
      <c r="AV180" s="13" t="s">
        <v>86</v>
      </c>
      <c r="AW180" s="13" t="s">
        <v>35</v>
      </c>
      <c r="AX180" s="13" t="s">
        <v>76</v>
      </c>
      <c r="AY180" s="230" t="s">
        <v>140</v>
      </c>
    </row>
    <row r="181" spans="1:51" s="14" customFormat="1" ht="12">
      <c r="A181" s="14"/>
      <c r="B181" s="231"/>
      <c r="C181" s="232"/>
      <c r="D181" s="221" t="s">
        <v>149</v>
      </c>
      <c r="E181" s="233" t="s">
        <v>19</v>
      </c>
      <c r="F181" s="234" t="s">
        <v>152</v>
      </c>
      <c r="G181" s="232"/>
      <c r="H181" s="235">
        <v>8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1" t="s">
        <v>149</v>
      </c>
      <c r="AU181" s="241" t="s">
        <v>86</v>
      </c>
      <c r="AV181" s="14" t="s">
        <v>147</v>
      </c>
      <c r="AW181" s="14" t="s">
        <v>35</v>
      </c>
      <c r="AX181" s="14" t="s">
        <v>84</v>
      </c>
      <c r="AY181" s="241" t="s">
        <v>140</v>
      </c>
    </row>
    <row r="182" spans="1:65" s="2" customFormat="1" ht="16.5" customHeight="1">
      <c r="A182" s="40"/>
      <c r="B182" s="41"/>
      <c r="C182" s="247" t="s">
        <v>254</v>
      </c>
      <c r="D182" s="247" t="s">
        <v>164</v>
      </c>
      <c r="E182" s="248" t="s">
        <v>255</v>
      </c>
      <c r="F182" s="249" t="s">
        <v>256</v>
      </c>
      <c r="G182" s="250" t="s">
        <v>146</v>
      </c>
      <c r="H182" s="251">
        <v>3</v>
      </c>
      <c r="I182" s="252"/>
      <c r="J182" s="253">
        <f>ROUND(I182*H182,2)</f>
        <v>0</v>
      </c>
      <c r="K182" s="249" t="s">
        <v>257</v>
      </c>
      <c r="L182" s="254"/>
      <c r="M182" s="255" t="s">
        <v>19</v>
      </c>
      <c r="N182" s="256" t="s">
        <v>47</v>
      </c>
      <c r="O182" s="86"/>
      <c r="P182" s="215">
        <f>O182*H182</f>
        <v>0</v>
      </c>
      <c r="Q182" s="215">
        <v>0.0016</v>
      </c>
      <c r="R182" s="215">
        <f>Q182*H182</f>
        <v>0.0048000000000000004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167</v>
      </c>
      <c r="AT182" s="217" t="s">
        <v>164</v>
      </c>
      <c r="AU182" s="217" t="s">
        <v>86</v>
      </c>
      <c r="AY182" s="19" t="s">
        <v>140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84</v>
      </c>
      <c r="BK182" s="218">
        <f>ROUND(I182*H182,2)</f>
        <v>0</v>
      </c>
      <c r="BL182" s="19" t="s">
        <v>147</v>
      </c>
      <c r="BM182" s="217" t="s">
        <v>258</v>
      </c>
    </row>
    <row r="183" spans="1:65" s="2" customFormat="1" ht="16.5" customHeight="1">
      <c r="A183" s="40"/>
      <c r="B183" s="41"/>
      <c r="C183" s="247" t="s">
        <v>259</v>
      </c>
      <c r="D183" s="247" t="s">
        <v>164</v>
      </c>
      <c r="E183" s="248" t="s">
        <v>260</v>
      </c>
      <c r="F183" s="249" t="s">
        <v>261</v>
      </c>
      <c r="G183" s="250" t="s">
        <v>146</v>
      </c>
      <c r="H183" s="251">
        <v>3</v>
      </c>
      <c r="I183" s="252"/>
      <c r="J183" s="253">
        <f>ROUND(I183*H183,2)</f>
        <v>0</v>
      </c>
      <c r="K183" s="249" t="s">
        <v>156</v>
      </c>
      <c r="L183" s="254"/>
      <c r="M183" s="255" t="s">
        <v>19</v>
      </c>
      <c r="N183" s="256" t="s">
        <v>47</v>
      </c>
      <c r="O183" s="86"/>
      <c r="P183" s="215">
        <f>O183*H183</f>
        <v>0</v>
      </c>
      <c r="Q183" s="215">
        <v>0.01249</v>
      </c>
      <c r="R183" s="215">
        <f>Q183*H183</f>
        <v>0.037469999999999996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167</v>
      </c>
      <c r="AT183" s="217" t="s">
        <v>164</v>
      </c>
      <c r="AU183" s="217" t="s">
        <v>86</v>
      </c>
      <c r="AY183" s="19" t="s">
        <v>140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84</v>
      </c>
      <c r="BK183" s="218">
        <f>ROUND(I183*H183,2)</f>
        <v>0</v>
      </c>
      <c r="BL183" s="19" t="s">
        <v>147</v>
      </c>
      <c r="BM183" s="217" t="s">
        <v>262</v>
      </c>
    </row>
    <row r="184" spans="1:51" s="13" customFormat="1" ht="12">
      <c r="A184" s="13"/>
      <c r="B184" s="219"/>
      <c r="C184" s="220"/>
      <c r="D184" s="221" t="s">
        <v>149</v>
      </c>
      <c r="E184" s="222" t="s">
        <v>19</v>
      </c>
      <c r="F184" s="223" t="s">
        <v>252</v>
      </c>
      <c r="G184" s="220"/>
      <c r="H184" s="224">
        <v>3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0" t="s">
        <v>149</v>
      </c>
      <c r="AU184" s="230" t="s">
        <v>86</v>
      </c>
      <c r="AV184" s="13" t="s">
        <v>86</v>
      </c>
      <c r="AW184" s="13" t="s">
        <v>35</v>
      </c>
      <c r="AX184" s="13" t="s">
        <v>84</v>
      </c>
      <c r="AY184" s="230" t="s">
        <v>140</v>
      </c>
    </row>
    <row r="185" spans="1:65" s="2" customFormat="1" ht="16.5" customHeight="1">
      <c r="A185" s="40"/>
      <c r="B185" s="41"/>
      <c r="C185" s="247" t="s">
        <v>263</v>
      </c>
      <c r="D185" s="247" t="s">
        <v>164</v>
      </c>
      <c r="E185" s="248" t="s">
        <v>264</v>
      </c>
      <c r="F185" s="249" t="s">
        <v>265</v>
      </c>
      <c r="G185" s="250" t="s">
        <v>146</v>
      </c>
      <c r="H185" s="251">
        <v>2</v>
      </c>
      <c r="I185" s="252"/>
      <c r="J185" s="253">
        <f>ROUND(I185*H185,2)</f>
        <v>0</v>
      </c>
      <c r="K185" s="249" t="s">
        <v>156</v>
      </c>
      <c r="L185" s="254"/>
      <c r="M185" s="255" t="s">
        <v>19</v>
      </c>
      <c r="N185" s="256" t="s">
        <v>47</v>
      </c>
      <c r="O185" s="86"/>
      <c r="P185" s="215">
        <f>O185*H185</f>
        <v>0</v>
      </c>
      <c r="Q185" s="215">
        <v>0.01225</v>
      </c>
      <c r="R185" s="215">
        <f>Q185*H185</f>
        <v>0.0245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167</v>
      </c>
      <c r="AT185" s="217" t="s">
        <v>164</v>
      </c>
      <c r="AU185" s="217" t="s">
        <v>86</v>
      </c>
      <c r="AY185" s="19" t="s">
        <v>140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84</v>
      </c>
      <c r="BK185" s="218">
        <f>ROUND(I185*H185,2)</f>
        <v>0</v>
      </c>
      <c r="BL185" s="19" t="s">
        <v>147</v>
      </c>
      <c r="BM185" s="217" t="s">
        <v>266</v>
      </c>
    </row>
    <row r="186" spans="1:51" s="13" customFormat="1" ht="12">
      <c r="A186" s="13"/>
      <c r="B186" s="219"/>
      <c r="C186" s="220"/>
      <c r="D186" s="221" t="s">
        <v>149</v>
      </c>
      <c r="E186" s="222" t="s">
        <v>19</v>
      </c>
      <c r="F186" s="223" t="s">
        <v>253</v>
      </c>
      <c r="G186" s="220"/>
      <c r="H186" s="224">
        <v>2</v>
      </c>
      <c r="I186" s="225"/>
      <c r="J186" s="220"/>
      <c r="K186" s="220"/>
      <c r="L186" s="226"/>
      <c r="M186" s="227"/>
      <c r="N186" s="228"/>
      <c r="O186" s="228"/>
      <c r="P186" s="228"/>
      <c r="Q186" s="228"/>
      <c r="R186" s="228"/>
      <c r="S186" s="228"/>
      <c r="T186" s="22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0" t="s">
        <v>149</v>
      </c>
      <c r="AU186" s="230" t="s">
        <v>86</v>
      </c>
      <c r="AV186" s="13" t="s">
        <v>86</v>
      </c>
      <c r="AW186" s="13" t="s">
        <v>35</v>
      </c>
      <c r="AX186" s="13" t="s">
        <v>84</v>
      </c>
      <c r="AY186" s="230" t="s">
        <v>140</v>
      </c>
    </row>
    <row r="187" spans="1:63" s="12" customFormat="1" ht="22.8" customHeight="1">
      <c r="A187" s="12"/>
      <c r="B187" s="190"/>
      <c r="C187" s="191"/>
      <c r="D187" s="192" t="s">
        <v>75</v>
      </c>
      <c r="E187" s="204" t="s">
        <v>205</v>
      </c>
      <c r="F187" s="204" t="s">
        <v>267</v>
      </c>
      <c r="G187" s="191"/>
      <c r="H187" s="191"/>
      <c r="I187" s="194"/>
      <c r="J187" s="205">
        <f>BK187</f>
        <v>0</v>
      </c>
      <c r="K187" s="191"/>
      <c r="L187" s="196"/>
      <c r="M187" s="197"/>
      <c r="N187" s="198"/>
      <c r="O187" s="198"/>
      <c r="P187" s="199">
        <f>SUM(P188:P248)</f>
        <v>0</v>
      </c>
      <c r="Q187" s="198"/>
      <c r="R187" s="199">
        <f>SUM(R188:R248)</f>
        <v>0.044476999999999996</v>
      </c>
      <c r="S187" s="198"/>
      <c r="T187" s="200">
        <f>SUM(T188:T248)</f>
        <v>2.045653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1" t="s">
        <v>84</v>
      </c>
      <c r="AT187" s="202" t="s">
        <v>75</v>
      </c>
      <c r="AU187" s="202" t="s">
        <v>84</v>
      </c>
      <c r="AY187" s="201" t="s">
        <v>140</v>
      </c>
      <c r="BK187" s="203">
        <f>SUM(BK188:BK248)</f>
        <v>0</v>
      </c>
    </row>
    <row r="188" spans="1:65" s="2" customFormat="1" ht="24.15" customHeight="1">
      <c r="A188" s="40"/>
      <c r="B188" s="41"/>
      <c r="C188" s="206" t="s">
        <v>268</v>
      </c>
      <c r="D188" s="206" t="s">
        <v>143</v>
      </c>
      <c r="E188" s="207" t="s">
        <v>269</v>
      </c>
      <c r="F188" s="208" t="s">
        <v>270</v>
      </c>
      <c r="G188" s="209" t="s">
        <v>172</v>
      </c>
      <c r="H188" s="210">
        <v>103.6</v>
      </c>
      <c r="I188" s="211"/>
      <c r="J188" s="212">
        <f>ROUND(I188*H188,2)</f>
        <v>0</v>
      </c>
      <c r="K188" s="208" t="s">
        <v>156</v>
      </c>
      <c r="L188" s="46"/>
      <c r="M188" s="213" t="s">
        <v>19</v>
      </c>
      <c r="N188" s="214" t="s">
        <v>47</v>
      </c>
      <c r="O188" s="86"/>
      <c r="P188" s="215">
        <f>O188*H188</f>
        <v>0</v>
      </c>
      <c r="Q188" s="215">
        <v>0.00013</v>
      </c>
      <c r="R188" s="215">
        <f>Q188*H188</f>
        <v>0.013467999999999997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147</v>
      </c>
      <c r="AT188" s="217" t="s">
        <v>143</v>
      </c>
      <c r="AU188" s="217" t="s">
        <v>86</v>
      </c>
      <c r="AY188" s="19" t="s">
        <v>140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84</v>
      </c>
      <c r="BK188" s="218">
        <f>ROUND(I188*H188,2)</f>
        <v>0</v>
      </c>
      <c r="BL188" s="19" t="s">
        <v>147</v>
      </c>
      <c r="BM188" s="217" t="s">
        <v>271</v>
      </c>
    </row>
    <row r="189" spans="1:47" s="2" customFormat="1" ht="12">
      <c r="A189" s="40"/>
      <c r="B189" s="41"/>
      <c r="C189" s="42"/>
      <c r="D189" s="242" t="s">
        <v>158</v>
      </c>
      <c r="E189" s="42"/>
      <c r="F189" s="243" t="s">
        <v>272</v>
      </c>
      <c r="G189" s="42"/>
      <c r="H189" s="42"/>
      <c r="I189" s="244"/>
      <c r="J189" s="42"/>
      <c r="K189" s="42"/>
      <c r="L189" s="46"/>
      <c r="M189" s="245"/>
      <c r="N189" s="246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158</v>
      </c>
      <c r="AU189" s="19" t="s">
        <v>86</v>
      </c>
    </row>
    <row r="190" spans="1:65" s="2" customFormat="1" ht="24.15" customHeight="1">
      <c r="A190" s="40"/>
      <c r="B190" s="41"/>
      <c r="C190" s="206" t="s">
        <v>273</v>
      </c>
      <c r="D190" s="206" t="s">
        <v>143</v>
      </c>
      <c r="E190" s="207" t="s">
        <v>274</v>
      </c>
      <c r="F190" s="208" t="s">
        <v>275</v>
      </c>
      <c r="G190" s="209" t="s">
        <v>172</v>
      </c>
      <c r="H190" s="210">
        <v>103.6</v>
      </c>
      <c r="I190" s="211"/>
      <c r="J190" s="212">
        <f>ROUND(I190*H190,2)</f>
        <v>0</v>
      </c>
      <c r="K190" s="208" t="s">
        <v>156</v>
      </c>
      <c r="L190" s="46"/>
      <c r="M190" s="213" t="s">
        <v>19</v>
      </c>
      <c r="N190" s="214" t="s">
        <v>47</v>
      </c>
      <c r="O190" s="86"/>
      <c r="P190" s="215">
        <f>O190*H190</f>
        <v>0</v>
      </c>
      <c r="Q190" s="215">
        <v>4E-05</v>
      </c>
      <c r="R190" s="215">
        <f>Q190*H190</f>
        <v>0.004144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147</v>
      </c>
      <c r="AT190" s="217" t="s">
        <v>143</v>
      </c>
      <c r="AU190" s="217" t="s">
        <v>86</v>
      </c>
      <c r="AY190" s="19" t="s">
        <v>140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84</v>
      </c>
      <c r="BK190" s="218">
        <f>ROUND(I190*H190,2)</f>
        <v>0</v>
      </c>
      <c r="BL190" s="19" t="s">
        <v>147</v>
      </c>
      <c r="BM190" s="217" t="s">
        <v>276</v>
      </c>
    </row>
    <row r="191" spans="1:47" s="2" customFormat="1" ht="12">
      <c r="A191" s="40"/>
      <c r="B191" s="41"/>
      <c r="C191" s="42"/>
      <c r="D191" s="242" t="s">
        <v>158</v>
      </c>
      <c r="E191" s="42"/>
      <c r="F191" s="243" t="s">
        <v>277</v>
      </c>
      <c r="G191" s="42"/>
      <c r="H191" s="42"/>
      <c r="I191" s="244"/>
      <c r="J191" s="42"/>
      <c r="K191" s="42"/>
      <c r="L191" s="46"/>
      <c r="M191" s="245"/>
      <c r="N191" s="24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158</v>
      </c>
      <c r="AU191" s="19" t="s">
        <v>86</v>
      </c>
    </row>
    <row r="192" spans="1:51" s="13" customFormat="1" ht="12">
      <c r="A192" s="13"/>
      <c r="B192" s="219"/>
      <c r="C192" s="220"/>
      <c r="D192" s="221" t="s">
        <v>149</v>
      </c>
      <c r="E192" s="222" t="s">
        <v>19</v>
      </c>
      <c r="F192" s="223" t="s">
        <v>278</v>
      </c>
      <c r="G192" s="220"/>
      <c r="H192" s="224">
        <v>4.26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0" t="s">
        <v>149</v>
      </c>
      <c r="AU192" s="230" t="s">
        <v>86</v>
      </c>
      <c r="AV192" s="13" t="s">
        <v>86</v>
      </c>
      <c r="AW192" s="13" t="s">
        <v>35</v>
      </c>
      <c r="AX192" s="13" t="s">
        <v>76</v>
      </c>
      <c r="AY192" s="230" t="s">
        <v>140</v>
      </c>
    </row>
    <row r="193" spans="1:51" s="13" customFormat="1" ht="12">
      <c r="A193" s="13"/>
      <c r="B193" s="219"/>
      <c r="C193" s="220"/>
      <c r="D193" s="221" t="s">
        <v>149</v>
      </c>
      <c r="E193" s="222" t="s">
        <v>19</v>
      </c>
      <c r="F193" s="223" t="s">
        <v>279</v>
      </c>
      <c r="G193" s="220"/>
      <c r="H193" s="224">
        <v>1.9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149</v>
      </c>
      <c r="AU193" s="230" t="s">
        <v>86</v>
      </c>
      <c r="AV193" s="13" t="s">
        <v>86</v>
      </c>
      <c r="AW193" s="13" t="s">
        <v>35</v>
      </c>
      <c r="AX193" s="13" t="s">
        <v>76</v>
      </c>
      <c r="AY193" s="230" t="s">
        <v>140</v>
      </c>
    </row>
    <row r="194" spans="1:51" s="13" customFormat="1" ht="12">
      <c r="A194" s="13"/>
      <c r="B194" s="219"/>
      <c r="C194" s="220"/>
      <c r="D194" s="221" t="s">
        <v>149</v>
      </c>
      <c r="E194" s="222" t="s">
        <v>19</v>
      </c>
      <c r="F194" s="223" t="s">
        <v>280</v>
      </c>
      <c r="G194" s="220"/>
      <c r="H194" s="224">
        <v>0.88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0" t="s">
        <v>149</v>
      </c>
      <c r="AU194" s="230" t="s">
        <v>86</v>
      </c>
      <c r="AV194" s="13" t="s">
        <v>86</v>
      </c>
      <c r="AW194" s="13" t="s">
        <v>35</v>
      </c>
      <c r="AX194" s="13" t="s">
        <v>76</v>
      </c>
      <c r="AY194" s="230" t="s">
        <v>140</v>
      </c>
    </row>
    <row r="195" spans="1:51" s="13" customFormat="1" ht="12">
      <c r="A195" s="13"/>
      <c r="B195" s="219"/>
      <c r="C195" s="220"/>
      <c r="D195" s="221" t="s">
        <v>149</v>
      </c>
      <c r="E195" s="222" t="s">
        <v>19</v>
      </c>
      <c r="F195" s="223" t="s">
        <v>281</v>
      </c>
      <c r="G195" s="220"/>
      <c r="H195" s="224">
        <v>1.75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0" t="s">
        <v>149</v>
      </c>
      <c r="AU195" s="230" t="s">
        <v>86</v>
      </c>
      <c r="AV195" s="13" t="s">
        <v>86</v>
      </c>
      <c r="AW195" s="13" t="s">
        <v>35</v>
      </c>
      <c r="AX195" s="13" t="s">
        <v>76</v>
      </c>
      <c r="AY195" s="230" t="s">
        <v>140</v>
      </c>
    </row>
    <row r="196" spans="1:51" s="13" customFormat="1" ht="12">
      <c r="A196" s="13"/>
      <c r="B196" s="219"/>
      <c r="C196" s="220"/>
      <c r="D196" s="221" t="s">
        <v>149</v>
      </c>
      <c r="E196" s="222" t="s">
        <v>19</v>
      </c>
      <c r="F196" s="223" t="s">
        <v>282</v>
      </c>
      <c r="G196" s="220"/>
      <c r="H196" s="224">
        <v>1.22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0" t="s">
        <v>149</v>
      </c>
      <c r="AU196" s="230" t="s">
        <v>86</v>
      </c>
      <c r="AV196" s="13" t="s">
        <v>86</v>
      </c>
      <c r="AW196" s="13" t="s">
        <v>35</v>
      </c>
      <c r="AX196" s="13" t="s">
        <v>76</v>
      </c>
      <c r="AY196" s="230" t="s">
        <v>140</v>
      </c>
    </row>
    <row r="197" spans="1:51" s="13" customFormat="1" ht="12">
      <c r="A197" s="13"/>
      <c r="B197" s="219"/>
      <c r="C197" s="220"/>
      <c r="D197" s="221" t="s">
        <v>149</v>
      </c>
      <c r="E197" s="222" t="s">
        <v>19</v>
      </c>
      <c r="F197" s="223" t="s">
        <v>283</v>
      </c>
      <c r="G197" s="220"/>
      <c r="H197" s="224">
        <v>15.86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0" t="s">
        <v>149</v>
      </c>
      <c r="AU197" s="230" t="s">
        <v>86</v>
      </c>
      <c r="AV197" s="13" t="s">
        <v>86</v>
      </c>
      <c r="AW197" s="13" t="s">
        <v>35</v>
      </c>
      <c r="AX197" s="13" t="s">
        <v>76</v>
      </c>
      <c r="AY197" s="230" t="s">
        <v>140</v>
      </c>
    </row>
    <row r="198" spans="1:51" s="16" customFormat="1" ht="12">
      <c r="A198" s="16"/>
      <c r="B198" s="267"/>
      <c r="C198" s="268"/>
      <c r="D198" s="221" t="s">
        <v>149</v>
      </c>
      <c r="E198" s="269" t="s">
        <v>19</v>
      </c>
      <c r="F198" s="270" t="s">
        <v>284</v>
      </c>
      <c r="G198" s="268"/>
      <c r="H198" s="271">
        <v>25.869999999999997</v>
      </c>
      <c r="I198" s="272"/>
      <c r="J198" s="268"/>
      <c r="K198" s="268"/>
      <c r="L198" s="273"/>
      <c r="M198" s="274"/>
      <c r="N198" s="275"/>
      <c r="O198" s="275"/>
      <c r="P198" s="275"/>
      <c r="Q198" s="275"/>
      <c r="R198" s="275"/>
      <c r="S198" s="275"/>
      <c r="T198" s="27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77" t="s">
        <v>149</v>
      </c>
      <c r="AU198" s="277" t="s">
        <v>86</v>
      </c>
      <c r="AV198" s="16" t="s">
        <v>141</v>
      </c>
      <c r="AW198" s="16" t="s">
        <v>35</v>
      </c>
      <c r="AX198" s="16" t="s">
        <v>76</v>
      </c>
      <c r="AY198" s="277" t="s">
        <v>140</v>
      </c>
    </row>
    <row r="199" spans="1:51" s="13" customFormat="1" ht="12">
      <c r="A199" s="13"/>
      <c r="B199" s="219"/>
      <c r="C199" s="220"/>
      <c r="D199" s="221" t="s">
        <v>149</v>
      </c>
      <c r="E199" s="222" t="s">
        <v>19</v>
      </c>
      <c r="F199" s="223" t="s">
        <v>285</v>
      </c>
      <c r="G199" s="220"/>
      <c r="H199" s="224">
        <v>2.81</v>
      </c>
      <c r="I199" s="225"/>
      <c r="J199" s="220"/>
      <c r="K199" s="220"/>
      <c r="L199" s="226"/>
      <c r="M199" s="227"/>
      <c r="N199" s="228"/>
      <c r="O199" s="228"/>
      <c r="P199" s="228"/>
      <c r="Q199" s="228"/>
      <c r="R199" s="228"/>
      <c r="S199" s="228"/>
      <c r="T199" s="22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0" t="s">
        <v>149</v>
      </c>
      <c r="AU199" s="230" t="s">
        <v>86</v>
      </c>
      <c r="AV199" s="13" t="s">
        <v>86</v>
      </c>
      <c r="AW199" s="13" t="s">
        <v>35</v>
      </c>
      <c r="AX199" s="13" t="s">
        <v>76</v>
      </c>
      <c r="AY199" s="230" t="s">
        <v>140</v>
      </c>
    </row>
    <row r="200" spans="1:51" s="13" customFormat="1" ht="12">
      <c r="A200" s="13"/>
      <c r="B200" s="219"/>
      <c r="C200" s="220"/>
      <c r="D200" s="221" t="s">
        <v>149</v>
      </c>
      <c r="E200" s="222" t="s">
        <v>19</v>
      </c>
      <c r="F200" s="223" t="s">
        <v>286</v>
      </c>
      <c r="G200" s="220"/>
      <c r="H200" s="224">
        <v>3.22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149</v>
      </c>
      <c r="AU200" s="230" t="s">
        <v>86</v>
      </c>
      <c r="AV200" s="13" t="s">
        <v>86</v>
      </c>
      <c r="AW200" s="13" t="s">
        <v>35</v>
      </c>
      <c r="AX200" s="13" t="s">
        <v>76</v>
      </c>
      <c r="AY200" s="230" t="s">
        <v>140</v>
      </c>
    </row>
    <row r="201" spans="1:51" s="13" customFormat="1" ht="12">
      <c r="A201" s="13"/>
      <c r="B201" s="219"/>
      <c r="C201" s="220"/>
      <c r="D201" s="221" t="s">
        <v>149</v>
      </c>
      <c r="E201" s="222" t="s">
        <v>19</v>
      </c>
      <c r="F201" s="223" t="s">
        <v>193</v>
      </c>
      <c r="G201" s="220"/>
      <c r="H201" s="224">
        <v>17.01</v>
      </c>
      <c r="I201" s="225"/>
      <c r="J201" s="220"/>
      <c r="K201" s="220"/>
      <c r="L201" s="226"/>
      <c r="M201" s="227"/>
      <c r="N201" s="228"/>
      <c r="O201" s="228"/>
      <c r="P201" s="228"/>
      <c r="Q201" s="228"/>
      <c r="R201" s="228"/>
      <c r="S201" s="228"/>
      <c r="T201" s="22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0" t="s">
        <v>149</v>
      </c>
      <c r="AU201" s="230" t="s">
        <v>86</v>
      </c>
      <c r="AV201" s="13" t="s">
        <v>86</v>
      </c>
      <c r="AW201" s="13" t="s">
        <v>35</v>
      </c>
      <c r="AX201" s="13" t="s">
        <v>76</v>
      </c>
      <c r="AY201" s="230" t="s">
        <v>140</v>
      </c>
    </row>
    <row r="202" spans="1:51" s="13" customFormat="1" ht="12">
      <c r="A202" s="13"/>
      <c r="B202" s="219"/>
      <c r="C202" s="220"/>
      <c r="D202" s="221" t="s">
        <v>149</v>
      </c>
      <c r="E202" s="222" t="s">
        <v>19</v>
      </c>
      <c r="F202" s="223" t="s">
        <v>287</v>
      </c>
      <c r="G202" s="220"/>
      <c r="H202" s="224">
        <v>2.81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0" t="s">
        <v>149</v>
      </c>
      <c r="AU202" s="230" t="s">
        <v>86</v>
      </c>
      <c r="AV202" s="13" t="s">
        <v>86</v>
      </c>
      <c r="AW202" s="13" t="s">
        <v>35</v>
      </c>
      <c r="AX202" s="13" t="s">
        <v>76</v>
      </c>
      <c r="AY202" s="230" t="s">
        <v>140</v>
      </c>
    </row>
    <row r="203" spans="1:51" s="13" customFormat="1" ht="12">
      <c r="A203" s="13"/>
      <c r="B203" s="219"/>
      <c r="C203" s="220"/>
      <c r="D203" s="221" t="s">
        <v>149</v>
      </c>
      <c r="E203" s="222" t="s">
        <v>19</v>
      </c>
      <c r="F203" s="223" t="s">
        <v>288</v>
      </c>
      <c r="G203" s="220"/>
      <c r="H203" s="224">
        <v>3.22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0" t="s">
        <v>149</v>
      </c>
      <c r="AU203" s="230" t="s">
        <v>86</v>
      </c>
      <c r="AV203" s="13" t="s">
        <v>86</v>
      </c>
      <c r="AW203" s="13" t="s">
        <v>35</v>
      </c>
      <c r="AX203" s="13" t="s">
        <v>76</v>
      </c>
      <c r="AY203" s="230" t="s">
        <v>140</v>
      </c>
    </row>
    <row r="204" spans="1:51" s="13" customFormat="1" ht="12">
      <c r="A204" s="13"/>
      <c r="B204" s="219"/>
      <c r="C204" s="220"/>
      <c r="D204" s="221" t="s">
        <v>149</v>
      </c>
      <c r="E204" s="222" t="s">
        <v>19</v>
      </c>
      <c r="F204" s="223" t="s">
        <v>194</v>
      </c>
      <c r="G204" s="220"/>
      <c r="H204" s="224">
        <v>17.01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149</v>
      </c>
      <c r="AU204" s="230" t="s">
        <v>86</v>
      </c>
      <c r="AV204" s="13" t="s">
        <v>86</v>
      </c>
      <c r="AW204" s="13" t="s">
        <v>35</v>
      </c>
      <c r="AX204" s="13" t="s">
        <v>76</v>
      </c>
      <c r="AY204" s="230" t="s">
        <v>140</v>
      </c>
    </row>
    <row r="205" spans="1:51" s="13" customFormat="1" ht="12">
      <c r="A205" s="13"/>
      <c r="B205" s="219"/>
      <c r="C205" s="220"/>
      <c r="D205" s="221" t="s">
        <v>149</v>
      </c>
      <c r="E205" s="222" t="s">
        <v>19</v>
      </c>
      <c r="F205" s="223" t="s">
        <v>289</v>
      </c>
      <c r="G205" s="220"/>
      <c r="H205" s="224">
        <v>21.48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0" t="s">
        <v>149</v>
      </c>
      <c r="AU205" s="230" t="s">
        <v>86</v>
      </c>
      <c r="AV205" s="13" t="s">
        <v>86</v>
      </c>
      <c r="AW205" s="13" t="s">
        <v>35</v>
      </c>
      <c r="AX205" s="13" t="s">
        <v>76</v>
      </c>
      <c r="AY205" s="230" t="s">
        <v>140</v>
      </c>
    </row>
    <row r="206" spans="1:51" s="16" customFormat="1" ht="12">
      <c r="A206" s="16"/>
      <c r="B206" s="267"/>
      <c r="C206" s="268"/>
      <c r="D206" s="221" t="s">
        <v>149</v>
      </c>
      <c r="E206" s="269" t="s">
        <v>19</v>
      </c>
      <c r="F206" s="270" t="s">
        <v>284</v>
      </c>
      <c r="G206" s="268"/>
      <c r="H206" s="271">
        <v>67.56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7" t="s">
        <v>149</v>
      </c>
      <c r="AU206" s="277" t="s">
        <v>86</v>
      </c>
      <c r="AV206" s="16" t="s">
        <v>141</v>
      </c>
      <c r="AW206" s="16" t="s">
        <v>35</v>
      </c>
      <c r="AX206" s="16" t="s">
        <v>76</v>
      </c>
      <c r="AY206" s="277" t="s">
        <v>140</v>
      </c>
    </row>
    <row r="207" spans="1:51" s="13" customFormat="1" ht="12">
      <c r="A207" s="13"/>
      <c r="B207" s="219"/>
      <c r="C207" s="220"/>
      <c r="D207" s="221" t="s">
        <v>149</v>
      </c>
      <c r="E207" s="222" t="s">
        <v>19</v>
      </c>
      <c r="F207" s="223" t="s">
        <v>290</v>
      </c>
      <c r="G207" s="220"/>
      <c r="H207" s="224">
        <v>4.26</v>
      </c>
      <c r="I207" s="225"/>
      <c r="J207" s="220"/>
      <c r="K207" s="220"/>
      <c r="L207" s="226"/>
      <c r="M207" s="227"/>
      <c r="N207" s="228"/>
      <c r="O207" s="228"/>
      <c r="P207" s="228"/>
      <c r="Q207" s="228"/>
      <c r="R207" s="228"/>
      <c r="S207" s="228"/>
      <c r="T207" s="22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0" t="s">
        <v>149</v>
      </c>
      <c r="AU207" s="230" t="s">
        <v>86</v>
      </c>
      <c r="AV207" s="13" t="s">
        <v>86</v>
      </c>
      <c r="AW207" s="13" t="s">
        <v>35</v>
      </c>
      <c r="AX207" s="13" t="s">
        <v>76</v>
      </c>
      <c r="AY207" s="230" t="s">
        <v>140</v>
      </c>
    </row>
    <row r="208" spans="1:51" s="13" customFormat="1" ht="12">
      <c r="A208" s="13"/>
      <c r="B208" s="219"/>
      <c r="C208" s="220"/>
      <c r="D208" s="221" t="s">
        <v>149</v>
      </c>
      <c r="E208" s="222" t="s">
        <v>19</v>
      </c>
      <c r="F208" s="223" t="s">
        <v>291</v>
      </c>
      <c r="G208" s="220"/>
      <c r="H208" s="224">
        <v>1.9</v>
      </c>
      <c r="I208" s="225"/>
      <c r="J208" s="220"/>
      <c r="K208" s="220"/>
      <c r="L208" s="226"/>
      <c r="M208" s="227"/>
      <c r="N208" s="228"/>
      <c r="O208" s="228"/>
      <c r="P208" s="228"/>
      <c r="Q208" s="228"/>
      <c r="R208" s="228"/>
      <c r="S208" s="228"/>
      <c r="T208" s="22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0" t="s">
        <v>149</v>
      </c>
      <c r="AU208" s="230" t="s">
        <v>86</v>
      </c>
      <c r="AV208" s="13" t="s">
        <v>86</v>
      </c>
      <c r="AW208" s="13" t="s">
        <v>35</v>
      </c>
      <c r="AX208" s="13" t="s">
        <v>76</v>
      </c>
      <c r="AY208" s="230" t="s">
        <v>140</v>
      </c>
    </row>
    <row r="209" spans="1:51" s="13" customFormat="1" ht="12">
      <c r="A209" s="13"/>
      <c r="B209" s="219"/>
      <c r="C209" s="220"/>
      <c r="D209" s="221" t="s">
        <v>149</v>
      </c>
      <c r="E209" s="222" t="s">
        <v>19</v>
      </c>
      <c r="F209" s="223" t="s">
        <v>292</v>
      </c>
      <c r="G209" s="220"/>
      <c r="H209" s="224">
        <v>0.88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0" t="s">
        <v>149</v>
      </c>
      <c r="AU209" s="230" t="s">
        <v>86</v>
      </c>
      <c r="AV209" s="13" t="s">
        <v>86</v>
      </c>
      <c r="AW209" s="13" t="s">
        <v>35</v>
      </c>
      <c r="AX209" s="13" t="s">
        <v>76</v>
      </c>
      <c r="AY209" s="230" t="s">
        <v>140</v>
      </c>
    </row>
    <row r="210" spans="1:51" s="13" customFormat="1" ht="12">
      <c r="A210" s="13"/>
      <c r="B210" s="219"/>
      <c r="C210" s="220"/>
      <c r="D210" s="221" t="s">
        <v>149</v>
      </c>
      <c r="E210" s="222" t="s">
        <v>19</v>
      </c>
      <c r="F210" s="223" t="s">
        <v>293</v>
      </c>
      <c r="G210" s="220"/>
      <c r="H210" s="224">
        <v>3.13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0" t="s">
        <v>149</v>
      </c>
      <c r="AU210" s="230" t="s">
        <v>86</v>
      </c>
      <c r="AV210" s="13" t="s">
        <v>86</v>
      </c>
      <c r="AW210" s="13" t="s">
        <v>35</v>
      </c>
      <c r="AX210" s="13" t="s">
        <v>76</v>
      </c>
      <c r="AY210" s="230" t="s">
        <v>140</v>
      </c>
    </row>
    <row r="211" spans="1:51" s="16" customFormat="1" ht="12">
      <c r="A211" s="16"/>
      <c r="B211" s="267"/>
      <c r="C211" s="268"/>
      <c r="D211" s="221" t="s">
        <v>149</v>
      </c>
      <c r="E211" s="269" t="s">
        <v>19</v>
      </c>
      <c r="F211" s="270" t="s">
        <v>284</v>
      </c>
      <c r="G211" s="268"/>
      <c r="H211" s="271">
        <v>10.17</v>
      </c>
      <c r="I211" s="272"/>
      <c r="J211" s="268"/>
      <c r="K211" s="268"/>
      <c r="L211" s="273"/>
      <c r="M211" s="274"/>
      <c r="N211" s="275"/>
      <c r="O211" s="275"/>
      <c r="P211" s="275"/>
      <c r="Q211" s="275"/>
      <c r="R211" s="275"/>
      <c r="S211" s="275"/>
      <c r="T211" s="27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77" t="s">
        <v>149</v>
      </c>
      <c r="AU211" s="277" t="s">
        <v>86</v>
      </c>
      <c r="AV211" s="16" t="s">
        <v>141</v>
      </c>
      <c r="AW211" s="16" t="s">
        <v>35</v>
      </c>
      <c r="AX211" s="16" t="s">
        <v>76</v>
      </c>
      <c r="AY211" s="277" t="s">
        <v>140</v>
      </c>
    </row>
    <row r="212" spans="1:51" s="14" customFormat="1" ht="12">
      <c r="A212" s="14"/>
      <c r="B212" s="231"/>
      <c r="C212" s="232"/>
      <c r="D212" s="221" t="s">
        <v>149</v>
      </c>
      <c r="E212" s="233" t="s">
        <v>19</v>
      </c>
      <c r="F212" s="234" t="s">
        <v>152</v>
      </c>
      <c r="G212" s="232"/>
      <c r="H212" s="235">
        <v>103.60000000000001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1" t="s">
        <v>149</v>
      </c>
      <c r="AU212" s="241" t="s">
        <v>86</v>
      </c>
      <c r="AV212" s="14" t="s">
        <v>147</v>
      </c>
      <c r="AW212" s="14" t="s">
        <v>35</v>
      </c>
      <c r="AX212" s="14" t="s">
        <v>84</v>
      </c>
      <c r="AY212" s="241" t="s">
        <v>140</v>
      </c>
    </row>
    <row r="213" spans="1:65" s="2" customFormat="1" ht="33" customHeight="1">
      <c r="A213" s="40"/>
      <c r="B213" s="41"/>
      <c r="C213" s="206" t="s">
        <v>7</v>
      </c>
      <c r="D213" s="206" t="s">
        <v>143</v>
      </c>
      <c r="E213" s="207" t="s">
        <v>294</v>
      </c>
      <c r="F213" s="208" t="s">
        <v>295</v>
      </c>
      <c r="G213" s="209" t="s">
        <v>146</v>
      </c>
      <c r="H213" s="210">
        <v>2</v>
      </c>
      <c r="I213" s="211"/>
      <c r="J213" s="212">
        <f>ROUND(I213*H213,2)</f>
        <v>0</v>
      </c>
      <c r="K213" s="208" t="s">
        <v>156</v>
      </c>
      <c r="L213" s="46"/>
      <c r="M213" s="213" t="s">
        <v>19</v>
      </c>
      <c r="N213" s="214" t="s">
        <v>47</v>
      </c>
      <c r="O213" s="86"/>
      <c r="P213" s="215">
        <f>O213*H213</f>
        <v>0</v>
      </c>
      <c r="Q213" s="215">
        <v>0.0117</v>
      </c>
      <c r="R213" s="215">
        <f>Q213*H213</f>
        <v>0.0234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147</v>
      </c>
      <c r="AT213" s="217" t="s">
        <v>143</v>
      </c>
      <c r="AU213" s="217" t="s">
        <v>86</v>
      </c>
      <c r="AY213" s="19" t="s">
        <v>140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84</v>
      </c>
      <c r="BK213" s="218">
        <f>ROUND(I213*H213,2)</f>
        <v>0</v>
      </c>
      <c r="BL213" s="19" t="s">
        <v>147</v>
      </c>
      <c r="BM213" s="217" t="s">
        <v>296</v>
      </c>
    </row>
    <row r="214" spans="1:47" s="2" customFormat="1" ht="12">
      <c r="A214" s="40"/>
      <c r="B214" s="41"/>
      <c r="C214" s="42"/>
      <c r="D214" s="242" t="s">
        <v>158</v>
      </c>
      <c r="E214" s="42"/>
      <c r="F214" s="243" t="s">
        <v>297</v>
      </c>
      <c r="G214" s="42"/>
      <c r="H214" s="42"/>
      <c r="I214" s="244"/>
      <c r="J214" s="42"/>
      <c r="K214" s="42"/>
      <c r="L214" s="46"/>
      <c r="M214" s="245"/>
      <c r="N214" s="246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158</v>
      </c>
      <c r="AU214" s="19" t="s">
        <v>86</v>
      </c>
    </row>
    <row r="215" spans="1:65" s="2" customFormat="1" ht="16.5" customHeight="1">
      <c r="A215" s="40"/>
      <c r="B215" s="41"/>
      <c r="C215" s="247" t="s">
        <v>298</v>
      </c>
      <c r="D215" s="247" t="s">
        <v>164</v>
      </c>
      <c r="E215" s="248" t="s">
        <v>299</v>
      </c>
      <c r="F215" s="249" t="s">
        <v>300</v>
      </c>
      <c r="G215" s="250" t="s">
        <v>146</v>
      </c>
      <c r="H215" s="251">
        <v>2</v>
      </c>
      <c r="I215" s="252"/>
      <c r="J215" s="253">
        <f>ROUND(I215*H215,2)</f>
        <v>0</v>
      </c>
      <c r="K215" s="249" t="s">
        <v>257</v>
      </c>
      <c r="L215" s="254"/>
      <c r="M215" s="255" t="s">
        <v>19</v>
      </c>
      <c r="N215" s="256" t="s">
        <v>47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301</v>
      </c>
      <c r="AT215" s="217" t="s">
        <v>164</v>
      </c>
      <c r="AU215" s="217" t="s">
        <v>86</v>
      </c>
      <c r="AY215" s="19" t="s">
        <v>140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84</v>
      </c>
      <c r="BK215" s="218">
        <f>ROUND(I215*H215,2)</f>
        <v>0</v>
      </c>
      <c r="BL215" s="19" t="s">
        <v>254</v>
      </c>
      <c r="BM215" s="217" t="s">
        <v>302</v>
      </c>
    </row>
    <row r="216" spans="1:65" s="2" customFormat="1" ht="24.15" customHeight="1">
      <c r="A216" s="40"/>
      <c r="B216" s="41"/>
      <c r="C216" s="206" t="s">
        <v>303</v>
      </c>
      <c r="D216" s="206" t="s">
        <v>143</v>
      </c>
      <c r="E216" s="207" t="s">
        <v>304</v>
      </c>
      <c r="F216" s="208" t="s">
        <v>305</v>
      </c>
      <c r="G216" s="209" t="s">
        <v>172</v>
      </c>
      <c r="H216" s="210">
        <v>8.063</v>
      </c>
      <c r="I216" s="211"/>
      <c r="J216" s="212">
        <f>ROUND(I216*H216,2)</f>
        <v>0</v>
      </c>
      <c r="K216" s="208" t="s">
        <v>156</v>
      </c>
      <c r="L216" s="46"/>
      <c r="M216" s="213" t="s">
        <v>19</v>
      </c>
      <c r="N216" s="214" t="s">
        <v>47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0.131</v>
      </c>
      <c r="T216" s="216">
        <f>S216*H216</f>
        <v>1.056253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147</v>
      </c>
      <c r="AT216" s="217" t="s">
        <v>143</v>
      </c>
      <c r="AU216" s="217" t="s">
        <v>86</v>
      </c>
      <c r="AY216" s="19" t="s">
        <v>140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84</v>
      </c>
      <c r="BK216" s="218">
        <f>ROUND(I216*H216,2)</f>
        <v>0</v>
      </c>
      <c r="BL216" s="19" t="s">
        <v>147</v>
      </c>
      <c r="BM216" s="217" t="s">
        <v>306</v>
      </c>
    </row>
    <row r="217" spans="1:47" s="2" customFormat="1" ht="12">
      <c r="A217" s="40"/>
      <c r="B217" s="41"/>
      <c r="C217" s="42"/>
      <c r="D217" s="242" t="s">
        <v>158</v>
      </c>
      <c r="E217" s="42"/>
      <c r="F217" s="243" t="s">
        <v>307</v>
      </c>
      <c r="G217" s="42"/>
      <c r="H217" s="42"/>
      <c r="I217" s="244"/>
      <c r="J217" s="42"/>
      <c r="K217" s="42"/>
      <c r="L217" s="46"/>
      <c r="M217" s="245"/>
      <c r="N217" s="246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158</v>
      </c>
      <c r="AU217" s="19" t="s">
        <v>86</v>
      </c>
    </row>
    <row r="218" spans="1:51" s="13" customFormat="1" ht="12">
      <c r="A218" s="13"/>
      <c r="B218" s="219"/>
      <c r="C218" s="220"/>
      <c r="D218" s="221" t="s">
        <v>149</v>
      </c>
      <c r="E218" s="222" t="s">
        <v>19</v>
      </c>
      <c r="F218" s="223" t="s">
        <v>308</v>
      </c>
      <c r="G218" s="220"/>
      <c r="H218" s="224">
        <v>2.064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0" t="s">
        <v>149</v>
      </c>
      <c r="AU218" s="230" t="s">
        <v>86</v>
      </c>
      <c r="AV218" s="13" t="s">
        <v>86</v>
      </c>
      <c r="AW218" s="13" t="s">
        <v>35</v>
      </c>
      <c r="AX218" s="13" t="s">
        <v>76</v>
      </c>
      <c r="AY218" s="230" t="s">
        <v>140</v>
      </c>
    </row>
    <row r="219" spans="1:51" s="13" customFormat="1" ht="12">
      <c r="A219" s="13"/>
      <c r="B219" s="219"/>
      <c r="C219" s="220"/>
      <c r="D219" s="221" t="s">
        <v>149</v>
      </c>
      <c r="E219" s="222" t="s">
        <v>19</v>
      </c>
      <c r="F219" s="223" t="s">
        <v>309</v>
      </c>
      <c r="G219" s="220"/>
      <c r="H219" s="224">
        <v>2.064</v>
      </c>
      <c r="I219" s="225"/>
      <c r="J219" s="220"/>
      <c r="K219" s="220"/>
      <c r="L219" s="226"/>
      <c r="M219" s="227"/>
      <c r="N219" s="228"/>
      <c r="O219" s="228"/>
      <c r="P219" s="228"/>
      <c r="Q219" s="228"/>
      <c r="R219" s="228"/>
      <c r="S219" s="228"/>
      <c r="T219" s="22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0" t="s">
        <v>149</v>
      </c>
      <c r="AU219" s="230" t="s">
        <v>86</v>
      </c>
      <c r="AV219" s="13" t="s">
        <v>86</v>
      </c>
      <c r="AW219" s="13" t="s">
        <v>35</v>
      </c>
      <c r="AX219" s="13" t="s">
        <v>76</v>
      </c>
      <c r="AY219" s="230" t="s">
        <v>140</v>
      </c>
    </row>
    <row r="220" spans="1:51" s="13" customFormat="1" ht="12">
      <c r="A220" s="13"/>
      <c r="B220" s="219"/>
      <c r="C220" s="220"/>
      <c r="D220" s="221" t="s">
        <v>149</v>
      </c>
      <c r="E220" s="222" t="s">
        <v>19</v>
      </c>
      <c r="F220" s="223" t="s">
        <v>310</v>
      </c>
      <c r="G220" s="220"/>
      <c r="H220" s="224">
        <v>3.935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0" t="s">
        <v>149</v>
      </c>
      <c r="AU220" s="230" t="s">
        <v>86</v>
      </c>
      <c r="AV220" s="13" t="s">
        <v>86</v>
      </c>
      <c r="AW220" s="13" t="s">
        <v>35</v>
      </c>
      <c r="AX220" s="13" t="s">
        <v>76</v>
      </c>
      <c r="AY220" s="230" t="s">
        <v>140</v>
      </c>
    </row>
    <row r="221" spans="1:51" s="14" customFormat="1" ht="12">
      <c r="A221" s="14"/>
      <c r="B221" s="231"/>
      <c r="C221" s="232"/>
      <c r="D221" s="221" t="s">
        <v>149</v>
      </c>
      <c r="E221" s="233" t="s">
        <v>19</v>
      </c>
      <c r="F221" s="234" t="s">
        <v>152</v>
      </c>
      <c r="G221" s="232"/>
      <c r="H221" s="235">
        <v>8.063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1" t="s">
        <v>149</v>
      </c>
      <c r="AU221" s="241" t="s">
        <v>86</v>
      </c>
      <c r="AV221" s="14" t="s">
        <v>147</v>
      </c>
      <c r="AW221" s="14" t="s">
        <v>35</v>
      </c>
      <c r="AX221" s="14" t="s">
        <v>84</v>
      </c>
      <c r="AY221" s="241" t="s">
        <v>140</v>
      </c>
    </row>
    <row r="222" spans="1:65" s="2" customFormat="1" ht="33" customHeight="1">
      <c r="A222" s="40"/>
      <c r="B222" s="41"/>
      <c r="C222" s="206" t="s">
        <v>311</v>
      </c>
      <c r="D222" s="206" t="s">
        <v>143</v>
      </c>
      <c r="E222" s="207" t="s">
        <v>312</v>
      </c>
      <c r="F222" s="208" t="s">
        <v>313</v>
      </c>
      <c r="G222" s="209" t="s">
        <v>172</v>
      </c>
      <c r="H222" s="210">
        <v>0.4</v>
      </c>
      <c r="I222" s="211"/>
      <c r="J222" s="212">
        <f>ROUND(I222*H222,2)</f>
        <v>0</v>
      </c>
      <c r="K222" s="208" t="s">
        <v>156</v>
      </c>
      <c r="L222" s="46"/>
      <c r="M222" s="213" t="s">
        <v>19</v>
      </c>
      <c r="N222" s="214" t="s">
        <v>47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0.183</v>
      </c>
      <c r="T222" s="216">
        <f>S222*H222</f>
        <v>0.0732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147</v>
      </c>
      <c r="AT222" s="217" t="s">
        <v>143</v>
      </c>
      <c r="AU222" s="217" t="s">
        <v>86</v>
      </c>
      <c r="AY222" s="19" t="s">
        <v>140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84</v>
      </c>
      <c r="BK222" s="218">
        <f>ROUND(I222*H222,2)</f>
        <v>0</v>
      </c>
      <c r="BL222" s="19" t="s">
        <v>147</v>
      </c>
      <c r="BM222" s="217" t="s">
        <v>314</v>
      </c>
    </row>
    <row r="223" spans="1:47" s="2" customFormat="1" ht="12">
      <c r="A223" s="40"/>
      <c r="B223" s="41"/>
      <c r="C223" s="42"/>
      <c r="D223" s="242" t="s">
        <v>158</v>
      </c>
      <c r="E223" s="42"/>
      <c r="F223" s="243" t="s">
        <v>315</v>
      </c>
      <c r="G223" s="42"/>
      <c r="H223" s="42"/>
      <c r="I223" s="244"/>
      <c r="J223" s="42"/>
      <c r="K223" s="42"/>
      <c r="L223" s="46"/>
      <c r="M223" s="245"/>
      <c r="N223" s="24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158</v>
      </c>
      <c r="AU223" s="19" t="s">
        <v>86</v>
      </c>
    </row>
    <row r="224" spans="1:51" s="13" customFormat="1" ht="12">
      <c r="A224" s="13"/>
      <c r="B224" s="219"/>
      <c r="C224" s="220"/>
      <c r="D224" s="221" t="s">
        <v>149</v>
      </c>
      <c r="E224" s="222" t="s">
        <v>19</v>
      </c>
      <c r="F224" s="223" t="s">
        <v>316</v>
      </c>
      <c r="G224" s="220"/>
      <c r="H224" s="224">
        <v>0.4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0" t="s">
        <v>149</v>
      </c>
      <c r="AU224" s="230" t="s">
        <v>86</v>
      </c>
      <c r="AV224" s="13" t="s">
        <v>86</v>
      </c>
      <c r="AW224" s="13" t="s">
        <v>35</v>
      </c>
      <c r="AX224" s="13" t="s">
        <v>84</v>
      </c>
      <c r="AY224" s="230" t="s">
        <v>140</v>
      </c>
    </row>
    <row r="225" spans="1:65" s="2" customFormat="1" ht="24.15" customHeight="1">
      <c r="A225" s="40"/>
      <c r="B225" s="41"/>
      <c r="C225" s="206" t="s">
        <v>317</v>
      </c>
      <c r="D225" s="206" t="s">
        <v>143</v>
      </c>
      <c r="E225" s="207" t="s">
        <v>318</v>
      </c>
      <c r="F225" s="208" t="s">
        <v>319</v>
      </c>
      <c r="G225" s="209" t="s">
        <v>172</v>
      </c>
      <c r="H225" s="210">
        <v>11</v>
      </c>
      <c r="I225" s="211"/>
      <c r="J225" s="212">
        <f>ROUND(I225*H225,2)</f>
        <v>0</v>
      </c>
      <c r="K225" s="208" t="s">
        <v>156</v>
      </c>
      <c r="L225" s="46"/>
      <c r="M225" s="213" t="s">
        <v>19</v>
      </c>
      <c r="N225" s="214" t="s">
        <v>47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0.076</v>
      </c>
      <c r="T225" s="216">
        <f>S225*H225</f>
        <v>0.836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147</v>
      </c>
      <c r="AT225" s="217" t="s">
        <v>143</v>
      </c>
      <c r="AU225" s="217" t="s">
        <v>86</v>
      </c>
      <c r="AY225" s="19" t="s">
        <v>140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84</v>
      </c>
      <c r="BK225" s="218">
        <f>ROUND(I225*H225,2)</f>
        <v>0</v>
      </c>
      <c r="BL225" s="19" t="s">
        <v>147</v>
      </c>
      <c r="BM225" s="217" t="s">
        <v>320</v>
      </c>
    </row>
    <row r="226" spans="1:47" s="2" customFormat="1" ht="12">
      <c r="A226" s="40"/>
      <c r="B226" s="41"/>
      <c r="C226" s="42"/>
      <c r="D226" s="242" t="s">
        <v>158</v>
      </c>
      <c r="E226" s="42"/>
      <c r="F226" s="243" t="s">
        <v>321</v>
      </c>
      <c r="G226" s="42"/>
      <c r="H226" s="42"/>
      <c r="I226" s="244"/>
      <c r="J226" s="42"/>
      <c r="K226" s="42"/>
      <c r="L226" s="46"/>
      <c r="M226" s="245"/>
      <c r="N226" s="246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158</v>
      </c>
      <c r="AU226" s="19" t="s">
        <v>86</v>
      </c>
    </row>
    <row r="227" spans="1:51" s="13" customFormat="1" ht="12">
      <c r="A227" s="13"/>
      <c r="B227" s="219"/>
      <c r="C227" s="220"/>
      <c r="D227" s="221" t="s">
        <v>149</v>
      </c>
      <c r="E227" s="222" t="s">
        <v>19</v>
      </c>
      <c r="F227" s="223" t="s">
        <v>322</v>
      </c>
      <c r="G227" s="220"/>
      <c r="H227" s="224">
        <v>1.2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0" t="s">
        <v>149</v>
      </c>
      <c r="AU227" s="230" t="s">
        <v>86</v>
      </c>
      <c r="AV227" s="13" t="s">
        <v>86</v>
      </c>
      <c r="AW227" s="13" t="s">
        <v>35</v>
      </c>
      <c r="AX227" s="13" t="s">
        <v>76</v>
      </c>
      <c r="AY227" s="230" t="s">
        <v>140</v>
      </c>
    </row>
    <row r="228" spans="1:51" s="13" customFormat="1" ht="12">
      <c r="A228" s="13"/>
      <c r="B228" s="219"/>
      <c r="C228" s="220"/>
      <c r="D228" s="221" t="s">
        <v>149</v>
      </c>
      <c r="E228" s="222" t="s">
        <v>19</v>
      </c>
      <c r="F228" s="223" t="s">
        <v>323</v>
      </c>
      <c r="G228" s="220"/>
      <c r="H228" s="224">
        <v>1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0" t="s">
        <v>149</v>
      </c>
      <c r="AU228" s="230" t="s">
        <v>86</v>
      </c>
      <c r="AV228" s="13" t="s">
        <v>86</v>
      </c>
      <c r="AW228" s="13" t="s">
        <v>35</v>
      </c>
      <c r="AX228" s="13" t="s">
        <v>76</v>
      </c>
      <c r="AY228" s="230" t="s">
        <v>140</v>
      </c>
    </row>
    <row r="229" spans="1:51" s="13" customFormat="1" ht="12">
      <c r="A229" s="13"/>
      <c r="B229" s="219"/>
      <c r="C229" s="220"/>
      <c r="D229" s="221" t="s">
        <v>149</v>
      </c>
      <c r="E229" s="222" t="s">
        <v>19</v>
      </c>
      <c r="F229" s="223" t="s">
        <v>324</v>
      </c>
      <c r="G229" s="220"/>
      <c r="H229" s="224">
        <v>4.2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0" t="s">
        <v>149</v>
      </c>
      <c r="AU229" s="230" t="s">
        <v>86</v>
      </c>
      <c r="AV229" s="13" t="s">
        <v>86</v>
      </c>
      <c r="AW229" s="13" t="s">
        <v>35</v>
      </c>
      <c r="AX229" s="13" t="s">
        <v>76</v>
      </c>
      <c r="AY229" s="230" t="s">
        <v>140</v>
      </c>
    </row>
    <row r="230" spans="1:51" s="13" customFormat="1" ht="12">
      <c r="A230" s="13"/>
      <c r="B230" s="219"/>
      <c r="C230" s="220"/>
      <c r="D230" s="221" t="s">
        <v>149</v>
      </c>
      <c r="E230" s="222" t="s">
        <v>19</v>
      </c>
      <c r="F230" s="223" t="s">
        <v>325</v>
      </c>
      <c r="G230" s="220"/>
      <c r="H230" s="224">
        <v>2.4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149</v>
      </c>
      <c r="AU230" s="230" t="s">
        <v>86</v>
      </c>
      <c r="AV230" s="13" t="s">
        <v>86</v>
      </c>
      <c r="AW230" s="13" t="s">
        <v>35</v>
      </c>
      <c r="AX230" s="13" t="s">
        <v>76</v>
      </c>
      <c r="AY230" s="230" t="s">
        <v>140</v>
      </c>
    </row>
    <row r="231" spans="1:51" s="13" customFormat="1" ht="12">
      <c r="A231" s="13"/>
      <c r="B231" s="219"/>
      <c r="C231" s="220"/>
      <c r="D231" s="221" t="s">
        <v>149</v>
      </c>
      <c r="E231" s="222" t="s">
        <v>19</v>
      </c>
      <c r="F231" s="223" t="s">
        <v>326</v>
      </c>
      <c r="G231" s="220"/>
      <c r="H231" s="224">
        <v>1</v>
      </c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0" t="s">
        <v>149</v>
      </c>
      <c r="AU231" s="230" t="s">
        <v>86</v>
      </c>
      <c r="AV231" s="13" t="s">
        <v>86</v>
      </c>
      <c r="AW231" s="13" t="s">
        <v>35</v>
      </c>
      <c r="AX231" s="13" t="s">
        <v>76</v>
      </c>
      <c r="AY231" s="230" t="s">
        <v>140</v>
      </c>
    </row>
    <row r="232" spans="1:51" s="13" customFormat="1" ht="12">
      <c r="A232" s="13"/>
      <c r="B232" s="219"/>
      <c r="C232" s="220"/>
      <c r="D232" s="221" t="s">
        <v>149</v>
      </c>
      <c r="E232" s="222" t="s">
        <v>19</v>
      </c>
      <c r="F232" s="223" t="s">
        <v>327</v>
      </c>
      <c r="G232" s="220"/>
      <c r="H232" s="224">
        <v>1.2</v>
      </c>
      <c r="I232" s="225"/>
      <c r="J232" s="220"/>
      <c r="K232" s="220"/>
      <c r="L232" s="226"/>
      <c r="M232" s="227"/>
      <c r="N232" s="228"/>
      <c r="O232" s="228"/>
      <c r="P232" s="228"/>
      <c r="Q232" s="228"/>
      <c r="R232" s="228"/>
      <c r="S232" s="228"/>
      <c r="T232" s="22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0" t="s">
        <v>149</v>
      </c>
      <c r="AU232" s="230" t="s">
        <v>86</v>
      </c>
      <c r="AV232" s="13" t="s">
        <v>86</v>
      </c>
      <c r="AW232" s="13" t="s">
        <v>35</v>
      </c>
      <c r="AX232" s="13" t="s">
        <v>76</v>
      </c>
      <c r="AY232" s="230" t="s">
        <v>140</v>
      </c>
    </row>
    <row r="233" spans="1:51" s="14" customFormat="1" ht="12">
      <c r="A233" s="14"/>
      <c r="B233" s="231"/>
      <c r="C233" s="232"/>
      <c r="D233" s="221" t="s">
        <v>149</v>
      </c>
      <c r="E233" s="233" t="s">
        <v>19</v>
      </c>
      <c r="F233" s="234" t="s">
        <v>152</v>
      </c>
      <c r="G233" s="232"/>
      <c r="H233" s="235">
        <v>11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1" t="s">
        <v>149</v>
      </c>
      <c r="AU233" s="241" t="s">
        <v>86</v>
      </c>
      <c r="AV233" s="14" t="s">
        <v>147</v>
      </c>
      <c r="AW233" s="14" t="s">
        <v>35</v>
      </c>
      <c r="AX233" s="14" t="s">
        <v>84</v>
      </c>
      <c r="AY233" s="241" t="s">
        <v>140</v>
      </c>
    </row>
    <row r="234" spans="1:65" s="2" customFormat="1" ht="24.15" customHeight="1">
      <c r="A234" s="40"/>
      <c r="B234" s="41"/>
      <c r="C234" s="206" t="s">
        <v>328</v>
      </c>
      <c r="D234" s="206" t="s">
        <v>143</v>
      </c>
      <c r="E234" s="207" t="s">
        <v>329</v>
      </c>
      <c r="F234" s="208" t="s">
        <v>330</v>
      </c>
      <c r="G234" s="209" t="s">
        <v>236</v>
      </c>
      <c r="H234" s="210">
        <v>0.5</v>
      </c>
      <c r="I234" s="211"/>
      <c r="J234" s="212">
        <f>ROUND(I234*H234,2)</f>
        <v>0</v>
      </c>
      <c r="K234" s="208" t="s">
        <v>156</v>
      </c>
      <c r="L234" s="46"/>
      <c r="M234" s="213" t="s">
        <v>19</v>
      </c>
      <c r="N234" s="214" t="s">
        <v>47</v>
      </c>
      <c r="O234" s="86"/>
      <c r="P234" s="215">
        <f>O234*H234</f>
        <v>0</v>
      </c>
      <c r="Q234" s="215">
        <v>0.00279</v>
      </c>
      <c r="R234" s="215">
        <f>Q234*H234</f>
        <v>0.001395</v>
      </c>
      <c r="S234" s="215">
        <v>0.056</v>
      </c>
      <c r="T234" s="216">
        <f>S234*H234</f>
        <v>0.028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147</v>
      </c>
      <c r="AT234" s="217" t="s">
        <v>143</v>
      </c>
      <c r="AU234" s="217" t="s">
        <v>86</v>
      </c>
      <c r="AY234" s="19" t="s">
        <v>140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84</v>
      </c>
      <c r="BK234" s="218">
        <f>ROUND(I234*H234,2)</f>
        <v>0</v>
      </c>
      <c r="BL234" s="19" t="s">
        <v>147</v>
      </c>
      <c r="BM234" s="217" t="s">
        <v>331</v>
      </c>
    </row>
    <row r="235" spans="1:47" s="2" customFormat="1" ht="12">
      <c r="A235" s="40"/>
      <c r="B235" s="41"/>
      <c r="C235" s="42"/>
      <c r="D235" s="242" t="s">
        <v>158</v>
      </c>
      <c r="E235" s="42"/>
      <c r="F235" s="243" t="s">
        <v>332</v>
      </c>
      <c r="G235" s="42"/>
      <c r="H235" s="42"/>
      <c r="I235" s="244"/>
      <c r="J235" s="42"/>
      <c r="K235" s="42"/>
      <c r="L235" s="46"/>
      <c r="M235" s="245"/>
      <c r="N235" s="246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158</v>
      </c>
      <c r="AU235" s="19" t="s">
        <v>86</v>
      </c>
    </row>
    <row r="236" spans="1:51" s="13" customFormat="1" ht="12">
      <c r="A236" s="13"/>
      <c r="B236" s="219"/>
      <c r="C236" s="220"/>
      <c r="D236" s="221" t="s">
        <v>149</v>
      </c>
      <c r="E236" s="222" t="s">
        <v>19</v>
      </c>
      <c r="F236" s="223" t="s">
        <v>333</v>
      </c>
      <c r="G236" s="220"/>
      <c r="H236" s="224">
        <v>0.3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0" t="s">
        <v>149</v>
      </c>
      <c r="AU236" s="230" t="s">
        <v>86</v>
      </c>
      <c r="AV236" s="13" t="s">
        <v>86</v>
      </c>
      <c r="AW236" s="13" t="s">
        <v>35</v>
      </c>
      <c r="AX236" s="13" t="s">
        <v>76</v>
      </c>
      <c r="AY236" s="230" t="s">
        <v>140</v>
      </c>
    </row>
    <row r="237" spans="1:51" s="13" customFormat="1" ht="12">
      <c r="A237" s="13"/>
      <c r="B237" s="219"/>
      <c r="C237" s="220"/>
      <c r="D237" s="221" t="s">
        <v>149</v>
      </c>
      <c r="E237" s="222" t="s">
        <v>19</v>
      </c>
      <c r="F237" s="223" t="s">
        <v>334</v>
      </c>
      <c r="G237" s="220"/>
      <c r="H237" s="224">
        <v>0.2</v>
      </c>
      <c r="I237" s="225"/>
      <c r="J237" s="220"/>
      <c r="K237" s="220"/>
      <c r="L237" s="226"/>
      <c r="M237" s="227"/>
      <c r="N237" s="228"/>
      <c r="O237" s="228"/>
      <c r="P237" s="228"/>
      <c r="Q237" s="228"/>
      <c r="R237" s="228"/>
      <c r="S237" s="228"/>
      <c r="T237" s="22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0" t="s">
        <v>149</v>
      </c>
      <c r="AU237" s="230" t="s">
        <v>86</v>
      </c>
      <c r="AV237" s="13" t="s">
        <v>86</v>
      </c>
      <c r="AW237" s="13" t="s">
        <v>35</v>
      </c>
      <c r="AX237" s="13" t="s">
        <v>76</v>
      </c>
      <c r="AY237" s="230" t="s">
        <v>140</v>
      </c>
    </row>
    <row r="238" spans="1:51" s="14" customFormat="1" ht="12">
      <c r="A238" s="14"/>
      <c r="B238" s="231"/>
      <c r="C238" s="232"/>
      <c r="D238" s="221" t="s">
        <v>149</v>
      </c>
      <c r="E238" s="233" t="s">
        <v>19</v>
      </c>
      <c r="F238" s="234" t="s">
        <v>152</v>
      </c>
      <c r="G238" s="232"/>
      <c r="H238" s="235">
        <v>0.5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1" t="s">
        <v>149</v>
      </c>
      <c r="AU238" s="241" t="s">
        <v>86</v>
      </c>
      <c r="AV238" s="14" t="s">
        <v>147</v>
      </c>
      <c r="AW238" s="14" t="s">
        <v>35</v>
      </c>
      <c r="AX238" s="14" t="s">
        <v>84</v>
      </c>
      <c r="AY238" s="241" t="s">
        <v>140</v>
      </c>
    </row>
    <row r="239" spans="1:65" s="2" customFormat="1" ht="24.15" customHeight="1">
      <c r="A239" s="40"/>
      <c r="B239" s="41"/>
      <c r="C239" s="206" t="s">
        <v>335</v>
      </c>
      <c r="D239" s="206" t="s">
        <v>143</v>
      </c>
      <c r="E239" s="207" t="s">
        <v>336</v>
      </c>
      <c r="F239" s="208" t="s">
        <v>337</v>
      </c>
      <c r="G239" s="209" t="s">
        <v>236</v>
      </c>
      <c r="H239" s="210">
        <v>0.6</v>
      </c>
      <c r="I239" s="211"/>
      <c r="J239" s="212">
        <f>ROUND(I239*H239,2)</f>
        <v>0</v>
      </c>
      <c r="K239" s="208" t="s">
        <v>156</v>
      </c>
      <c r="L239" s="46"/>
      <c r="M239" s="213" t="s">
        <v>19</v>
      </c>
      <c r="N239" s="214" t="s">
        <v>47</v>
      </c>
      <c r="O239" s="86"/>
      <c r="P239" s="215">
        <f>O239*H239</f>
        <v>0</v>
      </c>
      <c r="Q239" s="215">
        <v>0.00345</v>
      </c>
      <c r="R239" s="215">
        <f>Q239*H239</f>
        <v>0.00207</v>
      </c>
      <c r="S239" s="215">
        <v>0.087</v>
      </c>
      <c r="T239" s="216">
        <f>S239*H239</f>
        <v>0.052199999999999996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147</v>
      </c>
      <c r="AT239" s="217" t="s">
        <v>143</v>
      </c>
      <c r="AU239" s="217" t="s">
        <v>86</v>
      </c>
      <c r="AY239" s="19" t="s">
        <v>140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84</v>
      </c>
      <c r="BK239" s="218">
        <f>ROUND(I239*H239,2)</f>
        <v>0</v>
      </c>
      <c r="BL239" s="19" t="s">
        <v>147</v>
      </c>
      <c r="BM239" s="217" t="s">
        <v>338</v>
      </c>
    </row>
    <row r="240" spans="1:47" s="2" customFormat="1" ht="12">
      <c r="A240" s="40"/>
      <c r="B240" s="41"/>
      <c r="C240" s="42"/>
      <c r="D240" s="242" t="s">
        <v>158</v>
      </c>
      <c r="E240" s="42"/>
      <c r="F240" s="243" t="s">
        <v>339</v>
      </c>
      <c r="G240" s="42"/>
      <c r="H240" s="42"/>
      <c r="I240" s="244"/>
      <c r="J240" s="42"/>
      <c r="K240" s="42"/>
      <c r="L240" s="46"/>
      <c r="M240" s="245"/>
      <c r="N240" s="246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158</v>
      </c>
      <c r="AU240" s="19" t="s">
        <v>86</v>
      </c>
    </row>
    <row r="241" spans="1:51" s="13" customFormat="1" ht="12">
      <c r="A241" s="13"/>
      <c r="B241" s="219"/>
      <c r="C241" s="220"/>
      <c r="D241" s="221" t="s">
        <v>149</v>
      </c>
      <c r="E241" s="222" t="s">
        <v>19</v>
      </c>
      <c r="F241" s="223" t="s">
        <v>340</v>
      </c>
      <c r="G241" s="220"/>
      <c r="H241" s="224">
        <v>0.2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0" t="s">
        <v>149</v>
      </c>
      <c r="AU241" s="230" t="s">
        <v>86</v>
      </c>
      <c r="AV241" s="13" t="s">
        <v>86</v>
      </c>
      <c r="AW241" s="13" t="s">
        <v>35</v>
      </c>
      <c r="AX241" s="13" t="s">
        <v>76</v>
      </c>
      <c r="AY241" s="230" t="s">
        <v>140</v>
      </c>
    </row>
    <row r="242" spans="1:51" s="13" customFormat="1" ht="12">
      <c r="A242" s="13"/>
      <c r="B242" s="219"/>
      <c r="C242" s="220"/>
      <c r="D242" s="221" t="s">
        <v>149</v>
      </c>
      <c r="E242" s="222" t="s">
        <v>19</v>
      </c>
      <c r="F242" s="223" t="s">
        <v>341</v>
      </c>
      <c r="G242" s="220"/>
      <c r="H242" s="224">
        <v>0.1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0" t="s">
        <v>149</v>
      </c>
      <c r="AU242" s="230" t="s">
        <v>86</v>
      </c>
      <c r="AV242" s="13" t="s">
        <v>86</v>
      </c>
      <c r="AW242" s="13" t="s">
        <v>35</v>
      </c>
      <c r="AX242" s="13" t="s">
        <v>76</v>
      </c>
      <c r="AY242" s="230" t="s">
        <v>140</v>
      </c>
    </row>
    <row r="243" spans="1:51" s="13" customFormat="1" ht="12">
      <c r="A243" s="13"/>
      <c r="B243" s="219"/>
      <c r="C243" s="220"/>
      <c r="D243" s="221" t="s">
        <v>149</v>
      </c>
      <c r="E243" s="222" t="s">
        <v>19</v>
      </c>
      <c r="F243" s="223" t="s">
        <v>342</v>
      </c>
      <c r="G243" s="220"/>
      <c r="H243" s="224">
        <v>0.1</v>
      </c>
      <c r="I243" s="225"/>
      <c r="J243" s="220"/>
      <c r="K243" s="220"/>
      <c r="L243" s="226"/>
      <c r="M243" s="227"/>
      <c r="N243" s="228"/>
      <c r="O243" s="228"/>
      <c r="P243" s="228"/>
      <c r="Q243" s="228"/>
      <c r="R243" s="228"/>
      <c r="S243" s="228"/>
      <c r="T243" s="22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0" t="s">
        <v>149</v>
      </c>
      <c r="AU243" s="230" t="s">
        <v>86</v>
      </c>
      <c r="AV243" s="13" t="s">
        <v>86</v>
      </c>
      <c r="AW243" s="13" t="s">
        <v>35</v>
      </c>
      <c r="AX243" s="13" t="s">
        <v>76</v>
      </c>
      <c r="AY243" s="230" t="s">
        <v>140</v>
      </c>
    </row>
    <row r="244" spans="1:51" s="13" customFormat="1" ht="12">
      <c r="A244" s="13"/>
      <c r="B244" s="219"/>
      <c r="C244" s="220"/>
      <c r="D244" s="221" t="s">
        <v>149</v>
      </c>
      <c r="E244" s="222" t="s">
        <v>19</v>
      </c>
      <c r="F244" s="223" t="s">
        <v>343</v>
      </c>
      <c r="G244" s="220"/>
      <c r="H244" s="224">
        <v>0.2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0" t="s">
        <v>149</v>
      </c>
      <c r="AU244" s="230" t="s">
        <v>86</v>
      </c>
      <c r="AV244" s="13" t="s">
        <v>86</v>
      </c>
      <c r="AW244" s="13" t="s">
        <v>35</v>
      </c>
      <c r="AX244" s="13" t="s">
        <v>76</v>
      </c>
      <c r="AY244" s="230" t="s">
        <v>140</v>
      </c>
    </row>
    <row r="245" spans="1:51" s="14" customFormat="1" ht="12">
      <c r="A245" s="14"/>
      <c r="B245" s="231"/>
      <c r="C245" s="232"/>
      <c r="D245" s="221" t="s">
        <v>149</v>
      </c>
      <c r="E245" s="233" t="s">
        <v>19</v>
      </c>
      <c r="F245" s="234" t="s">
        <v>152</v>
      </c>
      <c r="G245" s="232"/>
      <c r="H245" s="235">
        <v>0.6000000000000001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4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1" t="s">
        <v>149</v>
      </c>
      <c r="AU245" s="241" t="s">
        <v>86</v>
      </c>
      <c r="AV245" s="14" t="s">
        <v>147</v>
      </c>
      <c r="AW245" s="14" t="s">
        <v>35</v>
      </c>
      <c r="AX245" s="14" t="s">
        <v>84</v>
      </c>
      <c r="AY245" s="241" t="s">
        <v>140</v>
      </c>
    </row>
    <row r="246" spans="1:65" s="2" customFormat="1" ht="16.5" customHeight="1">
      <c r="A246" s="40"/>
      <c r="B246" s="41"/>
      <c r="C246" s="206" t="s">
        <v>344</v>
      </c>
      <c r="D246" s="206" t="s">
        <v>143</v>
      </c>
      <c r="E246" s="207" t="s">
        <v>345</v>
      </c>
      <c r="F246" s="208" t="s">
        <v>346</v>
      </c>
      <c r="G246" s="209" t="s">
        <v>347</v>
      </c>
      <c r="H246" s="210">
        <v>1</v>
      </c>
      <c r="I246" s="211"/>
      <c r="J246" s="212">
        <f>ROUND(I246*H246,2)</f>
        <v>0</v>
      </c>
      <c r="K246" s="208" t="s">
        <v>257</v>
      </c>
      <c r="L246" s="46"/>
      <c r="M246" s="213" t="s">
        <v>19</v>
      </c>
      <c r="N246" s="214" t="s">
        <v>47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147</v>
      </c>
      <c r="AT246" s="217" t="s">
        <v>143</v>
      </c>
      <c r="AU246" s="217" t="s">
        <v>86</v>
      </c>
      <c r="AY246" s="19" t="s">
        <v>140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84</v>
      </c>
      <c r="BK246" s="218">
        <f>ROUND(I246*H246,2)</f>
        <v>0</v>
      </c>
      <c r="BL246" s="19" t="s">
        <v>147</v>
      </c>
      <c r="BM246" s="217" t="s">
        <v>348</v>
      </c>
    </row>
    <row r="247" spans="1:65" s="2" customFormat="1" ht="16.5" customHeight="1">
      <c r="A247" s="40"/>
      <c r="B247" s="41"/>
      <c r="C247" s="206" t="s">
        <v>349</v>
      </c>
      <c r="D247" s="206" t="s">
        <v>143</v>
      </c>
      <c r="E247" s="207" t="s">
        <v>350</v>
      </c>
      <c r="F247" s="208" t="s">
        <v>351</v>
      </c>
      <c r="G247" s="209" t="s">
        <v>347</v>
      </c>
      <c r="H247" s="210">
        <v>1</v>
      </c>
      <c r="I247" s="211"/>
      <c r="J247" s="212">
        <f>ROUND(I247*H247,2)</f>
        <v>0</v>
      </c>
      <c r="K247" s="208" t="s">
        <v>257</v>
      </c>
      <c r="L247" s="46"/>
      <c r="M247" s="213" t="s">
        <v>19</v>
      </c>
      <c r="N247" s="214" t="s">
        <v>47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147</v>
      </c>
      <c r="AT247" s="217" t="s">
        <v>143</v>
      </c>
      <c r="AU247" s="217" t="s">
        <v>86</v>
      </c>
      <c r="AY247" s="19" t="s">
        <v>140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84</v>
      </c>
      <c r="BK247" s="218">
        <f>ROUND(I247*H247,2)</f>
        <v>0</v>
      </c>
      <c r="BL247" s="19" t="s">
        <v>147</v>
      </c>
      <c r="BM247" s="217" t="s">
        <v>352</v>
      </c>
    </row>
    <row r="248" spans="1:65" s="2" customFormat="1" ht="16.5" customHeight="1">
      <c r="A248" s="40"/>
      <c r="B248" s="41"/>
      <c r="C248" s="206" t="s">
        <v>353</v>
      </c>
      <c r="D248" s="206" t="s">
        <v>143</v>
      </c>
      <c r="E248" s="207" t="s">
        <v>354</v>
      </c>
      <c r="F248" s="208" t="s">
        <v>355</v>
      </c>
      <c r="G248" s="209" t="s">
        <v>347</v>
      </c>
      <c r="H248" s="210">
        <v>1</v>
      </c>
      <c r="I248" s="211"/>
      <c r="J248" s="212">
        <f>ROUND(I248*H248,2)</f>
        <v>0</v>
      </c>
      <c r="K248" s="208" t="s">
        <v>257</v>
      </c>
      <c r="L248" s="46"/>
      <c r="M248" s="213" t="s">
        <v>19</v>
      </c>
      <c r="N248" s="214" t="s">
        <v>47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147</v>
      </c>
      <c r="AT248" s="217" t="s">
        <v>143</v>
      </c>
      <c r="AU248" s="217" t="s">
        <v>86</v>
      </c>
      <c r="AY248" s="19" t="s">
        <v>140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84</v>
      </c>
      <c r="BK248" s="218">
        <f>ROUND(I248*H248,2)</f>
        <v>0</v>
      </c>
      <c r="BL248" s="19" t="s">
        <v>147</v>
      </c>
      <c r="BM248" s="217" t="s">
        <v>356</v>
      </c>
    </row>
    <row r="249" spans="1:63" s="12" customFormat="1" ht="22.8" customHeight="1">
      <c r="A249" s="12"/>
      <c r="B249" s="190"/>
      <c r="C249" s="191"/>
      <c r="D249" s="192" t="s">
        <v>75</v>
      </c>
      <c r="E249" s="204" t="s">
        <v>357</v>
      </c>
      <c r="F249" s="204" t="s">
        <v>358</v>
      </c>
      <c r="G249" s="191"/>
      <c r="H249" s="191"/>
      <c r="I249" s="194"/>
      <c r="J249" s="205">
        <f>BK249</f>
        <v>0</v>
      </c>
      <c r="K249" s="191"/>
      <c r="L249" s="196"/>
      <c r="M249" s="197"/>
      <c r="N249" s="198"/>
      <c r="O249" s="198"/>
      <c r="P249" s="199">
        <f>SUM(P250:P265)</f>
        <v>0</v>
      </c>
      <c r="Q249" s="198"/>
      <c r="R249" s="199">
        <f>SUM(R250:R265)</f>
        <v>0</v>
      </c>
      <c r="S249" s="198"/>
      <c r="T249" s="200">
        <f>SUM(T250:T265)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1" t="s">
        <v>84</v>
      </c>
      <c r="AT249" s="202" t="s">
        <v>75</v>
      </c>
      <c r="AU249" s="202" t="s">
        <v>84</v>
      </c>
      <c r="AY249" s="201" t="s">
        <v>140</v>
      </c>
      <c r="BK249" s="203">
        <f>SUM(BK250:BK265)</f>
        <v>0</v>
      </c>
    </row>
    <row r="250" spans="1:65" s="2" customFormat="1" ht="24.15" customHeight="1">
      <c r="A250" s="40"/>
      <c r="B250" s="41"/>
      <c r="C250" s="206" t="s">
        <v>359</v>
      </c>
      <c r="D250" s="206" t="s">
        <v>143</v>
      </c>
      <c r="E250" s="207" t="s">
        <v>360</v>
      </c>
      <c r="F250" s="208" t="s">
        <v>361</v>
      </c>
      <c r="G250" s="209" t="s">
        <v>155</v>
      </c>
      <c r="H250" s="210">
        <v>3.801</v>
      </c>
      <c r="I250" s="211"/>
      <c r="J250" s="212">
        <f>ROUND(I250*H250,2)</f>
        <v>0</v>
      </c>
      <c r="K250" s="208" t="s">
        <v>156</v>
      </c>
      <c r="L250" s="46"/>
      <c r="M250" s="213" t="s">
        <v>19</v>
      </c>
      <c r="N250" s="214" t="s">
        <v>47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147</v>
      </c>
      <c r="AT250" s="217" t="s">
        <v>143</v>
      </c>
      <c r="AU250" s="217" t="s">
        <v>86</v>
      </c>
      <c r="AY250" s="19" t="s">
        <v>140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84</v>
      </c>
      <c r="BK250" s="218">
        <f>ROUND(I250*H250,2)</f>
        <v>0</v>
      </c>
      <c r="BL250" s="19" t="s">
        <v>147</v>
      </c>
      <c r="BM250" s="217" t="s">
        <v>362</v>
      </c>
    </row>
    <row r="251" spans="1:47" s="2" customFormat="1" ht="12">
      <c r="A251" s="40"/>
      <c r="B251" s="41"/>
      <c r="C251" s="42"/>
      <c r="D251" s="242" t="s">
        <v>158</v>
      </c>
      <c r="E251" s="42"/>
      <c r="F251" s="243" t="s">
        <v>363</v>
      </c>
      <c r="G251" s="42"/>
      <c r="H251" s="42"/>
      <c r="I251" s="244"/>
      <c r="J251" s="42"/>
      <c r="K251" s="42"/>
      <c r="L251" s="46"/>
      <c r="M251" s="245"/>
      <c r="N251" s="246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158</v>
      </c>
      <c r="AU251" s="19" t="s">
        <v>86</v>
      </c>
    </row>
    <row r="252" spans="1:51" s="13" customFormat="1" ht="12">
      <c r="A252" s="13"/>
      <c r="B252" s="219"/>
      <c r="C252" s="220"/>
      <c r="D252" s="221" t="s">
        <v>149</v>
      </c>
      <c r="E252" s="222" t="s">
        <v>19</v>
      </c>
      <c r="F252" s="223" t="s">
        <v>364</v>
      </c>
      <c r="G252" s="220"/>
      <c r="H252" s="224">
        <v>3.801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0" t="s">
        <v>149</v>
      </c>
      <c r="AU252" s="230" t="s">
        <v>86</v>
      </c>
      <c r="AV252" s="13" t="s">
        <v>86</v>
      </c>
      <c r="AW252" s="13" t="s">
        <v>35</v>
      </c>
      <c r="AX252" s="13" t="s">
        <v>84</v>
      </c>
      <c r="AY252" s="230" t="s">
        <v>140</v>
      </c>
    </row>
    <row r="253" spans="1:65" s="2" customFormat="1" ht="24.15" customHeight="1">
      <c r="A253" s="40"/>
      <c r="B253" s="41"/>
      <c r="C253" s="206" t="s">
        <v>301</v>
      </c>
      <c r="D253" s="206" t="s">
        <v>143</v>
      </c>
      <c r="E253" s="207" t="s">
        <v>365</v>
      </c>
      <c r="F253" s="208" t="s">
        <v>366</v>
      </c>
      <c r="G253" s="209" t="s">
        <v>155</v>
      </c>
      <c r="H253" s="210">
        <v>2.107</v>
      </c>
      <c r="I253" s="211"/>
      <c r="J253" s="212">
        <f>ROUND(I253*H253,2)</f>
        <v>0</v>
      </c>
      <c r="K253" s="208" t="s">
        <v>156</v>
      </c>
      <c r="L253" s="46"/>
      <c r="M253" s="213" t="s">
        <v>19</v>
      </c>
      <c r="N253" s="214" t="s">
        <v>47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147</v>
      </c>
      <c r="AT253" s="217" t="s">
        <v>143</v>
      </c>
      <c r="AU253" s="217" t="s">
        <v>86</v>
      </c>
      <c r="AY253" s="19" t="s">
        <v>140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84</v>
      </c>
      <c r="BK253" s="218">
        <f>ROUND(I253*H253,2)</f>
        <v>0</v>
      </c>
      <c r="BL253" s="19" t="s">
        <v>147</v>
      </c>
      <c r="BM253" s="217" t="s">
        <v>367</v>
      </c>
    </row>
    <row r="254" spans="1:47" s="2" customFormat="1" ht="12">
      <c r="A254" s="40"/>
      <c r="B254" s="41"/>
      <c r="C254" s="42"/>
      <c r="D254" s="242" t="s">
        <v>158</v>
      </c>
      <c r="E254" s="42"/>
      <c r="F254" s="243" t="s">
        <v>368</v>
      </c>
      <c r="G254" s="42"/>
      <c r="H254" s="42"/>
      <c r="I254" s="244"/>
      <c r="J254" s="42"/>
      <c r="K254" s="42"/>
      <c r="L254" s="46"/>
      <c r="M254" s="245"/>
      <c r="N254" s="246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158</v>
      </c>
      <c r="AU254" s="19" t="s">
        <v>86</v>
      </c>
    </row>
    <row r="255" spans="1:51" s="13" customFormat="1" ht="12">
      <c r="A255" s="13"/>
      <c r="B255" s="219"/>
      <c r="C255" s="220"/>
      <c r="D255" s="221" t="s">
        <v>149</v>
      </c>
      <c r="E255" s="222" t="s">
        <v>19</v>
      </c>
      <c r="F255" s="223" t="s">
        <v>369</v>
      </c>
      <c r="G255" s="220"/>
      <c r="H255" s="224">
        <v>2.107</v>
      </c>
      <c r="I255" s="225"/>
      <c r="J255" s="220"/>
      <c r="K255" s="220"/>
      <c r="L255" s="226"/>
      <c r="M255" s="227"/>
      <c r="N255" s="228"/>
      <c r="O255" s="228"/>
      <c r="P255" s="228"/>
      <c r="Q255" s="228"/>
      <c r="R255" s="228"/>
      <c r="S255" s="228"/>
      <c r="T255" s="22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0" t="s">
        <v>149</v>
      </c>
      <c r="AU255" s="230" t="s">
        <v>86</v>
      </c>
      <c r="AV255" s="13" t="s">
        <v>86</v>
      </c>
      <c r="AW255" s="13" t="s">
        <v>35</v>
      </c>
      <c r="AX255" s="13" t="s">
        <v>84</v>
      </c>
      <c r="AY255" s="230" t="s">
        <v>140</v>
      </c>
    </row>
    <row r="256" spans="1:65" s="2" customFormat="1" ht="24.15" customHeight="1">
      <c r="A256" s="40"/>
      <c r="B256" s="41"/>
      <c r="C256" s="206" t="s">
        <v>370</v>
      </c>
      <c r="D256" s="206" t="s">
        <v>143</v>
      </c>
      <c r="E256" s="207" t="s">
        <v>371</v>
      </c>
      <c r="F256" s="208" t="s">
        <v>372</v>
      </c>
      <c r="G256" s="209" t="s">
        <v>155</v>
      </c>
      <c r="H256" s="210">
        <v>4.739</v>
      </c>
      <c r="I256" s="211"/>
      <c r="J256" s="212">
        <f>ROUND(I256*H256,2)</f>
        <v>0</v>
      </c>
      <c r="K256" s="208" t="s">
        <v>156</v>
      </c>
      <c r="L256" s="46"/>
      <c r="M256" s="213" t="s">
        <v>19</v>
      </c>
      <c r="N256" s="214" t="s">
        <v>47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147</v>
      </c>
      <c r="AT256" s="217" t="s">
        <v>143</v>
      </c>
      <c r="AU256" s="217" t="s">
        <v>86</v>
      </c>
      <c r="AY256" s="19" t="s">
        <v>140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84</v>
      </c>
      <c r="BK256" s="218">
        <f>ROUND(I256*H256,2)</f>
        <v>0</v>
      </c>
      <c r="BL256" s="19" t="s">
        <v>147</v>
      </c>
      <c r="BM256" s="217" t="s">
        <v>373</v>
      </c>
    </row>
    <row r="257" spans="1:47" s="2" customFormat="1" ht="12">
      <c r="A257" s="40"/>
      <c r="B257" s="41"/>
      <c r="C257" s="42"/>
      <c r="D257" s="242" t="s">
        <v>158</v>
      </c>
      <c r="E257" s="42"/>
      <c r="F257" s="243" t="s">
        <v>374</v>
      </c>
      <c r="G257" s="42"/>
      <c r="H257" s="42"/>
      <c r="I257" s="244"/>
      <c r="J257" s="42"/>
      <c r="K257" s="42"/>
      <c r="L257" s="46"/>
      <c r="M257" s="245"/>
      <c r="N257" s="246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158</v>
      </c>
      <c r="AU257" s="19" t="s">
        <v>86</v>
      </c>
    </row>
    <row r="258" spans="1:51" s="13" customFormat="1" ht="12">
      <c r="A258" s="13"/>
      <c r="B258" s="219"/>
      <c r="C258" s="220"/>
      <c r="D258" s="221" t="s">
        <v>149</v>
      </c>
      <c r="E258" s="222" t="s">
        <v>19</v>
      </c>
      <c r="F258" s="223" t="s">
        <v>375</v>
      </c>
      <c r="G258" s="220"/>
      <c r="H258" s="224">
        <v>4.739</v>
      </c>
      <c r="I258" s="225"/>
      <c r="J258" s="220"/>
      <c r="K258" s="220"/>
      <c r="L258" s="226"/>
      <c r="M258" s="227"/>
      <c r="N258" s="228"/>
      <c r="O258" s="228"/>
      <c r="P258" s="228"/>
      <c r="Q258" s="228"/>
      <c r="R258" s="228"/>
      <c r="S258" s="228"/>
      <c r="T258" s="22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0" t="s">
        <v>149</v>
      </c>
      <c r="AU258" s="230" t="s">
        <v>86</v>
      </c>
      <c r="AV258" s="13" t="s">
        <v>86</v>
      </c>
      <c r="AW258" s="13" t="s">
        <v>35</v>
      </c>
      <c r="AX258" s="13" t="s">
        <v>84</v>
      </c>
      <c r="AY258" s="230" t="s">
        <v>140</v>
      </c>
    </row>
    <row r="259" spans="1:65" s="2" customFormat="1" ht="21.75" customHeight="1">
      <c r="A259" s="40"/>
      <c r="B259" s="41"/>
      <c r="C259" s="206" t="s">
        <v>376</v>
      </c>
      <c r="D259" s="206" t="s">
        <v>143</v>
      </c>
      <c r="E259" s="207" t="s">
        <v>377</v>
      </c>
      <c r="F259" s="208" t="s">
        <v>378</v>
      </c>
      <c r="G259" s="209" t="s">
        <v>155</v>
      </c>
      <c r="H259" s="210">
        <v>10.647</v>
      </c>
      <c r="I259" s="211"/>
      <c r="J259" s="212">
        <f>ROUND(I259*H259,2)</f>
        <v>0</v>
      </c>
      <c r="K259" s="208" t="s">
        <v>156</v>
      </c>
      <c r="L259" s="46"/>
      <c r="M259" s="213" t="s">
        <v>19</v>
      </c>
      <c r="N259" s="214" t="s">
        <v>47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147</v>
      </c>
      <c r="AT259" s="217" t="s">
        <v>143</v>
      </c>
      <c r="AU259" s="217" t="s">
        <v>86</v>
      </c>
      <c r="AY259" s="19" t="s">
        <v>140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84</v>
      </c>
      <c r="BK259" s="218">
        <f>ROUND(I259*H259,2)</f>
        <v>0</v>
      </c>
      <c r="BL259" s="19" t="s">
        <v>147</v>
      </c>
      <c r="BM259" s="217" t="s">
        <v>379</v>
      </c>
    </row>
    <row r="260" spans="1:47" s="2" customFormat="1" ht="12">
      <c r="A260" s="40"/>
      <c r="B260" s="41"/>
      <c r="C260" s="42"/>
      <c r="D260" s="242" t="s">
        <v>158</v>
      </c>
      <c r="E260" s="42"/>
      <c r="F260" s="243" t="s">
        <v>380</v>
      </c>
      <c r="G260" s="42"/>
      <c r="H260" s="42"/>
      <c r="I260" s="244"/>
      <c r="J260" s="42"/>
      <c r="K260" s="42"/>
      <c r="L260" s="46"/>
      <c r="M260" s="245"/>
      <c r="N260" s="246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158</v>
      </c>
      <c r="AU260" s="19" t="s">
        <v>86</v>
      </c>
    </row>
    <row r="261" spans="1:65" s="2" customFormat="1" ht="24.15" customHeight="1">
      <c r="A261" s="40"/>
      <c r="B261" s="41"/>
      <c r="C261" s="206" t="s">
        <v>381</v>
      </c>
      <c r="D261" s="206" t="s">
        <v>143</v>
      </c>
      <c r="E261" s="207" t="s">
        <v>382</v>
      </c>
      <c r="F261" s="208" t="s">
        <v>383</v>
      </c>
      <c r="G261" s="209" t="s">
        <v>155</v>
      </c>
      <c r="H261" s="210">
        <v>202.293</v>
      </c>
      <c r="I261" s="211"/>
      <c r="J261" s="212">
        <f>ROUND(I261*H261,2)</f>
        <v>0</v>
      </c>
      <c r="K261" s="208" t="s">
        <v>156</v>
      </c>
      <c r="L261" s="46"/>
      <c r="M261" s="213" t="s">
        <v>19</v>
      </c>
      <c r="N261" s="214" t="s">
        <v>47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147</v>
      </c>
      <c r="AT261" s="217" t="s">
        <v>143</v>
      </c>
      <c r="AU261" s="217" t="s">
        <v>86</v>
      </c>
      <c r="AY261" s="19" t="s">
        <v>140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84</v>
      </c>
      <c r="BK261" s="218">
        <f>ROUND(I261*H261,2)</f>
        <v>0</v>
      </c>
      <c r="BL261" s="19" t="s">
        <v>147</v>
      </c>
      <c r="BM261" s="217" t="s">
        <v>384</v>
      </c>
    </row>
    <row r="262" spans="1:47" s="2" customFormat="1" ht="12">
      <c r="A262" s="40"/>
      <c r="B262" s="41"/>
      <c r="C262" s="42"/>
      <c r="D262" s="242" t="s">
        <v>158</v>
      </c>
      <c r="E262" s="42"/>
      <c r="F262" s="243" t="s">
        <v>385</v>
      </c>
      <c r="G262" s="42"/>
      <c r="H262" s="42"/>
      <c r="I262" s="244"/>
      <c r="J262" s="42"/>
      <c r="K262" s="42"/>
      <c r="L262" s="46"/>
      <c r="M262" s="245"/>
      <c r="N262" s="246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158</v>
      </c>
      <c r="AU262" s="19" t="s">
        <v>86</v>
      </c>
    </row>
    <row r="263" spans="1:51" s="13" customFormat="1" ht="12">
      <c r="A263" s="13"/>
      <c r="B263" s="219"/>
      <c r="C263" s="220"/>
      <c r="D263" s="221" t="s">
        <v>149</v>
      </c>
      <c r="E263" s="220"/>
      <c r="F263" s="223" t="s">
        <v>386</v>
      </c>
      <c r="G263" s="220"/>
      <c r="H263" s="224">
        <v>202.293</v>
      </c>
      <c r="I263" s="225"/>
      <c r="J263" s="220"/>
      <c r="K263" s="220"/>
      <c r="L263" s="226"/>
      <c r="M263" s="227"/>
      <c r="N263" s="228"/>
      <c r="O263" s="228"/>
      <c r="P263" s="228"/>
      <c r="Q263" s="228"/>
      <c r="R263" s="228"/>
      <c r="S263" s="228"/>
      <c r="T263" s="2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0" t="s">
        <v>149</v>
      </c>
      <c r="AU263" s="230" t="s">
        <v>86</v>
      </c>
      <c r="AV263" s="13" t="s">
        <v>86</v>
      </c>
      <c r="AW263" s="13" t="s">
        <v>4</v>
      </c>
      <c r="AX263" s="13" t="s">
        <v>84</v>
      </c>
      <c r="AY263" s="230" t="s">
        <v>140</v>
      </c>
    </row>
    <row r="264" spans="1:65" s="2" customFormat="1" ht="24.15" customHeight="1">
      <c r="A264" s="40"/>
      <c r="B264" s="41"/>
      <c r="C264" s="206" t="s">
        <v>387</v>
      </c>
      <c r="D264" s="206" t="s">
        <v>143</v>
      </c>
      <c r="E264" s="207" t="s">
        <v>388</v>
      </c>
      <c r="F264" s="208" t="s">
        <v>389</v>
      </c>
      <c r="G264" s="209" t="s">
        <v>155</v>
      </c>
      <c r="H264" s="210">
        <v>10.647</v>
      </c>
      <c r="I264" s="211"/>
      <c r="J264" s="212">
        <f>ROUND(I264*H264,2)</f>
        <v>0</v>
      </c>
      <c r="K264" s="208" t="s">
        <v>156</v>
      </c>
      <c r="L264" s="46"/>
      <c r="M264" s="213" t="s">
        <v>19</v>
      </c>
      <c r="N264" s="214" t="s">
        <v>47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147</v>
      </c>
      <c r="AT264" s="217" t="s">
        <v>143</v>
      </c>
      <c r="AU264" s="217" t="s">
        <v>86</v>
      </c>
      <c r="AY264" s="19" t="s">
        <v>140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84</v>
      </c>
      <c r="BK264" s="218">
        <f>ROUND(I264*H264,2)</f>
        <v>0</v>
      </c>
      <c r="BL264" s="19" t="s">
        <v>147</v>
      </c>
      <c r="BM264" s="217" t="s">
        <v>390</v>
      </c>
    </row>
    <row r="265" spans="1:47" s="2" customFormat="1" ht="12">
      <c r="A265" s="40"/>
      <c r="B265" s="41"/>
      <c r="C265" s="42"/>
      <c r="D265" s="242" t="s">
        <v>158</v>
      </c>
      <c r="E265" s="42"/>
      <c r="F265" s="243" t="s">
        <v>391</v>
      </c>
      <c r="G265" s="42"/>
      <c r="H265" s="42"/>
      <c r="I265" s="244"/>
      <c r="J265" s="42"/>
      <c r="K265" s="42"/>
      <c r="L265" s="46"/>
      <c r="M265" s="245"/>
      <c r="N265" s="246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158</v>
      </c>
      <c r="AU265" s="19" t="s">
        <v>86</v>
      </c>
    </row>
    <row r="266" spans="1:63" s="12" customFormat="1" ht="22.8" customHeight="1">
      <c r="A266" s="12"/>
      <c r="B266" s="190"/>
      <c r="C266" s="191"/>
      <c r="D266" s="192" t="s">
        <v>75</v>
      </c>
      <c r="E266" s="204" t="s">
        <v>392</v>
      </c>
      <c r="F266" s="204" t="s">
        <v>393</v>
      </c>
      <c r="G266" s="191"/>
      <c r="H266" s="191"/>
      <c r="I266" s="194"/>
      <c r="J266" s="205">
        <f>BK266</f>
        <v>0</v>
      </c>
      <c r="K266" s="191"/>
      <c r="L266" s="196"/>
      <c r="M266" s="197"/>
      <c r="N266" s="198"/>
      <c r="O266" s="198"/>
      <c r="P266" s="199">
        <f>SUM(P267:P268)</f>
        <v>0</v>
      </c>
      <c r="Q266" s="198"/>
      <c r="R266" s="199">
        <f>SUM(R267:R268)</f>
        <v>0</v>
      </c>
      <c r="S266" s="198"/>
      <c r="T266" s="200">
        <f>SUM(T267:T268)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1" t="s">
        <v>84</v>
      </c>
      <c r="AT266" s="202" t="s">
        <v>75</v>
      </c>
      <c r="AU266" s="202" t="s">
        <v>84</v>
      </c>
      <c r="AY266" s="201" t="s">
        <v>140</v>
      </c>
      <c r="BK266" s="203">
        <f>SUM(BK267:BK268)</f>
        <v>0</v>
      </c>
    </row>
    <row r="267" spans="1:65" s="2" customFormat="1" ht="33" customHeight="1">
      <c r="A267" s="40"/>
      <c r="B267" s="41"/>
      <c r="C267" s="206" t="s">
        <v>394</v>
      </c>
      <c r="D267" s="206" t="s">
        <v>143</v>
      </c>
      <c r="E267" s="207" t="s">
        <v>395</v>
      </c>
      <c r="F267" s="208" t="s">
        <v>396</v>
      </c>
      <c r="G267" s="209" t="s">
        <v>155</v>
      </c>
      <c r="H267" s="210">
        <v>5.355</v>
      </c>
      <c r="I267" s="211"/>
      <c r="J267" s="212">
        <f>ROUND(I267*H267,2)</f>
        <v>0</v>
      </c>
      <c r="K267" s="208" t="s">
        <v>156</v>
      </c>
      <c r="L267" s="46"/>
      <c r="M267" s="213" t="s">
        <v>19</v>
      </c>
      <c r="N267" s="214" t="s">
        <v>47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147</v>
      </c>
      <c r="AT267" s="217" t="s">
        <v>143</v>
      </c>
      <c r="AU267" s="217" t="s">
        <v>86</v>
      </c>
      <c r="AY267" s="19" t="s">
        <v>140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84</v>
      </c>
      <c r="BK267" s="218">
        <f>ROUND(I267*H267,2)</f>
        <v>0</v>
      </c>
      <c r="BL267" s="19" t="s">
        <v>147</v>
      </c>
      <c r="BM267" s="217" t="s">
        <v>397</v>
      </c>
    </row>
    <row r="268" spans="1:47" s="2" customFormat="1" ht="12">
      <c r="A268" s="40"/>
      <c r="B268" s="41"/>
      <c r="C268" s="42"/>
      <c r="D268" s="242" t="s">
        <v>158</v>
      </c>
      <c r="E268" s="42"/>
      <c r="F268" s="243" t="s">
        <v>398</v>
      </c>
      <c r="G268" s="42"/>
      <c r="H268" s="42"/>
      <c r="I268" s="244"/>
      <c r="J268" s="42"/>
      <c r="K268" s="42"/>
      <c r="L268" s="46"/>
      <c r="M268" s="245"/>
      <c r="N268" s="246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158</v>
      </c>
      <c r="AU268" s="19" t="s">
        <v>86</v>
      </c>
    </row>
    <row r="269" spans="1:63" s="12" customFormat="1" ht="25.9" customHeight="1">
      <c r="A269" s="12"/>
      <c r="B269" s="190"/>
      <c r="C269" s="191"/>
      <c r="D269" s="192" t="s">
        <v>75</v>
      </c>
      <c r="E269" s="193" t="s">
        <v>399</v>
      </c>
      <c r="F269" s="193" t="s">
        <v>400</v>
      </c>
      <c r="G269" s="191"/>
      <c r="H269" s="191"/>
      <c r="I269" s="194"/>
      <c r="J269" s="195">
        <f>BK269</f>
        <v>0</v>
      </c>
      <c r="K269" s="191"/>
      <c r="L269" s="196"/>
      <c r="M269" s="197"/>
      <c r="N269" s="198"/>
      <c r="O269" s="198"/>
      <c r="P269" s="199">
        <f>P270+P278+P286+P321+P331+P345+P385+P439+P454+P550+P609+P657+P707</f>
        <v>0</v>
      </c>
      <c r="Q269" s="198"/>
      <c r="R269" s="199">
        <f>R270+R278+R286+R321+R331+R345+R385+R439+R454+R550+R609+R657+R707</f>
        <v>5.349745850000001</v>
      </c>
      <c r="S269" s="198"/>
      <c r="T269" s="200">
        <f>T270+T278+T286+T321+T331+T345+T385+T439+T454+T550+T609+T657+T707</f>
        <v>8.601583000000002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1" t="s">
        <v>86</v>
      </c>
      <c r="AT269" s="202" t="s">
        <v>75</v>
      </c>
      <c r="AU269" s="202" t="s">
        <v>76</v>
      </c>
      <c r="AY269" s="201" t="s">
        <v>140</v>
      </c>
      <c r="BK269" s="203">
        <f>BK270+BK278+BK286+BK321+BK331+BK345+BK385+BK439+BK454+BK550+BK609+BK657+BK707</f>
        <v>0</v>
      </c>
    </row>
    <row r="270" spans="1:63" s="12" customFormat="1" ht="22.8" customHeight="1">
      <c r="A270" s="12"/>
      <c r="B270" s="190"/>
      <c r="C270" s="191"/>
      <c r="D270" s="192" t="s">
        <v>75</v>
      </c>
      <c r="E270" s="204" t="s">
        <v>401</v>
      </c>
      <c r="F270" s="204" t="s">
        <v>402</v>
      </c>
      <c r="G270" s="191"/>
      <c r="H270" s="191"/>
      <c r="I270" s="194"/>
      <c r="J270" s="205">
        <f>BK270</f>
        <v>0</v>
      </c>
      <c r="K270" s="191"/>
      <c r="L270" s="196"/>
      <c r="M270" s="197"/>
      <c r="N270" s="198"/>
      <c r="O270" s="198"/>
      <c r="P270" s="199">
        <f>SUM(P271:P277)</f>
        <v>0</v>
      </c>
      <c r="Q270" s="198"/>
      <c r="R270" s="199">
        <f>SUM(R271:R277)</f>
        <v>0.00368</v>
      </c>
      <c r="S270" s="198"/>
      <c r="T270" s="200">
        <f>SUM(T271:T277)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1" t="s">
        <v>86</v>
      </c>
      <c r="AT270" s="202" t="s">
        <v>75</v>
      </c>
      <c r="AU270" s="202" t="s">
        <v>84</v>
      </c>
      <c r="AY270" s="201" t="s">
        <v>140</v>
      </c>
      <c r="BK270" s="203">
        <f>SUM(BK271:BK277)</f>
        <v>0</v>
      </c>
    </row>
    <row r="271" spans="1:65" s="2" customFormat="1" ht="16.5" customHeight="1">
      <c r="A271" s="40"/>
      <c r="B271" s="41"/>
      <c r="C271" s="206" t="s">
        <v>403</v>
      </c>
      <c r="D271" s="206" t="s">
        <v>143</v>
      </c>
      <c r="E271" s="207" t="s">
        <v>404</v>
      </c>
      <c r="F271" s="208" t="s">
        <v>405</v>
      </c>
      <c r="G271" s="209" t="s">
        <v>146</v>
      </c>
      <c r="H271" s="210">
        <v>2</v>
      </c>
      <c r="I271" s="211"/>
      <c r="J271" s="212">
        <f>ROUND(I271*H271,2)</f>
        <v>0</v>
      </c>
      <c r="K271" s="208" t="s">
        <v>156</v>
      </c>
      <c r="L271" s="46"/>
      <c r="M271" s="213" t="s">
        <v>19</v>
      </c>
      <c r="N271" s="214" t="s">
        <v>47</v>
      </c>
      <c r="O271" s="86"/>
      <c r="P271" s="215">
        <f>O271*H271</f>
        <v>0</v>
      </c>
      <c r="Q271" s="215">
        <v>0.00184</v>
      </c>
      <c r="R271" s="215">
        <f>Q271*H271</f>
        <v>0.00368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254</v>
      </c>
      <c r="AT271" s="217" t="s">
        <v>143</v>
      </c>
      <c r="AU271" s="217" t="s">
        <v>86</v>
      </c>
      <c r="AY271" s="19" t="s">
        <v>140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84</v>
      </c>
      <c r="BK271" s="218">
        <f>ROUND(I271*H271,2)</f>
        <v>0</v>
      </c>
      <c r="BL271" s="19" t="s">
        <v>254</v>
      </c>
      <c r="BM271" s="217" t="s">
        <v>406</v>
      </c>
    </row>
    <row r="272" spans="1:47" s="2" customFormat="1" ht="12">
      <c r="A272" s="40"/>
      <c r="B272" s="41"/>
      <c r="C272" s="42"/>
      <c r="D272" s="242" t="s">
        <v>158</v>
      </c>
      <c r="E272" s="42"/>
      <c r="F272" s="243" t="s">
        <v>407</v>
      </c>
      <c r="G272" s="42"/>
      <c r="H272" s="42"/>
      <c r="I272" s="244"/>
      <c r="J272" s="42"/>
      <c r="K272" s="42"/>
      <c r="L272" s="46"/>
      <c r="M272" s="245"/>
      <c r="N272" s="246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158</v>
      </c>
      <c r="AU272" s="19" t="s">
        <v>86</v>
      </c>
    </row>
    <row r="273" spans="1:51" s="13" customFormat="1" ht="12">
      <c r="A273" s="13"/>
      <c r="B273" s="219"/>
      <c r="C273" s="220"/>
      <c r="D273" s="221" t="s">
        <v>149</v>
      </c>
      <c r="E273" s="222" t="s">
        <v>19</v>
      </c>
      <c r="F273" s="223" t="s">
        <v>408</v>
      </c>
      <c r="G273" s="220"/>
      <c r="H273" s="224">
        <v>1</v>
      </c>
      <c r="I273" s="225"/>
      <c r="J273" s="220"/>
      <c r="K273" s="220"/>
      <c r="L273" s="226"/>
      <c r="M273" s="227"/>
      <c r="N273" s="228"/>
      <c r="O273" s="228"/>
      <c r="P273" s="228"/>
      <c r="Q273" s="228"/>
      <c r="R273" s="228"/>
      <c r="S273" s="228"/>
      <c r="T273" s="22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0" t="s">
        <v>149</v>
      </c>
      <c r="AU273" s="230" t="s">
        <v>86</v>
      </c>
      <c r="AV273" s="13" t="s">
        <v>86</v>
      </c>
      <c r="AW273" s="13" t="s">
        <v>35</v>
      </c>
      <c r="AX273" s="13" t="s">
        <v>76</v>
      </c>
      <c r="AY273" s="230" t="s">
        <v>140</v>
      </c>
    </row>
    <row r="274" spans="1:51" s="13" customFormat="1" ht="12">
      <c r="A274" s="13"/>
      <c r="B274" s="219"/>
      <c r="C274" s="220"/>
      <c r="D274" s="221" t="s">
        <v>149</v>
      </c>
      <c r="E274" s="222" t="s">
        <v>19</v>
      </c>
      <c r="F274" s="223" t="s">
        <v>409</v>
      </c>
      <c r="G274" s="220"/>
      <c r="H274" s="224">
        <v>1</v>
      </c>
      <c r="I274" s="225"/>
      <c r="J274" s="220"/>
      <c r="K274" s="220"/>
      <c r="L274" s="226"/>
      <c r="M274" s="227"/>
      <c r="N274" s="228"/>
      <c r="O274" s="228"/>
      <c r="P274" s="228"/>
      <c r="Q274" s="228"/>
      <c r="R274" s="228"/>
      <c r="S274" s="228"/>
      <c r="T274" s="22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0" t="s">
        <v>149</v>
      </c>
      <c r="AU274" s="230" t="s">
        <v>86</v>
      </c>
      <c r="AV274" s="13" t="s">
        <v>86</v>
      </c>
      <c r="AW274" s="13" t="s">
        <v>35</v>
      </c>
      <c r="AX274" s="13" t="s">
        <v>76</v>
      </c>
      <c r="AY274" s="230" t="s">
        <v>140</v>
      </c>
    </row>
    <row r="275" spans="1:51" s="14" customFormat="1" ht="12">
      <c r="A275" s="14"/>
      <c r="B275" s="231"/>
      <c r="C275" s="232"/>
      <c r="D275" s="221" t="s">
        <v>149</v>
      </c>
      <c r="E275" s="233" t="s">
        <v>19</v>
      </c>
      <c r="F275" s="234" t="s">
        <v>152</v>
      </c>
      <c r="G275" s="232"/>
      <c r="H275" s="235">
        <v>2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1" t="s">
        <v>149</v>
      </c>
      <c r="AU275" s="241" t="s">
        <v>86</v>
      </c>
      <c r="AV275" s="14" t="s">
        <v>147</v>
      </c>
      <c r="AW275" s="14" t="s">
        <v>35</v>
      </c>
      <c r="AX275" s="14" t="s">
        <v>84</v>
      </c>
      <c r="AY275" s="241" t="s">
        <v>140</v>
      </c>
    </row>
    <row r="276" spans="1:65" s="2" customFormat="1" ht="24.15" customHeight="1">
      <c r="A276" s="40"/>
      <c r="B276" s="41"/>
      <c r="C276" s="206" t="s">
        <v>410</v>
      </c>
      <c r="D276" s="206" t="s">
        <v>143</v>
      </c>
      <c r="E276" s="207" t="s">
        <v>411</v>
      </c>
      <c r="F276" s="208" t="s">
        <v>412</v>
      </c>
      <c r="G276" s="209" t="s">
        <v>413</v>
      </c>
      <c r="H276" s="278"/>
      <c r="I276" s="211"/>
      <c r="J276" s="212">
        <f>ROUND(I276*H276,2)</f>
        <v>0</v>
      </c>
      <c r="K276" s="208" t="s">
        <v>156</v>
      </c>
      <c r="L276" s="46"/>
      <c r="M276" s="213" t="s">
        <v>19</v>
      </c>
      <c r="N276" s="214" t="s">
        <v>47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254</v>
      </c>
      <c r="AT276" s="217" t="s">
        <v>143</v>
      </c>
      <c r="AU276" s="217" t="s">
        <v>86</v>
      </c>
      <c r="AY276" s="19" t="s">
        <v>140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84</v>
      </c>
      <c r="BK276" s="218">
        <f>ROUND(I276*H276,2)</f>
        <v>0</v>
      </c>
      <c r="BL276" s="19" t="s">
        <v>254</v>
      </c>
      <c r="BM276" s="217" t="s">
        <v>414</v>
      </c>
    </row>
    <row r="277" spans="1:47" s="2" customFormat="1" ht="12">
      <c r="A277" s="40"/>
      <c r="B277" s="41"/>
      <c r="C277" s="42"/>
      <c r="D277" s="242" t="s">
        <v>158</v>
      </c>
      <c r="E277" s="42"/>
      <c r="F277" s="243" t="s">
        <v>415</v>
      </c>
      <c r="G277" s="42"/>
      <c r="H277" s="42"/>
      <c r="I277" s="244"/>
      <c r="J277" s="42"/>
      <c r="K277" s="42"/>
      <c r="L277" s="46"/>
      <c r="M277" s="245"/>
      <c r="N277" s="246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158</v>
      </c>
      <c r="AU277" s="19" t="s">
        <v>86</v>
      </c>
    </row>
    <row r="278" spans="1:63" s="12" customFormat="1" ht="22.8" customHeight="1">
      <c r="A278" s="12"/>
      <c r="B278" s="190"/>
      <c r="C278" s="191"/>
      <c r="D278" s="192" t="s">
        <v>75</v>
      </c>
      <c r="E278" s="204" t="s">
        <v>416</v>
      </c>
      <c r="F278" s="204" t="s">
        <v>417</v>
      </c>
      <c r="G278" s="191"/>
      <c r="H278" s="191"/>
      <c r="I278" s="194"/>
      <c r="J278" s="205">
        <f>BK278</f>
        <v>0</v>
      </c>
      <c r="K278" s="191"/>
      <c r="L278" s="196"/>
      <c r="M278" s="197"/>
      <c r="N278" s="198"/>
      <c r="O278" s="198"/>
      <c r="P278" s="199">
        <f>SUM(P279:P285)</f>
        <v>0</v>
      </c>
      <c r="Q278" s="198"/>
      <c r="R278" s="199">
        <f>SUM(R279:R285)</f>
        <v>0.0002</v>
      </c>
      <c r="S278" s="198"/>
      <c r="T278" s="200">
        <f>SUM(T279:T285)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1" t="s">
        <v>86</v>
      </c>
      <c r="AT278" s="202" t="s">
        <v>75</v>
      </c>
      <c r="AU278" s="202" t="s">
        <v>84</v>
      </c>
      <c r="AY278" s="201" t="s">
        <v>140</v>
      </c>
      <c r="BK278" s="203">
        <f>SUM(BK279:BK285)</f>
        <v>0</v>
      </c>
    </row>
    <row r="279" spans="1:65" s="2" customFormat="1" ht="16.5" customHeight="1">
      <c r="A279" s="40"/>
      <c r="B279" s="41"/>
      <c r="C279" s="206" t="s">
        <v>418</v>
      </c>
      <c r="D279" s="206" t="s">
        <v>143</v>
      </c>
      <c r="E279" s="207" t="s">
        <v>419</v>
      </c>
      <c r="F279" s="208" t="s">
        <v>420</v>
      </c>
      <c r="G279" s="209" t="s">
        <v>146</v>
      </c>
      <c r="H279" s="210">
        <v>2</v>
      </c>
      <c r="I279" s="211"/>
      <c r="J279" s="212">
        <f>ROUND(I279*H279,2)</f>
        <v>0</v>
      </c>
      <c r="K279" s="208" t="s">
        <v>156</v>
      </c>
      <c r="L279" s="46"/>
      <c r="M279" s="213" t="s">
        <v>19</v>
      </c>
      <c r="N279" s="214" t="s">
        <v>47</v>
      </c>
      <c r="O279" s="86"/>
      <c r="P279" s="215">
        <f>O279*H279</f>
        <v>0</v>
      </c>
      <c r="Q279" s="215">
        <v>0.0001</v>
      </c>
      <c r="R279" s="215">
        <f>Q279*H279</f>
        <v>0.0002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254</v>
      </c>
      <c r="AT279" s="217" t="s">
        <v>143</v>
      </c>
      <c r="AU279" s="217" t="s">
        <v>86</v>
      </c>
      <c r="AY279" s="19" t="s">
        <v>140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84</v>
      </c>
      <c r="BK279" s="218">
        <f>ROUND(I279*H279,2)</f>
        <v>0</v>
      </c>
      <c r="BL279" s="19" t="s">
        <v>254</v>
      </c>
      <c r="BM279" s="217" t="s">
        <v>421</v>
      </c>
    </row>
    <row r="280" spans="1:47" s="2" customFormat="1" ht="12">
      <c r="A280" s="40"/>
      <c r="B280" s="41"/>
      <c r="C280" s="42"/>
      <c r="D280" s="242" t="s">
        <v>158</v>
      </c>
      <c r="E280" s="42"/>
      <c r="F280" s="243" t="s">
        <v>422</v>
      </c>
      <c r="G280" s="42"/>
      <c r="H280" s="42"/>
      <c r="I280" s="244"/>
      <c r="J280" s="42"/>
      <c r="K280" s="42"/>
      <c r="L280" s="46"/>
      <c r="M280" s="245"/>
      <c r="N280" s="246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158</v>
      </c>
      <c r="AU280" s="19" t="s">
        <v>86</v>
      </c>
    </row>
    <row r="281" spans="1:51" s="13" customFormat="1" ht="12">
      <c r="A281" s="13"/>
      <c r="B281" s="219"/>
      <c r="C281" s="220"/>
      <c r="D281" s="221" t="s">
        <v>149</v>
      </c>
      <c r="E281" s="222" t="s">
        <v>19</v>
      </c>
      <c r="F281" s="223" t="s">
        <v>408</v>
      </c>
      <c r="G281" s="220"/>
      <c r="H281" s="224">
        <v>1</v>
      </c>
      <c r="I281" s="225"/>
      <c r="J281" s="220"/>
      <c r="K281" s="220"/>
      <c r="L281" s="226"/>
      <c r="M281" s="227"/>
      <c r="N281" s="228"/>
      <c r="O281" s="228"/>
      <c r="P281" s="228"/>
      <c r="Q281" s="228"/>
      <c r="R281" s="228"/>
      <c r="S281" s="228"/>
      <c r="T281" s="22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0" t="s">
        <v>149</v>
      </c>
      <c r="AU281" s="230" t="s">
        <v>86</v>
      </c>
      <c r="AV281" s="13" t="s">
        <v>86</v>
      </c>
      <c r="AW281" s="13" t="s">
        <v>35</v>
      </c>
      <c r="AX281" s="13" t="s">
        <v>76</v>
      </c>
      <c r="AY281" s="230" t="s">
        <v>140</v>
      </c>
    </row>
    <row r="282" spans="1:51" s="13" customFormat="1" ht="12">
      <c r="A282" s="13"/>
      <c r="B282" s="219"/>
      <c r="C282" s="220"/>
      <c r="D282" s="221" t="s">
        <v>149</v>
      </c>
      <c r="E282" s="222" t="s">
        <v>19</v>
      </c>
      <c r="F282" s="223" t="s">
        <v>409</v>
      </c>
      <c r="G282" s="220"/>
      <c r="H282" s="224">
        <v>1</v>
      </c>
      <c r="I282" s="225"/>
      <c r="J282" s="220"/>
      <c r="K282" s="220"/>
      <c r="L282" s="226"/>
      <c r="M282" s="227"/>
      <c r="N282" s="228"/>
      <c r="O282" s="228"/>
      <c r="P282" s="228"/>
      <c r="Q282" s="228"/>
      <c r="R282" s="228"/>
      <c r="S282" s="228"/>
      <c r="T282" s="22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0" t="s">
        <v>149</v>
      </c>
      <c r="AU282" s="230" t="s">
        <v>86</v>
      </c>
      <c r="AV282" s="13" t="s">
        <v>86</v>
      </c>
      <c r="AW282" s="13" t="s">
        <v>35</v>
      </c>
      <c r="AX282" s="13" t="s">
        <v>76</v>
      </c>
      <c r="AY282" s="230" t="s">
        <v>140</v>
      </c>
    </row>
    <row r="283" spans="1:51" s="14" customFormat="1" ht="12">
      <c r="A283" s="14"/>
      <c r="B283" s="231"/>
      <c r="C283" s="232"/>
      <c r="D283" s="221" t="s">
        <v>149</v>
      </c>
      <c r="E283" s="233" t="s">
        <v>19</v>
      </c>
      <c r="F283" s="234" t="s">
        <v>152</v>
      </c>
      <c r="G283" s="232"/>
      <c r="H283" s="235">
        <v>2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1" t="s">
        <v>149</v>
      </c>
      <c r="AU283" s="241" t="s">
        <v>86</v>
      </c>
      <c r="AV283" s="14" t="s">
        <v>147</v>
      </c>
      <c r="AW283" s="14" t="s">
        <v>35</v>
      </c>
      <c r="AX283" s="14" t="s">
        <v>84</v>
      </c>
      <c r="AY283" s="241" t="s">
        <v>140</v>
      </c>
    </row>
    <row r="284" spans="1:65" s="2" customFormat="1" ht="24.15" customHeight="1">
      <c r="A284" s="40"/>
      <c r="B284" s="41"/>
      <c r="C284" s="206" t="s">
        <v>423</v>
      </c>
      <c r="D284" s="206" t="s">
        <v>143</v>
      </c>
      <c r="E284" s="207" t="s">
        <v>424</v>
      </c>
      <c r="F284" s="208" t="s">
        <v>425</v>
      </c>
      <c r="G284" s="209" t="s">
        <v>413</v>
      </c>
      <c r="H284" s="278"/>
      <c r="I284" s="211"/>
      <c r="J284" s="212">
        <f>ROUND(I284*H284,2)</f>
        <v>0</v>
      </c>
      <c r="K284" s="208" t="s">
        <v>156</v>
      </c>
      <c r="L284" s="46"/>
      <c r="M284" s="213" t="s">
        <v>19</v>
      </c>
      <c r="N284" s="214" t="s">
        <v>47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254</v>
      </c>
      <c r="AT284" s="217" t="s">
        <v>143</v>
      </c>
      <c r="AU284" s="217" t="s">
        <v>86</v>
      </c>
      <c r="AY284" s="19" t="s">
        <v>140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84</v>
      </c>
      <c r="BK284" s="218">
        <f>ROUND(I284*H284,2)</f>
        <v>0</v>
      </c>
      <c r="BL284" s="19" t="s">
        <v>254</v>
      </c>
      <c r="BM284" s="217" t="s">
        <v>426</v>
      </c>
    </row>
    <row r="285" spans="1:47" s="2" customFormat="1" ht="12">
      <c r="A285" s="40"/>
      <c r="B285" s="41"/>
      <c r="C285" s="42"/>
      <c r="D285" s="242" t="s">
        <v>158</v>
      </c>
      <c r="E285" s="42"/>
      <c r="F285" s="243" t="s">
        <v>427</v>
      </c>
      <c r="G285" s="42"/>
      <c r="H285" s="42"/>
      <c r="I285" s="244"/>
      <c r="J285" s="42"/>
      <c r="K285" s="42"/>
      <c r="L285" s="46"/>
      <c r="M285" s="245"/>
      <c r="N285" s="246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158</v>
      </c>
      <c r="AU285" s="19" t="s">
        <v>86</v>
      </c>
    </row>
    <row r="286" spans="1:63" s="12" customFormat="1" ht="22.8" customHeight="1">
      <c r="A286" s="12"/>
      <c r="B286" s="190"/>
      <c r="C286" s="191"/>
      <c r="D286" s="192" t="s">
        <v>75</v>
      </c>
      <c r="E286" s="204" t="s">
        <v>428</v>
      </c>
      <c r="F286" s="204" t="s">
        <v>429</v>
      </c>
      <c r="G286" s="191"/>
      <c r="H286" s="191"/>
      <c r="I286" s="194"/>
      <c r="J286" s="205">
        <f>BK286</f>
        <v>0</v>
      </c>
      <c r="K286" s="191"/>
      <c r="L286" s="196"/>
      <c r="M286" s="197"/>
      <c r="N286" s="198"/>
      <c r="O286" s="198"/>
      <c r="P286" s="199">
        <f>SUM(P287:P320)</f>
        <v>0</v>
      </c>
      <c r="Q286" s="198"/>
      <c r="R286" s="199">
        <f>SUM(R287:R320)</f>
        <v>0.05757999999999999</v>
      </c>
      <c r="S286" s="198"/>
      <c r="T286" s="200">
        <f>SUM(T287:T320)</f>
        <v>0.12842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1" t="s">
        <v>86</v>
      </c>
      <c r="AT286" s="202" t="s">
        <v>75</v>
      </c>
      <c r="AU286" s="202" t="s">
        <v>84</v>
      </c>
      <c r="AY286" s="201" t="s">
        <v>140</v>
      </c>
      <c r="BK286" s="203">
        <f>SUM(BK287:BK320)</f>
        <v>0</v>
      </c>
    </row>
    <row r="287" spans="1:65" s="2" customFormat="1" ht="16.5" customHeight="1">
      <c r="A287" s="40"/>
      <c r="B287" s="41"/>
      <c r="C287" s="206" t="s">
        <v>430</v>
      </c>
      <c r="D287" s="206" t="s">
        <v>143</v>
      </c>
      <c r="E287" s="207" t="s">
        <v>431</v>
      </c>
      <c r="F287" s="208" t="s">
        <v>432</v>
      </c>
      <c r="G287" s="209" t="s">
        <v>433</v>
      </c>
      <c r="H287" s="210">
        <v>3</v>
      </c>
      <c r="I287" s="211"/>
      <c r="J287" s="212">
        <f>ROUND(I287*H287,2)</f>
        <v>0</v>
      </c>
      <c r="K287" s="208" t="s">
        <v>156</v>
      </c>
      <c r="L287" s="46"/>
      <c r="M287" s="213" t="s">
        <v>19</v>
      </c>
      <c r="N287" s="214" t="s">
        <v>47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0.01933</v>
      </c>
      <c r="T287" s="216">
        <f>S287*H287</f>
        <v>0.05799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254</v>
      </c>
      <c r="AT287" s="217" t="s">
        <v>143</v>
      </c>
      <c r="AU287" s="217" t="s">
        <v>86</v>
      </c>
      <c r="AY287" s="19" t="s">
        <v>140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84</v>
      </c>
      <c r="BK287" s="218">
        <f>ROUND(I287*H287,2)</f>
        <v>0</v>
      </c>
      <c r="BL287" s="19" t="s">
        <v>254</v>
      </c>
      <c r="BM287" s="217" t="s">
        <v>434</v>
      </c>
    </row>
    <row r="288" spans="1:47" s="2" customFormat="1" ht="12">
      <c r="A288" s="40"/>
      <c r="B288" s="41"/>
      <c r="C288" s="42"/>
      <c r="D288" s="242" t="s">
        <v>158</v>
      </c>
      <c r="E288" s="42"/>
      <c r="F288" s="243" t="s">
        <v>435</v>
      </c>
      <c r="G288" s="42"/>
      <c r="H288" s="42"/>
      <c r="I288" s="244"/>
      <c r="J288" s="42"/>
      <c r="K288" s="42"/>
      <c r="L288" s="46"/>
      <c r="M288" s="245"/>
      <c r="N288" s="246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158</v>
      </c>
      <c r="AU288" s="19" t="s">
        <v>86</v>
      </c>
    </row>
    <row r="289" spans="1:51" s="13" customFormat="1" ht="12">
      <c r="A289" s="13"/>
      <c r="B289" s="219"/>
      <c r="C289" s="220"/>
      <c r="D289" s="221" t="s">
        <v>149</v>
      </c>
      <c r="E289" s="222" t="s">
        <v>19</v>
      </c>
      <c r="F289" s="223" t="s">
        <v>408</v>
      </c>
      <c r="G289" s="220"/>
      <c r="H289" s="224">
        <v>1</v>
      </c>
      <c r="I289" s="225"/>
      <c r="J289" s="220"/>
      <c r="K289" s="220"/>
      <c r="L289" s="226"/>
      <c r="M289" s="227"/>
      <c r="N289" s="228"/>
      <c r="O289" s="228"/>
      <c r="P289" s="228"/>
      <c r="Q289" s="228"/>
      <c r="R289" s="228"/>
      <c r="S289" s="228"/>
      <c r="T289" s="22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0" t="s">
        <v>149</v>
      </c>
      <c r="AU289" s="230" t="s">
        <v>86</v>
      </c>
      <c r="AV289" s="13" t="s">
        <v>86</v>
      </c>
      <c r="AW289" s="13" t="s">
        <v>35</v>
      </c>
      <c r="AX289" s="13" t="s">
        <v>76</v>
      </c>
      <c r="AY289" s="230" t="s">
        <v>140</v>
      </c>
    </row>
    <row r="290" spans="1:51" s="13" customFormat="1" ht="12">
      <c r="A290" s="13"/>
      <c r="B290" s="219"/>
      <c r="C290" s="220"/>
      <c r="D290" s="221" t="s">
        <v>149</v>
      </c>
      <c r="E290" s="222" t="s">
        <v>19</v>
      </c>
      <c r="F290" s="223" t="s">
        <v>436</v>
      </c>
      <c r="G290" s="220"/>
      <c r="H290" s="224">
        <v>2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0" t="s">
        <v>149</v>
      </c>
      <c r="AU290" s="230" t="s">
        <v>86</v>
      </c>
      <c r="AV290" s="13" t="s">
        <v>86</v>
      </c>
      <c r="AW290" s="13" t="s">
        <v>35</v>
      </c>
      <c r="AX290" s="13" t="s">
        <v>76</v>
      </c>
      <c r="AY290" s="230" t="s">
        <v>140</v>
      </c>
    </row>
    <row r="291" spans="1:51" s="14" customFormat="1" ht="12">
      <c r="A291" s="14"/>
      <c r="B291" s="231"/>
      <c r="C291" s="232"/>
      <c r="D291" s="221" t="s">
        <v>149</v>
      </c>
      <c r="E291" s="233" t="s">
        <v>19</v>
      </c>
      <c r="F291" s="234" t="s">
        <v>152</v>
      </c>
      <c r="G291" s="232"/>
      <c r="H291" s="235">
        <v>3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1" t="s">
        <v>149</v>
      </c>
      <c r="AU291" s="241" t="s">
        <v>86</v>
      </c>
      <c r="AV291" s="14" t="s">
        <v>147</v>
      </c>
      <c r="AW291" s="14" t="s">
        <v>35</v>
      </c>
      <c r="AX291" s="14" t="s">
        <v>84</v>
      </c>
      <c r="AY291" s="241" t="s">
        <v>140</v>
      </c>
    </row>
    <row r="292" spans="1:65" s="2" customFormat="1" ht="16.5" customHeight="1">
      <c r="A292" s="40"/>
      <c r="B292" s="41"/>
      <c r="C292" s="206" t="s">
        <v>437</v>
      </c>
      <c r="D292" s="206" t="s">
        <v>143</v>
      </c>
      <c r="E292" s="207" t="s">
        <v>438</v>
      </c>
      <c r="F292" s="208" t="s">
        <v>439</v>
      </c>
      <c r="G292" s="209" t="s">
        <v>433</v>
      </c>
      <c r="H292" s="210">
        <v>3</v>
      </c>
      <c r="I292" s="211"/>
      <c r="J292" s="212">
        <f>ROUND(I292*H292,2)</f>
        <v>0</v>
      </c>
      <c r="K292" s="208" t="s">
        <v>156</v>
      </c>
      <c r="L292" s="46"/>
      <c r="M292" s="213" t="s">
        <v>19</v>
      </c>
      <c r="N292" s="214" t="s">
        <v>47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0.01946</v>
      </c>
      <c r="T292" s="216">
        <f>S292*H292</f>
        <v>0.05838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254</v>
      </c>
      <c r="AT292" s="217" t="s">
        <v>143</v>
      </c>
      <c r="AU292" s="217" t="s">
        <v>86</v>
      </c>
      <c r="AY292" s="19" t="s">
        <v>140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84</v>
      </c>
      <c r="BK292" s="218">
        <f>ROUND(I292*H292,2)</f>
        <v>0</v>
      </c>
      <c r="BL292" s="19" t="s">
        <v>254</v>
      </c>
      <c r="BM292" s="217" t="s">
        <v>440</v>
      </c>
    </row>
    <row r="293" spans="1:47" s="2" customFormat="1" ht="12">
      <c r="A293" s="40"/>
      <c r="B293" s="41"/>
      <c r="C293" s="42"/>
      <c r="D293" s="242" t="s">
        <v>158</v>
      </c>
      <c r="E293" s="42"/>
      <c r="F293" s="243" t="s">
        <v>441</v>
      </c>
      <c r="G293" s="42"/>
      <c r="H293" s="42"/>
      <c r="I293" s="244"/>
      <c r="J293" s="42"/>
      <c r="K293" s="42"/>
      <c r="L293" s="46"/>
      <c r="M293" s="245"/>
      <c r="N293" s="246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158</v>
      </c>
      <c r="AU293" s="19" t="s">
        <v>86</v>
      </c>
    </row>
    <row r="294" spans="1:51" s="13" customFormat="1" ht="12">
      <c r="A294" s="13"/>
      <c r="B294" s="219"/>
      <c r="C294" s="220"/>
      <c r="D294" s="221" t="s">
        <v>149</v>
      </c>
      <c r="E294" s="222" t="s">
        <v>19</v>
      </c>
      <c r="F294" s="223" t="s">
        <v>408</v>
      </c>
      <c r="G294" s="220"/>
      <c r="H294" s="224">
        <v>1</v>
      </c>
      <c r="I294" s="225"/>
      <c r="J294" s="220"/>
      <c r="K294" s="220"/>
      <c r="L294" s="226"/>
      <c r="M294" s="227"/>
      <c r="N294" s="228"/>
      <c r="O294" s="228"/>
      <c r="P294" s="228"/>
      <c r="Q294" s="228"/>
      <c r="R294" s="228"/>
      <c r="S294" s="228"/>
      <c r="T294" s="22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0" t="s">
        <v>149</v>
      </c>
      <c r="AU294" s="230" t="s">
        <v>86</v>
      </c>
      <c r="AV294" s="13" t="s">
        <v>86</v>
      </c>
      <c r="AW294" s="13" t="s">
        <v>35</v>
      </c>
      <c r="AX294" s="13" t="s">
        <v>76</v>
      </c>
      <c r="AY294" s="230" t="s">
        <v>140</v>
      </c>
    </row>
    <row r="295" spans="1:51" s="13" customFormat="1" ht="12">
      <c r="A295" s="13"/>
      <c r="B295" s="219"/>
      <c r="C295" s="220"/>
      <c r="D295" s="221" t="s">
        <v>149</v>
      </c>
      <c r="E295" s="222" t="s">
        <v>19</v>
      </c>
      <c r="F295" s="223" t="s">
        <v>436</v>
      </c>
      <c r="G295" s="220"/>
      <c r="H295" s="224">
        <v>2</v>
      </c>
      <c r="I295" s="225"/>
      <c r="J295" s="220"/>
      <c r="K295" s="220"/>
      <c r="L295" s="226"/>
      <c r="M295" s="227"/>
      <c r="N295" s="228"/>
      <c r="O295" s="228"/>
      <c r="P295" s="228"/>
      <c r="Q295" s="228"/>
      <c r="R295" s="228"/>
      <c r="S295" s="228"/>
      <c r="T295" s="22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0" t="s">
        <v>149</v>
      </c>
      <c r="AU295" s="230" t="s">
        <v>86</v>
      </c>
      <c r="AV295" s="13" t="s">
        <v>86</v>
      </c>
      <c r="AW295" s="13" t="s">
        <v>35</v>
      </c>
      <c r="AX295" s="13" t="s">
        <v>76</v>
      </c>
      <c r="AY295" s="230" t="s">
        <v>140</v>
      </c>
    </row>
    <row r="296" spans="1:51" s="14" customFormat="1" ht="12">
      <c r="A296" s="14"/>
      <c r="B296" s="231"/>
      <c r="C296" s="232"/>
      <c r="D296" s="221" t="s">
        <v>149</v>
      </c>
      <c r="E296" s="233" t="s">
        <v>19</v>
      </c>
      <c r="F296" s="234" t="s">
        <v>152</v>
      </c>
      <c r="G296" s="232"/>
      <c r="H296" s="235">
        <v>3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1" t="s">
        <v>149</v>
      </c>
      <c r="AU296" s="241" t="s">
        <v>86</v>
      </c>
      <c r="AV296" s="14" t="s">
        <v>147</v>
      </c>
      <c r="AW296" s="14" t="s">
        <v>35</v>
      </c>
      <c r="AX296" s="14" t="s">
        <v>84</v>
      </c>
      <c r="AY296" s="241" t="s">
        <v>140</v>
      </c>
    </row>
    <row r="297" spans="1:65" s="2" customFormat="1" ht="16.5" customHeight="1">
      <c r="A297" s="40"/>
      <c r="B297" s="41"/>
      <c r="C297" s="206" t="s">
        <v>442</v>
      </c>
      <c r="D297" s="206" t="s">
        <v>143</v>
      </c>
      <c r="E297" s="207" t="s">
        <v>443</v>
      </c>
      <c r="F297" s="208" t="s">
        <v>444</v>
      </c>
      <c r="G297" s="209" t="s">
        <v>433</v>
      </c>
      <c r="H297" s="210">
        <v>2</v>
      </c>
      <c r="I297" s="211"/>
      <c r="J297" s="212">
        <f>ROUND(I297*H297,2)</f>
        <v>0</v>
      </c>
      <c r="K297" s="208" t="s">
        <v>156</v>
      </c>
      <c r="L297" s="46"/>
      <c r="M297" s="213" t="s">
        <v>19</v>
      </c>
      <c r="N297" s="214" t="s">
        <v>47</v>
      </c>
      <c r="O297" s="86"/>
      <c r="P297" s="215">
        <f>O297*H297</f>
        <v>0</v>
      </c>
      <c r="Q297" s="215">
        <v>0.00017</v>
      </c>
      <c r="R297" s="215">
        <f>Q297*H297</f>
        <v>0.00034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254</v>
      </c>
      <c r="AT297" s="217" t="s">
        <v>143</v>
      </c>
      <c r="AU297" s="217" t="s">
        <v>86</v>
      </c>
      <c r="AY297" s="19" t="s">
        <v>140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84</v>
      </c>
      <c r="BK297" s="218">
        <f>ROUND(I297*H297,2)</f>
        <v>0</v>
      </c>
      <c r="BL297" s="19" t="s">
        <v>254</v>
      </c>
      <c r="BM297" s="217" t="s">
        <v>445</v>
      </c>
    </row>
    <row r="298" spans="1:47" s="2" customFormat="1" ht="12">
      <c r="A298" s="40"/>
      <c r="B298" s="41"/>
      <c r="C298" s="42"/>
      <c r="D298" s="242" t="s">
        <v>158</v>
      </c>
      <c r="E298" s="42"/>
      <c r="F298" s="243" t="s">
        <v>446</v>
      </c>
      <c r="G298" s="42"/>
      <c r="H298" s="42"/>
      <c r="I298" s="244"/>
      <c r="J298" s="42"/>
      <c r="K298" s="42"/>
      <c r="L298" s="46"/>
      <c r="M298" s="245"/>
      <c r="N298" s="246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158</v>
      </c>
      <c r="AU298" s="19" t="s">
        <v>86</v>
      </c>
    </row>
    <row r="299" spans="1:65" s="2" customFormat="1" ht="16.5" customHeight="1">
      <c r="A299" s="40"/>
      <c r="B299" s="41"/>
      <c r="C299" s="247" t="s">
        <v>447</v>
      </c>
      <c r="D299" s="247" t="s">
        <v>164</v>
      </c>
      <c r="E299" s="248" t="s">
        <v>448</v>
      </c>
      <c r="F299" s="249" t="s">
        <v>449</v>
      </c>
      <c r="G299" s="250" t="s">
        <v>146</v>
      </c>
      <c r="H299" s="251">
        <v>2</v>
      </c>
      <c r="I299" s="252"/>
      <c r="J299" s="253">
        <f>ROUND(I299*H299,2)</f>
        <v>0</v>
      </c>
      <c r="K299" s="249" t="s">
        <v>257</v>
      </c>
      <c r="L299" s="254"/>
      <c r="M299" s="255" t="s">
        <v>19</v>
      </c>
      <c r="N299" s="256" t="s">
        <v>47</v>
      </c>
      <c r="O299" s="86"/>
      <c r="P299" s="215">
        <f>O299*H299</f>
        <v>0</v>
      </c>
      <c r="Q299" s="215">
        <v>0.026</v>
      </c>
      <c r="R299" s="215">
        <f>Q299*H299</f>
        <v>0.052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301</v>
      </c>
      <c r="AT299" s="217" t="s">
        <v>164</v>
      </c>
      <c r="AU299" s="217" t="s">
        <v>86</v>
      </c>
      <c r="AY299" s="19" t="s">
        <v>140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84</v>
      </c>
      <c r="BK299" s="218">
        <f>ROUND(I299*H299,2)</f>
        <v>0</v>
      </c>
      <c r="BL299" s="19" t="s">
        <v>254</v>
      </c>
      <c r="BM299" s="217" t="s">
        <v>450</v>
      </c>
    </row>
    <row r="300" spans="1:65" s="2" customFormat="1" ht="16.5" customHeight="1">
      <c r="A300" s="40"/>
      <c r="B300" s="41"/>
      <c r="C300" s="206" t="s">
        <v>451</v>
      </c>
      <c r="D300" s="206" t="s">
        <v>143</v>
      </c>
      <c r="E300" s="207" t="s">
        <v>452</v>
      </c>
      <c r="F300" s="208" t="s">
        <v>453</v>
      </c>
      <c r="G300" s="209" t="s">
        <v>433</v>
      </c>
      <c r="H300" s="210">
        <v>1</v>
      </c>
      <c r="I300" s="211"/>
      <c r="J300" s="212">
        <f>ROUND(I300*H300,2)</f>
        <v>0</v>
      </c>
      <c r="K300" s="208" t="s">
        <v>257</v>
      </c>
      <c r="L300" s="46"/>
      <c r="M300" s="213" t="s">
        <v>19</v>
      </c>
      <c r="N300" s="214" t="s">
        <v>47</v>
      </c>
      <c r="O300" s="86"/>
      <c r="P300" s="215">
        <f>O300*H300</f>
        <v>0</v>
      </c>
      <c r="Q300" s="215">
        <v>0.0008</v>
      </c>
      <c r="R300" s="215">
        <f>Q300*H300</f>
        <v>0.0008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254</v>
      </c>
      <c r="AT300" s="217" t="s">
        <v>143</v>
      </c>
      <c r="AU300" s="217" t="s">
        <v>86</v>
      </c>
      <c r="AY300" s="19" t="s">
        <v>140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84</v>
      </c>
      <c r="BK300" s="218">
        <f>ROUND(I300*H300,2)</f>
        <v>0</v>
      </c>
      <c r="BL300" s="19" t="s">
        <v>254</v>
      </c>
      <c r="BM300" s="217" t="s">
        <v>454</v>
      </c>
    </row>
    <row r="301" spans="1:65" s="2" customFormat="1" ht="16.5" customHeight="1">
      <c r="A301" s="40"/>
      <c r="B301" s="41"/>
      <c r="C301" s="206" t="s">
        <v>455</v>
      </c>
      <c r="D301" s="206" t="s">
        <v>143</v>
      </c>
      <c r="E301" s="207" t="s">
        <v>456</v>
      </c>
      <c r="F301" s="208" t="s">
        <v>457</v>
      </c>
      <c r="G301" s="209" t="s">
        <v>433</v>
      </c>
      <c r="H301" s="210">
        <v>1</v>
      </c>
      <c r="I301" s="211"/>
      <c r="J301" s="212">
        <f>ROUND(I301*H301,2)</f>
        <v>0</v>
      </c>
      <c r="K301" s="208" t="s">
        <v>257</v>
      </c>
      <c r="L301" s="46"/>
      <c r="M301" s="213" t="s">
        <v>19</v>
      </c>
      <c r="N301" s="214" t="s">
        <v>47</v>
      </c>
      <c r="O301" s="86"/>
      <c r="P301" s="215">
        <f>O301*H301</f>
        <v>0</v>
      </c>
      <c r="Q301" s="215">
        <v>0.00085</v>
      </c>
      <c r="R301" s="215">
        <f>Q301*H301</f>
        <v>0.00085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254</v>
      </c>
      <c r="AT301" s="217" t="s">
        <v>143</v>
      </c>
      <c r="AU301" s="217" t="s">
        <v>86</v>
      </c>
      <c r="AY301" s="19" t="s">
        <v>140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84</v>
      </c>
      <c r="BK301" s="218">
        <f>ROUND(I301*H301,2)</f>
        <v>0</v>
      </c>
      <c r="BL301" s="19" t="s">
        <v>254</v>
      </c>
      <c r="BM301" s="217" t="s">
        <v>458</v>
      </c>
    </row>
    <row r="302" spans="1:65" s="2" customFormat="1" ht="16.5" customHeight="1">
      <c r="A302" s="40"/>
      <c r="B302" s="41"/>
      <c r="C302" s="206" t="s">
        <v>459</v>
      </c>
      <c r="D302" s="206" t="s">
        <v>143</v>
      </c>
      <c r="E302" s="207" t="s">
        <v>460</v>
      </c>
      <c r="F302" s="208" t="s">
        <v>461</v>
      </c>
      <c r="G302" s="209" t="s">
        <v>433</v>
      </c>
      <c r="H302" s="210">
        <v>1</v>
      </c>
      <c r="I302" s="211"/>
      <c r="J302" s="212">
        <f>ROUND(I302*H302,2)</f>
        <v>0</v>
      </c>
      <c r="K302" s="208" t="s">
        <v>257</v>
      </c>
      <c r="L302" s="46"/>
      <c r="M302" s="213" t="s">
        <v>19</v>
      </c>
      <c r="N302" s="214" t="s">
        <v>47</v>
      </c>
      <c r="O302" s="86"/>
      <c r="P302" s="215">
        <f>O302*H302</f>
        <v>0</v>
      </c>
      <c r="Q302" s="215">
        <v>0.00085</v>
      </c>
      <c r="R302" s="215">
        <f>Q302*H302</f>
        <v>0.00085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254</v>
      </c>
      <c r="AT302" s="217" t="s">
        <v>143</v>
      </c>
      <c r="AU302" s="217" t="s">
        <v>86</v>
      </c>
      <c r="AY302" s="19" t="s">
        <v>140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84</v>
      </c>
      <c r="BK302" s="218">
        <f>ROUND(I302*H302,2)</f>
        <v>0</v>
      </c>
      <c r="BL302" s="19" t="s">
        <v>254</v>
      </c>
      <c r="BM302" s="217" t="s">
        <v>462</v>
      </c>
    </row>
    <row r="303" spans="1:65" s="2" customFormat="1" ht="16.5" customHeight="1">
      <c r="A303" s="40"/>
      <c r="B303" s="41"/>
      <c r="C303" s="206" t="s">
        <v>463</v>
      </c>
      <c r="D303" s="206" t="s">
        <v>143</v>
      </c>
      <c r="E303" s="207" t="s">
        <v>464</v>
      </c>
      <c r="F303" s="208" t="s">
        <v>465</v>
      </c>
      <c r="G303" s="209" t="s">
        <v>146</v>
      </c>
      <c r="H303" s="210">
        <v>1</v>
      </c>
      <c r="I303" s="211"/>
      <c r="J303" s="212">
        <f>ROUND(I303*H303,2)</f>
        <v>0</v>
      </c>
      <c r="K303" s="208" t="s">
        <v>257</v>
      </c>
      <c r="L303" s="46"/>
      <c r="M303" s="213" t="s">
        <v>19</v>
      </c>
      <c r="N303" s="214" t="s">
        <v>47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254</v>
      </c>
      <c r="AT303" s="217" t="s">
        <v>143</v>
      </c>
      <c r="AU303" s="217" t="s">
        <v>86</v>
      </c>
      <c r="AY303" s="19" t="s">
        <v>140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84</v>
      </c>
      <c r="BK303" s="218">
        <f>ROUND(I303*H303,2)</f>
        <v>0</v>
      </c>
      <c r="BL303" s="19" t="s">
        <v>254</v>
      </c>
      <c r="BM303" s="217" t="s">
        <v>466</v>
      </c>
    </row>
    <row r="304" spans="1:65" s="2" customFormat="1" ht="16.5" customHeight="1">
      <c r="A304" s="40"/>
      <c r="B304" s="41"/>
      <c r="C304" s="206" t="s">
        <v>467</v>
      </c>
      <c r="D304" s="206" t="s">
        <v>143</v>
      </c>
      <c r="E304" s="207" t="s">
        <v>468</v>
      </c>
      <c r="F304" s="208" t="s">
        <v>469</v>
      </c>
      <c r="G304" s="209" t="s">
        <v>146</v>
      </c>
      <c r="H304" s="210">
        <v>1</v>
      </c>
      <c r="I304" s="211"/>
      <c r="J304" s="212">
        <f>ROUND(I304*H304,2)</f>
        <v>0</v>
      </c>
      <c r="K304" s="208" t="s">
        <v>257</v>
      </c>
      <c r="L304" s="46"/>
      <c r="M304" s="213" t="s">
        <v>19</v>
      </c>
      <c r="N304" s="214" t="s">
        <v>47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254</v>
      </c>
      <c r="AT304" s="217" t="s">
        <v>143</v>
      </c>
      <c r="AU304" s="217" t="s">
        <v>86</v>
      </c>
      <c r="AY304" s="19" t="s">
        <v>140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84</v>
      </c>
      <c r="BK304" s="218">
        <f>ROUND(I304*H304,2)</f>
        <v>0</v>
      </c>
      <c r="BL304" s="19" t="s">
        <v>254</v>
      </c>
      <c r="BM304" s="217" t="s">
        <v>470</v>
      </c>
    </row>
    <row r="305" spans="1:65" s="2" customFormat="1" ht="16.5" customHeight="1">
      <c r="A305" s="40"/>
      <c r="B305" s="41"/>
      <c r="C305" s="206" t="s">
        <v>471</v>
      </c>
      <c r="D305" s="206" t="s">
        <v>143</v>
      </c>
      <c r="E305" s="207" t="s">
        <v>472</v>
      </c>
      <c r="F305" s="208" t="s">
        <v>473</v>
      </c>
      <c r="G305" s="209" t="s">
        <v>433</v>
      </c>
      <c r="H305" s="210">
        <v>5</v>
      </c>
      <c r="I305" s="211"/>
      <c r="J305" s="212">
        <f>ROUND(I305*H305,2)</f>
        <v>0</v>
      </c>
      <c r="K305" s="208" t="s">
        <v>156</v>
      </c>
      <c r="L305" s="46"/>
      <c r="M305" s="213" t="s">
        <v>19</v>
      </c>
      <c r="N305" s="214" t="s">
        <v>47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0.00156</v>
      </c>
      <c r="T305" s="216">
        <f>S305*H305</f>
        <v>0.0078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254</v>
      </c>
      <c r="AT305" s="217" t="s">
        <v>143</v>
      </c>
      <c r="AU305" s="217" t="s">
        <v>86</v>
      </c>
      <c r="AY305" s="19" t="s">
        <v>140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84</v>
      </c>
      <c r="BK305" s="218">
        <f>ROUND(I305*H305,2)</f>
        <v>0</v>
      </c>
      <c r="BL305" s="19" t="s">
        <v>254</v>
      </c>
      <c r="BM305" s="217" t="s">
        <v>474</v>
      </c>
    </row>
    <row r="306" spans="1:47" s="2" customFormat="1" ht="12">
      <c r="A306" s="40"/>
      <c r="B306" s="41"/>
      <c r="C306" s="42"/>
      <c r="D306" s="242" t="s">
        <v>158</v>
      </c>
      <c r="E306" s="42"/>
      <c r="F306" s="243" t="s">
        <v>475</v>
      </c>
      <c r="G306" s="42"/>
      <c r="H306" s="42"/>
      <c r="I306" s="244"/>
      <c r="J306" s="42"/>
      <c r="K306" s="42"/>
      <c r="L306" s="46"/>
      <c r="M306" s="245"/>
      <c r="N306" s="246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158</v>
      </c>
      <c r="AU306" s="19" t="s">
        <v>86</v>
      </c>
    </row>
    <row r="307" spans="1:51" s="13" customFormat="1" ht="12">
      <c r="A307" s="13"/>
      <c r="B307" s="219"/>
      <c r="C307" s="220"/>
      <c r="D307" s="221" t="s">
        <v>149</v>
      </c>
      <c r="E307" s="222" t="s">
        <v>19</v>
      </c>
      <c r="F307" s="223" t="s">
        <v>408</v>
      </c>
      <c r="G307" s="220"/>
      <c r="H307" s="224">
        <v>1</v>
      </c>
      <c r="I307" s="225"/>
      <c r="J307" s="220"/>
      <c r="K307" s="220"/>
      <c r="L307" s="226"/>
      <c r="M307" s="227"/>
      <c r="N307" s="228"/>
      <c r="O307" s="228"/>
      <c r="P307" s="228"/>
      <c r="Q307" s="228"/>
      <c r="R307" s="228"/>
      <c r="S307" s="228"/>
      <c r="T307" s="22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0" t="s">
        <v>149</v>
      </c>
      <c r="AU307" s="230" t="s">
        <v>86</v>
      </c>
      <c r="AV307" s="13" t="s">
        <v>86</v>
      </c>
      <c r="AW307" s="13" t="s">
        <v>35</v>
      </c>
      <c r="AX307" s="13" t="s">
        <v>76</v>
      </c>
      <c r="AY307" s="230" t="s">
        <v>140</v>
      </c>
    </row>
    <row r="308" spans="1:51" s="13" customFormat="1" ht="12">
      <c r="A308" s="13"/>
      <c r="B308" s="219"/>
      <c r="C308" s="220"/>
      <c r="D308" s="221" t="s">
        <v>149</v>
      </c>
      <c r="E308" s="222" t="s">
        <v>19</v>
      </c>
      <c r="F308" s="223" t="s">
        <v>476</v>
      </c>
      <c r="G308" s="220"/>
      <c r="H308" s="224">
        <v>2</v>
      </c>
      <c r="I308" s="225"/>
      <c r="J308" s="220"/>
      <c r="K308" s="220"/>
      <c r="L308" s="226"/>
      <c r="M308" s="227"/>
      <c r="N308" s="228"/>
      <c r="O308" s="228"/>
      <c r="P308" s="228"/>
      <c r="Q308" s="228"/>
      <c r="R308" s="228"/>
      <c r="S308" s="228"/>
      <c r="T308" s="22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0" t="s">
        <v>149</v>
      </c>
      <c r="AU308" s="230" t="s">
        <v>86</v>
      </c>
      <c r="AV308" s="13" t="s">
        <v>86</v>
      </c>
      <c r="AW308" s="13" t="s">
        <v>35</v>
      </c>
      <c r="AX308" s="13" t="s">
        <v>76</v>
      </c>
      <c r="AY308" s="230" t="s">
        <v>140</v>
      </c>
    </row>
    <row r="309" spans="1:51" s="13" customFormat="1" ht="12">
      <c r="A309" s="13"/>
      <c r="B309" s="219"/>
      <c r="C309" s="220"/>
      <c r="D309" s="221" t="s">
        <v>149</v>
      </c>
      <c r="E309" s="222" t="s">
        <v>19</v>
      </c>
      <c r="F309" s="223" t="s">
        <v>436</v>
      </c>
      <c r="G309" s="220"/>
      <c r="H309" s="224">
        <v>2</v>
      </c>
      <c r="I309" s="225"/>
      <c r="J309" s="220"/>
      <c r="K309" s="220"/>
      <c r="L309" s="226"/>
      <c r="M309" s="227"/>
      <c r="N309" s="228"/>
      <c r="O309" s="228"/>
      <c r="P309" s="228"/>
      <c r="Q309" s="228"/>
      <c r="R309" s="228"/>
      <c r="S309" s="228"/>
      <c r="T309" s="22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0" t="s">
        <v>149</v>
      </c>
      <c r="AU309" s="230" t="s">
        <v>86</v>
      </c>
      <c r="AV309" s="13" t="s">
        <v>86</v>
      </c>
      <c r="AW309" s="13" t="s">
        <v>35</v>
      </c>
      <c r="AX309" s="13" t="s">
        <v>76</v>
      </c>
      <c r="AY309" s="230" t="s">
        <v>140</v>
      </c>
    </row>
    <row r="310" spans="1:51" s="14" customFormat="1" ht="12">
      <c r="A310" s="14"/>
      <c r="B310" s="231"/>
      <c r="C310" s="232"/>
      <c r="D310" s="221" t="s">
        <v>149</v>
      </c>
      <c r="E310" s="233" t="s">
        <v>19</v>
      </c>
      <c r="F310" s="234" t="s">
        <v>152</v>
      </c>
      <c r="G310" s="232"/>
      <c r="H310" s="235">
        <v>5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1" t="s">
        <v>149</v>
      </c>
      <c r="AU310" s="241" t="s">
        <v>86</v>
      </c>
      <c r="AV310" s="14" t="s">
        <v>147</v>
      </c>
      <c r="AW310" s="14" t="s">
        <v>35</v>
      </c>
      <c r="AX310" s="14" t="s">
        <v>84</v>
      </c>
      <c r="AY310" s="241" t="s">
        <v>140</v>
      </c>
    </row>
    <row r="311" spans="1:65" s="2" customFormat="1" ht="16.5" customHeight="1">
      <c r="A311" s="40"/>
      <c r="B311" s="41"/>
      <c r="C311" s="206" t="s">
        <v>477</v>
      </c>
      <c r="D311" s="206" t="s">
        <v>143</v>
      </c>
      <c r="E311" s="207" t="s">
        <v>478</v>
      </c>
      <c r="F311" s="208" t="s">
        <v>479</v>
      </c>
      <c r="G311" s="209" t="s">
        <v>146</v>
      </c>
      <c r="H311" s="210">
        <v>2</v>
      </c>
      <c r="I311" s="211"/>
      <c r="J311" s="212">
        <f>ROUND(I311*H311,2)</f>
        <v>0</v>
      </c>
      <c r="K311" s="208" t="s">
        <v>257</v>
      </c>
      <c r="L311" s="46"/>
      <c r="M311" s="213" t="s">
        <v>19</v>
      </c>
      <c r="N311" s="214" t="s">
        <v>47</v>
      </c>
      <c r="O311" s="86"/>
      <c r="P311" s="215">
        <f>O311*H311</f>
        <v>0</v>
      </c>
      <c r="Q311" s="215">
        <v>0.00012</v>
      </c>
      <c r="R311" s="215">
        <f>Q311*H311</f>
        <v>0.00024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254</v>
      </c>
      <c r="AT311" s="217" t="s">
        <v>143</v>
      </c>
      <c r="AU311" s="217" t="s">
        <v>86</v>
      </c>
      <c r="AY311" s="19" t="s">
        <v>140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84</v>
      </c>
      <c r="BK311" s="218">
        <f>ROUND(I311*H311,2)</f>
        <v>0</v>
      </c>
      <c r="BL311" s="19" t="s">
        <v>254</v>
      </c>
      <c r="BM311" s="217" t="s">
        <v>480</v>
      </c>
    </row>
    <row r="312" spans="1:65" s="2" customFormat="1" ht="16.5" customHeight="1">
      <c r="A312" s="40"/>
      <c r="B312" s="41"/>
      <c r="C312" s="247" t="s">
        <v>481</v>
      </c>
      <c r="D312" s="247" t="s">
        <v>164</v>
      </c>
      <c r="E312" s="248" t="s">
        <v>482</v>
      </c>
      <c r="F312" s="249" t="s">
        <v>483</v>
      </c>
      <c r="G312" s="250" t="s">
        <v>146</v>
      </c>
      <c r="H312" s="251">
        <v>2</v>
      </c>
      <c r="I312" s="252"/>
      <c r="J312" s="253">
        <f>ROUND(I312*H312,2)</f>
        <v>0</v>
      </c>
      <c r="K312" s="249" t="s">
        <v>257</v>
      </c>
      <c r="L312" s="254"/>
      <c r="M312" s="255" t="s">
        <v>19</v>
      </c>
      <c r="N312" s="256" t="s">
        <v>47</v>
      </c>
      <c r="O312" s="86"/>
      <c r="P312" s="215">
        <f>O312*H312</f>
        <v>0</v>
      </c>
      <c r="Q312" s="215">
        <v>0.00125</v>
      </c>
      <c r="R312" s="215">
        <f>Q312*H312</f>
        <v>0.0025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301</v>
      </c>
      <c r="AT312" s="217" t="s">
        <v>164</v>
      </c>
      <c r="AU312" s="217" t="s">
        <v>86</v>
      </c>
      <c r="AY312" s="19" t="s">
        <v>140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84</v>
      </c>
      <c r="BK312" s="218">
        <f>ROUND(I312*H312,2)</f>
        <v>0</v>
      </c>
      <c r="BL312" s="19" t="s">
        <v>254</v>
      </c>
      <c r="BM312" s="217" t="s">
        <v>484</v>
      </c>
    </row>
    <row r="313" spans="1:65" s="2" customFormat="1" ht="16.5" customHeight="1">
      <c r="A313" s="40"/>
      <c r="B313" s="41"/>
      <c r="C313" s="206" t="s">
        <v>485</v>
      </c>
      <c r="D313" s="206" t="s">
        <v>143</v>
      </c>
      <c r="E313" s="207" t="s">
        <v>486</v>
      </c>
      <c r="F313" s="208" t="s">
        <v>487</v>
      </c>
      <c r="G313" s="209" t="s">
        <v>146</v>
      </c>
      <c r="H313" s="210">
        <v>5</v>
      </c>
      <c r="I313" s="211"/>
      <c r="J313" s="212">
        <f>ROUND(I313*H313,2)</f>
        <v>0</v>
      </c>
      <c r="K313" s="208" t="s">
        <v>156</v>
      </c>
      <c r="L313" s="46"/>
      <c r="M313" s="213" t="s">
        <v>19</v>
      </c>
      <c r="N313" s="214" t="s">
        <v>47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0.00085</v>
      </c>
      <c r="T313" s="216">
        <f>S313*H313</f>
        <v>0.0042499999999999994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254</v>
      </c>
      <c r="AT313" s="217" t="s">
        <v>143</v>
      </c>
      <c r="AU313" s="217" t="s">
        <v>86</v>
      </c>
      <c r="AY313" s="19" t="s">
        <v>140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84</v>
      </c>
      <c r="BK313" s="218">
        <f>ROUND(I313*H313,2)</f>
        <v>0</v>
      </c>
      <c r="BL313" s="19" t="s">
        <v>254</v>
      </c>
      <c r="BM313" s="217" t="s">
        <v>488</v>
      </c>
    </row>
    <row r="314" spans="1:47" s="2" customFormat="1" ht="12">
      <c r="A314" s="40"/>
      <c r="B314" s="41"/>
      <c r="C314" s="42"/>
      <c r="D314" s="242" t="s">
        <v>158</v>
      </c>
      <c r="E314" s="42"/>
      <c r="F314" s="243" t="s">
        <v>489</v>
      </c>
      <c r="G314" s="42"/>
      <c r="H314" s="42"/>
      <c r="I314" s="244"/>
      <c r="J314" s="42"/>
      <c r="K314" s="42"/>
      <c r="L314" s="46"/>
      <c r="M314" s="245"/>
      <c r="N314" s="246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158</v>
      </c>
      <c r="AU314" s="19" t="s">
        <v>86</v>
      </c>
    </row>
    <row r="315" spans="1:51" s="13" customFormat="1" ht="12">
      <c r="A315" s="13"/>
      <c r="B315" s="219"/>
      <c r="C315" s="220"/>
      <c r="D315" s="221" t="s">
        <v>149</v>
      </c>
      <c r="E315" s="222" t="s">
        <v>19</v>
      </c>
      <c r="F315" s="223" t="s">
        <v>408</v>
      </c>
      <c r="G315" s="220"/>
      <c r="H315" s="224">
        <v>1</v>
      </c>
      <c r="I315" s="225"/>
      <c r="J315" s="220"/>
      <c r="K315" s="220"/>
      <c r="L315" s="226"/>
      <c r="M315" s="227"/>
      <c r="N315" s="228"/>
      <c r="O315" s="228"/>
      <c r="P315" s="228"/>
      <c r="Q315" s="228"/>
      <c r="R315" s="228"/>
      <c r="S315" s="228"/>
      <c r="T315" s="22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0" t="s">
        <v>149</v>
      </c>
      <c r="AU315" s="230" t="s">
        <v>86</v>
      </c>
      <c r="AV315" s="13" t="s">
        <v>86</v>
      </c>
      <c r="AW315" s="13" t="s">
        <v>35</v>
      </c>
      <c r="AX315" s="13" t="s">
        <v>76</v>
      </c>
      <c r="AY315" s="230" t="s">
        <v>140</v>
      </c>
    </row>
    <row r="316" spans="1:51" s="13" customFormat="1" ht="12">
      <c r="A316" s="13"/>
      <c r="B316" s="219"/>
      <c r="C316" s="220"/>
      <c r="D316" s="221" t="s">
        <v>149</v>
      </c>
      <c r="E316" s="222" t="s">
        <v>19</v>
      </c>
      <c r="F316" s="223" t="s">
        <v>476</v>
      </c>
      <c r="G316" s="220"/>
      <c r="H316" s="224">
        <v>2</v>
      </c>
      <c r="I316" s="225"/>
      <c r="J316" s="220"/>
      <c r="K316" s="220"/>
      <c r="L316" s="226"/>
      <c r="M316" s="227"/>
      <c r="N316" s="228"/>
      <c r="O316" s="228"/>
      <c r="P316" s="228"/>
      <c r="Q316" s="228"/>
      <c r="R316" s="228"/>
      <c r="S316" s="228"/>
      <c r="T316" s="22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0" t="s">
        <v>149</v>
      </c>
      <c r="AU316" s="230" t="s">
        <v>86</v>
      </c>
      <c r="AV316" s="13" t="s">
        <v>86</v>
      </c>
      <c r="AW316" s="13" t="s">
        <v>35</v>
      </c>
      <c r="AX316" s="13" t="s">
        <v>76</v>
      </c>
      <c r="AY316" s="230" t="s">
        <v>140</v>
      </c>
    </row>
    <row r="317" spans="1:51" s="13" customFormat="1" ht="12">
      <c r="A317" s="13"/>
      <c r="B317" s="219"/>
      <c r="C317" s="220"/>
      <c r="D317" s="221" t="s">
        <v>149</v>
      </c>
      <c r="E317" s="222" t="s">
        <v>19</v>
      </c>
      <c r="F317" s="223" t="s">
        <v>436</v>
      </c>
      <c r="G317" s="220"/>
      <c r="H317" s="224">
        <v>2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0" t="s">
        <v>149</v>
      </c>
      <c r="AU317" s="230" t="s">
        <v>86</v>
      </c>
      <c r="AV317" s="13" t="s">
        <v>86</v>
      </c>
      <c r="AW317" s="13" t="s">
        <v>35</v>
      </c>
      <c r="AX317" s="13" t="s">
        <v>76</v>
      </c>
      <c r="AY317" s="230" t="s">
        <v>140</v>
      </c>
    </row>
    <row r="318" spans="1:51" s="14" customFormat="1" ht="12">
      <c r="A318" s="14"/>
      <c r="B318" s="231"/>
      <c r="C318" s="232"/>
      <c r="D318" s="221" t="s">
        <v>149</v>
      </c>
      <c r="E318" s="233" t="s">
        <v>19</v>
      </c>
      <c r="F318" s="234" t="s">
        <v>152</v>
      </c>
      <c r="G318" s="232"/>
      <c r="H318" s="235">
        <v>5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1" t="s">
        <v>149</v>
      </c>
      <c r="AU318" s="241" t="s">
        <v>86</v>
      </c>
      <c r="AV318" s="14" t="s">
        <v>147</v>
      </c>
      <c r="AW318" s="14" t="s">
        <v>35</v>
      </c>
      <c r="AX318" s="14" t="s">
        <v>84</v>
      </c>
      <c r="AY318" s="241" t="s">
        <v>140</v>
      </c>
    </row>
    <row r="319" spans="1:65" s="2" customFormat="1" ht="24.15" customHeight="1">
      <c r="A319" s="40"/>
      <c r="B319" s="41"/>
      <c r="C319" s="206" t="s">
        <v>490</v>
      </c>
      <c r="D319" s="206" t="s">
        <v>143</v>
      </c>
      <c r="E319" s="207" t="s">
        <v>491</v>
      </c>
      <c r="F319" s="208" t="s">
        <v>492</v>
      </c>
      <c r="G319" s="209" t="s">
        <v>413</v>
      </c>
      <c r="H319" s="278"/>
      <c r="I319" s="211"/>
      <c r="J319" s="212">
        <f>ROUND(I319*H319,2)</f>
        <v>0</v>
      </c>
      <c r="K319" s="208" t="s">
        <v>156</v>
      </c>
      <c r="L319" s="46"/>
      <c r="M319" s="213" t="s">
        <v>19</v>
      </c>
      <c r="N319" s="214" t="s">
        <v>47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254</v>
      </c>
      <c r="AT319" s="217" t="s">
        <v>143</v>
      </c>
      <c r="AU319" s="217" t="s">
        <v>86</v>
      </c>
      <c r="AY319" s="19" t="s">
        <v>140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84</v>
      </c>
      <c r="BK319" s="218">
        <f>ROUND(I319*H319,2)</f>
        <v>0</v>
      </c>
      <c r="BL319" s="19" t="s">
        <v>254</v>
      </c>
      <c r="BM319" s="217" t="s">
        <v>493</v>
      </c>
    </row>
    <row r="320" spans="1:47" s="2" customFormat="1" ht="12">
      <c r="A320" s="40"/>
      <c r="B320" s="41"/>
      <c r="C320" s="42"/>
      <c r="D320" s="242" t="s">
        <v>158</v>
      </c>
      <c r="E320" s="42"/>
      <c r="F320" s="243" t="s">
        <v>494</v>
      </c>
      <c r="G320" s="42"/>
      <c r="H320" s="42"/>
      <c r="I320" s="244"/>
      <c r="J320" s="42"/>
      <c r="K320" s="42"/>
      <c r="L320" s="46"/>
      <c r="M320" s="245"/>
      <c r="N320" s="246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158</v>
      </c>
      <c r="AU320" s="19" t="s">
        <v>86</v>
      </c>
    </row>
    <row r="321" spans="1:63" s="12" customFormat="1" ht="22.8" customHeight="1">
      <c r="A321" s="12"/>
      <c r="B321" s="190"/>
      <c r="C321" s="191"/>
      <c r="D321" s="192" t="s">
        <v>75</v>
      </c>
      <c r="E321" s="204" t="s">
        <v>495</v>
      </c>
      <c r="F321" s="204" t="s">
        <v>496</v>
      </c>
      <c r="G321" s="191"/>
      <c r="H321" s="191"/>
      <c r="I321" s="194"/>
      <c r="J321" s="205">
        <f>BK321</f>
        <v>0</v>
      </c>
      <c r="K321" s="191"/>
      <c r="L321" s="196"/>
      <c r="M321" s="197"/>
      <c r="N321" s="198"/>
      <c r="O321" s="198"/>
      <c r="P321" s="199">
        <f>SUM(P322:P330)</f>
        <v>0</v>
      </c>
      <c r="Q321" s="198"/>
      <c r="R321" s="199">
        <f>SUM(R322:R330)</f>
        <v>0.075</v>
      </c>
      <c r="S321" s="198"/>
      <c r="T321" s="200">
        <f>SUM(T322:T330)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1" t="s">
        <v>86</v>
      </c>
      <c r="AT321" s="202" t="s">
        <v>75</v>
      </c>
      <c r="AU321" s="202" t="s">
        <v>84</v>
      </c>
      <c r="AY321" s="201" t="s">
        <v>140</v>
      </c>
      <c r="BK321" s="203">
        <f>SUM(BK322:BK330)</f>
        <v>0</v>
      </c>
    </row>
    <row r="322" spans="1:65" s="2" customFormat="1" ht="16.5" customHeight="1">
      <c r="A322" s="40"/>
      <c r="B322" s="41"/>
      <c r="C322" s="206" t="s">
        <v>497</v>
      </c>
      <c r="D322" s="206" t="s">
        <v>143</v>
      </c>
      <c r="E322" s="207" t="s">
        <v>498</v>
      </c>
      <c r="F322" s="208" t="s">
        <v>499</v>
      </c>
      <c r="G322" s="209" t="s">
        <v>433</v>
      </c>
      <c r="H322" s="210">
        <v>3</v>
      </c>
      <c r="I322" s="211"/>
      <c r="J322" s="212">
        <f>ROUND(I322*H322,2)</f>
        <v>0</v>
      </c>
      <c r="K322" s="208" t="s">
        <v>257</v>
      </c>
      <c r="L322" s="46"/>
      <c r="M322" s="213" t="s">
        <v>19</v>
      </c>
      <c r="N322" s="214" t="s">
        <v>47</v>
      </c>
      <c r="O322" s="86"/>
      <c r="P322" s="215">
        <f>O322*H322</f>
        <v>0</v>
      </c>
      <c r="Q322" s="215">
        <v>0.0092</v>
      </c>
      <c r="R322" s="215">
        <f>Q322*H322</f>
        <v>0.0276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254</v>
      </c>
      <c r="AT322" s="217" t="s">
        <v>143</v>
      </c>
      <c r="AU322" s="217" t="s">
        <v>86</v>
      </c>
      <c r="AY322" s="19" t="s">
        <v>140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84</v>
      </c>
      <c r="BK322" s="218">
        <f>ROUND(I322*H322,2)</f>
        <v>0</v>
      </c>
      <c r="BL322" s="19" t="s">
        <v>254</v>
      </c>
      <c r="BM322" s="217" t="s">
        <v>500</v>
      </c>
    </row>
    <row r="323" spans="1:65" s="2" customFormat="1" ht="24.15" customHeight="1">
      <c r="A323" s="40"/>
      <c r="B323" s="41"/>
      <c r="C323" s="206" t="s">
        <v>501</v>
      </c>
      <c r="D323" s="206" t="s">
        <v>143</v>
      </c>
      <c r="E323" s="207" t="s">
        <v>502</v>
      </c>
      <c r="F323" s="208" t="s">
        <v>503</v>
      </c>
      <c r="G323" s="209" t="s">
        <v>433</v>
      </c>
      <c r="H323" s="210">
        <v>2</v>
      </c>
      <c r="I323" s="211"/>
      <c r="J323" s="212">
        <f>ROUND(I323*H323,2)</f>
        <v>0</v>
      </c>
      <c r="K323" s="208" t="s">
        <v>156</v>
      </c>
      <c r="L323" s="46"/>
      <c r="M323" s="213" t="s">
        <v>19</v>
      </c>
      <c r="N323" s="214" t="s">
        <v>47</v>
      </c>
      <c r="O323" s="86"/>
      <c r="P323" s="215">
        <f>O323*H323</f>
        <v>0</v>
      </c>
      <c r="Q323" s="215">
        <v>0.012</v>
      </c>
      <c r="R323" s="215">
        <f>Q323*H323</f>
        <v>0.024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254</v>
      </c>
      <c r="AT323" s="217" t="s">
        <v>143</v>
      </c>
      <c r="AU323" s="217" t="s">
        <v>86</v>
      </c>
      <c r="AY323" s="19" t="s">
        <v>140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84</v>
      </c>
      <c r="BK323" s="218">
        <f>ROUND(I323*H323,2)</f>
        <v>0</v>
      </c>
      <c r="BL323" s="19" t="s">
        <v>254</v>
      </c>
      <c r="BM323" s="217" t="s">
        <v>504</v>
      </c>
    </row>
    <row r="324" spans="1:47" s="2" customFormat="1" ht="12">
      <c r="A324" s="40"/>
      <c r="B324" s="41"/>
      <c r="C324" s="42"/>
      <c r="D324" s="242" t="s">
        <v>158</v>
      </c>
      <c r="E324" s="42"/>
      <c r="F324" s="243" t="s">
        <v>505</v>
      </c>
      <c r="G324" s="42"/>
      <c r="H324" s="42"/>
      <c r="I324" s="244"/>
      <c r="J324" s="42"/>
      <c r="K324" s="42"/>
      <c r="L324" s="46"/>
      <c r="M324" s="245"/>
      <c r="N324" s="246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158</v>
      </c>
      <c r="AU324" s="19" t="s">
        <v>86</v>
      </c>
    </row>
    <row r="325" spans="1:51" s="13" customFormat="1" ht="12">
      <c r="A325" s="13"/>
      <c r="B325" s="219"/>
      <c r="C325" s="220"/>
      <c r="D325" s="221" t="s">
        <v>149</v>
      </c>
      <c r="E325" s="222" t="s">
        <v>19</v>
      </c>
      <c r="F325" s="223" t="s">
        <v>506</v>
      </c>
      <c r="G325" s="220"/>
      <c r="H325" s="224">
        <v>1</v>
      </c>
      <c r="I325" s="225"/>
      <c r="J325" s="220"/>
      <c r="K325" s="220"/>
      <c r="L325" s="226"/>
      <c r="M325" s="227"/>
      <c r="N325" s="228"/>
      <c r="O325" s="228"/>
      <c r="P325" s="228"/>
      <c r="Q325" s="228"/>
      <c r="R325" s="228"/>
      <c r="S325" s="228"/>
      <c r="T325" s="22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0" t="s">
        <v>149</v>
      </c>
      <c r="AU325" s="230" t="s">
        <v>86</v>
      </c>
      <c r="AV325" s="13" t="s">
        <v>86</v>
      </c>
      <c r="AW325" s="13" t="s">
        <v>35</v>
      </c>
      <c r="AX325" s="13" t="s">
        <v>76</v>
      </c>
      <c r="AY325" s="230" t="s">
        <v>140</v>
      </c>
    </row>
    <row r="326" spans="1:51" s="13" customFormat="1" ht="12">
      <c r="A326" s="13"/>
      <c r="B326" s="219"/>
      <c r="C326" s="220"/>
      <c r="D326" s="221" t="s">
        <v>149</v>
      </c>
      <c r="E326" s="222" t="s">
        <v>19</v>
      </c>
      <c r="F326" s="223" t="s">
        <v>507</v>
      </c>
      <c r="G326" s="220"/>
      <c r="H326" s="224">
        <v>1</v>
      </c>
      <c r="I326" s="225"/>
      <c r="J326" s="220"/>
      <c r="K326" s="220"/>
      <c r="L326" s="226"/>
      <c r="M326" s="227"/>
      <c r="N326" s="228"/>
      <c r="O326" s="228"/>
      <c r="P326" s="228"/>
      <c r="Q326" s="228"/>
      <c r="R326" s="228"/>
      <c r="S326" s="228"/>
      <c r="T326" s="22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0" t="s">
        <v>149</v>
      </c>
      <c r="AU326" s="230" t="s">
        <v>86</v>
      </c>
      <c r="AV326" s="13" t="s">
        <v>86</v>
      </c>
      <c r="AW326" s="13" t="s">
        <v>35</v>
      </c>
      <c r="AX326" s="13" t="s">
        <v>76</v>
      </c>
      <c r="AY326" s="230" t="s">
        <v>140</v>
      </c>
    </row>
    <row r="327" spans="1:51" s="14" customFormat="1" ht="12">
      <c r="A327" s="14"/>
      <c r="B327" s="231"/>
      <c r="C327" s="232"/>
      <c r="D327" s="221" t="s">
        <v>149</v>
      </c>
      <c r="E327" s="233" t="s">
        <v>19</v>
      </c>
      <c r="F327" s="234" t="s">
        <v>152</v>
      </c>
      <c r="G327" s="232"/>
      <c r="H327" s="235">
        <v>2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1" t="s">
        <v>149</v>
      </c>
      <c r="AU327" s="241" t="s">
        <v>86</v>
      </c>
      <c r="AV327" s="14" t="s">
        <v>147</v>
      </c>
      <c r="AW327" s="14" t="s">
        <v>35</v>
      </c>
      <c r="AX327" s="14" t="s">
        <v>84</v>
      </c>
      <c r="AY327" s="241" t="s">
        <v>140</v>
      </c>
    </row>
    <row r="328" spans="1:65" s="2" customFormat="1" ht="16.5" customHeight="1">
      <c r="A328" s="40"/>
      <c r="B328" s="41"/>
      <c r="C328" s="206" t="s">
        <v>508</v>
      </c>
      <c r="D328" s="206" t="s">
        <v>143</v>
      </c>
      <c r="E328" s="207" t="s">
        <v>509</v>
      </c>
      <c r="F328" s="208" t="s">
        <v>510</v>
      </c>
      <c r="G328" s="209" t="s">
        <v>433</v>
      </c>
      <c r="H328" s="210">
        <v>2</v>
      </c>
      <c r="I328" s="211"/>
      <c r="J328" s="212">
        <f>ROUND(I328*H328,2)</f>
        <v>0</v>
      </c>
      <c r="K328" s="208" t="s">
        <v>257</v>
      </c>
      <c r="L328" s="46"/>
      <c r="M328" s="213" t="s">
        <v>19</v>
      </c>
      <c r="N328" s="214" t="s">
        <v>47</v>
      </c>
      <c r="O328" s="86"/>
      <c r="P328" s="215">
        <f>O328*H328</f>
        <v>0</v>
      </c>
      <c r="Q328" s="215">
        <v>0.0117</v>
      </c>
      <c r="R328" s="215">
        <f>Q328*H328</f>
        <v>0.0234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254</v>
      </c>
      <c r="AT328" s="217" t="s">
        <v>143</v>
      </c>
      <c r="AU328" s="217" t="s">
        <v>86</v>
      </c>
      <c r="AY328" s="19" t="s">
        <v>140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84</v>
      </c>
      <c r="BK328" s="218">
        <f>ROUND(I328*H328,2)</f>
        <v>0</v>
      </c>
      <c r="BL328" s="19" t="s">
        <v>254</v>
      </c>
      <c r="BM328" s="217" t="s">
        <v>511</v>
      </c>
    </row>
    <row r="329" spans="1:65" s="2" customFormat="1" ht="24.15" customHeight="1">
      <c r="A329" s="40"/>
      <c r="B329" s="41"/>
      <c r="C329" s="206" t="s">
        <v>512</v>
      </c>
      <c r="D329" s="206" t="s">
        <v>143</v>
      </c>
      <c r="E329" s="207" t="s">
        <v>513</v>
      </c>
      <c r="F329" s="208" t="s">
        <v>514</v>
      </c>
      <c r="G329" s="209" t="s">
        <v>413</v>
      </c>
      <c r="H329" s="278"/>
      <c r="I329" s="211"/>
      <c r="J329" s="212">
        <f>ROUND(I329*H329,2)</f>
        <v>0</v>
      </c>
      <c r="K329" s="208" t="s">
        <v>156</v>
      </c>
      <c r="L329" s="46"/>
      <c r="M329" s="213" t="s">
        <v>19</v>
      </c>
      <c r="N329" s="214" t="s">
        <v>47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254</v>
      </c>
      <c r="AT329" s="217" t="s">
        <v>143</v>
      </c>
      <c r="AU329" s="217" t="s">
        <v>86</v>
      </c>
      <c r="AY329" s="19" t="s">
        <v>140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84</v>
      </c>
      <c r="BK329" s="218">
        <f>ROUND(I329*H329,2)</f>
        <v>0</v>
      </c>
      <c r="BL329" s="19" t="s">
        <v>254</v>
      </c>
      <c r="BM329" s="217" t="s">
        <v>515</v>
      </c>
    </row>
    <row r="330" spans="1:47" s="2" customFormat="1" ht="12">
      <c r="A330" s="40"/>
      <c r="B330" s="41"/>
      <c r="C330" s="42"/>
      <c r="D330" s="242" t="s">
        <v>158</v>
      </c>
      <c r="E330" s="42"/>
      <c r="F330" s="243" t="s">
        <v>516</v>
      </c>
      <c r="G330" s="42"/>
      <c r="H330" s="42"/>
      <c r="I330" s="244"/>
      <c r="J330" s="42"/>
      <c r="K330" s="42"/>
      <c r="L330" s="46"/>
      <c r="M330" s="245"/>
      <c r="N330" s="246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158</v>
      </c>
      <c r="AU330" s="19" t="s">
        <v>86</v>
      </c>
    </row>
    <row r="331" spans="1:63" s="12" customFormat="1" ht="22.8" customHeight="1">
      <c r="A331" s="12"/>
      <c r="B331" s="190"/>
      <c r="C331" s="191"/>
      <c r="D331" s="192" t="s">
        <v>75</v>
      </c>
      <c r="E331" s="204" t="s">
        <v>517</v>
      </c>
      <c r="F331" s="204" t="s">
        <v>518</v>
      </c>
      <c r="G331" s="191"/>
      <c r="H331" s="191"/>
      <c r="I331" s="194"/>
      <c r="J331" s="205">
        <f>BK331</f>
        <v>0</v>
      </c>
      <c r="K331" s="191"/>
      <c r="L331" s="196"/>
      <c r="M331" s="197"/>
      <c r="N331" s="198"/>
      <c r="O331" s="198"/>
      <c r="P331" s="199">
        <f>SUM(P332:P344)</f>
        <v>0</v>
      </c>
      <c r="Q331" s="198"/>
      <c r="R331" s="199">
        <f>SUM(R332:R344)</f>
        <v>0.00377</v>
      </c>
      <c r="S331" s="198"/>
      <c r="T331" s="200">
        <f>SUM(T332:T344)</f>
        <v>0.00245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1" t="s">
        <v>86</v>
      </c>
      <c r="AT331" s="202" t="s">
        <v>75</v>
      </c>
      <c r="AU331" s="202" t="s">
        <v>84</v>
      </c>
      <c r="AY331" s="201" t="s">
        <v>140</v>
      </c>
      <c r="BK331" s="203">
        <f>SUM(BK332:BK344)</f>
        <v>0</v>
      </c>
    </row>
    <row r="332" spans="1:65" s="2" customFormat="1" ht="16.5" customHeight="1">
      <c r="A332" s="40"/>
      <c r="B332" s="41"/>
      <c r="C332" s="206" t="s">
        <v>519</v>
      </c>
      <c r="D332" s="206" t="s">
        <v>143</v>
      </c>
      <c r="E332" s="207" t="s">
        <v>520</v>
      </c>
      <c r="F332" s="208" t="s">
        <v>521</v>
      </c>
      <c r="G332" s="209" t="s">
        <v>146</v>
      </c>
      <c r="H332" s="210">
        <v>1</v>
      </c>
      <c r="I332" s="211"/>
      <c r="J332" s="212">
        <f>ROUND(I332*H332,2)</f>
        <v>0</v>
      </c>
      <c r="K332" s="208" t="s">
        <v>156</v>
      </c>
      <c r="L332" s="46"/>
      <c r="M332" s="213" t="s">
        <v>19</v>
      </c>
      <c r="N332" s="214" t="s">
        <v>47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0.002</v>
      </c>
      <c r="T332" s="216">
        <f>S332*H332</f>
        <v>0.002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254</v>
      </c>
      <c r="AT332" s="217" t="s">
        <v>143</v>
      </c>
      <c r="AU332" s="217" t="s">
        <v>86</v>
      </c>
      <c r="AY332" s="19" t="s">
        <v>140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84</v>
      </c>
      <c r="BK332" s="218">
        <f>ROUND(I332*H332,2)</f>
        <v>0</v>
      </c>
      <c r="BL332" s="19" t="s">
        <v>254</v>
      </c>
      <c r="BM332" s="217" t="s">
        <v>522</v>
      </c>
    </row>
    <row r="333" spans="1:47" s="2" customFormat="1" ht="12">
      <c r="A333" s="40"/>
      <c r="B333" s="41"/>
      <c r="C333" s="42"/>
      <c r="D333" s="242" t="s">
        <v>158</v>
      </c>
      <c r="E333" s="42"/>
      <c r="F333" s="243" t="s">
        <v>523</v>
      </c>
      <c r="G333" s="42"/>
      <c r="H333" s="42"/>
      <c r="I333" s="244"/>
      <c r="J333" s="42"/>
      <c r="K333" s="42"/>
      <c r="L333" s="46"/>
      <c r="M333" s="245"/>
      <c r="N333" s="246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158</v>
      </c>
      <c r="AU333" s="19" t="s">
        <v>86</v>
      </c>
    </row>
    <row r="334" spans="1:51" s="13" customFormat="1" ht="12">
      <c r="A334" s="13"/>
      <c r="B334" s="219"/>
      <c r="C334" s="220"/>
      <c r="D334" s="221" t="s">
        <v>149</v>
      </c>
      <c r="E334" s="222" t="s">
        <v>19</v>
      </c>
      <c r="F334" s="223" t="s">
        <v>524</v>
      </c>
      <c r="G334" s="220"/>
      <c r="H334" s="224">
        <v>1</v>
      </c>
      <c r="I334" s="225"/>
      <c r="J334" s="220"/>
      <c r="K334" s="220"/>
      <c r="L334" s="226"/>
      <c r="M334" s="227"/>
      <c r="N334" s="228"/>
      <c r="O334" s="228"/>
      <c r="P334" s="228"/>
      <c r="Q334" s="228"/>
      <c r="R334" s="228"/>
      <c r="S334" s="228"/>
      <c r="T334" s="22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0" t="s">
        <v>149</v>
      </c>
      <c r="AU334" s="230" t="s">
        <v>86</v>
      </c>
      <c r="AV334" s="13" t="s">
        <v>86</v>
      </c>
      <c r="AW334" s="13" t="s">
        <v>35</v>
      </c>
      <c r="AX334" s="13" t="s">
        <v>84</v>
      </c>
      <c r="AY334" s="230" t="s">
        <v>140</v>
      </c>
    </row>
    <row r="335" spans="1:65" s="2" customFormat="1" ht="16.5" customHeight="1">
      <c r="A335" s="40"/>
      <c r="B335" s="41"/>
      <c r="C335" s="206" t="s">
        <v>525</v>
      </c>
      <c r="D335" s="206" t="s">
        <v>143</v>
      </c>
      <c r="E335" s="207" t="s">
        <v>526</v>
      </c>
      <c r="F335" s="208" t="s">
        <v>527</v>
      </c>
      <c r="G335" s="209" t="s">
        <v>146</v>
      </c>
      <c r="H335" s="210">
        <v>13</v>
      </c>
      <c r="I335" s="211"/>
      <c r="J335" s="212">
        <f>ROUND(I335*H335,2)</f>
        <v>0</v>
      </c>
      <c r="K335" s="208" t="s">
        <v>156</v>
      </c>
      <c r="L335" s="46"/>
      <c r="M335" s="213" t="s">
        <v>19</v>
      </c>
      <c r="N335" s="214" t="s">
        <v>47</v>
      </c>
      <c r="O335" s="86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254</v>
      </c>
      <c r="AT335" s="217" t="s">
        <v>143</v>
      </c>
      <c r="AU335" s="217" t="s">
        <v>86</v>
      </c>
      <c r="AY335" s="19" t="s">
        <v>140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84</v>
      </c>
      <c r="BK335" s="218">
        <f>ROUND(I335*H335,2)</f>
        <v>0</v>
      </c>
      <c r="BL335" s="19" t="s">
        <v>254</v>
      </c>
      <c r="BM335" s="217" t="s">
        <v>528</v>
      </c>
    </row>
    <row r="336" spans="1:47" s="2" customFormat="1" ht="12">
      <c r="A336" s="40"/>
      <c r="B336" s="41"/>
      <c r="C336" s="42"/>
      <c r="D336" s="242" t="s">
        <v>158</v>
      </c>
      <c r="E336" s="42"/>
      <c r="F336" s="243" t="s">
        <v>529</v>
      </c>
      <c r="G336" s="42"/>
      <c r="H336" s="42"/>
      <c r="I336" s="244"/>
      <c r="J336" s="42"/>
      <c r="K336" s="42"/>
      <c r="L336" s="46"/>
      <c r="M336" s="245"/>
      <c r="N336" s="246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158</v>
      </c>
      <c r="AU336" s="19" t="s">
        <v>86</v>
      </c>
    </row>
    <row r="337" spans="1:65" s="2" customFormat="1" ht="16.5" customHeight="1">
      <c r="A337" s="40"/>
      <c r="B337" s="41"/>
      <c r="C337" s="247" t="s">
        <v>530</v>
      </c>
      <c r="D337" s="247" t="s">
        <v>164</v>
      </c>
      <c r="E337" s="248" t="s">
        <v>531</v>
      </c>
      <c r="F337" s="249" t="s">
        <v>532</v>
      </c>
      <c r="G337" s="250" t="s">
        <v>146</v>
      </c>
      <c r="H337" s="251">
        <v>13</v>
      </c>
      <c r="I337" s="252"/>
      <c r="J337" s="253">
        <f>ROUND(I337*H337,2)</f>
        <v>0</v>
      </c>
      <c r="K337" s="249" t="s">
        <v>257</v>
      </c>
      <c r="L337" s="254"/>
      <c r="M337" s="255" t="s">
        <v>19</v>
      </c>
      <c r="N337" s="256" t="s">
        <v>47</v>
      </c>
      <c r="O337" s="86"/>
      <c r="P337" s="215">
        <f>O337*H337</f>
        <v>0</v>
      </c>
      <c r="Q337" s="215">
        <v>0.00029</v>
      </c>
      <c r="R337" s="215">
        <f>Q337*H337</f>
        <v>0.00377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301</v>
      </c>
      <c r="AT337" s="217" t="s">
        <v>164</v>
      </c>
      <c r="AU337" s="217" t="s">
        <v>86</v>
      </c>
      <c r="AY337" s="19" t="s">
        <v>140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84</v>
      </c>
      <c r="BK337" s="218">
        <f>ROUND(I337*H337,2)</f>
        <v>0</v>
      </c>
      <c r="BL337" s="19" t="s">
        <v>254</v>
      </c>
      <c r="BM337" s="217" t="s">
        <v>533</v>
      </c>
    </row>
    <row r="338" spans="1:65" s="2" customFormat="1" ht="16.5" customHeight="1">
      <c r="A338" s="40"/>
      <c r="B338" s="41"/>
      <c r="C338" s="206" t="s">
        <v>534</v>
      </c>
      <c r="D338" s="206" t="s">
        <v>143</v>
      </c>
      <c r="E338" s="207" t="s">
        <v>535</v>
      </c>
      <c r="F338" s="208" t="s">
        <v>536</v>
      </c>
      <c r="G338" s="209" t="s">
        <v>146</v>
      </c>
      <c r="H338" s="210">
        <v>3</v>
      </c>
      <c r="I338" s="211"/>
      <c r="J338" s="212">
        <f>ROUND(I338*H338,2)</f>
        <v>0</v>
      </c>
      <c r="K338" s="208" t="s">
        <v>156</v>
      </c>
      <c r="L338" s="46"/>
      <c r="M338" s="213" t="s">
        <v>19</v>
      </c>
      <c r="N338" s="214" t="s">
        <v>47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0.00015</v>
      </c>
      <c r="T338" s="216">
        <f>S338*H338</f>
        <v>0.00045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254</v>
      </c>
      <c r="AT338" s="217" t="s">
        <v>143</v>
      </c>
      <c r="AU338" s="217" t="s">
        <v>86</v>
      </c>
      <c r="AY338" s="19" t="s">
        <v>140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84</v>
      </c>
      <c r="BK338" s="218">
        <f>ROUND(I338*H338,2)</f>
        <v>0</v>
      </c>
      <c r="BL338" s="19" t="s">
        <v>254</v>
      </c>
      <c r="BM338" s="217" t="s">
        <v>537</v>
      </c>
    </row>
    <row r="339" spans="1:47" s="2" customFormat="1" ht="12">
      <c r="A339" s="40"/>
      <c r="B339" s="41"/>
      <c r="C339" s="42"/>
      <c r="D339" s="242" t="s">
        <v>158</v>
      </c>
      <c r="E339" s="42"/>
      <c r="F339" s="243" t="s">
        <v>538</v>
      </c>
      <c r="G339" s="42"/>
      <c r="H339" s="42"/>
      <c r="I339" s="244"/>
      <c r="J339" s="42"/>
      <c r="K339" s="42"/>
      <c r="L339" s="46"/>
      <c r="M339" s="245"/>
      <c r="N339" s="246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158</v>
      </c>
      <c r="AU339" s="19" t="s">
        <v>86</v>
      </c>
    </row>
    <row r="340" spans="1:51" s="13" customFormat="1" ht="12">
      <c r="A340" s="13"/>
      <c r="B340" s="219"/>
      <c r="C340" s="220"/>
      <c r="D340" s="221" t="s">
        <v>149</v>
      </c>
      <c r="E340" s="222" t="s">
        <v>19</v>
      </c>
      <c r="F340" s="223" t="s">
        <v>539</v>
      </c>
      <c r="G340" s="220"/>
      <c r="H340" s="224">
        <v>1</v>
      </c>
      <c r="I340" s="225"/>
      <c r="J340" s="220"/>
      <c r="K340" s="220"/>
      <c r="L340" s="226"/>
      <c r="M340" s="227"/>
      <c r="N340" s="228"/>
      <c r="O340" s="228"/>
      <c r="P340" s="228"/>
      <c r="Q340" s="228"/>
      <c r="R340" s="228"/>
      <c r="S340" s="228"/>
      <c r="T340" s="22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0" t="s">
        <v>149</v>
      </c>
      <c r="AU340" s="230" t="s">
        <v>86</v>
      </c>
      <c r="AV340" s="13" t="s">
        <v>86</v>
      </c>
      <c r="AW340" s="13" t="s">
        <v>35</v>
      </c>
      <c r="AX340" s="13" t="s">
        <v>76</v>
      </c>
      <c r="AY340" s="230" t="s">
        <v>140</v>
      </c>
    </row>
    <row r="341" spans="1:51" s="13" customFormat="1" ht="12">
      <c r="A341" s="13"/>
      <c r="B341" s="219"/>
      <c r="C341" s="220"/>
      <c r="D341" s="221" t="s">
        <v>149</v>
      </c>
      <c r="E341" s="222" t="s">
        <v>19</v>
      </c>
      <c r="F341" s="223" t="s">
        <v>540</v>
      </c>
      <c r="G341" s="220"/>
      <c r="H341" s="224">
        <v>2</v>
      </c>
      <c r="I341" s="225"/>
      <c r="J341" s="220"/>
      <c r="K341" s="220"/>
      <c r="L341" s="226"/>
      <c r="M341" s="227"/>
      <c r="N341" s="228"/>
      <c r="O341" s="228"/>
      <c r="P341" s="228"/>
      <c r="Q341" s="228"/>
      <c r="R341" s="228"/>
      <c r="S341" s="228"/>
      <c r="T341" s="22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0" t="s">
        <v>149</v>
      </c>
      <c r="AU341" s="230" t="s">
        <v>86</v>
      </c>
      <c r="AV341" s="13" t="s">
        <v>86</v>
      </c>
      <c r="AW341" s="13" t="s">
        <v>35</v>
      </c>
      <c r="AX341" s="13" t="s">
        <v>76</v>
      </c>
      <c r="AY341" s="230" t="s">
        <v>140</v>
      </c>
    </row>
    <row r="342" spans="1:51" s="14" customFormat="1" ht="12">
      <c r="A342" s="14"/>
      <c r="B342" s="231"/>
      <c r="C342" s="232"/>
      <c r="D342" s="221" t="s">
        <v>149</v>
      </c>
      <c r="E342" s="233" t="s">
        <v>19</v>
      </c>
      <c r="F342" s="234" t="s">
        <v>152</v>
      </c>
      <c r="G342" s="232"/>
      <c r="H342" s="235">
        <v>3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1" t="s">
        <v>149</v>
      </c>
      <c r="AU342" s="241" t="s">
        <v>86</v>
      </c>
      <c r="AV342" s="14" t="s">
        <v>147</v>
      </c>
      <c r="AW342" s="14" t="s">
        <v>35</v>
      </c>
      <c r="AX342" s="14" t="s">
        <v>84</v>
      </c>
      <c r="AY342" s="241" t="s">
        <v>140</v>
      </c>
    </row>
    <row r="343" spans="1:65" s="2" customFormat="1" ht="24.15" customHeight="1">
      <c r="A343" s="40"/>
      <c r="B343" s="41"/>
      <c r="C343" s="206" t="s">
        <v>541</v>
      </c>
      <c r="D343" s="206" t="s">
        <v>143</v>
      </c>
      <c r="E343" s="207" t="s">
        <v>542</v>
      </c>
      <c r="F343" s="208" t="s">
        <v>543</v>
      </c>
      <c r="G343" s="209" t="s">
        <v>413</v>
      </c>
      <c r="H343" s="278"/>
      <c r="I343" s="211"/>
      <c r="J343" s="212">
        <f>ROUND(I343*H343,2)</f>
        <v>0</v>
      </c>
      <c r="K343" s="208" t="s">
        <v>156</v>
      </c>
      <c r="L343" s="46"/>
      <c r="M343" s="213" t="s">
        <v>19</v>
      </c>
      <c r="N343" s="214" t="s">
        <v>47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254</v>
      </c>
      <c r="AT343" s="217" t="s">
        <v>143</v>
      </c>
      <c r="AU343" s="217" t="s">
        <v>86</v>
      </c>
      <c r="AY343" s="19" t="s">
        <v>140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84</v>
      </c>
      <c r="BK343" s="218">
        <f>ROUND(I343*H343,2)</f>
        <v>0</v>
      </c>
      <c r="BL343" s="19" t="s">
        <v>254</v>
      </c>
      <c r="BM343" s="217" t="s">
        <v>544</v>
      </c>
    </row>
    <row r="344" spans="1:47" s="2" customFormat="1" ht="12">
      <c r="A344" s="40"/>
      <c r="B344" s="41"/>
      <c r="C344" s="42"/>
      <c r="D344" s="242" t="s">
        <v>158</v>
      </c>
      <c r="E344" s="42"/>
      <c r="F344" s="243" t="s">
        <v>545</v>
      </c>
      <c r="G344" s="42"/>
      <c r="H344" s="42"/>
      <c r="I344" s="244"/>
      <c r="J344" s="42"/>
      <c r="K344" s="42"/>
      <c r="L344" s="46"/>
      <c r="M344" s="245"/>
      <c r="N344" s="246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158</v>
      </c>
      <c r="AU344" s="19" t="s">
        <v>86</v>
      </c>
    </row>
    <row r="345" spans="1:63" s="12" customFormat="1" ht="22.8" customHeight="1">
      <c r="A345" s="12"/>
      <c r="B345" s="190"/>
      <c r="C345" s="191"/>
      <c r="D345" s="192" t="s">
        <v>75</v>
      </c>
      <c r="E345" s="204" t="s">
        <v>546</v>
      </c>
      <c r="F345" s="204" t="s">
        <v>547</v>
      </c>
      <c r="G345" s="191"/>
      <c r="H345" s="191"/>
      <c r="I345" s="194"/>
      <c r="J345" s="205">
        <f>BK345</f>
        <v>0</v>
      </c>
      <c r="K345" s="191"/>
      <c r="L345" s="196"/>
      <c r="M345" s="197"/>
      <c r="N345" s="198"/>
      <c r="O345" s="198"/>
      <c r="P345" s="199">
        <f>SUM(P346:P384)</f>
        <v>0</v>
      </c>
      <c r="Q345" s="198"/>
      <c r="R345" s="199">
        <f>SUM(R346:R384)</f>
        <v>0.49142525</v>
      </c>
      <c r="S345" s="198"/>
      <c r="T345" s="200">
        <f>SUM(T346:T384)</f>
        <v>1.5541800000000001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1" t="s">
        <v>86</v>
      </c>
      <c r="AT345" s="202" t="s">
        <v>75</v>
      </c>
      <c r="AU345" s="202" t="s">
        <v>84</v>
      </c>
      <c r="AY345" s="201" t="s">
        <v>140</v>
      </c>
      <c r="BK345" s="203">
        <f>SUM(BK346:BK384)</f>
        <v>0</v>
      </c>
    </row>
    <row r="346" spans="1:65" s="2" customFormat="1" ht="33" customHeight="1">
      <c r="A346" s="40"/>
      <c r="B346" s="41"/>
      <c r="C346" s="206" t="s">
        <v>548</v>
      </c>
      <c r="D346" s="206" t="s">
        <v>143</v>
      </c>
      <c r="E346" s="207" t="s">
        <v>549</v>
      </c>
      <c r="F346" s="208" t="s">
        <v>550</v>
      </c>
      <c r="G346" s="209" t="s">
        <v>172</v>
      </c>
      <c r="H346" s="210">
        <v>8.97</v>
      </c>
      <c r="I346" s="211"/>
      <c r="J346" s="212">
        <f>ROUND(I346*H346,2)</f>
        <v>0</v>
      </c>
      <c r="K346" s="208" t="s">
        <v>257</v>
      </c>
      <c r="L346" s="46"/>
      <c r="M346" s="213" t="s">
        <v>19</v>
      </c>
      <c r="N346" s="214" t="s">
        <v>47</v>
      </c>
      <c r="O346" s="86"/>
      <c r="P346" s="215">
        <f>O346*H346</f>
        <v>0</v>
      </c>
      <c r="Q346" s="215">
        <v>0.0279</v>
      </c>
      <c r="R346" s="215">
        <f>Q346*H346</f>
        <v>0.250263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254</v>
      </c>
      <c r="AT346" s="217" t="s">
        <v>143</v>
      </c>
      <c r="AU346" s="217" t="s">
        <v>86</v>
      </c>
      <c r="AY346" s="19" t="s">
        <v>140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84</v>
      </c>
      <c r="BK346" s="218">
        <f>ROUND(I346*H346,2)</f>
        <v>0</v>
      </c>
      <c r="BL346" s="19" t="s">
        <v>254</v>
      </c>
      <c r="BM346" s="217" t="s">
        <v>551</v>
      </c>
    </row>
    <row r="347" spans="1:51" s="13" customFormat="1" ht="12">
      <c r="A347" s="13"/>
      <c r="B347" s="219"/>
      <c r="C347" s="220"/>
      <c r="D347" s="221" t="s">
        <v>149</v>
      </c>
      <c r="E347" s="222" t="s">
        <v>19</v>
      </c>
      <c r="F347" s="223" t="s">
        <v>552</v>
      </c>
      <c r="G347" s="220"/>
      <c r="H347" s="224">
        <v>4.485</v>
      </c>
      <c r="I347" s="225"/>
      <c r="J347" s="220"/>
      <c r="K347" s="220"/>
      <c r="L347" s="226"/>
      <c r="M347" s="227"/>
      <c r="N347" s="228"/>
      <c r="O347" s="228"/>
      <c r="P347" s="228"/>
      <c r="Q347" s="228"/>
      <c r="R347" s="228"/>
      <c r="S347" s="228"/>
      <c r="T347" s="22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0" t="s">
        <v>149</v>
      </c>
      <c r="AU347" s="230" t="s">
        <v>86</v>
      </c>
      <c r="AV347" s="13" t="s">
        <v>86</v>
      </c>
      <c r="AW347" s="13" t="s">
        <v>35</v>
      </c>
      <c r="AX347" s="13" t="s">
        <v>76</v>
      </c>
      <c r="AY347" s="230" t="s">
        <v>140</v>
      </c>
    </row>
    <row r="348" spans="1:51" s="13" customFormat="1" ht="12">
      <c r="A348" s="13"/>
      <c r="B348" s="219"/>
      <c r="C348" s="220"/>
      <c r="D348" s="221" t="s">
        <v>149</v>
      </c>
      <c r="E348" s="222" t="s">
        <v>19</v>
      </c>
      <c r="F348" s="223" t="s">
        <v>553</v>
      </c>
      <c r="G348" s="220"/>
      <c r="H348" s="224">
        <v>4.485</v>
      </c>
      <c r="I348" s="225"/>
      <c r="J348" s="220"/>
      <c r="K348" s="220"/>
      <c r="L348" s="226"/>
      <c r="M348" s="227"/>
      <c r="N348" s="228"/>
      <c r="O348" s="228"/>
      <c r="P348" s="228"/>
      <c r="Q348" s="228"/>
      <c r="R348" s="228"/>
      <c r="S348" s="228"/>
      <c r="T348" s="22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0" t="s">
        <v>149</v>
      </c>
      <c r="AU348" s="230" t="s">
        <v>86</v>
      </c>
      <c r="AV348" s="13" t="s">
        <v>86</v>
      </c>
      <c r="AW348" s="13" t="s">
        <v>35</v>
      </c>
      <c r="AX348" s="13" t="s">
        <v>76</v>
      </c>
      <c r="AY348" s="230" t="s">
        <v>140</v>
      </c>
    </row>
    <row r="349" spans="1:51" s="14" customFormat="1" ht="12">
      <c r="A349" s="14"/>
      <c r="B349" s="231"/>
      <c r="C349" s="232"/>
      <c r="D349" s="221" t="s">
        <v>149</v>
      </c>
      <c r="E349" s="233" t="s">
        <v>19</v>
      </c>
      <c r="F349" s="234" t="s">
        <v>152</v>
      </c>
      <c r="G349" s="232"/>
      <c r="H349" s="235">
        <v>8.97</v>
      </c>
      <c r="I349" s="236"/>
      <c r="J349" s="232"/>
      <c r="K349" s="232"/>
      <c r="L349" s="237"/>
      <c r="M349" s="238"/>
      <c r="N349" s="239"/>
      <c r="O349" s="239"/>
      <c r="P349" s="239"/>
      <c r="Q349" s="239"/>
      <c r="R349" s="239"/>
      <c r="S349" s="239"/>
      <c r="T349" s="24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1" t="s">
        <v>149</v>
      </c>
      <c r="AU349" s="241" t="s">
        <v>86</v>
      </c>
      <c r="AV349" s="14" t="s">
        <v>147</v>
      </c>
      <c r="AW349" s="14" t="s">
        <v>35</v>
      </c>
      <c r="AX349" s="14" t="s">
        <v>84</v>
      </c>
      <c r="AY349" s="241" t="s">
        <v>140</v>
      </c>
    </row>
    <row r="350" spans="1:65" s="2" customFormat="1" ht="33" customHeight="1">
      <c r="A350" s="40"/>
      <c r="B350" s="41"/>
      <c r="C350" s="206" t="s">
        <v>554</v>
      </c>
      <c r="D350" s="206" t="s">
        <v>143</v>
      </c>
      <c r="E350" s="207" t="s">
        <v>555</v>
      </c>
      <c r="F350" s="208" t="s">
        <v>556</v>
      </c>
      <c r="G350" s="209" t="s">
        <v>172</v>
      </c>
      <c r="H350" s="210">
        <v>6.095</v>
      </c>
      <c r="I350" s="211"/>
      <c r="J350" s="212">
        <f>ROUND(I350*H350,2)</f>
        <v>0</v>
      </c>
      <c r="K350" s="208" t="s">
        <v>257</v>
      </c>
      <c r="L350" s="46"/>
      <c r="M350" s="213" t="s">
        <v>19</v>
      </c>
      <c r="N350" s="214" t="s">
        <v>47</v>
      </c>
      <c r="O350" s="86"/>
      <c r="P350" s="215">
        <f>O350*H350</f>
        <v>0</v>
      </c>
      <c r="Q350" s="215">
        <v>0.02855</v>
      </c>
      <c r="R350" s="215">
        <f>Q350*H350</f>
        <v>0.17401224999999998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254</v>
      </c>
      <c r="AT350" s="217" t="s">
        <v>143</v>
      </c>
      <c r="AU350" s="217" t="s">
        <v>86</v>
      </c>
      <c r="AY350" s="19" t="s">
        <v>140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84</v>
      </c>
      <c r="BK350" s="218">
        <f>ROUND(I350*H350,2)</f>
        <v>0</v>
      </c>
      <c r="BL350" s="19" t="s">
        <v>254</v>
      </c>
      <c r="BM350" s="217" t="s">
        <v>557</v>
      </c>
    </row>
    <row r="351" spans="1:51" s="13" customFormat="1" ht="12">
      <c r="A351" s="13"/>
      <c r="B351" s="219"/>
      <c r="C351" s="220"/>
      <c r="D351" s="221" t="s">
        <v>149</v>
      </c>
      <c r="E351" s="222" t="s">
        <v>19</v>
      </c>
      <c r="F351" s="223" t="s">
        <v>558</v>
      </c>
      <c r="G351" s="220"/>
      <c r="H351" s="224">
        <v>2.53</v>
      </c>
      <c r="I351" s="225"/>
      <c r="J351" s="220"/>
      <c r="K351" s="220"/>
      <c r="L351" s="226"/>
      <c r="M351" s="227"/>
      <c r="N351" s="228"/>
      <c r="O351" s="228"/>
      <c r="P351" s="228"/>
      <c r="Q351" s="228"/>
      <c r="R351" s="228"/>
      <c r="S351" s="228"/>
      <c r="T351" s="22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0" t="s">
        <v>149</v>
      </c>
      <c r="AU351" s="230" t="s">
        <v>86</v>
      </c>
      <c r="AV351" s="13" t="s">
        <v>86</v>
      </c>
      <c r="AW351" s="13" t="s">
        <v>35</v>
      </c>
      <c r="AX351" s="13" t="s">
        <v>76</v>
      </c>
      <c r="AY351" s="230" t="s">
        <v>140</v>
      </c>
    </row>
    <row r="352" spans="1:51" s="13" customFormat="1" ht="12">
      <c r="A352" s="13"/>
      <c r="B352" s="219"/>
      <c r="C352" s="220"/>
      <c r="D352" s="221" t="s">
        <v>149</v>
      </c>
      <c r="E352" s="222" t="s">
        <v>19</v>
      </c>
      <c r="F352" s="223" t="s">
        <v>559</v>
      </c>
      <c r="G352" s="220"/>
      <c r="H352" s="224">
        <v>2.53</v>
      </c>
      <c r="I352" s="225"/>
      <c r="J352" s="220"/>
      <c r="K352" s="220"/>
      <c r="L352" s="226"/>
      <c r="M352" s="227"/>
      <c r="N352" s="228"/>
      <c r="O352" s="228"/>
      <c r="P352" s="228"/>
      <c r="Q352" s="228"/>
      <c r="R352" s="228"/>
      <c r="S352" s="228"/>
      <c r="T352" s="22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0" t="s">
        <v>149</v>
      </c>
      <c r="AU352" s="230" t="s">
        <v>86</v>
      </c>
      <c r="AV352" s="13" t="s">
        <v>86</v>
      </c>
      <c r="AW352" s="13" t="s">
        <v>35</v>
      </c>
      <c r="AX352" s="13" t="s">
        <v>76</v>
      </c>
      <c r="AY352" s="230" t="s">
        <v>140</v>
      </c>
    </row>
    <row r="353" spans="1:51" s="13" customFormat="1" ht="12">
      <c r="A353" s="13"/>
      <c r="B353" s="219"/>
      <c r="C353" s="220"/>
      <c r="D353" s="221" t="s">
        <v>149</v>
      </c>
      <c r="E353" s="222" t="s">
        <v>19</v>
      </c>
      <c r="F353" s="223" t="s">
        <v>560</v>
      </c>
      <c r="G353" s="220"/>
      <c r="H353" s="224">
        <v>1.035</v>
      </c>
      <c r="I353" s="225"/>
      <c r="J353" s="220"/>
      <c r="K353" s="220"/>
      <c r="L353" s="226"/>
      <c r="M353" s="227"/>
      <c r="N353" s="228"/>
      <c r="O353" s="228"/>
      <c r="P353" s="228"/>
      <c r="Q353" s="228"/>
      <c r="R353" s="228"/>
      <c r="S353" s="228"/>
      <c r="T353" s="22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0" t="s">
        <v>149</v>
      </c>
      <c r="AU353" s="230" t="s">
        <v>86</v>
      </c>
      <c r="AV353" s="13" t="s">
        <v>86</v>
      </c>
      <c r="AW353" s="13" t="s">
        <v>35</v>
      </c>
      <c r="AX353" s="13" t="s">
        <v>76</v>
      </c>
      <c r="AY353" s="230" t="s">
        <v>140</v>
      </c>
    </row>
    <row r="354" spans="1:51" s="14" customFormat="1" ht="12">
      <c r="A354" s="14"/>
      <c r="B354" s="231"/>
      <c r="C354" s="232"/>
      <c r="D354" s="221" t="s">
        <v>149</v>
      </c>
      <c r="E354" s="233" t="s">
        <v>19</v>
      </c>
      <c r="F354" s="234" t="s">
        <v>152</v>
      </c>
      <c r="G354" s="232"/>
      <c r="H354" s="235">
        <v>6.095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1" t="s">
        <v>149</v>
      </c>
      <c r="AU354" s="241" t="s">
        <v>86</v>
      </c>
      <c r="AV354" s="14" t="s">
        <v>147</v>
      </c>
      <c r="AW354" s="14" t="s">
        <v>35</v>
      </c>
      <c r="AX354" s="14" t="s">
        <v>84</v>
      </c>
      <c r="AY354" s="241" t="s">
        <v>140</v>
      </c>
    </row>
    <row r="355" spans="1:65" s="2" customFormat="1" ht="24.15" customHeight="1">
      <c r="A355" s="40"/>
      <c r="B355" s="41"/>
      <c r="C355" s="206" t="s">
        <v>561</v>
      </c>
      <c r="D355" s="206" t="s">
        <v>143</v>
      </c>
      <c r="E355" s="207" t="s">
        <v>562</v>
      </c>
      <c r="F355" s="208" t="s">
        <v>563</v>
      </c>
      <c r="G355" s="209" t="s">
        <v>172</v>
      </c>
      <c r="H355" s="210">
        <v>4.718</v>
      </c>
      <c r="I355" s="211"/>
      <c r="J355" s="212">
        <f>ROUND(I355*H355,2)</f>
        <v>0</v>
      </c>
      <c r="K355" s="208" t="s">
        <v>156</v>
      </c>
      <c r="L355" s="46"/>
      <c r="M355" s="213" t="s">
        <v>19</v>
      </c>
      <c r="N355" s="214" t="s">
        <v>47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0.01725</v>
      </c>
      <c r="T355" s="216">
        <f>S355*H355</f>
        <v>0.0813855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254</v>
      </c>
      <c r="AT355" s="217" t="s">
        <v>143</v>
      </c>
      <c r="AU355" s="217" t="s">
        <v>86</v>
      </c>
      <c r="AY355" s="19" t="s">
        <v>140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84</v>
      </c>
      <c r="BK355" s="218">
        <f>ROUND(I355*H355,2)</f>
        <v>0</v>
      </c>
      <c r="BL355" s="19" t="s">
        <v>254</v>
      </c>
      <c r="BM355" s="217" t="s">
        <v>564</v>
      </c>
    </row>
    <row r="356" spans="1:47" s="2" customFormat="1" ht="12">
      <c r="A356" s="40"/>
      <c r="B356" s="41"/>
      <c r="C356" s="42"/>
      <c r="D356" s="242" t="s">
        <v>158</v>
      </c>
      <c r="E356" s="42"/>
      <c r="F356" s="243" t="s">
        <v>565</v>
      </c>
      <c r="G356" s="42"/>
      <c r="H356" s="42"/>
      <c r="I356" s="244"/>
      <c r="J356" s="42"/>
      <c r="K356" s="42"/>
      <c r="L356" s="46"/>
      <c r="M356" s="245"/>
      <c r="N356" s="246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158</v>
      </c>
      <c r="AU356" s="19" t="s">
        <v>86</v>
      </c>
    </row>
    <row r="357" spans="1:51" s="13" customFormat="1" ht="12">
      <c r="A357" s="13"/>
      <c r="B357" s="219"/>
      <c r="C357" s="220"/>
      <c r="D357" s="221" t="s">
        <v>149</v>
      </c>
      <c r="E357" s="222" t="s">
        <v>19</v>
      </c>
      <c r="F357" s="223" t="s">
        <v>566</v>
      </c>
      <c r="G357" s="220"/>
      <c r="H357" s="224">
        <v>4.26</v>
      </c>
      <c r="I357" s="225"/>
      <c r="J357" s="220"/>
      <c r="K357" s="220"/>
      <c r="L357" s="226"/>
      <c r="M357" s="227"/>
      <c r="N357" s="228"/>
      <c r="O357" s="228"/>
      <c r="P357" s="228"/>
      <c r="Q357" s="228"/>
      <c r="R357" s="228"/>
      <c r="S357" s="228"/>
      <c r="T357" s="22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0" t="s">
        <v>149</v>
      </c>
      <c r="AU357" s="230" t="s">
        <v>86</v>
      </c>
      <c r="AV357" s="13" t="s">
        <v>86</v>
      </c>
      <c r="AW357" s="13" t="s">
        <v>35</v>
      </c>
      <c r="AX357" s="13" t="s">
        <v>76</v>
      </c>
      <c r="AY357" s="230" t="s">
        <v>140</v>
      </c>
    </row>
    <row r="358" spans="1:51" s="13" customFormat="1" ht="12">
      <c r="A358" s="13"/>
      <c r="B358" s="219"/>
      <c r="C358" s="220"/>
      <c r="D358" s="221" t="s">
        <v>149</v>
      </c>
      <c r="E358" s="222" t="s">
        <v>19</v>
      </c>
      <c r="F358" s="223" t="s">
        <v>567</v>
      </c>
      <c r="G358" s="220"/>
      <c r="H358" s="224">
        <v>0.458</v>
      </c>
      <c r="I358" s="225"/>
      <c r="J358" s="220"/>
      <c r="K358" s="220"/>
      <c r="L358" s="226"/>
      <c r="M358" s="227"/>
      <c r="N358" s="228"/>
      <c r="O358" s="228"/>
      <c r="P358" s="228"/>
      <c r="Q358" s="228"/>
      <c r="R358" s="228"/>
      <c r="S358" s="228"/>
      <c r="T358" s="22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0" t="s">
        <v>149</v>
      </c>
      <c r="AU358" s="230" t="s">
        <v>86</v>
      </c>
      <c r="AV358" s="13" t="s">
        <v>86</v>
      </c>
      <c r="AW358" s="13" t="s">
        <v>35</v>
      </c>
      <c r="AX358" s="13" t="s">
        <v>76</v>
      </c>
      <c r="AY358" s="230" t="s">
        <v>140</v>
      </c>
    </row>
    <row r="359" spans="1:51" s="14" customFormat="1" ht="12">
      <c r="A359" s="14"/>
      <c r="B359" s="231"/>
      <c r="C359" s="232"/>
      <c r="D359" s="221" t="s">
        <v>149</v>
      </c>
      <c r="E359" s="233" t="s">
        <v>19</v>
      </c>
      <c r="F359" s="234" t="s">
        <v>152</v>
      </c>
      <c r="G359" s="232"/>
      <c r="H359" s="235">
        <v>4.718</v>
      </c>
      <c r="I359" s="236"/>
      <c r="J359" s="232"/>
      <c r="K359" s="232"/>
      <c r="L359" s="237"/>
      <c r="M359" s="238"/>
      <c r="N359" s="239"/>
      <c r="O359" s="239"/>
      <c r="P359" s="239"/>
      <c r="Q359" s="239"/>
      <c r="R359" s="239"/>
      <c r="S359" s="239"/>
      <c r="T359" s="24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1" t="s">
        <v>149</v>
      </c>
      <c r="AU359" s="241" t="s">
        <v>86</v>
      </c>
      <c r="AV359" s="14" t="s">
        <v>147</v>
      </c>
      <c r="AW359" s="14" t="s">
        <v>35</v>
      </c>
      <c r="AX359" s="14" t="s">
        <v>84</v>
      </c>
      <c r="AY359" s="241" t="s">
        <v>140</v>
      </c>
    </row>
    <row r="360" spans="1:65" s="2" customFormat="1" ht="24.15" customHeight="1">
      <c r="A360" s="40"/>
      <c r="B360" s="41"/>
      <c r="C360" s="206" t="s">
        <v>568</v>
      </c>
      <c r="D360" s="206" t="s">
        <v>143</v>
      </c>
      <c r="E360" s="207" t="s">
        <v>569</v>
      </c>
      <c r="F360" s="208" t="s">
        <v>570</v>
      </c>
      <c r="G360" s="209" t="s">
        <v>172</v>
      </c>
      <c r="H360" s="210">
        <v>53.72</v>
      </c>
      <c r="I360" s="211"/>
      <c r="J360" s="212">
        <f>ROUND(I360*H360,2)</f>
        <v>0</v>
      </c>
      <c r="K360" s="208" t="s">
        <v>257</v>
      </c>
      <c r="L360" s="46"/>
      <c r="M360" s="213" t="s">
        <v>19</v>
      </c>
      <c r="N360" s="214" t="s">
        <v>47</v>
      </c>
      <c r="O360" s="86"/>
      <c r="P360" s="215">
        <f>O360*H360</f>
        <v>0</v>
      </c>
      <c r="Q360" s="215">
        <v>0.00125</v>
      </c>
      <c r="R360" s="215">
        <f>Q360*H360</f>
        <v>0.06715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254</v>
      </c>
      <c r="AT360" s="217" t="s">
        <v>143</v>
      </c>
      <c r="AU360" s="217" t="s">
        <v>86</v>
      </c>
      <c r="AY360" s="19" t="s">
        <v>140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84</v>
      </c>
      <c r="BK360" s="218">
        <f>ROUND(I360*H360,2)</f>
        <v>0</v>
      </c>
      <c r="BL360" s="19" t="s">
        <v>254</v>
      </c>
      <c r="BM360" s="217" t="s">
        <v>571</v>
      </c>
    </row>
    <row r="361" spans="1:51" s="13" customFormat="1" ht="12">
      <c r="A361" s="13"/>
      <c r="B361" s="219"/>
      <c r="C361" s="220"/>
      <c r="D361" s="221" t="s">
        <v>149</v>
      </c>
      <c r="E361" s="222" t="s">
        <v>19</v>
      </c>
      <c r="F361" s="223" t="s">
        <v>278</v>
      </c>
      <c r="G361" s="220"/>
      <c r="H361" s="224">
        <v>4.26</v>
      </c>
      <c r="I361" s="225"/>
      <c r="J361" s="220"/>
      <c r="K361" s="220"/>
      <c r="L361" s="226"/>
      <c r="M361" s="227"/>
      <c r="N361" s="228"/>
      <c r="O361" s="228"/>
      <c r="P361" s="228"/>
      <c r="Q361" s="228"/>
      <c r="R361" s="228"/>
      <c r="S361" s="228"/>
      <c r="T361" s="22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0" t="s">
        <v>149</v>
      </c>
      <c r="AU361" s="230" t="s">
        <v>86</v>
      </c>
      <c r="AV361" s="13" t="s">
        <v>86</v>
      </c>
      <c r="AW361" s="13" t="s">
        <v>35</v>
      </c>
      <c r="AX361" s="13" t="s">
        <v>76</v>
      </c>
      <c r="AY361" s="230" t="s">
        <v>140</v>
      </c>
    </row>
    <row r="362" spans="1:51" s="13" customFormat="1" ht="12">
      <c r="A362" s="13"/>
      <c r="B362" s="219"/>
      <c r="C362" s="220"/>
      <c r="D362" s="221" t="s">
        <v>149</v>
      </c>
      <c r="E362" s="222" t="s">
        <v>19</v>
      </c>
      <c r="F362" s="223" t="s">
        <v>279</v>
      </c>
      <c r="G362" s="220"/>
      <c r="H362" s="224">
        <v>1.9</v>
      </c>
      <c r="I362" s="225"/>
      <c r="J362" s="220"/>
      <c r="K362" s="220"/>
      <c r="L362" s="226"/>
      <c r="M362" s="227"/>
      <c r="N362" s="228"/>
      <c r="O362" s="228"/>
      <c r="P362" s="228"/>
      <c r="Q362" s="228"/>
      <c r="R362" s="228"/>
      <c r="S362" s="228"/>
      <c r="T362" s="22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0" t="s">
        <v>149</v>
      </c>
      <c r="AU362" s="230" t="s">
        <v>86</v>
      </c>
      <c r="AV362" s="13" t="s">
        <v>86</v>
      </c>
      <c r="AW362" s="13" t="s">
        <v>35</v>
      </c>
      <c r="AX362" s="13" t="s">
        <v>76</v>
      </c>
      <c r="AY362" s="230" t="s">
        <v>140</v>
      </c>
    </row>
    <row r="363" spans="1:51" s="13" customFormat="1" ht="12">
      <c r="A363" s="13"/>
      <c r="B363" s="219"/>
      <c r="C363" s="220"/>
      <c r="D363" s="221" t="s">
        <v>149</v>
      </c>
      <c r="E363" s="222" t="s">
        <v>19</v>
      </c>
      <c r="F363" s="223" t="s">
        <v>280</v>
      </c>
      <c r="G363" s="220"/>
      <c r="H363" s="224">
        <v>0.88</v>
      </c>
      <c r="I363" s="225"/>
      <c r="J363" s="220"/>
      <c r="K363" s="220"/>
      <c r="L363" s="226"/>
      <c r="M363" s="227"/>
      <c r="N363" s="228"/>
      <c r="O363" s="228"/>
      <c r="P363" s="228"/>
      <c r="Q363" s="228"/>
      <c r="R363" s="228"/>
      <c r="S363" s="228"/>
      <c r="T363" s="22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0" t="s">
        <v>149</v>
      </c>
      <c r="AU363" s="230" t="s">
        <v>86</v>
      </c>
      <c r="AV363" s="13" t="s">
        <v>86</v>
      </c>
      <c r="AW363" s="13" t="s">
        <v>35</v>
      </c>
      <c r="AX363" s="13" t="s">
        <v>76</v>
      </c>
      <c r="AY363" s="230" t="s">
        <v>140</v>
      </c>
    </row>
    <row r="364" spans="1:51" s="13" customFormat="1" ht="12">
      <c r="A364" s="13"/>
      <c r="B364" s="219"/>
      <c r="C364" s="220"/>
      <c r="D364" s="221" t="s">
        <v>149</v>
      </c>
      <c r="E364" s="222" t="s">
        <v>19</v>
      </c>
      <c r="F364" s="223" t="s">
        <v>281</v>
      </c>
      <c r="G364" s="220"/>
      <c r="H364" s="224">
        <v>1.75</v>
      </c>
      <c r="I364" s="225"/>
      <c r="J364" s="220"/>
      <c r="K364" s="220"/>
      <c r="L364" s="226"/>
      <c r="M364" s="227"/>
      <c r="N364" s="228"/>
      <c r="O364" s="228"/>
      <c r="P364" s="228"/>
      <c r="Q364" s="228"/>
      <c r="R364" s="228"/>
      <c r="S364" s="228"/>
      <c r="T364" s="22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0" t="s">
        <v>149</v>
      </c>
      <c r="AU364" s="230" t="s">
        <v>86</v>
      </c>
      <c r="AV364" s="13" t="s">
        <v>86</v>
      </c>
      <c r="AW364" s="13" t="s">
        <v>35</v>
      </c>
      <c r="AX364" s="13" t="s">
        <v>76</v>
      </c>
      <c r="AY364" s="230" t="s">
        <v>140</v>
      </c>
    </row>
    <row r="365" spans="1:51" s="13" customFormat="1" ht="12">
      <c r="A365" s="13"/>
      <c r="B365" s="219"/>
      <c r="C365" s="220"/>
      <c r="D365" s="221" t="s">
        <v>149</v>
      </c>
      <c r="E365" s="222" t="s">
        <v>19</v>
      </c>
      <c r="F365" s="223" t="s">
        <v>282</v>
      </c>
      <c r="G365" s="220"/>
      <c r="H365" s="224">
        <v>1.22</v>
      </c>
      <c r="I365" s="225"/>
      <c r="J365" s="220"/>
      <c r="K365" s="220"/>
      <c r="L365" s="226"/>
      <c r="M365" s="227"/>
      <c r="N365" s="228"/>
      <c r="O365" s="228"/>
      <c r="P365" s="228"/>
      <c r="Q365" s="228"/>
      <c r="R365" s="228"/>
      <c r="S365" s="228"/>
      <c r="T365" s="22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0" t="s">
        <v>149</v>
      </c>
      <c r="AU365" s="230" t="s">
        <v>86</v>
      </c>
      <c r="AV365" s="13" t="s">
        <v>86</v>
      </c>
      <c r="AW365" s="13" t="s">
        <v>35</v>
      </c>
      <c r="AX365" s="13" t="s">
        <v>76</v>
      </c>
      <c r="AY365" s="230" t="s">
        <v>140</v>
      </c>
    </row>
    <row r="366" spans="1:51" s="13" customFormat="1" ht="12">
      <c r="A366" s="13"/>
      <c r="B366" s="219"/>
      <c r="C366" s="220"/>
      <c r="D366" s="221" t="s">
        <v>149</v>
      </c>
      <c r="E366" s="222" t="s">
        <v>19</v>
      </c>
      <c r="F366" s="223" t="s">
        <v>285</v>
      </c>
      <c r="G366" s="220"/>
      <c r="H366" s="224">
        <v>2.81</v>
      </c>
      <c r="I366" s="225"/>
      <c r="J366" s="220"/>
      <c r="K366" s="220"/>
      <c r="L366" s="226"/>
      <c r="M366" s="227"/>
      <c r="N366" s="228"/>
      <c r="O366" s="228"/>
      <c r="P366" s="228"/>
      <c r="Q366" s="228"/>
      <c r="R366" s="228"/>
      <c r="S366" s="228"/>
      <c r="T366" s="22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0" t="s">
        <v>149</v>
      </c>
      <c r="AU366" s="230" t="s">
        <v>86</v>
      </c>
      <c r="AV366" s="13" t="s">
        <v>86</v>
      </c>
      <c r="AW366" s="13" t="s">
        <v>35</v>
      </c>
      <c r="AX366" s="13" t="s">
        <v>76</v>
      </c>
      <c r="AY366" s="230" t="s">
        <v>140</v>
      </c>
    </row>
    <row r="367" spans="1:51" s="13" customFormat="1" ht="12">
      <c r="A367" s="13"/>
      <c r="B367" s="219"/>
      <c r="C367" s="220"/>
      <c r="D367" s="221" t="s">
        <v>149</v>
      </c>
      <c r="E367" s="222" t="s">
        <v>19</v>
      </c>
      <c r="F367" s="223" t="s">
        <v>286</v>
      </c>
      <c r="G367" s="220"/>
      <c r="H367" s="224">
        <v>3.22</v>
      </c>
      <c r="I367" s="225"/>
      <c r="J367" s="220"/>
      <c r="K367" s="220"/>
      <c r="L367" s="226"/>
      <c r="M367" s="227"/>
      <c r="N367" s="228"/>
      <c r="O367" s="228"/>
      <c r="P367" s="228"/>
      <c r="Q367" s="228"/>
      <c r="R367" s="228"/>
      <c r="S367" s="228"/>
      <c r="T367" s="22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0" t="s">
        <v>149</v>
      </c>
      <c r="AU367" s="230" t="s">
        <v>86</v>
      </c>
      <c r="AV367" s="13" t="s">
        <v>86</v>
      </c>
      <c r="AW367" s="13" t="s">
        <v>35</v>
      </c>
      <c r="AX367" s="13" t="s">
        <v>76</v>
      </c>
      <c r="AY367" s="230" t="s">
        <v>140</v>
      </c>
    </row>
    <row r="368" spans="1:51" s="13" customFormat="1" ht="12">
      <c r="A368" s="13"/>
      <c r="B368" s="219"/>
      <c r="C368" s="220"/>
      <c r="D368" s="221" t="s">
        <v>149</v>
      </c>
      <c r="E368" s="222" t="s">
        <v>19</v>
      </c>
      <c r="F368" s="223" t="s">
        <v>287</v>
      </c>
      <c r="G368" s="220"/>
      <c r="H368" s="224">
        <v>2.81</v>
      </c>
      <c r="I368" s="225"/>
      <c r="J368" s="220"/>
      <c r="K368" s="220"/>
      <c r="L368" s="226"/>
      <c r="M368" s="227"/>
      <c r="N368" s="228"/>
      <c r="O368" s="228"/>
      <c r="P368" s="228"/>
      <c r="Q368" s="228"/>
      <c r="R368" s="228"/>
      <c r="S368" s="228"/>
      <c r="T368" s="22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0" t="s">
        <v>149</v>
      </c>
      <c r="AU368" s="230" t="s">
        <v>86</v>
      </c>
      <c r="AV368" s="13" t="s">
        <v>86</v>
      </c>
      <c r="AW368" s="13" t="s">
        <v>35</v>
      </c>
      <c r="AX368" s="13" t="s">
        <v>76</v>
      </c>
      <c r="AY368" s="230" t="s">
        <v>140</v>
      </c>
    </row>
    <row r="369" spans="1:51" s="13" customFormat="1" ht="12">
      <c r="A369" s="13"/>
      <c r="B369" s="219"/>
      <c r="C369" s="220"/>
      <c r="D369" s="221" t="s">
        <v>149</v>
      </c>
      <c r="E369" s="222" t="s">
        <v>19</v>
      </c>
      <c r="F369" s="223" t="s">
        <v>288</v>
      </c>
      <c r="G369" s="220"/>
      <c r="H369" s="224">
        <v>3.22</v>
      </c>
      <c r="I369" s="225"/>
      <c r="J369" s="220"/>
      <c r="K369" s="220"/>
      <c r="L369" s="226"/>
      <c r="M369" s="227"/>
      <c r="N369" s="228"/>
      <c r="O369" s="228"/>
      <c r="P369" s="228"/>
      <c r="Q369" s="228"/>
      <c r="R369" s="228"/>
      <c r="S369" s="228"/>
      <c r="T369" s="22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0" t="s">
        <v>149</v>
      </c>
      <c r="AU369" s="230" t="s">
        <v>86</v>
      </c>
      <c r="AV369" s="13" t="s">
        <v>86</v>
      </c>
      <c r="AW369" s="13" t="s">
        <v>35</v>
      </c>
      <c r="AX369" s="13" t="s">
        <v>76</v>
      </c>
      <c r="AY369" s="230" t="s">
        <v>140</v>
      </c>
    </row>
    <row r="370" spans="1:51" s="13" customFormat="1" ht="12">
      <c r="A370" s="13"/>
      <c r="B370" s="219"/>
      <c r="C370" s="220"/>
      <c r="D370" s="221" t="s">
        <v>149</v>
      </c>
      <c r="E370" s="222" t="s">
        <v>19</v>
      </c>
      <c r="F370" s="223" t="s">
        <v>289</v>
      </c>
      <c r="G370" s="220"/>
      <c r="H370" s="224">
        <v>21.48</v>
      </c>
      <c r="I370" s="225"/>
      <c r="J370" s="220"/>
      <c r="K370" s="220"/>
      <c r="L370" s="226"/>
      <c r="M370" s="227"/>
      <c r="N370" s="228"/>
      <c r="O370" s="228"/>
      <c r="P370" s="228"/>
      <c r="Q370" s="228"/>
      <c r="R370" s="228"/>
      <c r="S370" s="228"/>
      <c r="T370" s="22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0" t="s">
        <v>149</v>
      </c>
      <c r="AU370" s="230" t="s">
        <v>86</v>
      </c>
      <c r="AV370" s="13" t="s">
        <v>86</v>
      </c>
      <c r="AW370" s="13" t="s">
        <v>35</v>
      </c>
      <c r="AX370" s="13" t="s">
        <v>76</v>
      </c>
      <c r="AY370" s="230" t="s">
        <v>140</v>
      </c>
    </row>
    <row r="371" spans="1:51" s="13" customFormat="1" ht="12">
      <c r="A371" s="13"/>
      <c r="B371" s="219"/>
      <c r="C371" s="220"/>
      <c r="D371" s="221" t="s">
        <v>149</v>
      </c>
      <c r="E371" s="222" t="s">
        <v>19</v>
      </c>
      <c r="F371" s="223" t="s">
        <v>290</v>
      </c>
      <c r="G371" s="220"/>
      <c r="H371" s="224">
        <v>4.26</v>
      </c>
      <c r="I371" s="225"/>
      <c r="J371" s="220"/>
      <c r="K371" s="220"/>
      <c r="L371" s="226"/>
      <c r="M371" s="227"/>
      <c r="N371" s="228"/>
      <c r="O371" s="228"/>
      <c r="P371" s="228"/>
      <c r="Q371" s="228"/>
      <c r="R371" s="228"/>
      <c r="S371" s="228"/>
      <c r="T371" s="22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0" t="s">
        <v>149</v>
      </c>
      <c r="AU371" s="230" t="s">
        <v>86</v>
      </c>
      <c r="AV371" s="13" t="s">
        <v>86</v>
      </c>
      <c r="AW371" s="13" t="s">
        <v>35</v>
      </c>
      <c r="AX371" s="13" t="s">
        <v>76</v>
      </c>
      <c r="AY371" s="230" t="s">
        <v>140</v>
      </c>
    </row>
    <row r="372" spans="1:51" s="13" customFormat="1" ht="12">
      <c r="A372" s="13"/>
      <c r="B372" s="219"/>
      <c r="C372" s="220"/>
      <c r="D372" s="221" t="s">
        <v>149</v>
      </c>
      <c r="E372" s="222" t="s">
        <v>19</v>
      </c>
      <c r="F372" s="223" t="s">
        <v>291</v>
      </c>
      <c r="G372" s="220"/>
      <c r="H372" s="224">
        <v>1.9</v>
      </c>
      <c r="I372" s="225"/>
      <c r="J372" s="220"/>
      <c r="K372" s="220"/>
      <c r="L372" s="226"/>
      <c r="M372" s="227"/>
      <c r="N372" s="228"/>
      <c r="O372" s="228"/>
      <c r="P372" s="228"/>
      <c r="Q372" s="228"/>
      <c r="R372" s="228"/>
      <c r="S372" s="228"/>
      <c r="T372" s="22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0" t="s">
        <v>149</v>
      </c>
      <c r="AU372" s="230" t="s">
        <v>86</v>
      </c>
      <c r="AV372" s="13" t="s">
        <v>86</v>
      </c>
      <c r="AW372" s="13" t="s">
        <v>35</v>
      </c>
      <c r="AX372" s="13" t="s">
        <v>76</v>
      </c>
      <c r="AY372" s="230" t="s">
        <v>140</v>
      </c>
    </row>
    <row r="373" spans="1:51" s="13" customFormat="1" ht="12">
      <c r="A373" s="13"/>
      <c r="B373" s="219"/>
      <c r="C373" s="220"/>
      <c r="D373" s="221" t="s">
        <v>149</v>
      </c>
      <c r="E373" s="222" t="s">
        <v>19</v>
      </c>
      <c r="F373" s="223" t="s">
        <v>292</v>
      </c>
      <c r="G373" s="220"/>
      <c r="H373" s="224">
        <v>0.88</v>
      </c>
      <c r="I373" s="225"/>
      <c r="J373" s="220"/>
      <c r="K373" s="220"/>
      <c r="L373" s="226"/>
      <c r="M373" s="227"/>
      <c r="N373" s="228"/>
      <c r="O373" s="228"/>
      <c r="P373" s="228"/>
      <c r="Q373" s="228"/>
      <c r="R373" s="228"/>
      <c r="S373" s="228"/>
      <c r="T373" s="22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0" t="s">
        <v>149</v>
      </c>
      <c r="AU373" s="230" t="s">
        <v>86</v>
      </c>
      <c r="AV373" s="13" t="s">
        <v>86</v>
      </c>
      <c r="AW373" s="13" t="s">
        <v>35</v>
      </c>
      <c r="AX373" s="13" t="s">
        <v>76</v>
      </c>
      <c r="AY373" s="230" t="s">
        <v>140</v>
      </c>
    </row>
    <row r="374" spans="1:51" s="13" customFormat="1" ht="12">
      <c r="A374" s="13"/>
      <c r="B374" s="219"/>
      <c r="C374" s="220"/>
      <c r="D374" s="221" t="s">
        <v>149</v>
      </c>
      <c r="E374" s="222" t="s">
        <v>19</v>
      </c>
      <c r="F374" s="223" t="s">
        <v>293</v>
      </c>
      <c r="G374" s="220"/>
      <c r="H374" s="224">
        <v>3.13</v>
      </c>
      <c r="I374" s="225"/>
      <c r="J374" s="220"/>
      <c r="K374" s="220"/>
      <c r="L374" s="226"/>
      <c r="M374" s="227"/>
      <c r="N374" s="228"/>
      <c r="O374" s="228"/>
      <c r="P374" s="228"/>
      <c r="Q374" s="228"/>
      <c r="R374" s="228"/>
      <c r="S374" s="228"/>
      <c r="T374" s="22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0" t="s">
        <v>149</v>
      </c>
      <c r="AU374" s="230" t="s">
        <v>86</v>
      </c>
      <c r="AV374" s="13" t="s">
        <v>86</v>
      </c>
      <c r="AW374" s="13" t="s">
        <v>35</v>
      </c>
      <c r="AX374" s="13" t="s">
        <v>76</v>
      </c>
      <c r="AY374" s="230" t="s">
        <v>140</v>
      </c>
    </row>
    <row r="375" spans="1:51" s="14" customFormat="1" ht="12">
      <c r="A375" s="14"/>
      <c r="B375" s="231"/>
      <c r="C375" s="232"/>
      <c r="D375" s="221" t="s">
        <v>149</v>
      </c>
      <c r="E375" s="233" t="s">
        <v>19</v>
      </c>
      <c r="F375" s="234" t="s">
        <v>152</v>
      </c>
      <c r="G375" s="232"/>
      <c r="H375" s="235">
        <v>53.72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1" t="s">
        <v>149</v>
      </c>
      <c r="AU375" s="241" t="s">
        <v>86</v>
      </c>
      <c r="AV375" s="14" t="s">
        <v>147</v>
      </c>
      <c r="AW375" s="14" t="s">
        <v>35</v>
      </c>
      <c r="AX375" s="14" t="s">
        <v>84</v>
      </c>
      <c r="AY375" s="241" t="s">
        <v>140</v>
      </c>
    </row>
    <row r="376" spans="1:65" s="2" customFormat="1" ht="24.15" customHeight="1">
      <c r="A376" s="40"/>
      <c r="B376" s="41"/>
      <c r="C376" s="247" t="s">
        <v>572</v>
      </c>
      <c r="D376" s="247" t="s">
        <v>164</v>
      </c>
      <c r="E376" s="248" t="s">
        <v>573</v>
      </c>
      <c r="F376" s="249" t="s">
        <v>574</v>
      </c>
      <c r="G376" s="250" t="s">
        <v>172</v>
      </c>
      <c r="H376" s="251">
        <v>56.406</v>
      </c>
      <c r="I376" s="252"/>
      <c r="J376" s="253">
        <f>ROUND(I376*H376,2)</f>
        <v>0</v>
      </c>
      <c r="K376" s="249" t="s">
        <v>257</v>
      </c>
      <c r="L376" s="254"/>
      <c r="M376" s="255" t="s">
        <v>19</v>
      </c>
      <c r="N376" s="256" t="s">
        <v>47</v>
      </c>
      <c r="O376" s="86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301</v>
      </c>
      <c r="AT376" s="217" t="s">
        <v>164</v>
      </c>
      <c r="AU376" s="217" t="s">
        <v>86</v>
      </c>
      <c r="AY376" s="19" t="s">
        <v>140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84</v>
      </c>
      <c r="BK376" s="218">
        <f>ROUND(I376*H376,2)</f>
        <v>0</v>
      </c>
      <c r="BL376" s="19" t="s">
        <v>254</v>
      </c>
      <c r="BM376" s="217" t="s">
        <v>575</v>
      </c>
    </row>
    <row r="377" spans="1:51" s="13" customFormat="1" ht="12">
      <c r="A377" s="13"/>
      <c r="B377" s="219"/>
      <c r="C377" s="220"/>
      <c r="D377" s="221" t="s">
        <v>149</v>
      </c>
      <c r="E377" s="220"/>
      <c r="F377" s="223" t="s">
        <v>576</v>
      </c>
      <c r="G377" s="220"/>
      <c r="H377" s="224">
        <v>56.406</v>
      </c>
      <c r="I377" s="225"/>
      <c r="J377" s="220"/>
      <c r="K377" s="220"/>
      <c r="L377" s="226"/>
      <c r="M377" s="227"/>
      <c r="N377" s="228"/>
      <c r="O377" s="228"/>
      <c r="P377" s="228"/>
      <c r="Q377" s="228"/>
      <c r="R377" s="228"/>
      <c r="S377" s="228"/>
      <c r="T377" s="22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0" t="s">
        <v>149</v>
      </c>
      <c r="AU377" s="230" t="s">
        <v>86</v>
      </c>
      <c r="AV377" s="13" t="s">
        <v>86</v>
      </c>
      <c r="AW377" s="13" t="s">
        <v>4</v>
      </c>
      <c r="AX377" s="13" t="s">
        <v>84</v>
      </c>
      <c r="AY377" s="230" t="s">
        <v>140</v>
      </c>
    </row>
    <row r="378" spans="1:65" s="2" customFormat="1" ht="16.5" customHeight="1">
      <c r="A378" s="40"/>
      <c r="B378" s="41"/>
      <c r="C378" s="206" t="s">
        <v>577</v>
      </c>
      <c r="D378" s="206" t="s">
        <v>143</v>
      </c>
      <c r="E378" s="207" t="s">
        <v>578</v>
      </c>
      <c r="F378" s="208" t="s">
        <v>579</v>
      </c>
      <c r="G378" s="209" t="s">
        <v>172</v>
      </c>
      <c r="H378" s="210">
        <v>51.677</v>
      </c>
      <c r="I378" s="211"/>
      <c r="J378" s="212">
        <f>ROUND(I378*H378,2)</f>
        <v>0</v>
      </c>
      <c r="K378" s="208" t="s">
        <v>156</v>
      </c>
      <c r="L378" s="46"/>
      <c r="M378" s="213" t="s">
        <v>19</v>
      </c>
      <c r="N378" s="214" t="s">
        <v>47</v>
      </c>
      <c r="O378" s="86"/>
      <c r="P378" s="215">
        <f>O378*H378</f>
        <v>0</v>
      </c>
      <c r="Q378" s="215">
        <v>0</v>
      </c>
      <c r="R378" s="215">
        <f>Q378*H378</f>
        <v>0</v>
      </c>
      <c r="S378" s="215">
        <v>0.0285</v>
      </c>
      <c r="T378" s="216">
        <f>S378*H378</f>
        <v>1.4727945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254</v>
      </c>
      <c r="AT378" s="217" t="s">
        <v>143</v>
      </c>
      <c r="AU378" s="217" t="s">
        <v>86</v>
      </c>
      <c r="AY378" s="19" t="s">
        <v>140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84</v>
      </c>
      <c r="BK378" s="218">
        <f>ROUND(I378*H378,2)</f>
        <v>0</v>
      </c>
      <c r="BL378" s="19" t="s">
        <v>254</v>
      </c>
      <c r="BM378" s="217" t="s">
        <v>580</v>
      </c>
    </row>
    <row r="379" spans="1:47" s="2" customFormat="1" ht="12">
      <c r="A379" s="40"/>
      <c r="B379" s="41"/>
      <c r="C379" s="42"/>
      <c r="D379" s="242" t="s">
        <v>158</v>
      </c>
      <c r="E379" s="42"/>
      <c r="F379" s="243" t="s">
        <v>581</v>
      </c>
      <c r="G379" s="42"/>
      <c r="H379" s="42"/>
      <c r="I379" s="244"/>
      <c r="J379" s="42"/>
      <c r="K379" s="42"/>
      <c r="L379" s="46"/>
      <c r="M379" s="245"/>
      <c r="N379" s="246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158</v>
      </c>
      <c r="AU379" s="19" t="s">
        <v>86</v>
      </c>
    </row>
    <row r="380" spans="1:51" s="13" customFormat="1" ht="12">
      <c r="A380" s="13"/>
      <c r="B380" s="219"/>
      <c r="C380" s="220"/>
      <c r="D380" s="221" t="s">
        <v>149</v>
      </c>
      <c r="E380" s="222" t="s">
        <v>19</v>
      </c>
      <c r="F380" s="223" t="s">
        <v>582</v>
      </c>
      <c r="G380" s="220"/>
      <c r="H380" s="224">
        <v>27.143</v>
      </c>
      <c r="I380" s="225"/>
      <c r="J380" s="220"/>
      <c r="K380" s="220"/>
      <c r="L380" s="226"/>
      <c r="M380" s="227"/>
      <c r="N380" s="228"/>
      <c r="O380" s="228"/>
      <c r="P380" s="228"/>
      <c r="Q380" s="228"/>
      <c r="R380" s="228"/>
      <c r="S380" s="228"/>
      <c r="T380" s="22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0" t="s">
        <v>149</v>
      </c>
      <c r="AU380" s="230" t="s">
        <v>86</v>
      </c>
      <c r="AV380" s="13" t="s">
        <v>86</v>
      </c>
      <c r="AW380" s="13" t="s">
        <v>35</v>
      </c>
      <c r="AX380" s="13" t="s">
        <v>76</v>
      </c>
      <c r="AY380" s="230" t="s">
        <v>140</v>
      </c>
    </row>
    <row r="381" spans="1:51" s="13" customFormat="1" ht="12">
      <c r="A381" s="13"/>
      <c r="B381" s="219"/>
      <c r="C381" s="220"/>
      <c r="D381" s="221" t="s">
        <v>149</v>
      </c>
      <c r="E381" s="222" t="s">
        <v>19</v>
      </c>
      <c r="F381" s="223" t="s">
        <v>583</v>
      </c>
      <c r="G381" s="220"/>
      <c r="H381" s="224">
        <v>24.534</v>
      </c>
      <c r="I381" s="225"/>
      <c r="J381" s="220"/>
      <c r="K381" s="220"/>
      <c r="L381" s="226"/>
      <c r="M381" s="227"/>
      <c r="N381" s="228"/>
      <c r="O381" s="228"/>
      <c r="P381" s="228"/>
      <c r="Q381" s="228"/>
      <c r="R381" s="228"/>
      <c r="S381" s="228"/>
      <c r="T381" s="22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0" t="s">
        <v>149</v>
      </c>
      <c r="AU381" s="230" t="s">
        <v>86</v>
      </c>
      <c r="AV381" s="13" t="s">
        <v>86</v>
      </c>
      <c r="AW381" s="13" t="s">
        <v>35</v>
      </c>
      <c r="AX381" s="13" t="s">
        <v>76</v>
      </c>
      <c r="AY381" s="230" t="s">
        <v>140</v>
      </c>
    </row>
    <row r="382" spans="1:51" s="14" customFormat="1" ht="12">
      <c r="A382" s="14"/>
      <c r="B382" s="231"/>
      <c r="C382" s="232"/>
      <c r="D382" s="221" t="s">
        <v>149</v>
      </c>
      <c r="E382" s="233" t="s">
        <v>19</v>
      </c>
      <c r="F382" s="234" t="s">
        <v>152</v>
      </c>
      <c r="G382" s="232"/>
      <c r="H382" s="235">
        <v>51.677</v>
      </c>
      <c r="I382" s="236"/>
      <c r="J382" s="232"/>
      <c r="K382" s="232"/>
      <c r="L382" s="237"/>
      <c r="M382" s="238"/>
      <c r="N382" s="239"/>
      <c r="O382" s="239"/>
      <c r="P382" s="239"/>
      <c r="Q382" s="239"/>
      <c r="R382" s="239"/>
      <c r="S382" s="239"/>
      <c r="T382" s="24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1" t="s">
        <v>149</v>
      </c>
      <c r="AU382" s="241" t="s">
        <v>86</v>
      </c>
      <c r="AV382" s="14" t="s">
        <v>147</v>
      </c>
      <c r="AW382" s="14" t="s">
        <v>35</v>
      </c>
      <c r="AX382" s="14" t="s">
        <v>84</v>
      </c>
      <c r="AY382" s="241" t="s">
        <v>140</v>
      </c>
    </row>
    <row r="383" spans="1:65" s="2" customFormat="1" ht="24.15" customHeight="1">
      <c r="A383" s="40"/>
      <c r="B383" s="41"/>
      <c r="C383" s="206" t="s">
        <v>584</v>
      </c>
      <c r="D383" s="206" t="s">
        <v>143</v>
      </c>
      <c r="E383" s="207" t="s">
        <v>585</v>
      </c>
      <c r="F383" s="208" t="s">
        <v>586</v>
      </c>
      <c r="G383" s="209" t="s">
        <v>413</v>
      </c>
      <c r="H383" s="278"/>
      <c r="I383" s="211"/>
      <c r="J383" s="212">
        <f>ROUND(I383*H383,2)</f>
        <v>0</v>
      </c>
      <c r="K383" s="208" t="s">
        <v>156</v>
      </c>
      <c r="L383" s="46"/>
      <c r="M383" s="213" t="s">
        <v>19</v>
      </c>
      <c r="N383" s="214" t="s">
        <v>47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254</v>
      </c>
      <c r="AT383" s="217" t="s">
        <v>143</v>
      </c>
      <c r="AU383" s="217" t="s">
        <v>86</v>
      </c>
      <c r="AY383" s="19" t="s">
        <v>140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84</v>
      </c>
      <c r="BK383" s="218">
        <f>ROUND(I383*H383,2)</f>
        <v>0</v>
      </c>
      <c r="BL383" s="19" t="s">
        <v>254</v>
      </c>
      <c r="BM383" s="217" t="s">
        <v>587</v>
      </c>
    </row>
    <row r="384" spans="1:47" s="2" customFormat="1" ht="12">
      <c r="A384" s="40"/>
      <c r="B384" s="41"/>
      <c r="C384" s="42"/>
      <c r="D384" s="242" t="s">
        <v>158</v>
      </c>
      <c r="E384" s="42"/>
      <c r="F384" s="243" t="s">
        <v>588</v>
      </c>
      <c r="G384" s="42"/>
      <c r="H384" s="42"/>
      <c r="I384" s="244"/>
      <c r="J384" s="42"/>
      <c r="K384" s="42"/>
      <c r="L384" s="46"/>
      <c r="M384" s="245"/>
      <c r="N384" s="246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158</v>
      </c>
      <c r="AU384" s="19" t="s">
        <v>86</v>
      </c>
    </row>
    <row r="385" spans="1:63" s="12" customFormat="1" ht="22.8" customHeight="1">
      <c r="A385" s="12"/>
      <c r="B385" s="190"/>
      <c r="C385" s="191"/>
      <c r="D385" s="192" t="s">
        <v>75</v>
      </c>
      <c r="E385" s="204" t="s">
        <v>589</v>
      </c>
      <c r="F385" s="204" t="s">
        <v>590</v>
      </c>
      <c r="G385" s="191"/>
      <c r="H385" s="191"/>
      <c r="I385" s="194"/>
      <c r="J385" s="205">
        <f>BK385</f>
        <v>0</v>
      </c>
      <c r="K385" s="191"/>
      <c r="L385" s="196"/>
      <c r="M385" s="197"/>
      <c r="N385" s="198"/>
      <c r="O385" s="198"/>
      <c r="P385" s="199">
        <f>SUM(P386:P438)</f>
        <v>0</v>
      </c>
      <c r="Q385" s="198"/>
      <c r="R385" s="199">
        <f>SUM(R386:R438)</f>
        <v>0.27896</v>
      </c>
      <c r="S385" s="198"/>
      <c r="T385" s="200">
        <f>SUM(T386:T438)</f>
        <v>0.2319378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1" t="s">
        <v>86</v>
      </c>
      <c r="AT385" s="202" t="s">
        <v>75</v>
      </c>
      <c r="AU385" s="202" t="s">
        <v>84</v>
      </c>
      <c r="AY385" s="201" t="s">
        <v>140</v>
      </c>
      <c r="BK385" s="203">
        <f>SUM(BK386:BK438)</f>
        <v>0</v>
      </c>
    </row>
    <row r="386" spans="1:65" s="2" customFormat="1" ht="16.5" customHeight="1">
      <c r="A386" s="40"/>
      <c r="B386" s="41"/>
      <c r="C386" s="206" t="s">
        <v>591</v>
      </c>
      <c r="D386" s="206" t="s">
        <v>143</v>
      </c>
      <c r="E386" s="207" t="s">
        <v>592</v>
      </c>
      <c r="F386" s="208" t="s">
        <v>593</v>
      </c>
      <c r="G386" s="209" t="s">
        <v>172</v>
      </c>
      <c r="H386" s="210">
        <v>6.604</v>
      </c>
      <c r="I386" s="211"/>
      <c r="J386" s="212">
        <f>ROUND(I386*H386,2)</f>
        <v>0</v>
      </c>
      <c r="K386" s="208" t="s">
        <v>156</v>
      </c>
      <c r="L386" s="46"/>
      <c r="M386" s="213" t="s">
        <v>19</v>
      </c>
      <c r="N386" s="214" t="s">
        <v>47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0.01695</v>
      </c>
      <c r="T386" s="216">
        <f>S386*H386</f>
        <v>0.1119378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254</v>
      </c>
      <c r="AT386" s="217" t="s">
        <v>143</v>
      </c>
      <c r="AU386" s="217" t="s">
        <v>86</v>
      </c>
      <c r="AY386" s="19" t="s">
        <v>140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84</v>
      </c>
      <c r="BK386" s="218">
        <f>ROUND(I386*H386,2)</f>
        <v>0</v>
      </c>
      <c r="BL386" s="19" t="s">
        <v>254</v>
      </c>
      <c r="BM386" s="217" t="s">
        <v>594</v>
      </c>
    </row>
    <row r="387" spans="1:47" s="2" customFormat="1" ht="12">
      <c r="A387" s="40"/>
      <c r="B387" s="41"/>
      <c r="C387" s="42"/>
      <c r="D387" s="242" t="s">
        <v>158</v>
      </c>
      <c r="E387" s="42"/>
      <c r="F387" s="243" t="s">
        <v>595</v>
      </c>
      <c r="G387" s="42"/>
      <c r="H387" s="42"/>
      <c r="I387" s="244"/>
      <c r="J387" s="42"/>
      <c r="K387" s="42"/>
      <c r="L387" s="46"/>
      <c r="M387" s="245"/>
      <c r="N387" s="246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158</v>
      </c>
      <c r="AU387" s="19" t="s">
        <v>86</v>
      </c>
    </row>
    <row r="388" spans="1:51" s="13" customFormat="1" ht="12">
      <c r="A388" s="13"/>
      <c r="B388" s="219"/>
      <c r="C388" s="220"/>
      <c r="D388" s="221" t="s">
        <v>149</v>
      </c>
      <c r="E388" s="222" t="s">
        <v>19</v>
      </c>
      <c r="F388" s="223" t="s">
        <v>596</v>
      </c>
      <c r="G388" s="220"/>
      <c r="H388" s="224">
        <v>6.604</v>
      </c>
      <c r="I388" s="225"/>
      <c r="J388" s="220"/>
      <c r="K388" s="220"/>
      <c r="L388" s="226"/>
      <c r="M388" s="227"/>
      <c r="N388" s="228"/>
      <c r="O388" s="228"/>
      <c r="P388" s="228"/>
      <c r="Q388" s="228"/>
      <c r="R388" s="228"/>
      <c r="S388" s="228"/>
      <c r="T388" s="22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0" t="s">
        <v>149</v>
      </c>
      <c r="AU388" s="230" t="s">
        <v>86</v>
      </c>
      <c r="AV388" s="13" t="s">
        <v>86</v>
      </c>
      <c r="AW388" s="13" t="s">
        <v>35</v>
      </c>
      <c r="AX388" s="13" t="s">
        <v>84</v>
      </c>
      <c r="AY388" s="230" t="s">
        <v>140</v>
      </c>
    </row>
    <row r="389" spans="1:65" s="2" customFormat="1" ht="24.15" customHeight="1">
      <c r="A389" s="40"/>
      <c r="B389" s="41"/>
      <c r="C389" s="206" t="s">
        <v>597</v>
      </c>
      <c r="D389" s="206" t="s">
        <v>143</v>
      </c>
      <c r="E389" s="207" t="s">
        <v>598</v>
      </c>
      <c r="F389" s="208" t="s">
        <v>599</v>
      </c>
      <c r="G389" s="209" t="s">
        <v>146</v>
      </c>
      <c r="H389" s="210">
        <v>11</v>
      </c>
      <c r="I389" s="211"/>
      <c r="J389" s="212">
        <f>ROUND(I389*H389,2)</f>
        <v>0</v>
      </c>
      <c r="K389" s="208" t="s">
        <v>156</v>
      </c>
      <c r="L389" s="46"/>
      <c r="M389" s="213" t="s">
        <v>19</v>
      </c>
      <c r="N389" s="214" t="s">
        <v>47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254</v>
      </c>
      <c r="AT389" s="217" t="s">
        <v>143</v>
      </c>
      <c r="AU389" s="217" t="s">
        <v>86</v>
      </c>
      <c r="AY389" s="19" t="s">
        <v>140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84</v>
      </c>
      <c r="BK389" s="218">
        <f>ROUND(I389*H389,2)</f>
        <v>0</v>
      </c>
      <c r="BL389" s="19" t="s">
        <v>254</v>
      </c>
      <c r="BM389" s="217" t="s">
        <v>600</v>
      </c>
    </row>
    <row r="390" spans="1:47" s="2" customFormat="1" ht="12">
      <c r="A390" s="40"/>
      <c r="B390" s="41"/>
      <c r="C390" s="42"/>
      <c r="D390" s="242" t="s">
        <v>158</v>
      </c>
      <c r="E390" s="42"/>
      <c r="F390" s="243" t="s">
        <v>601</v>
      </c>
      <c r="G390" s="42"/>
      <c r="H390" s="42"/>
      <c r="I390" s="244"/>
      <c r="J390" s="42"/>
      <c r="K390" s="42"/>
      <c r="L390" s="46"/>
      <c r="M390" s="245"/>
      <c r="N390" s="246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158</v>
      </c>
      <c r="AU390" s="19" t="s">
        <v>86</v>
      </c>
    </row>
    <row r="391" spans="1:51" s="13" customFormat="1" ht="12">
      <c r="A391" s="13"/>
      <c r="B391" s="219"/>
      <c r="C391" s="220"/>
      <c r="D391" s="221" t="s">
        <v>149</v>
      </c>
      <c r="E391" s="222" t="s">
        <v>19</v>
      </c>
      <c r="F391" s="223" t="s">
        <v>602</v>
      </c>
      <c r="G391" s="220"/>
      <c r="H391" s="224">
        <v>11</v>
      </c>
      <c r="I391" s="225"/>
      <c r="J391" s="220"/>
      <c r="K391" s="220"/>
      <c r="L391" s="226"/>
      <c r="M391" s="227"/>
      <c r="N391" s="228"/>
      <c r="O391" s="228"/>
      <c r="P391" s="228"/>
      <c r="Q391" s="228"/>
      <c r="R391" s="228"/>
      <c r="S391" s="228"/>
      <c r="T391" s="22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0" t="s">
        <v>149</v>
      </c>
      <c r="AU391" s="230" t="s">
        <v>86</v>
      </c>
      <c r="AV391" s="13" t="s">
        <v>86</v>
      </c>
      <c r="AW391" s="13" t="s">
        <v>35</v>
      </c>
      <c r="AX391" s="13" t="s">
        <v>84</v>
      </c>
      <c r="AY391" s="230" t="s">
        <v>140</v>
      </c>
    </row>
    <row r="392" spans="1:65" s="2" customFormat="1" ht="24.15" customHeight="1">
      <c r="A392" s="40"/>
      <c r="B392" s="41"/>
      <c r="C392" s="247" t="s">
        <v>603</v>
      </c>
      <c r="D392" s="247" t="s">
        <v>164</v>
      </c>
      <c r="E392" s="248" t="s">
        <v>604</v>
      </c>
      <c r="F392" s="249" t="s">
        <v>605</v>
      </c>
      <c r="G392" s="250" t="s">
        <v>146</v>
      </c>
      <c r="H392" s="251">
        <v>3</v>
      </c>
      <c r="I392" s="252"/>
      <c r="J392" s="253">
        <f>ROUND(I392*H392,2)</f>
        <v>0</v>
      </c>
      <c r="K392" s="249" t="s">
        <v>257</v>
      </c>
      <c r="L392" s="254"/>
      <c r="M392" s="255" t="s">
        <v>19</v>
      </c>
      <c r="N392" s="256" t="s">
        <v>47</v>
      </c>
      <c r="O392" s="86"/>
      <c r="P392" s="215">
        <f>O392*H392</f>
        <v>0</v>
      </c>
      <c r="Q392" s="215">
        <v>0.016</v>
      </c>
      <c r="R392" s="215">
        <f>Q392*H392</f>
        <v>0.048</v>
      </c>
      <c r="S392" s="215">
        <v>0</v>
      </c>
      <c r="T392" s="21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301</v>
      </c>
      <c r="AT392" s="217" t="s">
        <v>164</v>
      </c>
      <c r="AU392" s="217" t="s">
        <v>86</v>
      </c>
      <c r="AY392" s="19" t="s">
        <v>140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84</v>
      </c>
      <c r="BK392" s="218">
        <f>ROUND(I392*H392,2)</f>
        <v>0</v>
      </c>
      <c r="BL392" s="19" t="s">
        <v>254</v>
      </c>
      <c r="BM392" s="217" t="s">
        <v>606</v>
      </c>
    </row>
    <row r="393" spans="1:65" s="2" customFormat="1" ht="24.15" customHeight="1">
      <c r="A393" s="40"/>
      <c r="B393" s="41"/>
      <c r="C393" s="247" t="s">
        <v>607</v>
      </c>
      <c r="D393" s="247" t="s">
        <v>164</v>
      </c>
      <c r="E393" s="248" t="s">
        <v>608</v>
      </c>
      <c r="F393" s="249" t="s">
        <v>609</v>
      </c>
      <c r="G393" s="250" t="s">
        <v>146</v>
      </c>
      <c r="H393" s="251">
        <v>4</v>
      </c>
      <c r="I393" s="252"/>
      <c r="J393" s="253">
        <f>ROUND(I393*H393,2)</f>
        <v>0</v>
      </c>
      <c r="K393" s="249" t="s">
        <v>19</v>
      </c>
      <c r="L393" s="254"/>
      <c r="M393" s="255" t="s">
        <v>19</v>
      </c>
      <c r="N393" s="256" t="s">
        <v>47</v>
      </c>
      <c r="O393" s="86"/>
      <c r="P393" s="215">
        <f>O393*H393</f>
        <v>0</v>
      </c>
      <c r="Q393" s="215">
        <v>0.0195</v>
      </c>
      <c r="R393" s="215">
        <f>Q393*H393</f>
        <v>0.078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301</v>
      </c>
      <c r="AT393" s="217" t="s">
        <v>164</v>
      </c>
      <c r="AU393" s="217" t="s">
        <v>86</v>
      </c>
      <c r="AY393" s="19" t="s">
        <v>140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84</v>
      </c>
      <c r="BK393" s="218">
        <f>ROUND(I393*H393,2)</f>
        <v>0</v>
      </c>
      <c r="BL393" s="19" t="s">
        <v>254</v>
      </c>
      <c r="BM393" s="217" t="s">
        <v>610</v>
      </c>
    </row>
    <row r="394" spans="1:65" s="2" customFormat="1" ht="24.15" customHeight="1">
      <c r="A394" s="40"/>
      <c r="B394" s="41"/>
      <c r="C394" s="247" t="s">
        <v>611</v>
      </c>
      <c r="D394" s="247" t="s">
        <v>164</v>
      </c>
      <c r="E394" s="248" t="s">
        <v>612</v>
      </c>
      <c r="F394" s="249" t="s">
        <v>613</v>
      </c>
      <c r="G394" s="250" t="s">
        <v>146</v>
      </c>
      <c r="H394" s="251">
        <v>1</v>
      </c>
      <c r="I394" s="252"/>
      <c r="J394" s="253">
        <f>ROUND(I394*H394,2)</f>
        <v>0</v>
      </c>
      <c r="K394" s="249" t="s">
        <v>257</v>
      </c>
      <c r="L394" s="254"/>
      <c r="M394" s="255" t="s">
        <v>19</v>
      </c>
      <c r="N394" s="256" t="s">
        <v>47</v>
      </c>
      <c r="O394" s="86"/>
      <c r="P394" s="215">
        <f>O394*H394</f>
        <v>0</v>
      </c>
      <c r="Q394" s="215">
        <v>0.0195</v>
      </c>
      <c r="R394" s="215">
        <f>Q394*H394</f>
        <v>0.0195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301</v>
      </c>
      <c r="AT394" s="217" t="s">
        <v>164</v>
      </c>
      <c r="AU394" s="217" t="s">
        <v>86</v>
      </c>
      <c r="AY394" s="19" t="s">
        <v>140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84</v>
      </c>
      <c r="BK394" s="218">
        <f>ROUND(I394*H394,2)</f>
        <v>0</v>
      </c>
      <c r="BL394" s="19" t="s">
        <v>254</v>
      </c>
      <c r="BM394" s="217" t="s">
        <v>614</v>
      </c>
    </row>
    <row r="395" spans="1:65" s="2" customFormat="1" ht="24.15" customHeight="1">
      <c r="A395" s="40"/>
      <c r="B395" s="41"/>
      <c r="C395" s="247" t="s">
        <v>615</v>
      </c>
      <c r="D395" s="247" t="s">
        <v>164</v>
      </c>
      <c r="E395" s="248" t="s">
        <v>616</v>
      </c>
      <c r="F395" s="249" t="s">
        <v>617</v>
      </c>
      <c r="G395" s="250" t="s">
        <v>146</v>
      </c>
      <c r="H395" s="251">
        <v>1</v>
      </c>
      <c r="I395" s="252"/>
      <c r="J395" s="253">
        <f>ROUND(I395*H395,2)</f>
        <v>0</v>
      </c>
      <c r="K395" s="249" t="s">
        <v>257</v>
      </c>
      <c r="L395" s="254"/>
      <c r="M395" s="255" t="s">
        <v>19</v>
      </c>
      <c r="N395" s="256" t="s">
        <v>47</v>
      </c>
      <c r="O395" s="86"/>
      <c r="P395" s="215">
        <f>O395*H395</f>
        <v>0</v>
      </c>
      <c r="Q395" s="215">
        <v>0.0195</v>
      </c>
      <c r="R395" s="215">
        <f>Q395*H395</f>
        <v>0.0195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301</v>
      </c>
      <c r="AT395" s="217" t="s">
        <v>164</v>
      </c>
      <c r="AU395" s="217" t="s">
        <v>86</v>
      </c>
      <c r="AY395" s="19" t="s">
        <v>140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84</v>
      </c>
      <c r="BK395" s="218">
        <f>ROUND(I395*H395,2)</f>
        <v>0</v>
      </c>
      <c r="BL395" s="19" t="s">
        <v>254</v>
      </c>
      <c r="BM395" s="217" t="s">
        <v>618</v>
      </c>
    </row>
    <row r="396" spans="1:65" s="2" customFormat="1" ht="24.15" customHeight="1">
      <c r="A396" s="40"/>
      <c r="B396" s="41"/>
      <c r="C396" s="247" t="s">
        <v>619</v>
      </c>
      <c r="D396" s="247" t="s">
        <v>164</v>
      </c>
      <c r="E396" s="248" t="s">
        <v>620</v>
      </c>
      <c r="F396" s="249" t="s">
        <v>621</v>
      </c>
      <c r="G396" s="250" t="s">
        <v>146</v>
      </c>
      <c r="H396" s="251">
        <v>2</v>
      </c>
      <c r="I396" s="252"/>
      <c r="J396" s="253">
        <f>ROUND(I396*H396,2)</f>
        <v>0</v>
      </c>
      <c r="K396" s="249" t="s">
        <v>19</v>
      </c>
      <c r="L396" s="254"/>
      <c r="M396" s="255" t="s">
        <v>19</v>
      </c>
      <c r="N396" s="256" t="s">
        <v>47</v>
      </c>
      <c r="O396" s="86"/>
      <c r="P396" s="215">
        <f>O396*H396</f>
        <v>0</v>
      </c>
      <c r="Q396" s="215">
        <v>0.0175</v>
      </c>
      <c r="R396" s="215">
        <f>Q396*H396</f>
        <v>0.035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301</v>
      </c>
      <c r="AT396" s="217" t="s">
        <v>164</v>
      </c>
      <c r="AU396" s="217" t="s">
        <v>86</v>
      </c>
      <c r="AY396" s="19" t="s">
        <v>140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84</v>
      </c>
      <c r="BK396" s="218">
        <f>ROUND(I396*H396,2)</f>
        <v>0</v>
      </c>
      <c r="BL396" s="19" t="s">
        <v>254</v>
      </c>
      <c r="BM396" s="217" t="s">
        <v>622</v>
      </c>
    </row>
    <row r="397" spans="1:65" s="2" customFormat="1" ht="24.15" customHeight="1">
      <c r="A397" s="40"/>
      <c r="B397" s="41"/>
      <c r="C397" s="206" t="s">
        <v>623</v>
      </c>
      <c r="D397" s="206" t="s">
        <v>143</v>
      </c>
      <c r="E397" s="207" t="s">
        <v>624</v>
      </c>
      <c r="F397" s="208" t="s">
        <v>625</v>
      </c>
      <c r="G397" s="209" t="s">
        <v>146</v>
      </c>
      <c r="H397" s="210">
        <v>3</v>
      </c>
      <c r="I397" s="211"/>
      <c r="J397" s="212">
        <f>ROUND(I397*H397,2)</f>
        <v>0</v>
      </c>
      <c r="K397" s="208" t="s">
        <v>156</v>
      </c>
      <c r="L397" s="46"/>
      <c r="M397" s="213" t="s">
        <v>19</v>
      </c>
      <c r="N397" s="214" t="s">
        <v>47</v>
      </c>
      <c r="O397" s="86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254</v>
      </c>
      <c r="AT397" s="217" t="s">
        <v>143</v>
      </c>
      <c r="AU397" s="217" t="s">
        <v>86</v>
      </c>
      <c r="AY397" s="19" t="s">
        <v>140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84</v>
      </c>
      <c r="BK397" s="218">
        <f>ROUND(I397*H397,2)</f>
        <v>0</v>
      </c>
      <c r="BL397" s="19" t="s">
        <v>254</v>
      </c>
      <c r="BM397" s="217" t="s">
        <v>626</v>
      </c>
    </row>
    <row r="398" spans="1:47" s="2" customFormat="1" ht="12">
      <c r="A398" s="40"/>
      <c r="B398" s="41"/>
      <c r="C398" s="42"/>
      <c r="D398" s="242" t="s">
        <v>158</v>
      </c>
      <c r="E398" s="42"/>
      <c r="F398" s="243" t="s">
        <v>627</v>
      </c>
      <c r="G398" s="42"/>
      <c r="H398" s="42"/>
      <c r="I398" s="244"/>
      <c r="J398" s="42"/>
      <c r="K398" s="42"/>
      <c r="L398" s="46"/>
      <c r="M398" s="245"/>
      <c r="N398" s="246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158</v>
      </c>
      <c r="AU398" s="19" t="s">
        <v>86</v>
      </c>
    </row>
    <row r="399" spans="1:51" s="13" customFormat="1" ht="12">
      <c r="A399" s="13"/>
      <c r="B399" s="219"/>
      <c r="C399" s="220"/>
      <c r="D399" s="221" t="s">
        <v>149</v>
      </c>
      <c r="E399" s="222" t="s">
        <v>19</v>
      </c>
      <c r="F399" s="223" t="s">
        <v>141</v>
      </c>
      <c r="G399" s="220"/>
      <c r="H399" s="224">
        <v>3</v>
      </c>
      <c r="I399" s="225"/>
      <c r="J399" s="220"/>
      <c r="K399" s="220"/>
      <c r="L399" s="226"/>
      <c r="M399" s="227"/>
      <c r="N399" s="228"/>
      <c r="O399" s="228"/>
      <c r="P399" s="228"/>
      <c r="Q399" s="228"/>
      <c r="R399" s="228"/>
      <c r="S399" s="228"/>
      <c r="T399" s="22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0" t="s">
        <v>149</v>
      </c>
      <c r="AU399" s="230" t="s">
        <v>86</v>
      </c>
      <c r="AV399" s="13" t="s">
        <v>86</v>
      </c>
      <c r="AW399" s="13" t="s">
        <v>35</v>
      </c>
      <c r="AX399" s="13" t="s">
        <v>84</v>
      </c>
      <c r="AY399" s="230" t="s">
        <v>140</v>
      </c>
    </row>
    <row r="400" spans="1:65" s="2" customFormat="1" ht="24.15" customHeight="1">
      <c r="A400" s="40"/>
      <c r="B400" s="41"/>
      <c r="C400" s="247" t="s">
        <v>628</v>
      </c>
      <c r="D400" s="247" t="s">
        <v>164</v>
      </c>
      <c r="E400" s="248" t="s">
        <v>629</v>
      </c>
      <c r="F400" s="249" t="s">
        <v>630</v>
      </c>
      <c r="G400" s="250" t="s">
        <v>146</v>
      </c>
      <c r="H400" s="251">
        <v>3</v>
      </c>
      <c r="I400" s="252"/>
      <c r="J400" s="253">
        <f>ROUND(I400*H400,2)</f>
        <v>0</v>
      </c>
      <c r="K400" s="249" t="s">
        <v>19</v>
      </c>
      <c r="L400" s="254"/>
      <c r="M400" s="255" t="s">
        <v>19</v>
      </c>
      <c r="N400" s="256" t="s">
        <v>47</v>
      </c>
      <c r="O400" s="86"/>
      <c r="P400" s="215">
        <f>O400*H400</f>
        <v>0</v>
      </c>
      <c r="Q400" s="215">
        <v>0.016</v>
      </c>
      <c r="R400" s="215">
        <f>Q400*H400</f>
        <v>0.048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301</v>
      </c>
      <c r="AT400" s="217" t="s">
        <v>164</v>
      </c>
      <c r="AU400" s="217" t="s">
        <v>86</v>
      </c>
      <c r="AY400" s="19" t="s">
        <v>140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84</v>
      </c>
      <c r="BK400" s="218">
        <f>ROUND(I400*H400,2)</f>
        <v>0</v>
      </c>
      <c r="BL400" s="19" t="s">
        <v>254</v>
      </c>
      <c r="BM400" s="217" t="s">
        <v>631</v>
      </c>
    </row>
    <row r="401" spans="1:65" s="2" customFormat="1" ht="16.5" customHeight="1">
      <c r="A401" s="40"/>
      <c r="B401" s="41"/>
      <c r="C401" s="206" t="s">
        <v>632</v>
      </c>
      <c r="D401" s="206" t="s">
        <v>143</v>
      </c>
      <c r="E401" s="207" t="s">
        <v>633</v>
      </c>
      <c r="F401" s="208" t="s">
        <v>634</v>
      </c>
      <c r="G401" s="209" t="s">
        <v>146</v>
      </c>
      <c r="H401" s="210">
        <v>14</v>
      </c>
      <c r="I401" s="211"/>
      <c r="J401" s="212">
        <f>ROUND(I401*H401,2)</f>
        <v>0</v>
      </c>
      <c r="K401" s="208" t="s">
        <v>156</v>
      </c>
      <c r="L401" s="46"/>
      <c r="M401" s="213" t="s">
        <v>19</v>
      </c>
      <c r="N401" s="214" t="s">
        <v>47</v>
      </c>
      <c r="O401" s="86"/>
      <c r="P401" s="215">
        <f>O401*H401</f>
        <v>0</v>
      </c>
      <c r="Q401" s="215">
        <v>0</v>
      </c>
      <c r="R401" s="215">
        <f>Q401*H401</f>
        <v>0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254</v>
      </c>
      <c r="AT401" s="217" t="s">
        <v>143</v>
      </c>
      <c r="AU401" s="217" t="s">
        <v>86</v>
      </c>
      <c r="AY401" s="19" t="s">
        <v>140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84</v>
      </c>
      <c r="BK401" s="218">
        <f>ROUND(I401*H401,2)</f>
        <v>0</v>
      </c>
      <c r="BL401" s="19" t="s">
        <v>254</v>
      </c>
      <c r="BM401" s="217" t="s">
        <v>635</v>
      </c>
    </row>
    <row r="402" spans="1:47" s="2" customFormat="1" ht="12">
      <c r="A402" s="40"/>
      <c r="B402" s="41"/>
      <c r="C402" s="42"/>
      <c r="D402" s="242" t="s">
        <v>158</v>
      </c>
      <c r="E402" s="42"/>
      <c r="F402" s="243" t="s">
        <v>636</v>
      </c>
      <c r="G402" s="42"/>
      <c r="H402" s="42"/>
      <c r="I402" s="244"/>
      <c r="J402" s="42"/>
      <c r="K402" s="42"/>
      <c r="L402" s="46"/>
      <c r="M402" s="245"/>
      <c r="N402" s="246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158</v>
      </c>
      <c r="AU402" s="19" t="s">
        <v>86</v>
      </c>
    </row>
    <row r="403" spans="1:51" s="13" customFormat="1" ht="12">
      <c r="A403" s="13"/>
      <c r="B403" s="219"/>
      <c r="C403" s="220"/>
      <c r="D403" s="221" t="s">
        <v>149</v>
      </c>
      <c r="E403" s="222" t="s">
        <v>19</v>
      </c>
      <c r="F403" s="223" t="s">
        <v>637</v>
      </c>
      <c r="G403" s="220"/>
      <c r="H403" s="224">
        <v>14</v>
      </c>
      <c r="I403" s="225"/>
      <c r="J403" s="220"/>
      <c r="K403" s="220"/>
      <c r="L403" s="226"/>
      <c r="M403" s="227"/>
      <c r="N403" s="228"/>
      <c r="O403" s="228"/>
      <c r="P403" s="228"/>
      <c r="Q403" s="228"/>
      <c r="R403" s="228"/>
      <c r="S403" s="228"/>
      <c r="T403" s="22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0" t="s">
        <v>149</v>
      </c>
      <c r="AU403" s="230" t="s">
        <v>86</v>
      </c>
      <c r="AV403" s="13" t="s">
        <v>86</v>
      </c>
      <c r="AW403" s="13" t="s">
        <v>35</v>
      </c>
      <c r="AX403" s="13" t="s">
        <v>84</v>
      </c>
      <c r="AY403" s="230" t="s">
        <v>140</v>
      </c>
    </row>
    <row r="404" spans="1:65" s="2" customFormat="1" ht="16.5" customHeight="1">
      <c r="A404" s="40"/>
      <c r="B404" s="41"/>
      <c r="C404" s="247" t="s">
        <v>638</v>
      </c>
      <c r="D404" s="247" t="s">
        <v>164</v>
      </c>
      <c r="E404" s="248" t="s">
        <v>639</v>
      </c>
      <c r="F404" s="249" t="s">
        <v>640</v>
      </c>
      <c r="G404" s="250" t="s">
        <v>146</v>
      </c>
      <c r="H404" s="251">
        <v>3</v>
      </c>
      <c r="I404" s="252"/>
      <c r="J404" s="253">
        <f>ROUND(I404*H404,2)</f>
        <v>0</v>
      </c>
      <c r="K404" s="249" t="s">
        <v>257</v>
      </c>
      <c r="L404" s="254"/>
      <c r="M404" s="255" t="s">
        <v>19</v>
      </c>
      <c r="N404" s="256" t="s">
        <v>47</v>
      </c>
      <c r="O404" s="86"/>
      <c r="P404" s="215">
        <f>O404*H404</f>
        <v>0</v>
      </c>
      <c r="Q404" s="215">
        <v>0.0022</v>
      </c>
      <c r="R404" s="215">
        <f>Q404*H404</f>
        <v>0.0066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301</v>
      </c>
      <c r="AT404" s="217" t="s">
        <v>164</v>
      </c>
      <c r="AU404" s="217" t="s">
        <v>86</v>
      </c>
      <c r="AY404" s="19" t="s">
        <v>140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84</v>
      </c>
      <c r="BK404" s="218">
        <f>ROUND(I404*H404,2)</f>
        <v>0</v>
      </c>
      <c r="BL404" s="19" t="s">
        <v>254</v>
      </c>
      <c r="BM404" s="217" t="s">
        <v>641</v>
      </c>
    </row>
    <row r="405" spans="1:65" s="2" customFormat="1" ht="16.5" customHeight="1">
      <c r="A405" s="40"/>
      <c r="B405" s="41"/>
      <c r="C405" s="247" t="s">
        <v>642</v>
      </c>
      <c r="D405" s="247" t="s">
        <v>164</v>
      </c>
      <c r="E405" s="248" t="s">
        <v>643</v>
      </c>
      <c r="F405" s="249" t="s">
        <v>644</v>
      </c>
      <c r="G405" s="250" t="s">
        <v>146</v>
      </c>
      <c r="H405" s="251">
        <v>11</v>
      </c>
      <c r="I405" s="252"/>
      <c r="J405" s="253">
        <f>ROUND(I405*H405,2)</f>
        <v>0</v>
      </c>
      <c r="K405" s="249" t="s">
        <v>645</v>
      </c>
      <c r="L405" s="254"/>
      <c r="M405" s="255" t="s">
        <v>19</v>
      </c>
      <c r="N405" s="256" t="s">
        <v>47</v>
      </c>
      <c r="O405" s="86"/>
      <c r="P405" s="215">
        <f>O405*H405</f>
        <v>0</v>
      </c>
      <c r="Q405" s="215">
        <v>0.0022</v>
      </c>
      <c r="R405" s="215">
        <f>Q405*H405</f>
        <v>0.024200000000000003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301</v>
      </c>
      <c r="AT405" s="217" t="s">
        <v>164</v>
      </c>
      <c r="AU405" s="217" t="s">
        <v>86</v>
      </c>
      <c r="AY405" s="19" t="s">
        <v>140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84</v>
      </c>
      <c r="BK405" s="218">
        <f>ROUND(I405*H405,2)</f>
        <v>0</v>
      </c>
      <c r="BL405" s="19" t="s">
        <v>254</v>
      </c>
      <c r="BM405" s="217" t="s">
        <v>646</v>
      </c>
    </row>
    <row r="406" spans="1:65" s="2" customFormat="1" ht="16.5" customHeight="1">
      <c r="A406" s="40"/>
      <c r="B406" s="41"/>
      <c r="C406" s="206" t="s">
        <v>647</v>
      </c>
      <c r="D406" s="206" t="s">
        <v>143</v>
      </c>
      <c r="E406" s="207" t="s">
        <v>648</v>
      </c>
      <c r="F406" s="208" t="s">
        <v>649</v>
      </c>
      <c r="G406" s="209" t="s">
        <v>146</v>
      </c>
      <c r="H406" s="210">
        <v>5</v>
      </c>
      <c r="I406" s="211"/>
      <c r="J406" s="212">
        <f>ROUND(I406*H406,2)</f>
        <v>0</v>
      </c>
      <c r="K406" s="208" t="s">
        <v>156</v>
      </c>
      <c r="L406" s="46"/>
      <c r="M406" s="213" t="s">
        <v>19</v>
      </c>
      <c r="N406" s="214" t="s">
        <v>47</v>
      </c>
      <c r="O406" s="86"/>
      <c r="P406" s="215">
        <f>O406*H406</f>
        <v>0</v>
      </c>
      <c r="Q406" s="215">
        <v>0</v>
      </c>
      <c r="R406" s="215">
        <f>Q406*H406</f>
        <v>0</v>
      </c>
      <c r="S406" s="215">
        <v>0.024</v>
      </c>
      <c r="T406" s="216">
        <f>S406*H406</f>
        <v>0.12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254</v>
      </c>
      <c r="AT406" s="217" t="s">
        <v>143</v>
      </c>
      <c r="AU406" s="217" t="s">
        <v>86</v>
      </c>
      <c r="AY406" s="19" t="s">
        <v>140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84</v>
      </c>
      <c r="BK406" s="218">
        <f>ROUND(I406*H406,2)</f>
        <v>0</v>
      </c>
      <c r="BL406" s="19" t="s">
        <v>254</v>
      </c>
      <c r="BM406" s="217" t="s">
        <v>650</v>
      </c>
    </row>
    <row r="407" spans="1:47" s="2" customFormat="1" ht="12">
      <c r="A407" s="40"/>
      <c r="B407" s="41"/>
      <c r="C407" s="42"/>
      <c r="D407" s="242" t="s">
        <v>158</v>
      </c>
      <c r="E407" s="42"/>
      <c r="F407" s="243" t="s">
        <v>651</v>
      </c>
      <c r="G407" s="42"/>
      <c r="H407" s="42"/>
      <c r="I407" s="244"/>
      <c r="J407" s="42"/>
      <c r="K407" s="42"/>
      <c r="L407" s="46"/>
      <c r="M407" s="245"/>
      <c r="N407" s="246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158</v>
      </c>
      <c r="AU407" s="19" t="s">
        <v>86</v>
      </c>
    </row>
    <row r="408" spans="1:51" s="13" customFormat="1" ht="12">
      <c r="A408" s="13"/>
      <c r="B408" s="219"/>
      <c r="C408" s="220"/>
      <c r="D408" s="221" t="s">
        <v>149</v>
      </c>
      <c r="E408" s="222" t="s">
        <v>19</v>
      </c>
      <c r="F408" s="223" t="s">
        <v>652</v>
      </c>
      <c r="G408" s="220"/>
      <c r="H408" s="224">
        <v>3</v>
      </c>
      <c r="I408" s="225"/>
      <c r="J408" s="220"/>
      <c r="K408" s="220"/>
      <c r="L408" s="226"/>
      <c r="M408" s="227"/>
      <c r="N408" s="228"/>
      <c r="O408" s="228"/>
      <c r="P408" s="228"/>
      <c r="Q408" s="228"/>
      <c r="R408" s="228"/>
      <c r="S408" s="228"/>
      <c r="T408" s="22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0" t="s">
        <v>149</v>
      </c>
      <c r="AU408" s="230" t="s">
        <v>86</v>
      </c>
      <c r="AV408" s="13" t="s">
        <v>86</v>
      </c>
      <c r="AW408" s="13" t="s">
        <v>35</v>
      </c>
      <c r="AX408" s="13" t="s">
        <v>76</v>
      </c>
      <c r="AY408" s="230" t="s">
        <v>140</v>
      </c>
    </row>
    <row r="409" spans="1:51" s="13" customFormat="1" ht="12">
      <c r="A409" s="13"/>
      <c r="B409" s="219"/>
      <c r="C409" s="220"/>
      <c r="D409" s="221" t="s">
        <v>149</v>
      </c>
      <c r="E409" s="222" t="s">
        <v>19</v>
      </c>
      <c r="F409" s="223" t="s">
        <v>653</v>
      </c>
      <c r="G409" s="220"/>
      <c r="H409" s="224">
        <v>2</v>
      </c>
      <c r="I409" s="225"/>
      <c r="J409" s="220"/>
      <c r="K409" s="220"/>
      <c r="L409" s="226"/>
      <c r="M409" s="227"/>
      <c r="N409" s="228"/>
      <c r="O409" s="228"/>
      <c r="P409" s="228"/>
      <c r="Q409" s="228"/>
      <c r="R409" s="228"/>
      <c r="S409" s="228"/>
      <c r="T409" s="22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0" t="s">
        <v>149</v>
      </c>
      <c r="AU409" s="230" t="s">
        <v>86</v>
      </c>
      <c r="AV409" s="13" t="s">
        <v>86</v>
      </c>
      <c r="AW409" s="13" t="s">
        <v>35</v>
      </c>
      <c r="AX409" s="13" t="s">
        <v>76</v>
      </c>
      <c r="AY409" s="230" t="s">
        <v>140</v>
      </c>
    </row>
    <row r="410" spans="1:51" s="14" customFormat="1" ht="12">
      <c r="A410" s="14"/>
      <c r="B410" s="231"/>
      <c r="C410" s="232"/>
      <c r="D410" s="221" t="s">
        <v>149</v>
      </c>
      <c r="E410" s="233" t="s">
        <v>19</v>
      </c>
      <c r="F410" s="234" t="s">
        <v>152</v>
      </c>
      <c r="G410" s="232"/>
      <c r="H410" s="235">
        <v>5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1" t="s">
        <v>149</v>
      </c>
      <c r="AU410" s="241" t="s">
        <v>86</v>
      </c>
      <c r="AV410" s="14" t="s">
        <v>147</v>
      </c>
      <c r="AW410" s="14" t="s">
        <v>35</v>
      </c>
      <c r="AX410" s="14" t="s">
        <v>84</v>
      </c>
      <c r="AY410" s="241" t="s">
        <v>140</v>
      </c>
    </row>
    <row r="411" spans="1:65" s="2" customFormat="1" ht="24.15" customHeight="1">
      <c r="A411" s="40"/>
      <c r="B411" s="41"/>
      <c r="C411" s="206" t="s">
        <v>654</v>
      </c>
      <c r="D411" s="206" t="s">
        <v>143</v>
      </c>
      <c r="E411" s="207" t="s">
        <v>655</v>
      </c>
      <c r="F411" s="208" t="s">
        <v>656</v>
      </c>
      <c r="G411" s="209" t="s">
        <v>146</v>
      </c>
      <c r="H411" s="210">
        <v>6</v>
      </c>
      <c r="I411" s="211"/>
      <c r="J411" s="212">
        <f>ROUND(I411*H411,2)</f>
        <v>0</v>
      </c>
      <c r="K411" s="208" t="s">
        <v>156</v>
      </c>
      <c r="L411" s="46"/>
      <c r="M411" s="213" t="s">
        <v>19</v>
      </c>
      <c r="N411" s="214" t="s">
        <v>47</v>
      </c>
      <c r="O411" s="86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254</v>
      </c>
      <c r="AT411" s="217" t="s">
        <v>143</v>
      </c>
      <c r="AU411" s="217" t="s">
        <v>86</v>
      </c>
      <c r="AY411" s="19" t="s">
        <v>140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84</v>
      </c>
      <c r="BK411" s="218">
        <f>ROUND(I411*H411,2)</f>
        <v>0</v>
      </c>
      <c r="BL411" s="19" t="s">
        <v>254</v>
      </c>
      <c r="BM411" s="217" t="s">
        <v>657</v>
      </c>
    </row>
    <row r="412" spans="1:47" s="2" customFormat="1" ht="12">
      <c r="A412" s="40"/>
      <c r="B412" s="41"/>
      <c r="C412" s="42"/>
      <c r="D412" s="242" t="s">
        <v>158</v>
      </c>
      <c r="E412" s="42"/>
      <c r="F412" s="243" t="s">
        <v>658</v>
      </c>
      <c r="G412" s="42"/>
      <c r="H412" s="42"/>
      <c r="I412" s="244"/>
      <c r="J412" s="42"/>
      <c r="K412" s="42"/>
      <c r="L412" s="46"/>
      <c r="M412" s="245"/>
      <c r="N412" s="246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158</v>
      </c>
      <c r="AU412" s="19" t="s">
        <v>86</v>
      </c>
    </row>
    <row r="413" spans="1:51" s="13" customFormat="1" ht="12">
      <c r="A413" s="13"/>
      <c r="B413" s="219"/>
      <c r="C413" s="220"/>
      <c r="D413" s="221" t="s">
        <v>149</v>
      </c>
      <c r="E413" s="222" t="s">
        <v>19</v>
      </c>
      <c r="F413" s="223" t="s">
        <v>659</v>
      </c>
      <c r="G413" s="220"/>
      <c r="H413" s="224">
        <v>6</v>
      </c>
      <c r="I413" s="225"/>
      <c r="J413" s="220"/>
      <c r="K413" s="220"/>
      <c r="L413" s="226"/>
      <c r="M413" s="227"/>
      <c r="N413" s="228"/>
      <c r="O413" s="228"/>
      <c r="P413" s="228"/>
      <c r="Q413" s="228"/>
      <c r="R413" s="228"/>
      <c r="S413" s="228"/>
      <c r="T413" s="22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0" t="s">
        <v>149</v>
      </c>
      <c r="AU413" s="230" t="s">
        <v>86</v>
      </c>
      <c r="AV413" s="13" t="s">
        <v>86</v>
      </c>
      <c r="AW413" s="13" t="s">
        <v>35</v>
      </c>
      <c r="AX413" s="13" t="s">
        <v>84</v>
      </c>
      <c r="AY413" s="230" t="s">
        <v>140</v>
      </c>
    </row>
    <row r="414" spans="1:65" s="2" customFormat="1" ht="16.5" customHeight="1">
      <c r="A414" s="40"/>
      <c r="B414" s="41"/>
      <c r="C414" s="206" t="s">
        <v>660</v>
      </c>
      <c r="D414" s="206" t="s">
        <v>143</v>
      </c>
      <c r="E414" s="207" t="s">
        <v>661</v>
      </c>
      <c r="F414" s="208" t="s">
        <v>662</v>
      </c>
      <c r="G414" s="209" t="s">
        <v>146</v>
      </c>
      <c r="H414" s="210">
        <v>2</v>
      </c>
      <c r="I414" s="211"/>
      <c r="J414" s="212">
        <f>ROUND(I414*H414,2)</f>
        <v>0</v>
      </c>
      <c r="K414" s="208" t="s">
        <v>156</v>
      </c>
      <c r="L414" s="46"/>
      <c r="M414" s="213" t="s">
        <v>19</v>
      </c>
      <c r="N414" s="214" t="s">
        <v>47</v>
      </c>
      <c r="O414" s="86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254</v>
      </c>
      <c r="AT414" s="217" t="s">
        <v>143</v>
      </c>
      <c r="AU414" s="217" t="s">
        <v>86</v>
      </c>
      <c r="AY414" s="19" t="s">
        <v>140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84</v>
      </c>
      <c r="BK414" s="218">
        <f>ROUND(I414*H414,2)</f>
        <v>0</v>
      </c>
      <c r="BL414" s="19" t="s">
        <v>254</v>
      </c>
      <c r="BM414" s="217" t="s">
        <v>663</v>
      </c>
    </row>
    <row r="415" spans="1:47" s="2" customFormat="1" ht="12">
      <c r="A415" s="40"/>
      <c r="B415" s="41"/>
      <c r="C415" s="42"/>
      <c r="D415" s="242" t="s">
        <v>158</v>
      </c>
      <c r="E415" s="42"/>
      <c r="F415" s="243" t="s">
        <v>664</v>
      </c>
      <c r="G415" s="42"/>
      <c r="H415" s="42"/>
      <c r="I415" s="244"/>
      <c r="J415" s="42"/>
      <c r="K415" s="42"/>
      <c r="L415" s="46"/>
      <c r="M415" s="245"/>
      <c r="N415" s="246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158</v>
      </c>
      <c r="AU415" s="19" t="s">
        <v>86</v>
      </c>
    </row>
    <row r="416" spans="1:65" s="2" customFormat="1" ht="21.75" customHeight="1">
      <c r="A416" s="40"/>
      <c r="B416" s="41"/>
      <c r="C416" s="206" t="s">
        <v>665</v>
      </c>
      <c r="D416" s="206" t="s">
        <v>143</v>
      </c>
      <c r="E416" s="207" t="s">
        <v>666</v>
      </c>
      <c r="F416" s="208" t="s">
        <v>667</v>
      </c>
      <c r="G416" s="209" t="s">
        <v>146</v>
      </c>
      <c r="H416" s="210">
        <v>6</v>
      </c>
      <c r="I416" s="211"/>
      <c r="J416" s="212">
        <f>ROUND(I416*H416,2)</f>
        <v>0</v>
      </c>
      <c r="K416" s="208" t="s">
        <v>156</v>
      </c>
      <c r="L416" s="46"/>
      <c r="M416" s="213" t="s">
        <v>19</v>
      </c>
      <c r="N416" s="214" t="s">
        <v>47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254</v>
      </c>
      <c r="AT416" s="217" t="s">
        <v>143</v>
      </c>
      <c r="AU416" s="217" t="s">
        <v>86</v>
      </c>
      <c r="AY416" s="19" t="s">
        <v>140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84</v>
      </c>
      <c r="BK416" s="218">
        <f>ROUND(I416*H416,2)</f>
        <v>0</v>
      </c>
      <c r="BL416" s="19" t="s">
        <v>254</v>
      </c>
      <c r="BM416" s="217" t="s">
        <v>668</v>
      </c>
    </row>
    <row r="417" spans="1:47" s="2" customFormat="1" ht="12">
      <c r="A417" s="40"/>
      <c r="B417" s="41"/>
      <c r="C417" s="42"/>
      <c r="D417" s="242" t="s">
        <v>158</v>
      </c>
      <c r="E417" s="42"/>
      <c r="F417" s="243" t="s">
        <v>669</v>
      </c>
      <c r="G417" s="42"/>
      <c r="H417" s="42"/>
      <c r="I417" s="244"/>
      <c r="J417" s="42"/>
      <c r="K417" s="42"/>
      <c r="L417" s="46"/>
      <c r="M417" s="245"/>
      <c r="N417" s="246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158</v>
      </c>
      <c r="AU417" s="19" t="s">
        <v>86</v>
      </c>
    </row>
    <row r="418" spans="1:51" s="13" customFormat="1" ht="12">
      <c r="A418" s="13"/>
      <c r="B418" s="219"/>
      <c r="C418" s="220"/>
      <c r="D418" s="221" t="s">
        <v>149</v>
      </c>
      <c r="E418" s="222" t="s">
        <v>19</v>
      </c>
      <c r="F418" s="223" t="s">
        <v>659</v>
      </c>
      <c r="G418" s="220"/>
      <c r="H418" s="224">
        <v>6</v>
      </c>
      <c r="I418" s="225"/>
      <c r="J418" s="220"/>
      <c r="K418" s="220"/>
      <c r="L418" s="226"/>
      <c r="M418" s="227"/>
      <c r="N418" s="228"/>
      <c r="O418" s="228"/>
      <c r="P418" s="228"/>
      <c r="Q418" s="228"/>
      <c r="R418" s="228"/>
      <c r="S418" s="228"/>
      <c r="T418" s="22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0" t="s">
        <v>149</v>
      </c>
      <c r="AU418" s="230" t="s">
        <v>86</v>
      </c>
      <c r="AV418" s="13" t="s">
        <v>86</v>
      </c>
      <c r="AW418" s="13" t="s">
        <v>35</v>
      </c>
      <c r="AX418" s="13" t="s">
        <v>84</v>
      </c>
      <c r="AY418" s="230" t="s">
        <v>140</v>
      </c>
    </row>
    <row r="419" spans="1:65" s="2" customFormat="1" ht="16.5" customHeight="1">
      <c r="A419" s="40"/>
      <c r="B419" s="41"/>
      <c r="C419" s="206" t="s">
        <v>670</v>
      </c>
      <c r="D419" s="206" t="s">
        <v>143</v>
      </c>
      <c r="E419" s="207" t="s">
        <v>671</v>
      </c>
      <c r="F419" s="208" t="s">
        <v>672</v>
      </c>
      <c r="G419" s="209" t="s">
        <v>146</v>
      </c>
      <c r="H419" s="210">
        <v>2</v>
      </c>
      <c r="I419" s="211"/>
      <c r="J419" s="212">
        <f>ROUND(I419*H419,2)</f>
        <v>0</v>
      </c>
      <c r="K419" s="208" t="s">
        <v>156</v>
      </c>
      <c r="L419" s="46"/>
      <c r="M419" s="213" t="s">
        <v>19</v>
      </c>
      <c r="N419" s="214" t="s">
        <v>47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254</v>
      </c>
      <c r="AT419" s="217" t="s">
        <v>143</v>
      </c>
      <c r="AU419" s="217" t="s">
        <v>86</v>
      </c>
      <c r="AY419" s="19" t="s">
        <v>140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84</v>
      </c>
      <c r="BK419" s="218">
        <f>ROUND(I419*H419,2)</f>
        <v>0</v>
      </c>
      <c r="BL419" s="19" t="s">
        <v>254</v>
      </c>
      <c r="BM419" s="217" t="s">
        <v>673</v>
      </c>
    </row>
    <row r="420" spans="1:47" s="2" customFormat="1" ht="12">
      <c r="A420" s="40"/>
      <c r="B420" s="41"/>
      <c r="C420" s="42"/>
      <c r="D420" s="242" t="s">
        <v>158</v>
      </c>
      <c r="E420" s="42"/>
      <c r="F420" s="243" t="s">
        <v>674</v>
      </c>
      <c r="G420" s="42"/>
      <c r="H420" s="42"/>
      <c r="I420" s="244"/>
      <c r="J420" s="42"/>
      <c r="K420" s="42"/>
      <c r="L420" s="46"/>
      <c r="M420" s="245"/>
      <c r="N420" s="246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158</v>
      </c>
      <c r="AU420" s="19" t="s">
        <v>86</v>
      </c>
    </row>
    <row r="421" spans="1:65" s="2" customFormat="1" ht="16.5" customHeight="1">
      <c r="A421" s="40"/>
      <c r="B421" s="41"/>
      <c r="C421" s="206" t="s">
        <v>675</v>
      </c>
      <c r="D421" s="206" t="s">
        <v>143</v>
      </c>
      <c r="E421" s="207" t="s">
        <v>676</v>
      </c>
      <c r="F421" s="208" t="s">
        <v>677</v>
      </c>
      <c r="G421" s="209" t="s">
        <v>146</v>
      </c>
      <c r="H421" s="210">
        <v>2</v>
      </c>
      <c r="I421" s="211"/>
      <c r="J421" s="212">
        <f>ROUND(I421*H421,2)</f>
        <v>0</v>
      </c>
      <c r="K421" s="208" t="s">
        <v>156</v>
      </c>
      <c r="L421" s="46"/>
      <c r="M421" s="213" t="s">
        <v>19</v>
      </c>
      <c r="N421" s="214" t="s">
        <v>47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254</v>
      </c>
      <c r="AT421" s="217" t="s">
        <v>143</v>
      </c>
      <c r="AU421" s="217" t="s">
        <v>86</v>
      </c>
      <c r="AY421" s="19" t="s">
        <v>140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84</v>
      </c>
      <c r="BK421" s="218">
        <f>ROUND(I421*H421,2)</f>
        <v>0</v>
      </c>
      <c r="BL421" s="19" t="s">
        <v>254</v>
      </c>
      <c r="BM421" s="217" t="s">
        <v>678</v>
      </c>
    </row>
    <row r="422" spans="1:47" s="2" customFormat="1" ht="12">
      <c r="A422" s="40"/>
      <c r="B422" s="41"/>
      <c r="C422" s="42"/>
      <c r="D422" s="242" t="s">
        <v>158</v>
      </c>
      <c r="E422" s="42"/>
      <c r="F422" s="243" t="s">
        <v>679</v>
      </c>
      <c r="G422" s="42"/>
      <c r="H422" s="42"/>
      <c r="I422" s="244"/>
      <c r="J422" s="42"/>
      <c r="K422" s="42"/>
      <c r="L422" s="46"/>
      <c r="M422" s="245"/>
      <c r="N422" s="246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158</v>
      </c>
      <c r="AU422" s="19" t="s">
        <v>86</v>
      </c>
    </row>
    <row r="423" spans="1:65" s="2" customFormat="1" ht="16.5" customHeight="1">
      <c r="A423" s="40"/>
      <c r="B423" s="41"/>
      <c r="C423" s="206" t="s">
        <v>680</v>
      </c>
      <c r="D423" s="206" t="s">
        <v>143</v>
      </c>
      <c r="E423" s="207" t="s">
        <v>681</v>
      </c>
      <c r="F423" s="208" t="s">
        <v>682</v>
      </c>
      <c r="G423" s="209" t="s">
        <v>146</v>
      </c>
      <c r="H423" s="210">
        <v>2</v>
      </c>
      <c r="I423" s="211"/>
      <c r="J423" s="212">
        <f>ROUND(I423*H423,2)</f>
        <v>0</v>
      </c>
      <c r="K423" s="208" t="s">
        <v>156</v>
      </c>
      <c r="L423" s="46"/>
      <c r="M423" s="213" t="s">
        <v>19</v>
      </c>
      <c r="N423" s="214" t="s">
        <v>47</v>
      </c>
      <c r="O423" s="86"/>
      <c r="P423" s="215">
        <f>O423*H423</f>
        <v>0</v>
      </c>
      <c r="Q423" s="215">
        <v>8E-05</v>
      </c>
      <c r="R423" s="215">
        <f>Q423*H423</f>
        <v>0.00016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254</v>
      </c>
      <c r="AT423" s="217" t="s">
        <v>143</v>
      </c>
      <c r="AU423" s="217" t="s">
        <v>86</v>
      </c>
      <c r="AY423" s="19" t="s">
        <v>140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84</v>
      </c>
      <c r="BK423" s="218">
        <f>ROUND(I423*H423,2)</f>
        <v>0</v>
      </c>
      <c r="BL423" s="19" t="s">
        <v>254</v>
      </c>
      <c r="BM423" s="217" t="s">
        <v>683</v>
      </c>
    </row>
    <row r="424" spans="1:47" s="2" customFormat="1" ht="12">
      <c r="A424" s="40"/>
      <c r="B424" s="41"/>
      <c r="C424" s="42"/>
      <c r="D424" s="242" t="s">
        <v>158</v>
      </c>
      <c r="E424" s="42"/>
      <c r="F424" s="243" t="s">
        <v>684</v>
      </c>
      <c r="G424" s="42"/>
      <c r="H424" s="42"/>
      <c r="I424" s="244"/>
      <c r="J424" s="42"/>
      <c r="K424" s="42"/>
      <c r="L424" s="46"/>
      <c r="M424" s="245"/>
      <c r="N424" s="246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158</v>
      </c>
      <c r="AU424" s="19" t="s">
        <v>86</v>
      </c>
    </row>
    <row r="425" spans="1:65" s="2" customFormat="1" ht="16.5" customHeight="1">
      <c r="A425" s="40"/>
      <c r="B425" s="41"/>
      <c r="C425" s="206" t="s">
        <v>685</v>
      </c>
      <c r="D425" s="206" t="s">
        <v>143</v>
      </c>
      <c r="E425" s="207" t="s">
        <v>686</v>
      </c>
      <c r="F425" s="208" t="s">
        <v>687</v>
      </c>
      <c r="G425" s="209" t="s">
        <v>146</v>
      </c>
      <c r="H425" s="210">
        <v>2</v>
      </c>
      <c r="I425" s="211"/>
      <c r="J425" s="212">
        <f>ROUND(I425*H425,2)</f>
        <v>0</v>
      </c>
      <c r="K425" s="208" t="s">
        <v>156</v>
      </c>
      <c r="L425" s="46"/>
      <c r="M425" s="213" t="s">
        <v>19</v>
      </c>
      <c r="N425" s="214" t="s">
        <v>47</v>
      </c>
      <c r="O425" s="86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254</v>
      </c>
      <c r="AT425" s="217" t="s">
        <v>143</v>
      </c>
      <c r="AU425" s="217" t="s">
        <v>86</v>
      </c>
      <c r="AY425" s="19" t="s">
        <v>140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84</v>
      </c>
      <c r="BK425" s="218">
        <f>ROUND(I425*H425,2)</f>
        <v>0</v>
      </c>
      <c r="BL425" s="19" t="s">
        <v>254</v>
      </c>
      <c r="BM425" s="217" t="s">
        <v>688</v>
      </c>
    </row>
    <row r="426" spans="1:47" s="2" customFormat="1" ht="12">
      <c r="A426" s="40"/>
      <c r="B426" s="41"/>
      <c r="C426" s="42"/>
      <c r="D426" s="242" t="s">
        <v>158</v>
      </c>
      <c r="E426" s="42"/>
      <c r="F426" s="243" t="s">
        <v>689</v>
      </c>
      <c r="G426" s="42"/>
      <c r="H426" s="42"/>
      <c r="I426" s="244"/>
      <c r="J426" s="42"/>
      <c r="K426" s="42"/>
      <c r="L426" s="46"/>
      <c r="M426" s="245"/>
      <c r="N426" s="246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158</v>
      </c>
      <c r="AU426" s="19" t="s">
        <v>86</v>
      </c>
    </row>
    <row r="427" spans="1:65" s="2" customFormat="1" ht="16.5" customHeight="1">
      <c r="A427" s="40"/>
      <c r="B427" s="41"/>
      <c r="C427" s="206" t="s">
        <v>690</v>
      </c>
      <c r="D427" s="206" t="s">
        <v>143</v>
      </c>
      <c r="E427" s="207" t="s">
        <v>691</v>
      </c>
      <c r="F427" s="208" t="s">
        <v>692</v>
      </c>
      <c r="G427" s="209" t="s">
        <v>146</v>
      </c>
      <c r="H427" s="210">
        <v>10</v>
      </c>
      <c r="I427" s="211"/>
      <c r="J427" s="212">
        <f>ROUND(I427*H427,2)</f>
        <v>0</v>
      </c>
      <c r="K427" s="208" t="s">
        <v>156</v>
      </c>
      <c r="L427" s="46"/>
      <c r="M427" s="213" t="s">
        <v>19</v>
      </c>
      <c r="N427" s="214" t="s">
        <v>47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254</v>
      </c>
      <c r="AT427" s="217" t="s">
        <v>143</v>
      </c>
      <c r="AU427" s="217" t="s">
        <v>86</v>
      </c>
      <c r="AY427" s="19" t="s">
        <v>140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84</v>
      </c>
      <c r="BK427" s="218">
        <f>ROUND(I427*H427,2)</f>
        <v>0</v>
      </c>
      <c r="BL427" s="19" t="s">
        <v>254</v>
      </c>
      <c r="BM427" s="217" t="s">
        <v>693</v>
      </c>
    </row>
    <row r="428" spans="1:47" s="2" customFormat="1" ht="12">
      <c r="A428" s="40"/>
      <c r="B428" s="41"/>
      <c r="C428" s="42"/>
      <c r="D428" s="242" t="s">
        <v>158</v>
      </c>
      <c r="E428" s="42"/>
      <c r="F428" s="243" t="s">
        <v>694</v>
      </c>
      <c r="G428" s="42"/>
      <c r="H428" s="42"/>
      <c r="I428" s="244"/>
      <c r="J428" s="42"/>
      <c r="K428" s="42"/>
      <c r="L428" s="46"/>
      <c r="M428" s="245"/>
      <c r="N428" s="246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158</v>
      </c>
      <c r="AU428" s="19" t="s">
        <v>86</v>
      </c>
    </row>
    <row r="429" spans="1:65" s="2" customFormat="1" ht="16.5" customHeight="1">
      <c r="A429" s="40"/>
      <c r="B429" s="41"/>
      <c r="C429" s="206" t="s">
        <v>695</v>
      </c>
      <c r="D429" s="206" t="s">
        <v>143</v>
      </c>
      <c r="E429" s="207" t="s">
        <v>696</v>
      </c>
      <c r="F429" s="208" t="s">
        <v>697</v>
      </c>
      <c r="G429" s="209" t="s">
        <v>146</v>
      </c>
      <c r="H429" s="210">
        <v>10</v>
      </c>
      <c r="I429" s="211"/>
      <c r="J429" s="212">
        <f>ROUND(I429*H429,2)</f>
        <v>0</v>
      </c>
      <c r="K429" s="208" t="s">
        <v>156</v>
      </c>
      <c r="L429" s="46"/>
      <c r="M429" s="213" t="s">
        <v>19</v>
      </c>
      <c r="N429" s="214" t="s">
        <v>47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254</v>
      </c>
      <c r="AT429" s="217" t="s">
        <v>143</v>
      </c>
      <c r="AU429" s="217" t="s">
        <v>86</v>
      </c>
      <c r="AY429" s="19" t="s">
        <v>140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84</v>
      </c>
      <c r="BK429" s="218">
        <f>ROUND(I429*H429,2)</f>
        <v>0</v>
      </c>
      <c r="BL429" s="19" t="s">
        <v>254</v>
      </c>
      <c r="BM429" s="217" t="s">
        <v>698</v>
      </c>
    </row>
    <row r="430" spans="1:47" s="2" customFormat="1" ht="12">
      <c r="A430" s="40"/>
      <c r="B430" s="41"/>
      <c r="C430" s="42"/>
      <c r="D430" s="242" t="s">
        <v>158</v>
      </c>
      <c r="E430" s="42"/>
      <c r="F430" s="243" t="s">
        <v>699</v>
      </c>
      <c r="G430" s="42"/>
      <c r="H430" s="42"/>
      <c r="I430" s="244"/>
      <c r="J430" s="42"/>
      <c r="K430" s="42"/>
      <c r="L430" s="46"/>
      <c r="M430" s="245"/>
      <c r="N430" s="246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158</v>
      </c>
      <c r="AU430" s="19" t="s">
        <v>86</v>
      </c>
    </row>
    <row r="431" spans="1:65" s="2" customFormat="1" ht="16.5" customHeight="1">
      <c r="A431" s="40"/>
      <c r="B431" s="41"/>
      <c r="C431" s="206" t="s">
        <v>700</v>
      </c>
      <c r="D431" s="206" t="s">
        <v>143</v>
      </c>
      <c r="E431" s="207" t="s">
        <v>701</v>
      </c>
      <c r="F431" s="208" t="s">
        <v>702</v>
      </c>
      <c r="G431" s="209" t="s">
        <v>146</v>
      </c>
      <c r="H431" s="210">
        <v>6</v>
      </c>
      <c r="I431" s="211"/>
      <c r="J431" s="212">
        <f>ROUND(I431*H431,2)</f>
        <v>0</v>
      </c>
      <c r="K431" s="208" t="s">
        <v>156</v>
      </c>
      <c r="L431" s="46"/>
      <c r="M431" s="213" t="s">
        <v>19</v>
      </c>
      <c r="N431" s="214" t="s">
        <v>47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254</v>
      </c>
      <c r="AT431" s="217" t="s">
        <v>143</v>
      </c>
      <c r="AU431" s="217" t="s">
        <v>86</v>
      </c>
      <c r="AY431" s="19" t="s">
        <v>140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84</v>
      </c>
      <c r="BK431" s="218">
        <f>ROUND(I431*H431,2)</f>
        <v>0</v>
      </c>
      <c r="BL431" s="19" t="s">
        <v>254</v>
      </c>
      <c r="BM431" s="217" t="s">
        <v>703</v>
      </c>
    </row>
    <row r="432" spans="1:47" s="2" customFormat="1" ht="12">
      <c r="A432" s="40"/>
      <c r="B432" s="41"/>
      <c r="C432" s="42"/>
      <c r="D432" s="242" t="s">
        <v>158</v>
      </c>
      <c r="E432" s="42"/>
      <c r="F432" s="243" t="s">
        <v>704</v>
      </c>
      <c r="G432" s="42"/>
      <c r="H432" s="42"/>
      <c r="I432" s="244"/>
      <c r="J432" s="42"/>
      <c r="K432" s="42"/>
      <c r="L432" s="46"/>
      <c r="M432" s="245"/>
      <c r="N432" s="246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158</v>
      </c>
      <c r="AU432" s="19" t="s">
        <v>86</v>
      </c>
    </row>
    <row r="433" spans="1:51" s="13" customFormat="1" ht="12">
      <c r="A433" s="13"/>
      <c r="B433" s="219"/>
      <c r="C433" s="220"/>
      <c r="D433" s="221" t="s">
        <v>149</v>
      </c>
      <c r="E433" s="222" t="s">
        <v>19</v>
      </c>
      <c r="F433" s="223" t="s">
        <v>705</v>
      </c>
      <c r="G433" s="220"/>
      <c r="H433" s="224">
        <v>6</v>
      </c>
      <c r="I433" s="225"/>
      <c r="J433" s="220"/>
      <c r="K433" s="220"/>
      <c r="L433" s="226"/>
      <c r="M433" s="227"/>
      <c r="N433" s="228"/>
      <c r="O433" s="228"/>
      <c r="P433" s="228"/>
      <c r="Q433" s="228"/>
      <c r="R433" s="228"/>
      <c r="S433" s="228"/>
      <c r="T433" s="22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0" t="s">
        <v>149</v>
      </c>
      <c r="AU433" s="230" t="s">
        <v>86</v>
      </c>
      <c r="AV433" s="13" t="s">
        <v>86</v>
      </c>
      <c r="AW433" s="13" t="s">
        <v>35</v>
      </c>
      <c r="AX433" s="13" t="s">
        <v>84</v>
      </c>
      <c r="AY433" s="230" t="s">
        <v>140</v>
      </c>
    </row>
    <row r="434" spans="1:65" s="2" customFormat="1" ht="16.5" customHeight="1">
      <c r="A434" s="40"/>
      <c r="B434" s="41"/>
      <c r="C434" s="206" t="s">
        <v>706</v>
      </c>
      <c r="D434" s="206" t="s">
        <v>143</v>
      </c>
      <c r="E434" s="207" t="s">
        <v>707</v>
      </c>
      <c r="F434" s="208" t="s">
        <v>708</v>
      </c>
      <c r="G434" s="209" t="s">
        <v>146</v>
      </c>
      <c r="H434" s="210">
        <v>6</v>
      </c>
      <c r="I434" s="211"/>
      <c r="J434" s="212">
        <f>ROUND(I434*H434,2)</f>
        <v>0</v>
      </c>
      <c r="K434" s="208" t="s">
        <v>156</v>
      </c>
      <c r="L434" s="46"/>
      <c r="M434" s="213" t="s">
        <v>19</v>
      </c>
      <c r="N434" s="214" t="s">
        <v>47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254</v>
      </c>
      <c r="AT434" s="217" t="s">
        <v>143</v>
      </c>
      <c r="AU434" s="217" t="s">
        <v>86</v>
      </c>
      <c r="AY434" s="19" t="s">
        <v>140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84</v>
      </c>
      <c r="BK434" s="218">
        <f>ROUND(I434*H434,2)</f>
        <v>0</v>
      </c>
      <c r="BL434" s="19" t="s">
        <v>254</v>
      </c>
      <c r="BM434" s="217" t="s">
        <v>709</v>
      </c>
    </row>
    <row r="435" spans="1:47" s="2" customFormat="1" ht="12">
      <c r="A435" s="40"/>
      <c r="B435" s="41"/>
      <c r="C435" s="42"/>
      <c r="D435" s="242" t="s">
        <v>158</v>
      </c>
      <c r="E435" s="42"/>
      <c r="F435" s="243" t="s">
        <v>710</v>
      </c>
      <c r="G435" s="42"/>
      <c r="H435" s="42"/>
      <c r="I435" s="244"/>
      <c r="J435" s="42"/>
      <c r="K435" s="42"/>
      <c r="L435" s="46"/>
      <c r="M435" s="245"/>
      <c r="N435" s="246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158</v>
      </c>
      <c r="AU435" s="19" t="s">
        <v>86</v>
      </c>
    </row>
    <row r="436" spans="1:65" s="2" customFormat="1" ht="24.15" customHeight="1">
      <c r="A436" s="40"/>
      <c r="B436" s="41"/>
      <c r="C436" s="247" t="s">
        <v>711</v>
      </c>
      <c r="D436" s="247" t="s">
        <v>164</v>
      </c>
      <c r="E436" s="248" t="s">
        <v>712</v>
      </c>
      <c r="F436" s="249" t="s">
        <v>713</v>
      </c>
      <c r="G436" s="250" t="s">
        <v>146</v>
      </c>
      <c r="H436" s="251">
        <v>2</v>
      </c>
      <c r="I436" s="252"/>
      <c r="J436" s="253">
        <f>ROUND(I436*H436,2)</f>
        <v>0</v>
      </c>
      <c r="K436" s="249" t="s">
        <v>257</v>
      </c>
      <c r="L436" s="254"/>
      <c r="M436" s="255" t="s">
        <v>19</v>
      </c>
      <c r="N436" s="256" t="s">
        <v>47</v>
      </c>
      <c r="O436" s="86"/>
      <c r="P436" s="215">
        <f>O436*H436</f>
        <v>0</v>
      </c>
      <c r="Q436" s="215">
        <v>0</v>
      </c>
      <c r="R436" s="215">
        <f>Q436*H436</f>
        <v>0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301</v>
      </c>
      <c r="AT436" s="217" t="s">
        <v>164</v>
      </c>
      <c r="AU436" s="217" t="s">
        <v>86</v>
      </c>
      <c r="AY436" s="19" t="s">
        <v>140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84</v>
      </c>
      <c r="BK436" s="218">
        <f>ROUND(I436*H436,2)</f>
        <v>0</v>
      </c>
      <c r="BL436" s="19" t="s">
        <v>254</v>
      </c>
      <c r="BM436" s="217" t="s">
        <v>714</v>
      </c>
    </row>
    <row r="437" spans="1:65" s="2" customFormat="1" ht="24.15" customHeight="1">
      <c r="A437" s="40"/>
      <c r="B437" s="41"/>
      <c r="C437" s="206" t="s">
        <v>715</v>
      </c>
      <c r="D437" s="206" t="s">
        <v>143</v>
      </c>
      <c r="E437" s="207" t="s">
        <v>716</v>
      </c>
      <c r="F437" s="208" t="s">
        <v>717</v>
      </c>
      <c r="G437" s="209" t="s">
        <v>413</v>
      </c>
      <c r="H437" s="278"/>
      <c r="I437" s="211"/>
      <c r="J437" s="212">
        <f>ROUND(I437*H437,2)</f>
        <v>0</v>
      </c>
      <c r="K437" s="208" t="s">
        <v>156</v>
      </c>
      <c r="L437" s="46"/>
      <c r="M437" s="213" t="s">
        <v>19</v>
      </c>
      <c r="N437" s="214" t="s">
        <v>47</v>
      </c>
      <c r="O437" s="86"/>
      <c r="P437" s="215">
        <f>O437*H437</f>
        <v>0</v>
      </c>
      <c r="Q437" s="215">
        <v>0</v>
      </c>
      <c r="R437" s="215">
        <f>Q437*H437</f>
        <v>0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254</v>
      </c>
      <c r="AT437" s="217" t="s">
        <v>143</v>
      </c>
      <c r="AU437" s="217" t="s">
        <v>86</v>
      </c>
      <c r="AY437" s="19" t="s">
        <v>140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84</v>
      </c>
      <c r="BK437" s="218">
        <f>ROUND(I437*H437,2)</f>
        <v>0</v>
      </c>
      <c r="BL437" s="19" t="s">
        <v>254</v>
      </c>
      <c r="BM437" s="217" t="s">
        <v>718</v>
      </c>
    </row>
    <row r="438" spans="1:47" s="2" customFormat="1" ht="12">
      <c r="A438" s="40"/>
      <c r="B438" s="41"/>
      <c r="C438" s="42"/>
      <c r="D438" s="242" t="s">
        <v>158</v>
      </c>
      <c r="E438" s="42"/>
      <c r="F438" s="243" t="s">
        <v>719</v>
      </c>
      <c r="G438" s="42"/>
      <c r="H438" s="42"/>
      <c r="I438" s="244"/>
      <c r="J438" s="42"/>
      <c r="K438" s="42"/>
      <c r="L438" s="46"/>
      <c r="M438" s="245"/>
      <c r="N438" s="246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158</v>
      </c>
      <c r="AU438" s="19" t="s">
        <v>86</v>
      </c>
    </row>
    <row r="439" spans="1:63" s="12" customFormat="1" ht="22.8" customHeight="1">
      <c r="A439" s="12"/>
      <c r="B439" s="190"/>
      <c r="C439" s="191"/>
      <c r="D439" s="192" t="s">
        <v>75</v>
      </c>
      <c r="E439" s="204" t="s">
        <v>720</v>
      </c>
      <c r="F439" s="204" t="s">
        <v>721</v>
      </c>
      <c r="G439" s="191"/>
      <c r="H439" s="191"/>
      <c r="I439" s="194"/>
      <c r="J439" s="205">
        <f>BK439</f>
        <v>0</v>
      </c>
      <c r="K439" s="191"/>
      <c r="L439" s="196"/>
      <c r="M439" s="197"/>
      <c r="N439" s="198"/>
      <c r="O439" s="198"/>
      <c r="P439" s="199">
        <f>SUM(P440:P453)</f>
        <v>0</v>
      </c>
      <c r="Q439" s="198"/>
      <c r="R439" s="199">
        <f>SUM(R440:R453)</f>
        <v>0.01032</v>
      </c>
      <c r="S439" s="198"/>
      <c r="T439" s="200">
        <f>SUM(T440:T453)</f>
        <v>0.12888000000000002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01" t="s">
        <v>86</v>
      </c>
      <c r="AT439" s="202" t="s">
        <v>75</v>
      </c>
      <c r="AU439" s="202" t="s">
        <v>84</v>
      </c>
      <c r="AY439" s="201" t="s">
        <v>140</v>
      </c>
      <c r="BK439" s="203">
        <f>SUM(BK440:BK453)</f>
        <v>0</v>
      </c>
    </row>
    <row r="440" spans="1:65" s="2" customFormat="1" ht="16.5" customHeight="1">
      <c r="A440" s="40"/>
      <c r="B440" s="41"/>
      <c r="C440" s="206" t="s">
        <v>722</v>
      </c>
      <c r="D440" s="206" t="s">
        <v>143</v>
      </c>
      <c r="E440" s="207" t="s">
        <v>723</v>
      </c>
      <c r="F440" s="208" t="s">
        <v>724</v>
      </c>
      <c r="G440" s="209" t="s">
        <v>172</v>
      </c>
      <c r="H440" s="210">
        <v>21.48</v>
      </c>
      <c r="I440" s="211"/>
      <c r="J440" s="212">
        <f>ROUND(I440*H440,2)</f>
        <v>0</v>
      </c>
      <c r="K440" s="208" t="s">
        <v>156</v>
      </c>
      <c r="L440" s="46"/>
      <c r="M440" s="213" t="s">
        <v>19</v>
      </c>
      <c r="N440" s="214" t="s">
        <v>47</v>
      </c>
      <c r="O440" s="86"/>
      <c r="P440" s="215">
        <f>O440*H440</f>
        <v>0</v>
      </c>
      <c r="Q440" s="215">
        <v>0</v>
      </c>
      <c r="R440" s="215">
        <f>Q440*H440</f>
        <v>0</v>
      </c>
      <c r="S440" s="215">
        <v>0.004</v>
      </c>
      <c r="T440" s="216">
        <f>S440*H440</f>
        <v>0.08592000000000001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254</v>
      </c>
      <c r="AT440" s="217" t="s">
        <v>143</v>
      </c>
      <c r="AU440" s="217" t="s">
        <v>86</v>
      </c>
      <c r="AY440" s="19" t="s">
        <v>140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84</v>
      </c>
      <c r="BK440" s="218">
        <f>ROUND(I440*H440,2)</f>
        <v>0</v>
      </c>
      <c r="BL440" s="19" t="s">
        <v>254</v>
      </c>
      <c r="BM440" s="217" t="s">
        <v>725</v>
      </c>
    </row>
    <row r="441" spans="1:47" s="2" customFormat="1" ht="12">
      <c r="A441" s="40"/>
      <c r="B441" s="41"/>
      <c r="C441" s="42"/>
      <c r="D441" s="242" t="s">
        <v>158</v>
      </c>
      <c r="E441" s="42"/>
      <c r="F441" s="243" t="s">
        <v>726</v>
      </c>
      <c r="G441" s="42"/>
      <c r="H441" s="42"/>
      <c r="I441" s="244"/>
      <c r="J441" s="42"/>
      <c r="K441" s="42"/>
      <c r="L441" s="46"/>
      <c r="M441" s="245"/>
      <c r="N441" s="246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158</v>
      </c>
      <c r="AU441" s="19" t="s">
        <v>86</v>
      </c>
    </row>
    <row r="442" spans="1:51" s="13" customFormat="1" ht="12">
      <c r="A442" s="13"/>
      <c r="B442" s="219"/>
      <c r="C442" s="220"/>
      <c r="D442" s="221" t="s">
        <v>149</v>
      </c>
      <c r="E442" s="222" t="s">
        <v>19</v>
      </c>
      <c r="F442" s="223" t="s">
        <v>727</v>
      </c>
      <c r="G442" s="220"/>
      <c r="H442" s="224">
        <v>21.48</v>
      </c>
      <c r="I442" s="225"/>
      <c r="J442" s="220"/>
      <c r="K442" s="220"/>
      <c r="L442" s="226"/>
      <c r="M442" s="227"/>
      <c r="N442" s="228"/>
      <c r="O442" s="228"/>
      <c r="P442" s="228"/>
      <c r="Q442" s="228"/>
      <c r="R442" s="228"/>
      <c r="S442" s="228"/>
      <c r="T442" s="22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0" t="s">
        <v>149</v>
      </c>
      <c r="AU442" s="230" t="s">
        <v>86</v>
      </c>
      <c r="AV442" s="13" t="s">
        <v>86</v>
      </c>
      <c r="AW442" s="13" t="s">
        <v>35</v>
      </c>
      <c r="AX442" s="13" t="s">
        <v>84</v>
      </c>
      <c r="AY442" s="230" t="s">
        <v>140</v>
      </c>
    </row>
    <row r="443" spans="1:65" s="2" customFormat="1" ht="16.5" customHeight="1">
      <c r="A443" s="40"/>
      <c r="B443" s="41"/>
      <c r="C443" s="206" t="s">
        <v>728</v>
      </c>
      <c r="D443" s="206" t="s">
        <v>143</v>
      </c>
      <c r="E443" s="207" t="s">
        <v>729</v>
      </c>
      <c r="F443" s="208" t="s">
        <v>730</v>
      </c>
      <c r="G443" s="209" t="s">
        <v>172</v>
      </c>
      <c r="H443" s="210">
        <v>21.48</v>
      </c>
      <c r="I443" s="211"/>
      <c r="J443" s="212">
        <f>ROUND(I443*H443,2)</f>
        <v>0</v>
      </c>
      <c r="K443" s="208" t="s">
        <v>156</v>
      </c>
      <c r="L443" s="46"/>
      <c r="M443" s="213" t="s">
        <v>19</v>
      </c>
      <c r="N443" s="214" t="s">
        <v>47</v>
      </c>
      <c r="O443" s="86"/>
      <c r="P443" s="215">
        <f>O443*H443</f>
        <v>0</v>
      </c>
      <c r="Q443" s="215">
        <v>0</v>
      </c>
      <c r="R443" s="215">
        <f>Q443*H443</f>
        <v>0</v>
      </c>
      <c r="S443" s="215">
        <v>0.002</v>
      </c>
      <c r="T443" s="216">
        <f>S443*H443</f>
        <v>0.042960000000000005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254</v>
      </c>
      <c r="AT443" s="217" t="s">
        <v>143</v>
      </c>
      <c r="AU443" s="217" t="s">
        <v>86</v>
      </c>
      <c r="AY443" s="19" t="s">
        <v>140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84</v>
      </c>
      <c r="BK443" s="218">
        <f>ROUND(I443*H443,2)</f>
        <v>0</v>
      </c>
      <c r="BL443" s="19" t="s">
        <v>254</v>
      </c>
      <c r="BM443" s="217" t="s">
        <v>731</v>
      </c>
    </row>
    <row r="444" spans="1:47" s="2" customFormat="1" ht="12">
      <c r="A444" s="40"/>
      <c r="B444" s="41"/>
      <c r="C444" s="42"/>
      <c r="D444" s="242" t="s">
        <v>158</v>
      </c>
      <c r="E444" s="42"/>
      <c r="F444" s="243" t="s">
        <v>732</v>
      </c>
      <c r="G444" s="42"/>
      <c r="H444" s="42"/>
      <c r="I444" s="244"/>
      <c r="J444" s="42"/>
      <c r="K444" s="42"/>
      <c r="L444" s="46"/>
      <c r="M444" s="245"/>
      <c r="N444" s="246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158</v>
      </c>
      <c r="AU444" s="19" t="s">
        <v>86</v>
      </c>
    </row>
    <row r="445" spans="1:51" s="13" customFormat="1" ht="12">
      <c r="A445" s="13"/>
      <c r="B445" s="219"/>
      <c r="C445" s="220"/>
      <c r="D445" s="221" t="s">
        <v>149</v>
      </c>
      <c r="E445" s="222" t="s">
        <v>19</v>
      </c>
      <c r="F445" s="223" t="s">
        <v>727</v>
      </c>
      <c r="G445" s="220"/>
      <c r="H445" s="224">
        <v>21.48</v>
      </c>
      <c r="I445" s="225"/>
      <c r="J445" s="220"/>
      <c r="K445" s="220"/>
      <c r="L445" s="226"/>
      <c r="M445" s="227"/>
      <c r="N445" s="228"/>
      <c r="O445" s="228"/>
      <c r="P445" s="228"/>
      <c r="Q445" s="228"/>
      <c r="R445" s="228"/>
      <c r="S445" s="228"/>
      <c r="T445" s="22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0" t="s">
        <v>149</v>
      </c>
      <c r="AU445" s="230" t="s">
        <v>86</v>
      </c>
      <c r="AV445" s="13" t="s">
        <v>86</v>
      </c>
      <c r="AW445" s="13" t="s">
        <v>35</v>
      </c>
      <c r="AX445" s="13" t="s">
        <v>84</v>
      </c>
      <c r="AY445" s="230" t="s">
        <v>140</v>
      </c>
    </row>
    <row r="446" spans="1:65" s="2" customFormat="1" ht="24.15" customHeight="1">
      <c r="A446" s="40"/>
      <c r="B446" s="41"/>
      <c r="C446" s="206" t="s">
        <v>733</v>
      </c>
      <c r="D446" s="206" t="s">
        <v>143</v>
      </c>
      <c r="E446" s="207" t="s">
        <v>734</v>
      </c>
      <c r="F446" s="208" t="s">
        <v>735</v>
      </c>
      <c r="G446" s="209" t="s">
        <v>146</v>
      </c>
      <c r="H446" s="210">
        <v>5</v>
      </c>
      <c r="I446" s="211"/>
      <c r="J446" s="212">
        <f>ROUND(I446*H446,2)</f>
        <v>0</v>
      </c>
      <c r="K446" s="208" t="s">
        <v>645</v>
      </c>
      <c r="L446" s="46"/>
      <c r="M446" s="213" t="s">
        <v>19</v>
      </c>
      <c r="N446" s="214" t="s">
        <v>47</v>
      </c>
      <c r="O446" s="86"/>
      <c r="P446" s="215">
        <f>O446*H446</f>
        <v>0</v>
      </c>
      <c r="Q446" s="215">
        <v>0</v>
      </c>
      <c r="R446" s="215">
        <f>Q446*H446</f>
        <v>0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254</v>
      </c>
      <c r="AT446" s="217" t="s">
        <v>143</v>
      </c>
      <c r="AU446" s="217" t="s">
        <v>86</v>
      </c>
      <c r="AY446" s="19" t="s">
        <v>140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84</v>
      </c>
      <c r="BK446" s="218">
        <f>ROUND(I446*H446,2)</f>
        <v>0</v>
      </c>
      <c r="BL446" s="19" t="s">
        <v>254</v>
      </c>
      <c r="BM446" s="217" t="s">
        <v>736</v>
      </c>
    </row>
    <row r="447" spans="1:47" s="2" customFormat="1" ht="12">
      <c r="A447" s="40"/>
      <c r="B447" s="41"/>
      <c r="C447" s="42"/>
      <c r="D447" s="242" t="s">
        <v>158</v>
      </c>
      <c r="E447" s="42"/>
      <c r="F447" s="243" t="s">
        <v>737</v>
      </c>
      <c r="G447" s="42"/>
      <c r="H447" s="42"/>
      <c r="I447" s="244"/>
      <c r="J447" s="42"/>
      <c r="K447" s="42"/>
      <c r="L447" s="46"/>
      <c r="M447" s="245"/>
      <c r="N447" s="246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158</v>
      </c>
      <c r="AU447" s="19" t="s">
        <v>86</v>
      </c>
    </row>
    <row r="448" spans="1:65" s="2" customFormat="1" ht="16.5" customHeight="1">
      <c r="A448" s="40"/>
      <c r="B448" s="41"/>
      <c r="C448" s="247" t="s">
        <v>738</v>
      </c>
      <c r="D448" s="247" t="s">
        <v>164</v>
      </c>
      <c r="E448" s="248" t="s">
        <v>739</v>
      </c>
      <c r="F448" s="249" t="s">
        <v>740</v>
      </c>
      <c r="G448" s="250" t="s">
        <v>146</v>
      </c>
      <c r="H448" s="251">
        <v>5</v>
      </c>
      <c r="I448" s="252"/>
      <c r="J448" s="253">
        <f>ROUND(I448*H448,2)</f>
        <v>0</v>
      </c>
      <c r="K448" s="249" t="s">
        <v>156</v>
      </c>
      <c r="L448" s="254"/>
      <c r="M448" s="255" t="s">
        <v>19</v>
      </c>
      <c r="N448" s="256" t="s">
        <v>47</v>
      </c>
      <c r="O448" s="86"/>
      <c r="P448" s="215">
        <f>O448*H448</f>
        <v>0</v>
      </c>
      <c r="Q448" s="215">
        <v>0.00206</v>
      </c>
      <c r="R448" s="215">
        <f>Q448*H448</f>
        <v>0.0103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301</v>
      </c>
      <c r="AT448" s="217" t="s">
        <v>164</v>
      </c>
      <c r="AU448" s="217" t="s">
        <v>86</v>
      </c>
      <c r="AY448" s="19" t="s">
        <v>140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84</v>
      </c>
      <c r="BK448" s="218">
        <f>ROUND(I448*H448,2)</f>
        <v>0</v>
      </c>
      <c r="BL448" s="19" t="s">
        <v>254</v>
      </c>
      <c r="BM448" s="217" t="s">
        <v>741</v>
      </c>
    </row>
    <row r="449" spans="1:65" s="2" customFormat="1" ht="16.5" customHeight="1">
      <c r="A449" s="40"/>
      <c r="B449" s="41"/>
      <c r="C449" s="206" t="s">
        <v>742</v>
      </c>
      <c r="D449" s="206" t="s">
        <v>143</v>
      </c>
      <c r="E449" s="207" t="s">
        <v>743</v>
      </c>
      <c r="F449" s="208" t="s">
        <v>744</v>
      </c>
      <c r="G449" s="209" t="s">
        <v>146</v>
      </c>
      <c r="H449" s="210">
        <v>1</v>
      </c>
      <c r="I449" s="211"/>
      <c r="J449" s="212">
        <f>ROUND(I449*H449,2)</f>
        <v>0</v>
      </c>
      <c r="K449" s="208" t="s">
        <v>156</v>
      </c>
      <c r="L449" s="46"/>
      <c r="M449" s="213" t="s">
        <v>19</v>
      </c>
      <c r="N449" s="214" t="s">
        <v>47</v>
      </c>
      <c r="O449" s="86"/>
      <c r="P449" s="215">
        <f>O449*H449</f>
        <v>0</v>
      </c>
      <c r="Q449" s="215">
        <v>0</v>
      </c>
      <c r="R449" s="215">
        <f>Q449*H449</f>
        <v>0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254</v>
      </c>
      <c r="AT449" s="217" t="s">
        <v>143</v>
      </c>
      <c r="AU449" s="217" t="s">
        <v>86</v>
      </c>
      <c r="AY449" s="19" t="s">
        <v>140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84</v>
      </c>
      <c r="BK449" s="218">
        <f>ROUND(I449*H449,2)</f>
        <v>0</v>
      </c>
      <c r="BL449" s="19" t="s">
        <v>254</v>
      </c>
      <c r="BM449" s="217" t="s">
        <v>745</v>
      </c>
    </row>
    <row r="450" spans="1:47" s="2" customFormat="1" ht="12">
      <c r="A450" s="40"/>
      <c r="B450" s="41"/>
      <c r="C450" s="42"/>
      <c r="D450" s="242" t="s">
        <v>158</v>
      </c>
      <c r="E450" s="42"/>
      <c r="F450" s="243" t="s">
        <v>746</v>
      </c>
      <c r="G450" s="42"/>
      <c r="H450" s="42"/>
      <c r="I450" s="244"/>
      <c r="J450" s="42"/>
      <c r="K450" s="42"/>
      <c r="L450" s="46"/>
      <c r="M450" s="245"/>
      <c r="N450" s="246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158</v>
      </c>
      <c r="AU450" s="19" t="s">
        <v>86</v>
      </c>
    </row>
    <row r="451" spans="1:65" s="2" customFormat="1" ht="16.5" customHeight="1">
      <c r="A451" s="40"/>
      <c r="B451" s="41"/>
      <c r="C451" s="247" t="s">
        <v>747</v>
      </c>
      <c r="D451" s="247" t="s">
        <v>164</v>
      </c>
      <c r="E451" s="248" t="s">
        <v>748</v>
      </c>
      <c r="F451" s="249" t="s">
        <v>749</v>
      </c>
      <c r="G451" s="250" t="s">
        <v>146</v>
      </c>
      <c r="H451" s="251">
        <v>1</v>
      </c>
      <c r="I451" s="252"/>
      <c r="J451" s="253">
        <f>ROUND(I451*H451,2)</f>
        <v>0</v>
      </c>
      <c r="K451" s="249" t="s">
        <v>19</v>
      </c>
      <c r="L451" s="254"/>
      <c r="M451" s="255" t="s">
        <v>19</v>
      </c>
      <c r="N451" s="256" t="s">
        <v>47</v>
      </c>
      <c r="O451" s="86"/>
      <c r="P451" s="215">
        <f>O451*H451</f>
        <v>0</v>
      </c>
      <c r="Q451" s="215">
        <v>2E-05</v>
      </c>
      <c r="R451" s="215">
        <f>Q451*H451</f>
        <v>2E-05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301</v>
      </c>
      <c r="AT451" s="217" t="s">
        <v>164</v>
      </c>
      <c r="AU451" s="217" t="s">
        <v>86</v>
      </c>
      <c r="AY451" s="19" t="s">
        <v>140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9" t="s">
        <v>84</v>
      </c>
      <c r="BK451" s="218">
        <f>ROUND(I451*H451,2)</f>
        <v>0</v>
      </c>
      <c r="BL451" s="19" t="s">
        <v>254</v>
      </c>
      <c r="BM451" s="217" t="s">
        <v>750</v>
      </c>
    </row>
    <row r="452" spans="1:65" s="2" customFormat="1" ht="24.15" customHeight="1">
      <c r="A452" s="40"/>
      <c r="B452" s="41"/>
      <c r="C452" s="206" t="s">
        <v>751</v>
      </c>
      <c r="D452" s="206" t="s">
        <v>143</v>
      </c>
      <c r="E452" s="207" t="s">
        <v>752</v>
      </c>
      <c r="F452" s="208" t="s">
        <v>753</v>
      </c>
      <c r="G452" s="209" t="s">
        <v>413</v>
      </c>
      <c r="H452" s="278"/>
      <c r="I452" s="211"/>
      <c r="J452" s="212">
        <f>ROUND(I452*H452,2)</f>
        <v>0</v>
      </c>
      <c r="K452" s="208" t="s">
        <v>156</v>
      </c>
      <c r="L452" s="46"/>
      <c r="M452" s="213" t="s">
        <v>19</v>
      </c>
      <c r="N452" s="214" t="s">
        <v>47</v>
      </c>
      <c r="O452" s="86"/>
      <c r="P452" s="215">
        <f>O452*H452</f>
        <v>0</v>
      </c>
      <c r="Q452" s="215">
        <v>0</v>
      </c>
      <c r="R452" s="215">
        <f>Q452*H452</f>
        <v>0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254</v>
      </c>
      <c r="AT452" s="217" t="s">
        <v>143</v>
      </c>
      <c r="AU452" s="217" t="s">
        <v>86</v>
      </c>
      <c r="AY452" s="19" t="s">
        <v>140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84</v>
      </c>
      <c r="BK452" s="218">
        <f>ROUND(I452*H452,2)</f>
        <v>0</v>
      </c>
      <c r="BL452" s="19" t="s">
        <v>254</v>
      </c>
      <c r="BM452" s="217" t="s">
        <v>754</v>
      </c>
    </row>
    <row r="453" spans="1:47" s="2" customFormat="1" ht="12">
      <c r="A453" s="40"/>
      <c r="B453" s="41"/>
      <c r="C453" s="42"/>
      <c r="D453" s="242" t="s">
        <v>158</v>
      </c>
      <c r="E453" s="42"/>
      <c r="F453" s="243" t="s">
        <v>755</v>
      </c>
      <c r="G453" s="42"/>
      <c r="H453" s="42"/>
      <c r="I453" s="244"/>
      <c r="J453" s="42"/>
      <c r="K453" s="42"/>
      <c r="L453" s="46"/>
      <c r="M453" s="245"/>
      <c r="N453" s="246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158</v>
      </c>
      <c r="AU453" s="19" t="s">
        <v>86</v>
      </c>
    </row>
    <row r="454" spans="1:63" s="12" customFormat="1" ht="22.8" customHeight="1">
      <c r="A454" s="12"/>
      <c r="B454" s="190"/>
      <c r="C454" s="191"/>
      <c r="D454" s="192" t="s">
        <v>75</v>
      </c>
      <c r="E454" s="204" t="s">
        <v>756</v>
      </c>
      <c r="F454" s="204" t="s">
        <v>757</v>
      </c>
      <c r="G454" s="191"/>
      <c r="H454" s="191"/>
      <c r="I454" s="194"/>
      <c r="J454" s="205">
        <f>BK454</f>
        <v>0</v>
      </c>
      <c r="K454" s="191"/>
      <c r="L454" s="196"/>
      <c r="M454" s="197"/>
      <c r="N454" s="198"/>
      <c r="O454" s="198"/>
      <c r="P454" s="199">
        <f>SUM(P455:P549)</f>
        <v>0</v>
      </c>
      <c r="Q454" s="198"/>
      <c r="R454" s="199">
        <f>SUM(R455:R549)</f>
        <v>0.678118</v>
      </c>
      <c r="S454" s="198"/>
      <c r="T454" s="200">
        <f>SUM(T455:T549)</f>
        <v>1.8303540999999999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01" t="s">
        <v>86</v>
      </c>
      <c r="AT454" s="202" t="s">
        <v>75</v>
      </c>
      <c r="AU454" s="202" t="s">
        <v>84</v>
      </c>
      <c r="AY454" s="201" t="s">
        <v>140</v>
      </c>
      <c r="BK454" s="203">
        <f>SUM(BK455:BK549)</f>
        <v>0</v>
      </c>
    </row>
    <row r="455" spans="1:65" s="2" customFormat="1" ht="16.5" customHeight="1">
      <c r="A455" s="40"/>
      <c r="B455" s="41"/>
      <c r="C455" s="206" t="s">
        <v>758</v>
      </c>
      <c r="D455" s="206" t="s">
        <v>143</v>
      </c>
      <c r="E455" s="207" t="s">
        <v>759</v>
      </c>
      <c r="F455" s="208" t="s">
        <v>760</v>
      </c>
      <c r="G455" s="209" t="s">
        <v>172</v>
      </c>
      <c r="H455" s="210">
        <v>18.1</v>
      </c>
      <c r="I455" s="211"/>
      <c r="J455" s="212">
        <f>ROUND(I455*H455,2)</f>
        <v>0</v>
      </c>
      <c r="K455" s="208" t="s">
        <v>156</v>
      </c>
      <c r="L455" s="46"/>
      <c r="M455" s="213" t="s">
        <v>19</v>
      </c>
      <c r="N455" s="214" t="s">
        <v>47</v>
      </c>
      <c r="O455" s="86"/>
      <c r="P455" s="215">
        <f>O455*H455</f>
        <v>0</v>
      </c>
      <c r="Q455" s="215">
        <v>0</v>
      </c>
      <c r="R455" s="215">
        <f>Q455*H455</f>
        <v>0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254</v>
      </c>
      <c r="AT455" s="217" t="s">
        <v>143</v>
      </c>
      <c r="AU455" s="217" t="s">
        <v>86</v>
      </c>
      <c r="AY455" s="19" t="s">
        <v>140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9" t="s">
        <v>84</v>
      </c>
      <c r="BK455" s="218">
        <f>ROUND(I455*H455,2)</f>
        <v>0</v>
      </c>
      <c r="BL455" s="19" t="s">
        <v>254</v>
      </c>
      <c r="BM455" s="217" t="s">
        <v>761</v>
      </c>
    </row>
    <row r="456" spans="1:47" s="2" customFormat="1" ht="12">
      <c r="A456" s="40"/>
      <c r="B456" s="41"/>
      <c r="C456" s="42"/>
      <c r="D456" s="242" t="s">
        <v>158</v>
      </c>
      <c r="E456" s="42"/>
      <c r="F456" s="243" t="s">
        <v>762</v>
      </c>
      <c r="G456" s="42"/>
      <c r="H456" s="42"/>
      <c r="I456" s="244"/>
      <c r="J456" s="42"/>
      <c r="K456" s="42"/>
      <c r="L456" s="46"/>
      <c r="M456" s="245"/>
      <c r="N456" s="246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158</v>
      </c>
      <c r="AU456" s="19" t="s">
        <v>86</v>
      </c>
    </row>
    <row r="457" spans="1:51" s="15" customFormat="1" ht="12">
      <c r="A457" s="15"/>
      <c r="B457" s="257"/>
      <c r="C457" s="258"/>
      <c r="D457" s="221" t="s">
        <v>149</v>
      </c>
      <c r="E457" s="259" t="s">
        <v>19</v>
      </c>
      <c r="F457" s="260" t="s">
        <v>763</v>
      </c>
      <c r="G457" s="258"/>
      <c r="H457" s="259" t="s">
        <v>19</v>
      </c>
      <c r="I457" s="261"/>
      <c r="J457" s="258"/>
      <c r="K457" s="258"/>
      <c r="L457" s="262"/>
      <c r="M457" s="263"/>
      <c r="N457" s="264"/>
      <c r="O457" s="264"/>
      <c r="P457" s="264"/>
      <c r="Q457" s="264"/>
      <c r="R457" s="264"/>
      <c r="S457" s="264"/>
      <c r="T457" s="26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6" t="s">
        <v>149</v>
      </c>
      <c r="AU457" s="266" t="s">
        <v>86</v>
      </c>
      <c r="AV457" s="15" t="s">
        <v>84</v>
      </c>
      <c r="AW457" s="15" t="s">
        <v>35</v>
      </c>
      <c r="AX457" s="15" t="s">
        <v>76</v>
      </c>
      <c r="AY457" s="266" t="s">
        <v>140</v>
      </c>
    </row>
    <row r="458" spans="1:51" s="13" customFormat="1" ht="12">
      <c r="A458" s="13"/>
      <c r="B458" s="219"/>
      <c r="C458" s="220"/>
      <c r="D458" s="221" t="s">
        <v>149</v>
      </c>
      <c r="E458" s="222" t="s">
        <v>19</v>
      </c>
      <c r="F458" s="223" t="s">
        <v>286</v>
      </c>
      <c r="G458" s="220"/>
      <c r="H458" s="224">
        <v>3.22</v>
      </c>
      <c r="I458" s="225"/>
      <c r="J458" s="220"/>
      <c r="K458" s="220"/>
      <c r="L458" s="226"/>
      <c r="M458" s="227"/>
      <c r="N458" s="228"/>
      <c r="O458" s="228"/>
      <c r="P458" s="228"/>
      <c r="Q458" s="228"/>
      <c r="R458" s="228"/>
      <c r="S458" s="228"/>
      <c r="T458" s="22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0" t="s">
        <v>149</v>
      </c>
      <c r="AU458" s="230" t="s">
        <v>86</v>
      </c>
      <c r="AV458" s="13" t="s">
        <v>86</v>
      </c>
      <c r="AW458" s="13" t="s">
        <v>35</v>
      </c>
      <c r="AX458" s="13" t="s">
        <v>76</v>
      </c>
      <c r="AY458" s="230" t="s">
        <v>140</v>
      </c>
    </row>
    <row r="459" spans="1:51" s="13" customFormat="1" ht="12">
      <c r="A459" s="13"/>
      <c r="B459" s="219"/>
      <c r="C459" s="220"/>
      <c r="D459" s="221" t="s">
        <v>149</v>
      </c>
      <c r="E459" s="222" t="s">
        <v>19</v>
      </c>
      <c r="F459" s="223" t="s">
        <v>288</v>
      </c>
      <c r="G459" s="220"/>
      <c r="H459" s="224">
        <v>3.22</v>
      </c>
      <c r="I459" s="225"/>
      <c r="J459" s="220"/>
      <c r="K459" s="220"/>
      <c r="L459" s="226"/>
      <c r="M459" s="227"/>
      <c r="N459" s="228"/>
      <c r="O459" s="228"/>
      <c r="P459" s="228"/>
      <c r="Q459" s="228"/>
      <c r="R459" s="228"/>
      <c r="S459" s="228"/>
      <c r="T459" s="22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0" t="s">
        <v>149</v>
      </c>
      <c r="AU459" s="230" t="s">
        <v>86</v>
      </c>
      <c r="AV459" s="13" t="s">
        <v>86</v>
      </c>
      <c r="AW459" s="13" t="s">
        <v>35</v>
      </c>
      <c r="AX459" s="13" t="s">
        <v>76</v>
      </c>
      <c r="AY459" s="230" t="s">
        <v>140</v>
      </c>
    </row>
    <row r="460" spans="1:51" s="16" customFormat="1" ht="12">
      <c r="A460" s="16"/>
      <c r="B460" s="267"/>
      <c r="C460" s="268"/>
      <c r="D460" s="221" t="s">
        <v>149</v>
      </c>
      <c r="E460" s="269" t="s">
        <v>19</v>
      </c>
      <c r="F460" s="270" t="s">
        <v>284</v>
      </c>
      <c r="G460" s="268"/>
      <c r="H460" s="271">
        <v>6.44</v>
      </c>
      <c r="I460" s="272"/>
      <c r="J460" s="268"/>
      <c r="K460" s="268"/>
      <c r="L460" s="273"/>
      <c r="M460" s="274"/>
      <c r="N460" s="275"/>
      <c r="O460" s="275"/>
      <c r="P460" s="275"/>
      <c r="Q460" s="275"/>
      <c r="R460" s="275"/>
      <c r="S460" s="275"/>
      <c r="T460" s="27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77" t="s">
        <v>149</v>
      </c>
      <c r="AU460" s="277" t="s">
        <v>86</v>
      </c>
      <c r="AV460" s="16" t="s">
        <v>141</v>
      </c>
      <c r="AW460" s="16" t="s">
        <v>35</v>
      </c>
      <c r="AX460" s="16" t="s">
        <v>76</v>
      </c>
      <c r="AY460" s="277" t="s">
        <v>140</v>
      </c>
    </row>
    <row r="461" spans="1:51" s="15" customFormat="1" ht="12">
      <c r="A461" s="15"/>
      <c r="B461" s="257"/>
      <c r="C461" s="258"/>
      <c r="D461" s="221" t="s">
        <v>149</v>
      </c>
      <c r="E461" s="259" t="s">
        <v>19</v>
      </c>
      <c r="F461" s="260" t="s">
        <v>764</v>
      </c>
      <c r="G461" s="258"/>
      <c r="H461" s="259" t="s">
        <v>19</v>
      </c>
      <c r="I461" s="261"/>
      <c r="J461" s="258"/>
      <c r="K461" s="258"/>
      <c r="L461" s="262"/>
      <c r="M461" s="263"/>
      <c r="N461" s="264"/>
      <c r="O461" s="264"/>
      <c r="P461" s="264"/>
      <c r="Q461" s="264"/>
      <c r="R461" s="264"/>
      <c r="S461" s="264"/>
      <c r="T461" s="26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6" t="s">
        <v>149</v>
      </c>
      <c r="AU461" s="266" t="s">
        <v>86</v>
      </c>
      <c r="AV461" s="15" t="s">
        <v>84</v>
      </c>
      <c r="AW461" s="15" t="s">
        <v>35</v>
      </c>
      <c r="AX461" s="15" t="s">
        <v>76</v>
      </c>
      <c r="AY461" s="266" t="s">
        <v>140</v>
      </c>
    </row>
    <row r="462" spans="1:51" s="13" customFormat="1" ht="12">
      <c r="A462" s="13"/>
      <c r="B462" s="219"/>
      <c r="C462" s="220"/>
      <c r="D462" s="221" t="s">
        <v>149</v>
      </c>
      <c r="E462" s="222" t="s">
        <v>19</v>
      </c>
      <c r="F462" s="223" t="s">
        <v>279</v>
      </c>
      <c r="G462" s="220"/>
      <c r="H462" s="224">
        <v>1.9</v>
      </c>
      <c r="I462" s="225"/>
      <c r="J462" s="220"/>
      <c r="K462" s="220"/>
      <c r="L462" s="226"/>
      <c r="M462" s="227"/>
      <c r="N462" s="228"/>
      <c r="O462" s="228"/>
      <c r="P462" s="228"/>
      <c r="Q462" s="228"/>
      <c r="R462" s="228"/>
      <c r="S462" s="228"/>
      <c r="T462" s="22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0" t="s">
        <v>149</v>
      </c>
      <c r="AU462" s="230" t="s">
        <v>86</v>
      </c>
      <c r="AV462" s="13" t="s">
        <v>86</v>
      </c>
      <c r="AW462" s="13" t="s">
        <v>35</v>
      </c>
      <c r="AX462" s="13" t="s">
        <v>76</v>
      </c>
      <c r="AY462" s="230" t="s">
        <v>140</v>
      </c>
    </row>
    <row r="463" spans="1:51" s="13" customFormat="1" ht="12">
      <c r="A463" s="13"/>
      <c r="B463" s="219"/>
      <c r="C463" s="220"/>
      <c r="D463" s="221" t="s">
        <v>149</v>
      </c>
      <c r="E463" s="222" t="s">
        <v>19</v>
      </c>
      <c r="F463" s="223" t="s">
        <v>280</v>
      </c>
      <c r="G463" s="220"/>
      <c r="H463" s="224">
        <v>0.88</v>
      </c>
      <c r="I463" s="225"/>
      <c r="J463" s="220"/>
      <c r="K463" s="220"/>
      <c r="L463" s="226"/>
      <c r="M463" s="227"/>
      <c r="N463" s="228"/>
      <c r="O463" s="228"/>
      <c r="P463" s="228"/>
      <c r="Q463" s="228"/>
      <c r="R463" s="228"/>
      <c r="S463" s="228"/>
      <c r="T463" s="22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0" t="s">
        <v>149</v>
      </c>
      <c r="AU463" s="230" t="s">
        <v>86</v>
      </c>
      <c r="AV463" s="13" t="s">
        <v>86</v>
      </c>
      <c r="AW463" s="13" t="s">
        <v>35</v>
      </c>
      <c r="AX463" s="13" t="s">
        <v>76</v>
      </c>
      <c r="AY463" s="230" t="s">
        <v>140</v>
      </c>
    </row>
    <row r="464" spans="1:51" s="13" customFormat="1" ht="12">
      <c r="A464" s="13"/>
      <c r="B464" s="219"/>
      <c r="C464" s="220"/>
      <c r="D464" s="221" t="s">
        <v>149</v>
      </c>
      <c r="E464" s="222" t="s">
        <v>19</v>
      </c>
      <c r="F464" s="223" t="s">
        <v>281</v>
      </c>
      <c r="G464" s="220"/>
      <c r="H464" s="224">
        <v>1.75</v>
      </c>
      <c r="I464" s="225"/>
      <c r="J464" s="220"/>
      <c r="K464" s="220"/>
      <c r="L464" s="226"/>
      <c r="M464" s="227"/>
      <c r="N464" s="228"/>
      <c r="O464" s="228"/>
      <c r="P464" s="228"/>
      <c r="Q464" s="228"/>
      <c r="R464" s="228"/>
      <c r="S464" s="228"/>
      <c r="T464" s="22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0" t="s">
        <v>149</v>
      </c>
      <c r="AU464" s="230" t="s">
        <v>86</v>
      </c>
      <c r="AV464" s="13" t="s">
        <v>86</v>
      </c>
      <c r="AW464" s="13" t="s">
        <v>35</v>
      </c>
      <c r="AX464" s="13" t="s">
        <v>76</v>
      </c>
      <c r="AY464" s="230" t="s">
        <v>140</v>
      </c>
    </row>
    <row r="465" spans="1:51" s="13" customFormat="1" ht="12">
      <c r="A465" s="13"/>
      <c r="B465" s="219"/>
      <c r="C465" s="220"/>
      <c r="D465" s="221" t="s">
        <v>149</v>
      </c>
      <c r="E465" s="222" t="s">
        <v>19</v>
      </c>
      <c r="F465" s="223" t="s">
        <v>282</v>
      </c>
      <c r="G465" s="220"/>
      <c r="H465" s="224">
        <v>1.22</v>
      </c>
      <c r="I465" s="225"/>
      <c r="J465" s="220"/>
      <c r="K465" s="220"/>
      <c r="L465" s="226"/>
      <c r="M465" s="227"/>
      <c r="N465" s="228"/>
      <c r="O465" s="228"/>
      <c r="P465" s="228"/>
      <c r="Q465" s="228"/>
      <c r="R465" s="228"/>
      <c r="S465" s="228"/>
      <c r="T465" s="22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0" t="s">
        <v>149</v>
      </c>
      <c r="AU465" s="230" t="s">
        <v>86</v>
      </c>
      <c r="AV465" s="13" t="s">
        <v>86</v>
      </c>
      <c r="AW465" s="13" t="s">
        <v>35</v>
      </c>
      <c r="AX465" s="13" t="s">
        <v>76</v>
      </c>
      <c r="AY465" s="230" t="s">
        <v>140</v>
      </c>
    </row>
    <row r="466" spans="1:51" s="13" customFormat="1" ht="12">
      <c r="A466" s="13"/>
      <c r="B466" s="219"/>
      <c r="C466" s="220"/>
      <c r="D466" s="221" t="s">
        <v>149</v>
      </c>
      <c r="E466" s="222" t="s">
        <v>19</v>
      </c>
      <c r="F466" s="223" t="s">
        <v>291</v>
      </c>
      <c r="G466" s="220"/>
      <c r="H466" s="224">
        <v>1.9</v>
      </c>
      <c r="I466" s="225"/>
      <c r="J466" s="220"/>
      <c r="K466" s="220"/>
      <c r="L466" s="226"/>
      <c r="M466" s="227"/>
      <c r="N466" s="228"/>
      <c r="O466" s="228"/>
      <c r="P466" s="228"/>
      <c r="Q466" s="228"/>
      <c r="R466" s="228"/>
      <c r="S466" s="228"/>
      <c r="T466" s="22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0" t="s">
        <v>149</v>
      </c>
      <c r="AU466" s="230" t="s">
        <v>86</v>
      </c>
      <c r="AV466" s="13" t="s">
        <v>86</v>
      </c>
      <c r="AW466" s="13" t="s">
        <v>35</v>
      </c>
      <c r="AX466" s="13" t="s">
        <v>76</v>
      </c>
      <c r="AY466" s="230" t="s">
        <v>140</v>
      </c>
    </row>
    <row r="467" spans="1:51" s="13" customFormat="1" ht="12">
      <c r="A467" s="13"/>
      <c r="B467" s="219"/>
      <c r="C467" s="220"/>
      <c r="D467" s="221" t="s">
        <v>149</v>
      </c>
      <c r="E467" s="222" t="s">
        <v>19</v>
      </c>
      <c r="F467" s="223" t="s">
        <v>292</v>
      </c>
      <c r="G467" s="220"/>
      <c r="H467" s="224">
        <v>0.88</v>
      </c>
      <c r="I467" s="225"/>
      <c r="J467" s="220"/>
      <c r="K467" s="220"/>
      <c r="L467" s="226"/>
      <c r="M467" s="227"/>
      <c r="N467" s="228"/>
      <c r="O467" s="228"/>
      <c r="P467" s="228"/>
      <c r="Q467" s="228"/>
      <c r="R467" s="228"/>
      <c r="S467" s="228"/>
      <c r="T467" s="22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0" t="s">
        <v>149</v>
      </c>
      <c r="AU467" s="230" t="s">
        <v>86</v>
      </c>
      <c r="AV467" s="13" t="s">
        <v>86</v>
      </c>
      <c r="AW467" s="13" t="s">
        <v>35</v>
      </c>
      <c r="AX467" s="13" t="s">
        <v>76</v>
      </c>
      <c r="AY467" s="230" t="s">
        <v>140</v>
      </c>
    </row>
    <row r="468" spans="1:51" s="13" customFormat="1" ht="12">
      <c r="A468" s="13"/>
      <c r="B468" s="219"/>
      <c r="C468" s="220"/>
      <c r="D468" s="221" t="s">
        <v>149</v>
      </c>
      <c r="E468" s="222" t="s">
        <v>19</v>
      </c>
      <c r="F468" s="223" t="s">
        <v>293</v>
      </c>
      <c r="G468" s="220"/>
      <c r="H468" s="224">
        <v>3.13</v>
      </c>
      <c r="I468" s="225"/>
      <c r="J468" s="220"/>
      <c r="K468" s="220"/>
      <c r="L468" s="226"/>
      <c r="M468" s="227"/>
      <c r="N468" s="228"/>
      <c r="O468" s="228"/>
      <c r="P468" s="228"/>
      <c r="Q468" s="228"/>
      <c r="R468" s="228"/>
      <c r="S468" s="228"/>
      <c r="T468" s="22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0" t="s">
        <v>149</v>
      </c>
      <c r="AU468" s="230" t="s">
        <v>86</v>
      </c>
      <c r="AV468" s="13" t="s">
        <v>86</v>
      </c>
      <c r="AW468" s="13" t="s">
        <v>35</v>
      </c>
      <c r="AX468" s="13" t="s">
        <v>76</v>
      </c>
      <c r="AY468" s="230" t="s">
        <v>140</v>
      </c>
    </row>
    <row r="469" spans="1:51" s="16" customFormat="1" ht="12">
      <c r="A469" s="16"/>
      <c r="B469" s="267"/>
      <c r="C469" s="268"/>
      <c r="D469" s="221" t="s">
        <v>149</v>
      </c>
      <c r="E469" s="269" t="s">
        <v>19</v>
      </c>
      <c r="F469" s="270" t="s">
        <v>284</v>
      </c>
      <c r="G469" s="268"/>
      <c r="H469" s="271">
        <v>11.66</v>
      </c>
      <c r="I469" s="272"/>
      <c r="J469" s="268"/>
      <c r="K469" s="268"/>
      <c r="L469" s="273"/>
      <c r="M469" s="274"/>
      <c r="N469" s="275"/>
      <c r="O469" s="275"/>
      <c r="P469" s="275"/>
      <c r="Q469" s="275"/>
      <c r="R469" s="275"/>
      <c r="S469" s="275"/>
      <c r="T469" s="27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77" t="s">
        <v>149</v>
      </c>
      <c r="AU469" s="277" t="s">
        <v>86</v>
      </c>
      <c r="AV469" s="16" t="s">
        <v>141</v>
      </c>
      <c r="AW469" s="16" t="s">
        <v>35</v>
      </c>
      <c r="AX469" s="16" t="s">
        <v>76</v>
      </c>
      <c r="AY469" s="277" t="s">
        <v>140</v>
      </c>
    </row>
    <row r="470" spans="1:51" s="14" customFormat="1" ht="12">
      <c r="A470" s="14"/>
      <c r="B470" s="231"/>
      <c r="C470" s="232"/>
      <c r="D470" s="221" t="s">
        <v>149</v>
      </c>
      <c r="E470" s="233" t="s">
        <v>19</v>
      </c>
      <c r="F470" s="234" t="s">
        <v>152</v>
      </c>
      <c r="G470" s="232"/>
      <c r="H470" s="235">
        <v>18.1</v>
      </c>
      <c r="I470" s="236"/>
      <c r="J470" s="232"/>
      <c r="K470" s="232"/>
      <c r="L470" s="237"/>
      <c r="M470" s="238"/>
      <c r="N470" s="239"/>
      <c r="O470" s="239"/>
      <c r="P470" s="239"/>
      <c r="Q470" s="239"/>
      <c r="R470" s="239"/>
      <c r="S470" s="239"/>
      <c r="T470" s="24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1" t="s">
        <v>149</v>
      </c>
      <c r="AU470" s="241" t="s">
        <v>86</v>
      </c>
      <c r="AV470" s="14" t="s">
        <v>147</v>
      </c>
      <c r="AW470" s="14" t="s">
        <v>35</v>
      </c>
      <c r="AX470" s="14" t="s">
        <v>84</v>
      </c>
      <c r="AY470" s="241" t="s">
        <v>140</v>
      </c>
    </row>
    <row r="471" spans="1:65" s="2" customFormat="1" ht="16.5" customHeight="1">
      <c r="A471" s="40"/>
      <c r="B471" s="41"/>
      <c r="C471" s="206" t="s">
        <v>765</v>
      </c>
      <c r="D471" s="206" t="s">
        <v>143</v>
      </c>
      <c r="E471" s="207" t="s">
        <v>766</v>
      </c>
      <c r="F471" s="208" t="s">
        <v>767</v>
      </c>
      <c r="G471" s="209" t="s">
        <v>172</v>
      </c>
      <c r="H471" s="210">
        <v>18.1</v>
      </c>
      <c r="I471" s="211"/>
      <c r="J471" s="212">
        <f>ROUND(I471*H471,2)</f>
        <v>0</v>
      </c>
      <c r="K471" s="208" t="s">
        <v>156</v>
      </c>
      <c r="L471" s="46"/>
      <c r="M471" s="213" t="s">
        <v>19</v>
      </c>
      <c r="N471" s="214" t="s">
        <v>47</v>
      </c>
      <c r="O471" s="86"/>
      <c r="P471" s="215">
        <f>O471*H471</f>
        <v>0</v>
      </c>
      <c r="Q471" s="215">
        <v>0.0003</v>
      </c>
      <c r="R471" s="215">
        <f>Q471*H471</f>
        <v>0.00543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254</v>
      </c>
      <c r="AT471" s="217" t="s">
        <v>143</v>
      </c>
      <c r="AU471" s="217" t="s">
        <v>86</v>
      </c>
      <c r="AY471" s="19" t="s">
        <v>140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84</v>
      </c>
      <c r="BK471" s="218">
        <f>ROUND(I471*H471,2)</f>
        <v>0</v>
      </c>
      <c r="BL471" s="19" t="s">
        <v>254</v>
      </c>
      <c r="BM471" s="217" t="s">
        <v>768</v>
      </c>
    </row>
    <row r="472" spans="1:47" s="2" customFormat="1" ht="12">
      <c r="A472" s="40"/>
      <c r="B472" s="41"/>
      <c r="C472" s="42"/>
      <c r="D472" s="242" t="s">
        <v>158</v>
      </c>
      <c r="E472" s="42"/>
      <c r="F472" s="243" t="s">
        <v>769</v>
      </c>
      <c r="G472" s="42"/>
      <c r="H472" s="42"/>
      <c r="I472" s="244"/>
      <c r="J472" s="42"/>
      <c r="K472" s="42"/>
      <c r="L472" s="46"/>
      <c r="M472" s="245"/>
      <c r="N472" s="246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158</v>
      </c>
      <c r="AU472" s="19" t="s">
        <v>86</v>
      </c>
    </row>
    <row r="473" spans="1:51" s="13" customFormat="1" ht="12">
      <c r="A473" s="13"/>
      <c r="B473" s="219"/>
      <c r="C473" s="220"/>
      <c r="D473" s="221" t="s">
        <v>149</v>
      </c>
      <c r="E473" s="222" t="s">
        <v>19</v>
      </c>
      <c r="F473" s="223" t="s">
        <v>770</v>
      </c>
      <c r="G473" s="220"/>
      <c r="H473" s="224">
        <v>6.44</v>
      </c>
      <c r="I473" s="225"/>
      <c r="J473" s="220"/>
      <c r="K473" s="220"/>
      <c r="L473" s="226"/>
      <c r="M473" s="227"/>
      <c r="N473" s="228"/>
      <c r="O473" s="228"/>
      <c r="P473" s="228"/>
      <c r="Q473" s="228"/>
      <c r="R473" s="228"/>
      <c r="S473" s="228"/>
      <c r="T473" s="22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0" t="s">
        <v>149</v>
      </c>
      <c r="AU473" s="230" t="s">
        <v>86</v>
      </c>
      <c r="AV473" s="13" t="s">
        <v>86</v>
      </c>
      <c r="AW473" s="13" t="s">
        <v>35</v>
      </c>
      <c r="AX473" s="13" t="s">
        <v>76</v>
      </c>
      <c r="AY473" s="230" t="s">
        <v>140</v>
      </c>
    </row>
    <row r="474" spans="1:51" s="13" customFormat="1" ht="12">
      <c r="A474" s="13"/>
      <c r="B474" s="219"/>
      <c r="C474" s="220"/>
      <c r="D474" s="221" t="s">
        <v>149</v>
      </c>
      <c r="E474" s="222" t="s">
        <v>19</v>
      </c>
      <c r="F474" s="223" t="s">
        <v>771</v>
      </c>
      <c r="G474" s="220"/>
      <c r="H474" s="224">
        <v>11.66</v>
      </c>
      <c r="I474" s="225"/>
      <c r="J474" s="220"/>
      <c r="K474" s="220"/>
      <c r="L474" s="226"/>
      <c r="M474" s="227"/>
      <c r="N474" s="228"/>
      <c r="O474" s="228"/>
      <c r="P474" s="228"/>
      <c r="Q474" s="228"/>
      <c r="R474" s="228"/>
      <c r="S474" s="228"/>
      <c r="T474" s="22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0" t="s">
        <v>149</v>
      </c>
      <c r="AU474" s="230" t="s">
        <v>86</v>
      </c>
      <c r="AV474" s="13" t="s">
        <v>86</v>
      </c>
      <c r="AW474" s="13" t="s">
        <v>35</v>
      </c>
      <c r="AX474" s="13" t="s">
        <v>76</v>
      </c>
      <c r="AY474" s="230" t="s">
        <v>140</v>
      </c>
    </row>
    <row r="475" spans="1:51" s="14" customFormat="1" ht="12">
      <c r="A475" s="14"/>
      <c r="B475" s="231"/>
      <c r="C475" s="232"/>
      <c r="D475" s="221" t="s">
        <v>149</v>
      </c>
      <c r="E475" s="233" t="s">
        <v>19</v>
      </c>
      <c r="F475" s="234" t="s">
        <v>152</v>
      </c>
      <c r="G475" s="232"/>
      <c r="H475" s="235">
        <v>18.1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1" t="s">
        <v>149</v>
      </c>
      <c r="AU475" s="241" t="s">
        <v>86</v>
      </c>
      <c r="AV475" s="14" t="s">
        <v>147</v>
      </c>
      <c r="AW475" s="14" t="s">
        <v>35</v>
      </c>
      <c r="AX475" s="14" t="s">
        <v>84</v>
      </c>
      <c r="AY475" s="241" t="s">
        <v>140</v>
      </c>
    </row>
    <row r="476" spans="1:65" s="2" customFormat="1" ht="24.15" customHeight="1">
      <c r="A476" s="40"/>
      <c r="B476" s="41"/>
      <c r="C476" s="206" t="s">
        <v>772</v>
      </c>
      <c r="D476" s="206" t="s">
        <v>143</v>
      </c>
      <c r="E476" s="207" t="s">
        <v>773</v>
      </c>
      <c r="F476" s="208" t="s">
        <v>774</v>
      </c>
      <c r="G476" s="209" t="s">
        <v>172</v>
      </c>
      <c r="H476" s="210">
        <v>11.66</v>
      </c>
      <c r="I476" s="211"/>
      <c r="J476" s="212">
        <f>ROUND(I476*H476,2)</f>
        <v>0</v>
      </c>
      <c r="K476" s="208" t="s">
        <v>156</v>
      </c>
      <c r="L476" s="46"/>
      <c r="M476" s="213" t="s">
        <v>19</v>
      </c>
      <c r="N476" s="214" t="s">
        <v>47</v>
      </c>
      <c r="O476" s="86"/>
      <c r="P476" s="215">
        <f>O476*H476</f>
        <v>0</v>
      </c>
      <c r="Q476" s="215">
        <v>0.012</v>
      </c>
      <c r="R476" s="215">
        <f>Q476*H476</f>
        <v>0.13992000000000002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254</v>
      </c>
      <c r="AT476" s="217" t="s">
        <v>143</v>
      </c>
      <c r="AU476" s="217" t="s">
        <v>86</v>
      </c>
      <c r="AY476" s="19" t="s">
        <v>140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84</v>
      </c>
      <c r="BK476" s="218">
        <f>ROUND(I476*H476,2)</f>
        <v>0</v>
      </c>
      <c r="BL476" s="19" t="s">
        <v>254</v>
      </c>
      <c r="BM476" s="217" t="s">
        <v>775</v>
      </c>
    </row>
    <row r="477" spans="1:47" s="2" customFormat="1" ht="12">
      <c r="A477" s="40"/>
      <c r="B477" s="41"/>
      <c r="C477" s="42"/>
      <c r="D477" s="242" t="s">
        <v>158</v>
      </c>
      <c r="E477" s="42"/>
      <c r="F477" s="243" t="s">
        <v>776</v>
      </c>
      <c r="G477" s="42"/>
      <c r="H477" s="42"/>
      <c r="I477" s="244"/>
      <c r="J477" s="42"/>
      <c r="K477" s="42"/>
      <c r="L477" s="46"/>
      <c r="M477" s="245"/>
      <c r="N477" s="246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158</v>
      </c>
      <c r="AU477" s="19" t="s">
        <v>86</v>
      </c>
    </row>
    <row r="478" spans="1:51" s="13" customFormat="1" ht="12">
      <c r="A478" s="13"/>
      <c r="B478" s="219"/>
      <c r="C478" s="220"/>
      <c r="D478" s="221" t="s">
        <v>149</v>
      </c>
      <c r="E478" s="222" t="s">
        <v>19</v>
      </c>
      <c r="F478" s="223" t="s">
        <v>777</v>
      </c>
      <c r="G478" s="220"/>
      <c r="H478" s="224">
        <v>11.66</v>
      </c>
      <c r="I478" s="225"/>
      <c r="J478" s="220"/>
      <c r="K478" s="220"/>
      <c r="L478" s="226"/>
      <c r="M478" s="227"/>
      <c r="N478" s="228"/>
      <c r="O478" s="228"/>
      <c r="P478" s="228"/>
      <c r="Q478" s="228"/>
      <c r="R478" s="228"/>
      <c r="S478" s="228"/>
      <c r="T478" s="22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0" t="s">
        <v>149</v>
      </c>
      <c r="AU478" s="230" t="s">
        <v>86</v>
      </c>
      <c r="AV478" s="13" t="s">
        <v>86</v>
      </c>
      <c r="AW478" s="13" t="s">
        <v>35</v>
      </c>
      <c r="AX478" s="13" t="s">
        <v>84</v>
      </c>
      <c r="AY478" s="230" t="s">
        <v>140</v>
      </c>
    </row>
    <row r="479" spans="1:65" s="2" customFormat="1" ht="24.15" customHeight="1">
      <c r="A479" s="40"/>
      <c r="B479" s="41"/>
      <c r="C479" s="206" t="s">
        <v>778</v>
      </c>
      <c r="D479" s="206" t="s">
        <v>143</v>
      </c>
      <c r="E479" s="207" t="s">
        <v>779</v>
      </c>
      <c r="F479" s="208" t="s">
        <v>780</v>
      </c>
      <c r="G479" s="209" t="s">
        <v>172</v>
      </c>
      <c r="H479" s="210">
        <v>6.44</v>
      </c>
      <c r="I479" s="211"/>
      <c r="J479" s="212">
        <f>ROUND(I479*H479,2)</f>
        <v>0</v>
      </c>
      <c r="K479" s="208" t="s">
        <v>156</v>
      </c>
      <c r="L479" s="46"/>
      <c r="M479" s="213" t="s">
        <v>19</v>
      </c>
      <c r="N479" s="214" t="s">
        <v>47</v>
      </c>
      <c r="O479" s="86"/>
      <c r="P479" s="215">
        <f>O479*H479</f>
        <v>0</v>
      </c>
      <c r="Q479" s="215">
        <v>0.0255</v>
      </c>
      <c r="R479" s="215">
        <f>Q479*H479</f>
        <v>0.16422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254</v>
      </c>
      <c r="AT479" s="217" t="s">
        <v>143</v>
      </c>
      <c r="AU479" s="217" t="s">
        <v>86</v>
      </c>
      <c r="AY479" s="19" t="s">
        <v>140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84</v>
      </c>
      <c r="BK479" s="218">
        <f>ROUND(I479*H479,2)</f>
        <v>0</v>
      </c>
      <c r="BL479" s="19" t="s">
        <v>254</v>
      </c>
      <c r="BM479" s="217" t="s">
        <v>781</v>
      </c>
    </row>
    <row r="480" spans="1:47" s="2" customFormat="1" ht="12">
      <c r="A480" s="40"/>
      <c r="B480" s="41"/>
      <c r="C480" s="42"/>
      <c r="D480" s="242" t="s">
        <v>158</v>
      </c>
      <c r="E480" s="42"/>
      <c r="F480" s="243" t="s">
        <v>782</v>
      </c>
      <c r="G480" s="42"/>
      <c r="H480" s="42"/>
      <c r="I480" s="244"/>
      <c r="J480" s="42"/>
      <c r="K480" s="42"/>
      <c r="L480" s="46"/>
      <c r="M480" s="245"/>
      <c r="N480" s="246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158</v>
      </c>
      <c r="AU480" s="19" t="s">
        <v>86</v>
      </c>
    </row>
    <row r="481" spans="1:51" s="13" customFormat="1" ht="12">
      <c r="A481" s="13"/>
      <c r="B481" s="219"/>
      <c r="C481" s="220"/>
      <c r="D481" s="221" t="s">
        <v>149</v>
      </c>
      <c r="E481" s="222" t="s">
        <v>19</v>
      </c>
      <c r="F481" s="223" t="s">
        <v>783</v>
      </c>
      <c r="G481" s="220"/>
      <c r="H481" s="224">
        <v>6.44</v>
      </c>
      <c r="I481" s="225"/>
      <c r="J481" s="220"/>
      <c r="K481" s="220"/>
      <c r="L481" s="226"/>
      <c r="M481" s="227"/>
      <c r="N481" s="228"/>
      <c r="O481" s="228"/>
      <c r="P481" s="228"/>
      <c r="Q481" s="228"/>
      <c r="R481" s="228"/>
      <c r="S481" s="228"/>
      <c r="T481" s="22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0" t="s">
        <v>149</v>
      </c>
      <c r="AU481" s="230" t="s">
        <v>86</v>
      </c>
      <c r="AV481" s="13" t="s">
        <v>86</v>
      </c>
      <c r="AW481" s="13" t="s">
        <v>35</v>
      </c>
      <c r="AX481" s="13" t="s">
        <v>84</v>
      </c>
      <c r="AY481" s="230" t="s">
        <v>140</v>
      </c>
    </row>
    <row r="482" spans="1:65" s="2" customFormat="1" ht="16.5" customHeight="1">
      <c r="A482" s="40"/>
      <c r="B482" s="41"/>
      <c r="C482" s="206" t="s">
        <v>784</v>
      </c>
      <c r="D482" s="206" t="s">
        <v>143</v>
      </c>
      <c r="E482" s="207" t="s">
        <v>785</v>
      </c>
      <c r="F482" s="208" t="s">
        <v>786</v>
      </c>
      <c r="G482" s="209" t="s">
        <v>236</v>
      </c>
      <c r="H482" s="210">
        <v>13.3</v>
      </c>
      <c r="I482" s="211"/>
      <c r="J482" s="212">
        <f>ROUND(I482*H482,2)</f>
        <v>0</v>
      </c>
      <c r="K482" s="208" t="s">
        <v>156</v>
      </c>
      <c r="L482" s="46"/>
      <c r="M482" s="213" t="s">
        <v>19</v>
      </c>
      <c r="N482" s="214" t="s">
        <v>47</v>
      </c>
      <c r="O482" s="86"/>
      <c r="P482" s="215">
        <f>O482*H482</f>
        <v>0</v>
      </c>
      <c r="Q482" s="215">
        <v>0</v>
      </c>
      <c r="R482" s="215">
        <f>Q482*H482</f>
        <v>0</v>
      </c>
      <c r="S482" s="215">
        <v>0.01174</v>
      </c>
      <c r="T482" s="216">
        <f>S482*H482</f>
        <v>0.156142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7" t="s">
        <v>254</v>
      </c>
      <c r="AT482" s="217" t="s">
        <v>143</v>
      </c>
      <c r="AU482" s="217" t="s">
        <v>86</v>
      </c>
      <c r="AY482" s="19" t="s">
        <v>140</v>
      </c>
      <c r="BE482" s="218">
        <f>IF(N482="základní",J482,0)</f>
        <v>0</v>
      </c>
      <c r="BF482" s="218">
        <f>IF(N482="snížená",J482,0)</f>
        <v>0</v>
      </c>
      <c r="BG482" s="218">
        <f>IF(N482="zákl. přenesená",J482,0)</f>
        <v>0</v>
      </c>
      <c r="BH482" s="218">
        <f>IF(N482="sníž. přenesená",J482,0)</f>
        <v>0</v>
      </c>
      <c r="BI482" s="218">
        <f>IF(N482="nulová",J482,0)</f>
        <v>0</v>
      </c>
      <c r="BJ482" s="19" t="s">
        <v>84</v>
      </c>
      <c r="BK482" s="218">
        <f>ROUND(I482*H482,2)</f>
        <v>0</v>
      </c>
      <c r="BL482" s="19" t="s">
        <v>254</v>
      </c>
      <c r="BM482" s="217" t="s">
        <v>787</v>
      </c>
    </row>
    <row r="483" spans="1:47" s="2" customFormat="1" ht="12">
      <c r="A483" s="40"/>
      <c r="B483" s="41"/>
      <c r="C483" s="42"/>
      <c r="D483" s="242" t="s">
        <v>158</v>
      </c>
      <c r="E483" s="42"/>
      <c r="F483" s="243" t="s">
        <v>788</v>
      </c>
      <c r="G483" s="42"/>
      <c r="H483" s="42"/>
      <c r="I483" s="244"/>
      <c r="J483" s="42"/>
      <c r="K483" s="42"/>
      <c r="L483" s="46"/>
      <c r="M483" s="245"/>
      <c r="N483" s="246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158</v>
      </c>
      <c r="AU483" s="19" t="s">
        <v>86</v>
      </c>
    </row>
    <row r="484" spans="1:51" s="15" customFormat="1" ht="12">
      <c r="A484" s="15"/>
      <c r="B484" s="257"/>
      <c r="C484" s="258"/>
      <c r="D484" s="221" t="s">
        <v>149</v>
      </c>
      <c r="E484" s="259" t="s">
        <v>19</v>
      </c>
      <c r="F484" s="260" t="s">
        <v>789</v>
      </c>
      <c r="G484" s="258"/>
      <c r="H484" s="259" t="s">
        <v>19</v>
      </c>
      <c r="I484" s="261"/>
      <c r="J484" s="258"/>
      <c r="K484" s="258"/>
      <c r="L484" s="262"/>
      <c r="M484" s="263"/>
      <c r="N484" s="264"/>
      <c r="O484" s="264"/>
      <c r="P484" s="264"/>
      <c r="Q484" s="264"/>
      <c r="R484" s="264"/>
      <c r="S484" s="264"/>
      <c r="T484" s="26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66" t="s">
        <v>149</v>
      </c>
      <c r="AU484" s="266" t="s">
        <v>86</v>
      </c>
      <c r="AV484" s="15" t="s">
        <v>84</v>
      </c>
      <c r="AW484" s="15" t="s">
        <v>35</v>
      </c>
      <c r="AX484" s="15" t="s">
        <v>76</v>
      </c>
      <c r="AY484" s="266" t="s">
        <v>140</v>
      </c>
    </row>
    <row r="485" spans="1:51" s="13" customFormat="1" ht="12">
      <c r="A485" s="13"/>
      <c r="B485" s="219"/>
      <c r="C485" s="220"/>
      <c r="D485" s="221" t="s">
        <v>149</v>
      </c>
      <c r="E485" s="222" t="s">
        <v>19</v>
      </c>
      <c r="F485" s="223" t="s">
        <v>790</v>
      </c>
      <c r="G485" s="220"/>
      <c r="H485" s="224">
        <v>6.95</v>
      </c>
      <c r="I485" s="225"/>
      <c r="J485" s="220"/>
      <c r="K485" s="220"/>
      <c r="L485" s="226"/>
      <c r="M485" s="227"/>
      <c r="N485" s="228"/>
      <c r="O485" s="228"/>
      <c r="P485" s="228"/>
      <c r="Q485" s="228"/>
      <c r="R485" s="228"/>
      <c r="S485" s="228"/>
      <c r="T485" s="22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0" t="s">
        <v>149</v>
      </c>
      <c r="AU485" s="230" t="s">
        <v>86</v>
      </c>
      <c r="AV485" s="13" t="s">
        <v>86</v>
      </c>
      <c r="AW485" s="13" t="s">
        <v>35</v>
      </c>
      <c r="AX485" s="13" t="s">
        <v>76</v>
      </c>
      <c r="AY485" s="230" t="s">
        <v>140</v>
      </c>
    </row>
    <row r="486" spans="1:51" s="15" customFormat="1" ht="12">
      <c r="A486" s="15"/>
      <c r="B486" s="257"/>
      <c r="C486" s="258"/>
      <c r="D486" s="221" t="s">
        <v>149</v>
      </c>
      <c r="E486" s="259" t="s">
        <v>19</v>
      </c>
      <c r="F486" s="260" t="s">
        <v>791</v>
      </c>
      <c r="G486" s="258"/>
      <c r="H486" s="259" t="s">
        <v>19</v>
      </c>
      <c r="I486" s="261"/>
      <c r="J486" s="258"/>
      <c r="K486" s="258"/>
      <c r="L486" s="262"/>
      <c r="M486" s="263"/>
      <c r="N486" s="264"/>
      <c r="O486" s="264"/>
      <c r="P486" s="264"/>
      <c r="Q486" s="264"/>
      <c r="R486" s="264"/>
      <c r="S486" s="264"/>
      <c r="T486" s="26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6" t="s">
        <v>149</v>
      </c>
      <c r="AU486" s="266" t="s">
        <v>86</v>
      </c>
      <c r="AV486" s="15" t="s">
        <v>84</v>
      </c>
      <c r="AW486" s="15" t="s">
        <v>35</v>
      </c>
      <c r="AX486" s="15" t="s">
        <v>76</v>
      </c>
      <c r="AY486" s="266" t="s">
        <v>140</v>
      </c>
    </row>
    <row r="487" spans="1:51" s="13" customFormat="1" ht="12">
      <c r="A487" s="13"/>
      <c r="B487" s="219"/>
      <c r="C487" s="220"/>
      <c r="D487" s="221" t="s">
        <v>149</v>
      </c>
      <c r="E487" s="222" t="s">
        <v>19</v>
      </c>
      <c r="F487" s="223" t="s">
        <v>792</v>
      </c>
      <c r="G487" s="220"/>
      <c r="H487" s="224">
        <v>6.35</v>
      </c>
      <c r="I487" s="225"/>
      <c r="J487" s="220"/>
      <c r="K487" s="220"/>
      <c r="L487" s="226"/>
      <c r="M487" s="227"/>
      <c r="N487" s="228"/>
      <c r="O487" s="228"/>
      <c r="P487" s="228"/>
      <c r="Q487" s="228"/>
      <c r="R487" s="228"/>
      <c r="S487" s="228"/>
      <c r="T487" s="22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0" t="s">
        <v>149</v>
      </c>
      <c r="AU487" s="230" t="s">
        <v>86</v>
      </c>
      <c r="AV487" s="13" t="s">
        <v>86</v>
      </c>
      <c r="AW487" s="13" t="s">
        <v>35</v>
      </c>
      <c r="AX487" s="13" t="s">
        <v>76</v>
      </c>
      <c r="AY487" s="230" t="s">
        <v>140</v>
      </c>
    </row>
    <row r="488" spans="1:51" s="14" customFormat="1" ht="12">
      <c r="A488" s="14"/>
      <c r="B488" s="231"/>
      <c r="C488" s="232"/>
      <c r="D488" s="221" t="s">
        <v>149</v>
      </c>
      <c r="E488" s="233" t="s">
        <v>19</v>
      </c>
      <c r="F488" s="234" t="s">
        <v>152</v>
      </c>
      <c r="G488" s="232"/>
      <c r="H488" s="235">
        <v>13.3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1" t="s">
        <v>149</v>
      </c>
      <c r="AU488" s="241" t="s">
        <v>86</v>
      </c>
      <c r="AV488" s="14" t="s">
        <v>147</v>
      </c>
      <c r="AW488" s="14" t="s">
        <v>35</v>
      </c>
      <c r="AX488" s="14" t="s">
        <v>84</v>
      </c>
      <c r="AY488" s="241" t="s">
        <v>140</v>
      </c>
    </row>
    <row r="489" spans="1:65" s="2" customFormat="1" ht="16.5" customHeight="1">
      <c r="A489" s="40"/>
      <c r="B489" s="41"/>
      <c r="C489" s="206" t="s">
        <v>793</v>
      </c>
      <c r="D489" s="206" t="s">
        <v>143</v>
      </c>
      <c r="E489" s="207" t="s">
        <v>794</v>
      </c>
      <c r="F489" s="208" t="s">
        <v>795</v>
      </c>
      <c r="G489" s="209" t="s">
        <v>172</v>
      </c>
      <c r="H489" s="210">
        <v>20.13</v>
      </c>
      <c r="I489" s="211"/>
      <c r="J489" s="212">
        <f>ROUND(I489*H489,2)</f>
        <v>0</v>
      </c>
      <c r="K489" s="208" t="s">
        <v>156</v>
      </c>
      <c r="L489" s="46"/>
      <c r="M489" s="213" t="s">
        <v>19</v>
      </c>
      <c r="N489" s="214" t="s">
        <v>47</v>
      </c>
      <c r="O489" s="86"/>
      <c r="P489" s="215">
        <f>O489*H489</f>
        <v>0</v>
      </c>
      <c r="Q489" s="215">
        <v>0</v>
      </c>
      <c r="R489" s="215">
        <f>Q489*H489</f>
        <v>0</v>
      </c>
      <c r="S489" s="215">
        <v>0.08317</v>
      </c>
      <c r="T489" s="216">
        <f>S489*H489</f>
        <v>1.6742120999999999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254</v>
      </c>
      <c r="AT489" s="217" t="s">
        <v>143</v>
      </c>
      <c r="AU489" s="217" t="s">
        <v>86</v>
      </c>
      <c r="AY489" s="19" t="s">
        <v>140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84</v>
      </c>
      <c r="BK489" s="218">
        <f>ROUND(I489*H489,2)</f>
        <v>0</v>
      </c>
      <c r="BL489" s="19" t="s">
        <v>254</v>
      </c>
      <c r="BM489" s="217" t="s">
        <v>796</v>
      </c>
    </row>
    <row r="490" spans="1:47" s="2" customFormat="1" ht="12">
      <c r="A490" s="40"/>
      <c r="B490" s="41"/>
      <c r="C490" s="42"/>
      <c r="D490" s="242" t="s">
        <v>158</v>
      </c>
      <c r="E490" s="42"/>
      <c r="F490" s="243" t="s">
        <v>797</v>
      </c>
      <c r="G490" s="42"/>
      <c r="H490" s="42"/>
      <c r="I490" s="244"/>
      <c r="J490" s="42"/>
      <c r="K490" s="42"/>
      <c r="L490" s="46"/>
      <c r="M490" s="245"/>
      <c r="N490" s="246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158</v>
      </c>
      <c r="AU490" s="19" t="s">
        <v>86</v>
      </c>
    </row>
    <row r="491" spans="1:51" s="13" customFormat="1" ht="12">
      <c r="A491" s="13"/>
      <c r="B491" s="219"/>
      <c r="C491" s="220"/>
      <c r="D491" s="221" t="s">
        <v>149</v>
      </c>
      <c r="E491" s="222" t="s">
        <v>19</v>
      </c>
      <c r="F491" s="223" t="s">
        <v>798</v>
      </c>
      <c r="G491" s="220"/>
      <c r="H491" s="224">
        <v>2.97</v>
      </c>
      <c r="I491" s="225"/>
      <c r="J491" s="220"/>
      <c r="K491" s="220"/>
      <c r="L491" s="226"/>
      <c r="M491" s="227"/>
      <c r="N491" s="228"/>
      <c r="O491" s="228"/>
      <c r="P491" s="228"/>
      <c r="Q491" s="228"/>
      <c r="R491" s="228"/>
      <c r="S491" s="228"/>
      <c r="T491" s="229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0" t="s">
        <v>149</v>
      </c>
      <c r="AU491" s="230" t="s">
        <v>86</v>
      </c>
      <c r="AV491" s="13" t="s">
        <v>86</v>
      </c>
      <c r="AW491" s="13" t="s">
        <v>35</v>
      </c>
      <c r="AX491" s="13" t="s">
        <v>76</v>
      </c>
      <c r="AY491" s="230" t="s">
        <v>140</v>
      </c>
    </row>
    <row r="492" spans="1:51" s="13" customFormat="1" ht="12">
      <c r="A492" s="13"/>
      <c r="B492" s="219"/>
      <c r="C492" s="220"/>
      <c r="D492" s="221" t="s">
        <v>149</v>
      </c>
      <c r="E492" s="222" t="s">
        <v>19</v>
      </c>
      <c r="F492" s="223" t="s">
        <v>799</v>
      </c>
      <c r="G492" s="220"/>
      <c r="H492" s="224">
        <v>4.26</v>
      </c>
      <c r="I492" s="225"/>
      <c r="J492" s="220"/>
      <c r="K492" s="220"/>
      <c r="L492" s="226"/>
      <c r="M492" s="227"/>
      <c r="N492" s="228"/>
      <c r="O492" s="228"/>
      <c r="P492" s="228"/>
      <c r="Q492" s="228"/>
      <c r="R492" s="228"/>
      <c r="S492" s="228"/>
      <c r="T492" s="22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0" t="s">
        <v>149</v>
      </c>
      <c r="AU492" s="230" t="s">
        <v>86</v>
      </c>
      <c r="AV492" s="13" t="s">
        <v>86</v>
      </c>
      <c r="AW492" s="13" t="s">
        <v>35</v>
      </c>
      <c r="AX492" s="13" t="s">
        <v>76</v>
      </c>
      <c r="AY492" s="230" t="s">
        <v>140</v>
      </c>
    </row>
    <row r="493" spans="1:51" s="13" customFormat="1" ht="12">
      <c r="A493" s="13"/>
      <c r="B493" s="219"/>
      <c r="C493" s="220"/>
      <c r="D493" s="221" t="s">
        <v>149</v>
      </c>
      <c r="E493" s="222" t="s">
        <v>19</v>
      </c>
      <c r="F493" s="223" t="s">
        <v>800</v>
      </c>
      <c r="G493" s="220"/>
      <c r="H493" s="224">
        <v>2.89</v>
      </c>
      <c r="I493" s="225"/>
      <c r="J493" s="220"/>
      <c r="K493" s="220"/>
      <c r="L493" s="226"/>
      <c r="M493" s="227"/>
      <c r="N493" s="228"/>
      <c r="O493" s="228"/>
      <c r="P493" s="228"/>
      <c r="Q493" s="228"/>
      <c r="R493" s="228"/>
      <c r="S493" s="228"/>
      <c r="T493" s="22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0" t="s">
        <v>149</v>
      </c>
      <c r="AU493" s="230" t="s">
        <v>86</v>
      </c>
      <c r="AV493" s="13" t="s">
        <v>86</v>
      </c>
      <c r="AW493" s="13" t="s">
        <v>35</v>
      </c>
      <c r="AX493" s="13" t="s">
        <v>76</v>
      </c>
      <c r="AY493" s="230" t="s">
        <v>140</v>
      </c>
    </row>
    <row r="494" spans="1:51" s="13" customFormat="1" ht="12">
      <c r="A494" s="13"/>
      <c r="B494" s="219"/>
      <c r="C494" s="220"/>
      <c r="D494" s="221" t="s">
        <v>149</v>
      </c>
      <c r="E494" s="222" t="s">
        <v>19</v>
      </c>
      <c r="F494" s="223" t="s">
        <v>801</v>
      </c>
      <c r="G494" s="220"/>
      <c r="H494" s="224">
        <v>5.75</v>
      </c>
      <c r="I494" s="225"/>
      <c r="J494" s="220"/>
      <c r="K494" s="220"/>
      <c r="L494" s="226"/>
      <c r="M494" s="227"/>
      <c r="N494" s="228"/>
      <c r="O494" s="228"/>
      <c r="P494" s="228"/>
      <c r="Q494" s="228"/>
      <c r="R494" s="228"/>
      <c r="S494" s="228"/>
      <c r="T494" s="22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0" t="s">
        <v>149</v>
      </c>
      <c r="AU494" s="230" t="s">
        <v>86</v>
      </c>
      <c r="AV494" s="13" t="s">
        <v>86</v>
      </c>
      <c r="AW494" s="13" t="s">
        <v>35</v>
      </c>
      <c r="AX494" s="13" t="s">
        <v>76</v>
      </c>
      <c r="AY494" s="230" t="s">
        <v>140</v>
      </c>
    </row>
    <row r="495" spans="1:51" s="13" customFormat="1" ht="12">
      <c r="A495" s="13"/>
      <c r="B495" s="219"/>
      <c r="C495" s="220"/>
      <c r="D495" s="221" t="s">
        <v>149</v>
      </c>
      <c r="E495" s="222" t="s">
        <v>19</v>
      </c>
      <c r="F495" s="223" t="s">
        <v>802</v>
      </c>
      <c r="G495" s="220"/>
      <c r="H495" s="224">
        <v>4.26</v>
      </c>
      <c r="I495" s="225"/>
      <c r="J495" s="220"/>
      <c r="K495" s="220"/>
      <c r="L495" s="226"/>
      <c r="M495" s="227"/>
      <c r="N495" s="228"/>
      <c r="O495" s="228"/>
      <c r="P495" s="228"/>
      <c r="Q495" s="228"/>
      <c r="R495" s="228"/>
      <c r="S495" s="228"/>
      <c r="T495" s="22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0" t="s">
        <v>149</v>
      </c>
      <c r="AU495" s="230" t="s">
        <v>86</v>
      </c>
      <c r="AV495" s="13" t="s">
        <v>86</v>
      </c>
      <c r="AW495" s="13" t="s">
        <v>35</v>
      </c>
      <c r="AX495" s="13" t="s">
        <v>76</v>
      </c>
      <c r="AY495" s="230" t="s">
        <v>140</v>
      </c>
    </row>
    <row r="496" spans="1:51" s="14" customFormat="1" ht="12">
      <c r="A496" s="14"/>
      <c r="B496" s="231"/>
      <c r="C496" s="232"/>
      <c r="D496" s="221" t="s">
        <v>149</v>
      </c>
      <c r="E496" s="233" t="s">
        <v>19</v>
      </c>
      <c r="F496" s="234" t="s">
        <v>152</v>
      </c>
      <c r="G496" s="232"/>
      <c r="H496" s="235">
        <v>20.130000000000003</v>
      </c>
      <c r="I496" s="236"/>
      <c r="J496" s="232"/>
      <c r="K496" s="232"/>
      <c r="L496" s="237"/>
      <c r="M496" s="238"/>
      <c r="N496" s="239"/>
      <c r="O496" s="239"/>
      <c r="P496" s="239"/>
      <c r="Q496" s="239"/>
      <c r="R496" s="239"/>
      <c r="S496" s="239"/>
      <c r="T496" s="240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1" t="s">
        <v>149</v>
      </c>
      <c r="AU496" s="241" t="s">
        <v>86</v>
      </c>
      <c r="AV496" s="14" t="s">
        <v>147</v>
      </c>
      <c r="AW496" s="14" t="s">
        <v>35</v>
      </c>
      <c r="AX496" s="14" t="s">
        <v>84</v>
      </c>
      <c r="AY496" s="241" t="s">
        <v>140</v>
      </c>
    </row>
    <row r="497" spans="1:65" s="2" customFormat="1" ht="24.15" customHeight="1">
      <c r="A497" s="40"/>
      <c r="B497" s="41"/>
      <c r="C497" s="206" t="s">
        <v>803</v>
      </c>
      <c r="D497" s="206" t="s">
        <v>143</v>
      </c>
      <c r="E497" s="207" t="s">
        <v>804</v>
      </c>
      <c r="F497" s="208" t="s">
        <v>805</v>
      </c>
      <c r="G497" s="209" t="s">
        <v>172</v>
      </c>
      <c r="H497" s="210">
        <v>18.1</v>
      </c>
      <c r="I497" s="211"/>
      <c r="J497" s="212">
        <f>ROUND(I497*H497,2)</f>
        <v>0</v>
      </c>
      <c r="K497" s="208" t="s">
        <v>156</v>
      </c>
      <c r="L497" s="46"/>
      <c r="M497" s="213" t="s">
        <v>19</v>
      </c>
      <c r="N497" s="214" t="s">
        <v>47</v>
      </c>
      <c r="O497" s="86"/>
      <c r="P497" s="215">
        <f>O497*H497</f>
        <v>0</v>
      </c>
      <c r="Q497" s="215">
        <v>0.0018</v>
      </c>
      <c r="R497" s="215">
        <f>Q497*H497</f>
        <v>0.032580000000000005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254</v>
      </c>
      <c r="AT497" s="217" t="s">
        <v>143</v>
      </c>
      <c r="AU497" s="217" t="s">
        <v>86</v>
      </c>
      <c r="AY497" s="19" t="s">
        <v>140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84</v>
      </c>
      <c r="BK497" s="218">
        <f>ROUND(I497*H497,2)</f>
        <v>0</v>
      </c>
      <c r="BL497" s="19" t="s">
        <v>254</v>
      </c>
      <c r="BM497" s="217" t="s">
        <v>806</v>
      </c>
    </row>
    <row r="498" spans="1:47" s="2" customFormat="1" ht="12">
      <c r="A498" s="40"/>
      <c r="B498" s="41"/>
      <c r="C498" s="42"/>
      <c r="D498" s="242" t="s">
        <v>158</v>
      </c>
      <c r="E498" s="42"/>
      <c r="F498" s="243" t="s">
        <v>807</v>
      </c>
      <c r="G498" s="42"/>
      <c r="H498" s="42"/>
      <c r="I498" s="244"/>
      <c r="J498" s="42"/>
      <c r="K498" s="42"/>
      <c r="L498" s="46"/>
      <c r="M498" s="245"/>
      <c r="N498" s="246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158</v>
      </c>
      <c r="AU498" s="19" t="s">
        <v>86</v>
      </c>
    </row>
    <row r="499" spans="1:51" s="15" customFormat="1" ht="12">
      <c r="A499" s="15"/>
      <c r="B499" s="257"/>
      <c r="C499" s="258"/>
      <c r="D499" s="221" t="s">
        <v>149</v>
      </c>
      <c r="E499" s="259" t="s">
        <v>19</v>
      </c>
      <c r="F499" s="260" t="s">
        <v>763</v>
      </c>
      <c r="G499" s="258"/>
      <c r="H499" s="259" t="s">
        <v>19</v>
      </c>
      <c r="I499" s="261"/>
      <c r="J499" s="258"/>
      <c r="K499" s="258"/>
      <c r="L499" s="262"/>
      <c r="M499" s="263"/>
      <c r="N499" s="264"/>
      <c r="O499" s="264"/>
      <c r="P499" s="264"/>
      <c r="Q499" s="264"/>
      <c r="R499" s="264"/>
      <c r="S499" s="264"/>
      <c r="T499" s="26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6" t="s">
        <v>149</v>
      </c>
      <c r="AU499" s="266" t="s">
        <v>86</v>
      </c>
      <c r="AV499" s="15" t="s">
        <v>84</v>
      </c>
      <c r="AW499" s="15" t="s">
        <v>35</v>
      </c>
      <c r="AX499" s="15" t="s">
        <v>76</v>
      </c>
      <c r="AY499" s="266" t="s">
        <v>140</v>
      </c>
    </row>
    <row r="500" spans="1:51" s="13" customFormat="1" ht="12">
      <c r="A500" s="13"/>
      <c r="B500" s="219"/>
      <c r="C500" s="220"/>
      <c r="D500" s="221" t="s">
        <v>149</v>
      </c>
      <c r="E500" s="222" t="s">
        <v>19</v>
      </c>
      <c r="F500" s="223" t="s">
        <v>286</v>
      </c>
      <c r="G500" s="220"/>
      <c r="H500" s="224">
        <v>3.22</v>
      </c>
      <c r="I500" s="225"/>
      <c r="J500" s="220"/>
      <c r="K500" s="220"/>
      <c r="L500" s="226"/>
      <c r="M500" s="227"/>
      <c r="N500" s="228"/>
      <c r="O500" s="228"/>
      <c r="P500" s="228"/>
      <c r="Q500" s="228"/>
      <c r="R500" s="228"/>
      <c r="S500" s="228"/>
      <c r="T500" s="22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0" t="s">
        <v>149</v>
      </c>
      <c r="AU500" s="230" t="s">
        <v>86</v>
      </c>
      <c r="AV500" s="13" t="s">
        <v>86</v>
      </c>
      <c r="AW500" s="13" t="s">
        <v>35</v>
      </c>
      <c r="AX500" s="13" t="s">
        <v>76</v>
      </c>
      <c r="AY500" s="230" t="s">
        <v>140</v>
      </c>
    </row>
    <row r="501" spans="1:51" s="13" customFormat="1" ht="12">
      <c r="A501" s="13"/>
      <c r="B501" s="219"/>
      <c r="C501" s="220"/>
      <c r="D501" s="221" t="s">
        <v>149</v>
      </c>
      <c r="E501" s="222" t="s">
        <v>19</v>
      </c>
      <c r="F501" s="223" t="s">
        <v>288</v>
      </c>
      <c r="G501" s="220"/>
      <c r="H501" s="224">
        <v>3.22</v>
      </c>
      <c r="I501" s="225"/>
      <c r="J501" s="220"/>
      <c r="K501" s="220"/>
      <c r="L501" s="226"/>
      <c r="M501" s="227"/>
      <c r="N501" s="228"/>
      <c r="O501" s="228"/>
      <c r="P501" s="228"/>
      <c r="Q501" s="228"/>
      <c r="R501" s="228"/>
      <c r="S501" s="228"/>
      <c r="T501" s="22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0" t="s">
        <v>149</v>
      </c>
      <c r="AU501" s="230" t="s">
        <v>86</v>
      </c>
      <c r="AV501" s="13" t="s">
        <v>86</v>
      </c>
      <c r="AW501" s="13" t="s">
        <v>35</v>
      </c>
      <c r="AX501" s="13" t="s">
        <v>76</v>
      </c>
      <c r="AY501" s="230" t="s">
        <v>140</v>
      </c>
    </row>
    <row r="502" spans="1:51" s="16" customFormat="1" ht="12">
      <c r="A502" s="16"/>
      <c r="B502" s="267"/>
      <c r="C502" s="268"/>
      <c r="D502" s="221" t="s">
        <v>149</v>
      </c>
      <c r="E502" s="269" t="s">
        <v>19</v>
      </c>
      <c r="F502" s="270" t="s">
        <v>284</v>
      </c>
      <c r="G502" s="268"/>
      <c r="H502" s="271">
        <v>6.44</v>
      </c>
      <c r="I502" s="272"/>
      <c r="J502" s="268"/>
      <c r="K502" s="268"/>
      <c r="L502" s="273"/>
      <c r="M502" s="274"/>
      <c r="N502" s="275"/>
      <c r="O502" s="275"/>
      <c r="P502" s="275"/>
      <c r="Q502" s="275"/>
      <c r="R502" s="275"/>
      <c r="S502" s="275"/>
      <c r="T502" s="27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77" t="s">
        <v>149</v>
      </c>
      <c r="AU502" s="277" t="s">
        <v>86</v>
      </c>
      <c r="AV502" s="16" t="s">
        <v>141</v>
      </c>
      <c r="AW502" s="16" t="s">
        <v>35</v>
      </c>
      <c r="AX502" s="16" t="s">
        <v>76</v>
      </c>
      <c r="AY502" s="277" t="s">
        <v>140</v>
      </c>
    </row>
    <row r="503" spans="1:51" s="15" customFormat="1" ht="12">
      <c r="A503" s="15"/>
      <c r="B503" s="257"/>
      <c r="C503" s="258"/>
      <c r="D503" s="221" t="s">
        <v>149</v>
      </c>
      <c r="E503" s="259" t="s">
        <v>19</v>
      </c>
      <c r="F503" s="260" t="s">
        <v>764</v>
      </c>
      <c r="G503" s="258"/>
      <c r="H503" s="259" t="s">
        <v>19</v>
      </c>
      <c r="I503" s="261"/>
      <c r="J503" s="258"/>
      <c r="K503" s="258"/>
      <c r="L503" s="262"/>
      <c r="M503" s="263"/>
      <c r="N503" s="264"/>
      <c r="O503" s="264"/>
      <c r="P503" s="264"/>
      <c r="Q503" s="264"/>
      <c r="R503" s="264"/>
      <c r="S503" s="264"/>
      <c r="T503" s="26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6" t="s">
        <v>149</v>
      </c>
      <c r="AU503" s="266" t="s">
        <v>86</v>
      </c>
      <c r="AV503" s="15" t="s">
        <v>84</v>
      </c>
      <c r="AW503" s="15" t="s">
        <v>35</v>
      </c>
      <c r="AX503" s="15" t="s">
        <v>76</v>
      </c>
      <c r="AY503" s="266" t="s">
        <v>140</v>
      </c>
    </row>
    <row r="504" spans="1:51" s="13" customFormat="1" ht="12">
      <c r="A504" s="13"/>
      <c r="B504" s="219"/>
      <c r="C504" s="220"/>
      <c r="D504" s="221" t="s">
        <v>149</v>
      </c>
      <c r="E504" s="222" t="s">
        <v>19</v>
      </c>
      <c r="F504" s="223" t="s">
        <v>279</v>
      </c>
      <c r="G504" s="220"/>
      <c r="H504" s="224">
        <v>1.9</v>
      </c>
      <c r="I504" s="225"/>
      <c r="J504" s="220"/>
      <c r="K504" s="220"/>
      <c r="L504" s="226"/>
      <c r="M504" s="227"/>
      <c r="N504" s="228"/>
      <c r="O504" s="228"/>
      <c r="P504" s="228"/>
      <c r="Q504" s="228"/>
      <c r="R504" s="228"/>
      <c r="S504" s="228"/>
      <c r="T504" s="22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0" t="s">
        <v>149</v>
      </c>
      <c r="AU504" s="230" t="s">
        <v>86</v>
      </c>
      <c r="AV504" s="13" t="s">
        <v>86</v>
      </c>
      <c r="AW504" s="13" t="s">
        <v>35</v>
      </c>
      <c r="AX504" s="13" t="s">
        <v>76</v>
      </c>
      <c r="AY504" s="230" t="s">
        <v>140</v>
      </c>
    </row>
    <row r="505" spans="1:51" s="13" customFormat="1" ht="12">
      <c r="A505" s="13"/>
      <c r="B505" s="219"/>
      <c r="C505" s="220"/>
      <c r="D505" s="221" t="s">
        <v>149</v>
      </c>
      <c r="E505" s="222" t="s">
        <v>19</v>
      </c>
      <c r="F505" s="223" t="s">
        <v>280</v>
      </c>
      <c r="G505" s="220"/>
      <c r="H505" s="224">
        <v>0.88</v>
      </c>
      <c r="I505" s="225"/>
      <c r="J505" s="220"/>
      <c r="K505" s="220"/>
      <c r="L505" s="226"/>
      <c r="M505" s="227"/>
      <c r="N505" s="228"/>
      <c r="O505" s="228"/>
      <c r="P505" s="228"/>
      <c r="Q505" s="228"/>
      <c r="R505" s="228"/>
      <c r="S505" s="228"/>
      <c r="T505" s="22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0" t="s">
        <v>149</v>
      </c>
      <c r="AU505" s="230" t="s">
        <v>86</v>
      </c>
      <c r="AV505" s="13" t="s">
        <v>86</v>
      </c>
      <c r="AW505" s="13" t="s">
        <v>35</v>
      </c>
      <c r="AX505" s="13" t="s">
        <v>76</v>
      </c>
      <c r="AY505" s="230" t="s">
        <v>140</v>
      </c>
    </row>
    <row r="506" spans="1:51" s="13" customFormat="1" ht="12">
      <c r="A506" s="13"/>
      <c r="B506" s="219"/>
      <c r="C506" s="220"/>
      <c r="D506" s="221" t="s">
        <v>149</v>
      </c>
      <c r="E506" s="222" t="s">
        <v>19</v>
      </c>
      <c r="F506" s="223" t="s">
        <v>281</v>
      </c>
      <c r="G506" s="220"/>
      <c r="H506" s="224">
        <v>1.75</v>
      </c>
      <c r="I506" s="225"/>
      <c r="J506" s="220"/>
      <c r="K506" s="220"/>
      <c r="L506" s="226"/>
      <c r="M506" s="227"/>
      <c r="N506" s="228"/>
      <c r="O506" s="228"/>
      <c r="P506" s="228"/>
      <c r="Q506" s="228"/>
      <c r="R506" s="228"/>
      <c r="S506" s="228"/>
      <c r="T506" s="22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0" t="s">
        <v>149</v>
      </c>
      <c r="AU506" s="230" t="s">
        <v>86</v>
      </c>
      <c r="AV506" s="13" t="s">
        <v>86</v>
      </c>
      <c r="AW506" s="13" t="s">
        <v>35</v>
      </c>
      <c r="AX506" s="13" t="s">
        <v>76</v>
      </c>
      <c r="AY506" s="230" t="s">
        <v>140</v>
      </c>
    </row>
    <row r="507" spans="1:51" s="13" customFormat="1" ht="12">
      <c r="A507" s="13"/>
      <c r="B507" s="219"/>
      <c r="C507" s="220"/>
      <c r="D507" s="221" t="s">
        <v>149</v>
      </c>
      <c r="E507" s="222" t="s">
        <v>19</v>
      </c>
      <c r="F507" s="223" t="s">
        <v>282</v>
      </c>
      <c r="G507" s="220"/>
      <c r="H507" s="224">
        <v>1.22</v>
      </c>
      <c r="I507" s="225"/>
      <c r="J507" s="220"/>
      <c r="K507" s="220"/>
      <c r="L507" s="226"/>
      <c r="M507" s="227"/>
      <c r="N507" s="228"/>
      <c r="O507" s="228"/>
      <c r="P507" s="228"/>
      <c r="Q507" s="228"/>
      <c r="R507" s="228"/>
      <c r="S507" s="228"/>
      <c r="T507" s="22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0" t="s">
        <v>149</v>
      </c>
      <c r="AU507" s="230" t="s">
        <v>86</v>
      </c>
      <c r="AV507" s="13" t="s">
        <v>86</v>
      </c>
      <c r="AW507" s="13" t="s">
        <v>35</v>
      </c>
      <c r="AX507" s="13" t="s">
        <v>76</v>
      </c>
      <c r="AY507" s="230" t="s">
        <v>140</v>
      </c>
    </row>
    <row r="508" spans="1:51" s="13" customFormat="1" ht="12">
      <c r="A508" s="13"/>
      <c r="B508" s="219"/>
      <c r="C508" s="220"/>
      <c r="D508" s="221" t="s">
        <v>149</v>
      </c>
      <c r="E508" s="222" t="s">
        <v>19</v>
      </c>
      <c r="F508" s="223" t="s">
        <v>291</v>
      </c>
      <c r="G508" s="220"/>
      <c r="H508" s="224">
        <v>1.9</v>
      </c>
      <c r="I508" s="225"/>
      <c r="J508" s="220"/>
      <c r="K508" s="220"/>
      <c r="L508" s="226"/>
      <c r="M508" s="227"/>
      <c r="N508" s="228"/>
      <c r="O508" s="228"/>
      <c r="P508" s="228"/>
      <c r="Q508" s="228"/>
      <c r="R508" s="228"/>
      <c r="S508" s="228"/>
      <c r="T508" s="22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0" t="s">
        <v>149</v>
      </c>
      <c r="AU508" s="230" t="s">
        <v>86</v>
      </c>
      <c r="AV508" s="13" t="s">
        <v>86</v>
      </c>
      <c r="AW508" s="13" t="s">
        <v>35</v>
      </c>
      <c r="AX508" s="13" t="s">
        <v>76</v>
      </c>
      <c r="AY508" s="230" t="s">
        <v>140</v>
      </c>
    </row>
    <row r="509" spans="1:51" s="13" customFormat="1" ht="12">
      <c r="A509" s="13"/>
      <c r="B509" s="219"/>
      <c r="C509" s="220"/>
      <c r="D509" s="221" t="s">
        <v>149</v>
      </c>
      <c r="E509" s="222" t="s">
        <v>19</v>
      </c>
      <c r="F509" s="223" t="s">
        <v>292</v>
      </c>
      <c r="G509" s="220"/>
      <c r="H509" s="224">
        <v>0.88</v>
      </c>
      <c r="I509" s="225"/>
      <c r="J509" s="220"/>
      <c r="K509" s="220"/>
      <c r="L509" s="226"/>
      <c r="M509" s="227"/>
      <c r="N509" s="228"/>
      <c r="O509" s="228"/>
      <c r="P509" s="228"/>
      <c r="Q509" s="228"/>
      <c r="R509" s="228"/>
      <c r="S509" s="228"/>
      <c r="T509" s="22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0" t="s">
        <v>149</v>
      </c>
      <c r="AU509" s="230" t="s">
        <v>86</v>
      </c>
      <c r="AV509" s="13" t="s">
        <v>86</v>
      </c>
      <c r="AW509" s="13" t="s">
        <v>35</v>
      </c>
      <c r="AX509" s="13" t="s">
        <v>76</v>
      </c>
      <c r="AY509" s="230" t="s">
        <v>140</v>
      </c>
    </row>
    <row r="510" spans="1:51" s="13" customFormat="1" ht="12">
      <c r="A510" s="13"/>
      <c r="B510" s="219"/>
      <c r="C510" s="220"/>
      <c r="D510" s="221" t="s">
        <v>149</v>
      </c>
      <c r="E510" s="222" t="s">
        <v>19</v>
      </c>
      <c r="F510" s="223" t="s">
        <v>293</v>
      </c>
      <c r="G510" s="220"/>
      <c r="H510" s="224">
        <v>3.13</v>
      </c>
      <c r="I510" s="225"/>
      <c r="J510" s="220"/>
      <c r="K510" s="220"/>
      <c r="L510" s="226"/>
      <c r="M510" s="227"/>
      <c r="N510" s="228"/>
      <c r="O510" s="228"/>
      <c r="P510" s="228"/>
      <c r="Q510" s="228"/>
      <c r="R510" s="228"/>
      <c r="S510" s="228"/>
      <c r="T510" s="22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0" t="s">
        <v>149</v>
      </c>
      <c r="AU510" s="230" t="s">
        <v>86</v>
      </c>
      <c r="AV510" s="13" t="s">
        <v>86</v>
      </c>
      <c r="AW510" s="13" t="s">
        <v>35</v>
      </c>
      <c r="AX510" s="13" t="s">
        <v>76</v>
      </c>
      <c r="AY510" s="230" t="s">
        <v>140</v>
      </c>
    </row>
    <row r="511" spans="1:51" s="16" customFormat="1" ht="12">
      <c r="A511" s="16"/>
      <c r="B511" s="267"/>
      <c r="C511" s="268"/>
      <c r="D511" s="221" t="s">
        <v>149</v>
      </c>
      <c r="E511" s="269" t="s">
        <v>19</v>
      </c>
      <c r="F511" s="270" t="s">
        <v>284</v>
      </c>
      <c r="G511" s="268"/>
      <c r="H511" s="271">
        <v>11.66</v>
      </c>
      <c r="I511" s="272"/>
      <c r="J511" s="268"/>
      <c r="K511" s="268"/>
      <c r="L511" s="273"/>
      <c r="M511" s="274"/>
      <c r="N511" s="275"/>
      <c r="O511" s="275"/>
      <c r="P511" s="275"/>
      <c r="Q511" s="275"/>
      <c r="R511" s="275"/>
      <c r="S511" s="275"/>
      <c r="T511" s="27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T511" s="277" t="s">
        <v>149</v>
      </c>
      <c r="AU511" s="277" t="s">
        <v>86</v>
      </c>
      <c r="AV511" s="16" t="s">
        <v>141</v>
      </c>
      <c r="AW511" s="16" t="s">
        <v>35</v>
      </c>
      <c r="AX511" s="16" t="s">
        <v>76</v>
      </c>
      <c r="AY511" s="277" t="s">
        <v>140</v>
      </c>
    </row>
    <row r="512" spans="1:51" s="14" customFormat="1" ht="12">
      <c r="A512" s="14"/>
      <c r="B512" s="231"/>
      <c r="C512" s="232"/>
      <c r="D512" s="221" t="s">
        <v>149</v>
      </c>
      <c r="E512" s="233" t="s">
        <v>19</v>
      </c>
      <c r="F512" s="234" t="s">
        <v>152</v>
      </c>
      <c r="G512" s="232"/>
      <c r="H512" s="235">
        <v>18.1</v>
      </c>
      <c r="I512" s="236"/>
      <c r="J512" s="232"/>
      <c r="K512" s="232"/>
      <c r="L512" s="237"/>
      <c r="M512" s="238"/>
      <c r="N512" s="239"/>
      <c r="O512" s="239"/>
      <c r="P512" s="239"/>
      <c r="Q512" s="239"/>
      <c r="R512" s="239"/>
      <c r="S512" s="239"/>
      <c r="T512" s="24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1" t="s">
        <v>149</v>
      </c>
      <c r="AU512" s="241" t="s">
        <v>86</v>
      </c>
      <c r="AV512" s="14" t="s">
        <v>147</v>
      </c>
      <c r="AW512" s="14" t="s">
        <v>35</v>
      </c>
      <c r="AX512" s="14" t="s">
        <v>84</v>
      </c>
      <c r="AY512" s="241" t="s">
        <v>140</v>
      </c>
    </row>
    <row r="513" spans="1:65" s="2" customFormat="1" ht="16.5" customHeight="1">
      <c r="A513" s="40"/>
      <c r="B513" s="41"/>
      <c r="C513" s="247" t="s">
        <v>808</v>
      </c>
      <c r="D513" s="247" t="s">
        <v>164</v>
      </c>
      <c r="E513" s="248" t="s">
        <v>809</v>
      </c>
      <c r="F513" s="249" t="s">
        <v>810</v>
      </c>
      <c r="G513" s="250" t="s">
        <v>172</v>
      </c>
      <c r="H513" s="251">
        <v>19.91</v>
      </c>
      <c r="I513" s="252"/>
      <c r="J513" s="253">
        <f>ROUND(I513*H513,2)</f>
        <v>0</v>
      </c>
      <c r="K513" s="249" t="s">
        <v>156</v>
      </c>
      <c r="L513" s="254"/>
      <c r="M513" s="255" t="s">
        <v>19</v>
      </c>
      <c r="N513" s="256" t="s">
        <v>47</v>
      </c>
      <c r="O513" s="86"/>
      <c r="P513" s="215">
        <f>O513*H513</f>
        <v>0</v>
      </c>
      <c r="Q513" s="215">
        <v>0.016</v>
      </c>
      <c r="R513" s="215">
        <f>Q513*H513</f>
        <v>0.31856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301</v>
      </c>
      <c r="AT513" s="217" t="s">
        <v>164</v>
      </c>
      <c r="AU513" s="217" t="s">
        <v>86</v>
      </c>
      <c r="AY513" s="19" t="s">
        <v>140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84</v>
      </c>
      <c r="BK513" s="218">
        <f>ROUND(I513*H513,2)</f>
        <v>0</v>
      </c>
      <c r="BL513" s="19" t="s">
        <v>254</v>
      </c>
      <c r="BM513" s="217" t="s">
        <v>811</v>
      </c>
    </row>
    <row r="514" spans="1:51" s="13" customFormat="1" ht="12">
      <c r="A514" s="13"/>
      <c r="B514" s="219"/>
      <c r="C514" s="220"/>
      <c r="D514" s="221" t="s">
        <v>149</v>
      </c>
      <c r="E514" s="220"/>
      <c r="F514" s="223" t="s">
        <v>812</v>
      </c>
      <c r="G514" s="220"/>
      <c r="H514" s="224">
        <v>19.91</v>
      </c>
      <c r="I514" s="225"/>
      <c r="J514" s="220"/>
      <c r="K514" s="220"/>
      <c r="L514" s="226"/>
      <c r="M514" s="227"/>
      <c r="N514" s="228"/>
      <c r="O514" s="228"/>
      <c r="P514" s="228"/>
      <c r="Q514" s="228"/>
      <c r="R514" s="228"/>
      <c r="S514" s="228"/>
      <c r="T514" s="22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0" t="s">
        <v>149</v>
      </c>
      <c r="AU514" s="230" t="s">
        <v>86</v>
      </c>
      <c r="AV514" s="13" t="s">
        <v>86</v>
      </c>
      <c r="AW514" s="13" t="s">
        <v>4</v>
      </c>
      <c r="AX514" s="13" t="s">
        <v>84</v>
      </c>
      <c r="AY514" s="230" t="s">
        <v>140</v>
      </c>
    </row>
    <row r="515" spans="1:65" s="2" customFormat="1" ht="24.15" customHeight="1">
      <c r="A515" s="40"/>
      <c r="B515" s="41"/>
      <c r="C515" s="206" t="s">
        <v>813</v>
      </c>
      <c r="D515" s="206" t="s">
        <v>143</v>
      </c>
      <c r="E515" s="207" t="s">
        <v>814</v>
      </c>
      <c r="F515" s="208" t="s">
        <v>815</v>
      </c>
      <c r="G515" s="209" t="s">
        <v>172</v>
      </c>
      <c r="H515" s="210">
        <v>18.1</v>
      </c>
      <c r="I515" s="211"/>
      <c r="J515" s="212">
        <f>ROUND(I515*H515,2)</f>
        <v>0</v>
      </c>
      <c r="K515" s="208" t="s">
        <v>156</v>
      </c>
      <c r="L515" s="46"/>
      <c r="M515" s="213" t="s">
        <v>19</v>
      </c>
      <c r="N515" s="214" t="s">
        <v>47</v>
      </c>
      <c r="O515" s="86"/>
      <c r="P515" s="215">
        <f>O515*H515</f>
        <v>0</v>
      </c>
      <c r="Q515" s="215">
        <v>0</v>
      </c>
      <c r="R515" s="215">
        <f>Q515*H515</f>
        <v>0</v>
      </c>
      <c r="S515" s="215">
        <v>0</v>
      </c>
      <c r="T515" s="216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7" t="s">
        <v>254</v>
      </c>
      <c r="AT515" s="217" t="s">
        <v>143</v>
      </c>
      <c r="AU515" s="217" t="s">
        <v>86</v>
      </c>
      <c r="AY515" s="19" t="s">
        <v>140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9" t="s">
        <v>84</v>
      </c>
      <c r="BK515" s="218">
        <f>ROUND(I515*H515,2)</f>
        <v>0</v>
      </c>
      <c r="BL515" s="19" t="s">
        <v>254</v>
      </c>
      <c r="BM515" s="217" t="s">
        <v>816</v>
      </c>
    </row>
    <row r="516" spans="1:47" s="2" customFormat="1" ht="12">
      <c r="A516" s="40"/>
      <c r="B516" s="41"/>
      <c r="C516" s="42"/>
      <c r="D516" s="242" t="s">
        <v>158</v>
      </c>
      <c r="E516" s="42"/>
      <c r="F516" s="243" t="s">
        <v>817</v>
      </c>
      <c r="G516" s="42"/>
      <c r="H516" s="42"/>
      <c r="I516" s="244"/>
      <c r="J516" s="42"/>
      <c r="K516" s="42"/>
      <c r="L516" s="46"/>
      <c r="M516" s="245"/>
      <c r="N516" s="246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158</v>
      </c>
      <c r="AU516" s="19" t="s">
        <v>86</v>
      </c>
    </row>
    <row r="517" spans="1:51" s="15" customFormat="1" ht="12">
      <c r="A517" s="15"/>
      <c r="B517" s="257"/>
      <c r="C517" s="258"/>
      <c r="D517" s="221" t="s">
        <v>149</v>
      </c>
      <c r="E517" s="259" t="s">
        <v>19</v>
      </c>
      <c r="F517" s="260" t="s">
        <v>763</v>
      </c>
      <c r="G517" s="258"/>
      <c r="H517" s="259" t="s">
        <v>19</v>
      </c>
      <c r="I517" s="261"/>
      <c r="J517" s="258"/>
      <c r="K517" s="258"/>
      <c r="L517" s="262"/>
      <c r="M517" s="263"/>
      <c r="N517" s="264"/>
      <c r="O517" s="264"/>
      <c r="P517" s="264"/>
      <c r="Q517" s="264"/>
      <c r="R517" s="264"/>
      <c r="S517" s="264"/>
      <c r="T517" s="26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6" t="s">
        <v>149</v>
      </c>
      <c r="AU517" s="266" t="s">
        <v>86</v>
      </c>
      <c r="AV517" s="15" t="s">
        <v>84</v>
      </c>
      <c r="AW517" s="15" t="s">
        <v>35</v>
      </c>
      <c r="AX517" s="15" t="s">
        <v>76</v>
      </c>
      <c r="AY517" s="266" t="s">
        <v>140</v>
      </c>
    </row>
    <row r="518" spans="1:51" s="13" customFormat="1" ht="12">
      <c r="A518" s="13"/>
      <c r="B518" s="219"/>
      <c r="C518" s="220"/>
      <c r="D518" s="221" t="s">
        <v>149</v>
      </c>
      <c r="E518" s="222" t="s">
        <v>19</v>
      </c>
      <c r="F518" s="223" t="s">
        <v>286</v>
      </c>
      <c r="G518" s="220"/>
      <c r="H518" s="224">
        <v>3.22</v>
      </c>
      <c r="I518" s="225"/>
      <c r="J518" s="220"/>
      <c r="K518" s="220"/>
      <c r="L518" s="226"/>
      <c r="M518" s="227"/>
      <c r="N518" s="228"/>
      <c r="O518" s="228"/>
      <c r="P518" s="228"/>
      <c r="Q518" s="228"/>
      <c r="R518" s="228"/>
      <c r="S518" s="228"/>
      <c r="T518" s="22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0" t="s">
        <v>149</v>
      </c>
      <c r="AU518" s="230" t="s">
        <v>86</v>
      </c>
      <c r="AV518" s="13" t="s">
        <v>86</v>
      </c>
      <c r="AW518" s="13" t="s">
        <v>35</v>
      </c>
      <c r="AX518" s="13" t="s">
        <v>76</v>
      </c>
      <c r="AY518" s="230" t="s">
        <v>140</v>
      </c>
    </row>
    <row r="519" spans="1:51" s="13" customFormat="1" ht="12">
      <c r="A519" s="13"/>
      <c r="B519" s="219"/>
      <c r="C519" s="220"/>
      <c r="D519" s="221" t="s">
        <v>149</v>
      </c>
      <c r="E519" s="222" t="s">
        <v>19</v>
      </c>
      <c r="F519" s="223" t="s">
        <v>288</v>
      </c>
      <c r="G519" s="220"/>
      <c r="H519" s="224">
        <v>3.22</v>
      </c>
      <c r="I519" s="225"/>
      <c r="J519" s="220"/>
      <c r="K519" s="220"/>
      <c r="L519" s="226"/>
      <c r="M519" s="227"/>
      <c r="N519" s="228"/>
      <c r="O519" s="228"/>
      <c r="P519" s="228"/>
      <c r="Q519" s="228"/>
      <c r="R519" s="228"/>
      <c r="S519" s="228"/>
      <c r="T519" s="22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0" t="s">
        <v>149</v>
      </c>
      <c r="AU519" s="230" t="s">
        <v>86</v>
      </c>
      <c r="AV519" s="13" t="s">
        <v>86</v>
      </c>
      <c r="AW519" s="13" t="s">
        <v>35</v>
      </c>
      <c r="AX519" s="13" t="s">
        <v>76</v>
      </c>
      <c r="AY519" s="230" t="s">
        <v>140</v>
      </c>
    </row>
    <row r="520" spans="1:51" s="16" customFormat="1" ht="12">
      <c r="A520" s="16"/>
      <c r="B520" s="267"/>
      <c r="C520" s="268"/>
      <c r="D520" s="221" t="s">
        <v>149</v>
      </c>
      <c r="E520" s="269" t="s">
        <v>19</v>
      </c>
      <c r="F520" s="270" t="s">
        <v>284</v>
      </c>
      <c r="G520" s="268"/>
      <c r="H520" s="271">
        <v>6.44</v>
      </c>
      <c r="I520" s="272"/>
      <c r="J520" s="268"/>
      <c r="K520" s="268"/>
      <c r="L520" s="273"/>
      <c r="M520" s="274"/>
      <c r="N520" s="275"/>
      <c r="O520" s="275"/>
      <c r="P520" s="275"/>
      <c r="Q520" s="275"/>
      <c r="R520" s="275"/>
      <c r="S520" s="275"/>
      <c r="T520" s="27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T520" s="277" t="s">
        <v>149</v>
      </c>
      <c r="AU520" s="277" t="s">
        <v>86</v>
      </c>
      <c r="AV520" s="16" t="s">
        <v>141</v>
      </c>
      <c r="AW520" s="16" t="s">
        <v>35</v>
      </c>
      <c r="AX520" s="16" t="s">
        <v>76</v>
      </c>
      <c r="AY520" s="277" t="s">
        <v>140</v>
      </c>
    </row>
    <row r="521" spans="1:51" s="15" customFormat="1" ht="12">
      <c r="A521" s="15"/>
      <c r="B521" s="257"/>
      <c r="C521" s="258"/>
      <c r="D521" s="221" t="s">
        <v>149</v>
      </c>
      <c r="E521" s="259" t="s">
        <v>19</v>
      </c>
      <c r="F521" s="260" t="s">
        <v>764</v>
      </c>
      <c r="G521" s="258"/>
      <c r="H521" s="259" t="s">
        <v>19</v>
      </c>
      <c r="I521" s="261"/>
      <c r="J521" s="258"/>
      <c r="K521" s="258"/>
      <c r="L521" s="262"/>
      <c r="M521" s="263"/>
      <c r="N521" s="264"/>
      <c r="O521" s="264"/>
      <c r="P521" s="264"/>
      <c r="Q521" s="264"/>
      <c r="R521" s="264"/>
      <c r="S521" s="264"/>
      <c r="T521" s="26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66" t="s">
        <v>149</v>
      </c>
      <c r="AU521" s="266" t="s">
        <v>86</v>
      </c>
      <c r="AV521" s="15" t="s">
        <v>84</v>
      </c>
      <c r="AW521" s="15" t="s">
        <v>35</v>
      </c>
      <c r="AX521" s="15" t="s">
        <v>76</v>
      </c>
      <c r="AY521" s="266" t="s">
        <v>140</v>
      </c>
    </row>
    <row r="522" spans="1:51" s="13" customFormat="1" ht="12">
      <c r="A522" s="13"/>
      <c r="B522" s="219"/>
      <c r="C522" s="220"/>
      <c r="D522" s="221" t="s">
        <v>149</v>
      </c>
      <c r="E522" s="222" t="s">
        <v>19</v>
      </c>
      <c r="F522" s="223" t="s">
        <v>279</v>
      </c>
      <c r="G522" s="220"/>
      <c r="H522" s="224">
        <v>1.9</v>
      </c>
      <c r="I522" s="225"/>
      <c r="J522" s="220"/>
      <c r="K522" s="220"/>
      <c r="L522" s="226"/>
      <c r="M522" s="227"/>
      <c r="N522" s="228"/>
      <c r="O522" s="228"/>
      <c r="P522" s="228"/>
      <c r="Q522" s="228"/>
      <c r="R522" s="228"/>
      <c r="S522" s="228"/>
      <c r="T522" s="22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0" t="s">
        <v>149</v>
      </c>
      <c r="AU522" s="230" t="s">
        <v>86</v>
      </c>
      <c r="AV522" s="13" t="s">
        <v>86</v>
      </c>
      <c r="AW522" s="13" t="s">
        <v>35</v>
      </c>
      <c r="AX522" s="13" t="s">
        <v>76</v>
      </c>
      <c r="AY522" s="230" t="s">
        <v>140</v>
      </c>
    </row>
    <row r="523" spans="1:51" s="13" customFormat="1" ht="12">
      <c r="A523" s="13"/>
      <c r="B523" s="219"/>
      <c r="C523" s="220"/>
      <c r="D523" s="221" t="s">
        <v>149</v>
      </c>
      <c r="E523" s="222" t="s">
        <v>19</v>
      </c>
      <c r="F523" s="223" t="s">
        <v>280</v>
      </c>
      <c r="G523" s="220"/>
      <c r="H523" s="224">
        <v>0.88</v>
      </c>
      <c r="I523" s="225"/>
      <c r="J523" s="220"/>
      <c r="K523" s="220"/>
      <c r="L523" s="226"/>
      <c r="M523" s="227"/>
      <c r="N523" s="228"/>
      <c r="O523" s="228"/>
      <c r="P523" s="228"/>
      <c r="Q523" s="228"/>
      <c r="R523" s="228"/>
      <c r="S523" s="228"/>
      <c r="T523" s="22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0" t="s">
        <v>149</v>
      </c>
      <c r="AU523" s="230" t="s">
        <v>86</v>
      </c>
      <c r="AV523" s="13" t="s">
        <v>86</v>
      </c>
      <c r="AW523" s="13" t="s">
        <v>35</v>
      </c>
      <c r="AX523" s="13" t="s">
        <v>76</v>
      </c>
      <c r="AY523" s="230" t="s">
        <v>140</v>
      </c>
    </row>
    <row r="524" spans="1:51" s="13" customFormat="1" ht="12">
      <c r="A524" s="13"/>
      <c r="B524" s="219"/>
      <c r="C524" s="220"/>
      <c r="D524" s="221" t="s">
        <v>149</v>
      </c>
      <c r="E524" s="222" t="s">
        <v>19</v>
      </c>
      <c r="F524" s="223" t="s">
        <v>281</v>
      </c>
      <c r="G524" s="220"/>
      <c r="H524" s="224">
        <v>1.75</v>
      </c>
      <c r="I524" s="225"/>
      <c r="J524" s="220"/>
      <c r="K524" s="220"/>
      <c r="L524" s="226"/>
      <c r="M524" s="227"/>
      <c r="N524" s="228"/>
      <c r="O524" s="228"/>
      <c r="P524" s="228"/>
      <c r="Q524" s="228"/>
      <c r="R524" s="228"/>
      <c r="S524" s="228"/>
      <c r="T524" s="22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0" t="s">
        <v>149</v>
      </c>
      <c r="AU524" s="230" t="s">
        <v>86</v>
      </c>
      <c r="AV524" s="13" t="s">
        <v>86</v>
      </c>
      <c r="AW524" s="13" t="s">
        <v>35</v>
      </c>
      <c r="AX524" s="13" t="s">
        <v>76</v>
      </c>
      <c r="AY524" s="230" t="s">
        <v>140</v>
      </c>
    </row>
    <row r="525" spans="1:51" s="13" customFormat="1" ht="12">
      <c r="A525" s="13"/>
      <c r="B525" s="219"/>
      <c r="C525" s="220"/>
      <c r="D525" s="221" t="s">
        <v>149</v>
      </c>
      <c r="E525" s="222" t="s">
        <v>19</v>
      </c>
      <c r="F525" s="223" t="s">
        <v>282</v>
      </c>
      <c r="G525" s="220"/>
      <c r="H525" s="224">
        <v>1.22</v>
      </c>
      <c r="I525" s="225"/>
      <c r="J525" s="220"/>
      <c r="K525" s="220"/>
      <c r="L525" s="226"/>
      <c r="M525" s="227"/>
      <c r="N525" s="228"/>
      <c r="O525" s="228"/>
      <c r="P525" s="228"/>
      <c r="Q525" s="228"/>
      <c r="R525" s="228"/>
      <c r="S525" s="228"/>
      <c r="T525" s="229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0" t="s">
        <v>149</v>
      </c>
      <c r="AU525" s="230" t="s">
        <v>86</v>
      </c>
      <c r="AV525" s="13" t="s">
        <v>86</v>
      </c>
      <c r="AW525" s="13" t="s">
        <v>35</v>
      </c>
      <c r="AX525" s="13" t="s">
        <v>76</v>
      </c>
      <c r="AY525" s="230" t="s">
        <v>140</v>
      </c>
    </row>
    <row r="526" spans="1:51" s="13" customFormat="1" ht="12">
      <c r="A526" s="13"/>
      <c r="B526" s="219"/>
      <c r="C526" s="220"/>
      <c r="D526" s="221" t="s">
        <v>149</v>
      </c>
      <c r="E526" s="222" t="s">
        <v>19</v>
      </c>
      <c r="F526" s="223" t="s">
        <v>291</v>
      </c>
      <c r="G526" s="220"/>
      <c r="H526" s="224">
        <v>1.9</v>
      </c>
      <c r="I526" s="225"/>
      <c r="J526" s="220"/>
      <c r="K526" s="220"/>
      <c r="L526" s="226"/>
      <c r="M526" s="227"/>
      <c r="N526" s="228"/>
      <c r="O526" s="228"/>
      <c r="P526" s="228"/>
      <c r="Q526" s="228"/>
      <c r="R526" s="228"/>
      <c r="S526" s="228"/>
      <c r="T526" s="22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0" t="s">
        <v>149</v>
      </c>
      <c r="AU526" s="230" t="s">
        <v>86</v>
      </c>
      <c r="AV526" s="13" t="s">
        <v>86</v>
      </c>
      <c r="AW526" s="13" t="s">
        <v>35</v>
      </c>
      <c r="AX526" s="13" t="s">
        <v>76</v>
      </c>
      <c r="AY526" s="230" t="s">
        <v>140</v>
      </c>
    </row>
    <row r="527" spans="1:51" s="13" customFormat="1" ht="12">
      <c r="A527" s="13"/>
      <c r="B527" s="219"/>
      <c r="C527" s="220"/>
      <c r="D527" s="221" t="s">
        <v>149</v>
      </c>
      <c r="E527" s="222" t="s">
        <v>19</v>
      </c>
      <c r="F527" s="223" t="s">
        <v>292</v>
      </c>
      <c r="G527" s="220"/>
      <c r="H527" s="224">
        <v>0.88</v>
      </c>
      <c r="I527" s="225"/>
      <c r="J527" s="220"/>
      <c r="K527" s="220"/>
      <c r="L527" s="226"/>
      <c r="M527" s="227"/>
      <c r="N527" s="228"/>
      <c r="O527" s="228"/>
      <c r="P527" s="228"/>
      <c r="Q527" s="228"/>
      <c r="R527" s="228"/>
      <c r="S527" s="228"/>
      <c r="T527" s="22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0" t="s">
        <v>149</v>
      </c>
      <c r="AU527" s="230" t="s">
        <v>86</v>
      </c>
      <c r="AV527" s="13" t="s">
        <v>86</v>
      </c>
      <c r="AW527" s="13" t="s">
        <v>35</v>
      </c>
      <c r="AX527" s="13" t="s">
        <v>76</v>
      </c>
      <c r="AY527" s="230" t="s">
        <v>140</v>
      </c>
    </row>
    <row r="528" spans="1:51" s="13" customFormat="1" ht="12">
      <c r="A528" s="13"/>
      <c r="B528" s="219"/>
      <c r="C528" s="220"/>
      <c r="D528" s="221" t="s">
        <v>149</v>
      </c>
      <c r="E528" s="222" t="s">
        <v>19</v>
      </c>
      <c r="F528" s="223" t="s">
        <v>293</v>
      </c>
      <c r="G528" s="220"/>
      <c r="H528" s="224">
        <v>3.13</v>
      </c>
      <c r="I528" s="225"/>
      <c r="J528" s="220"/>
      <c r="K528" s="220"/>
      <c r="L528" s="226"/>
      <c r="M528" s="227"/>
      <c r="N528" s="228"/>
      <c r="O528" s="228"/>
      <c r="P528" s="228"/>
      <c r="Q528" s="228"/>
      <c r="R528" s="228"/>
      <c r="S528" s="228"/>
      <c r="T528" s="22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0" t="s">
        <v>149</v>
      </c>
      <c r="AU528" s="230" t="s">
        <v>86</v>
      </c>
      <c r="AV528" s="13" t="s">
        <v>86</v>
      </c>
      <c r="AW528" s="13" t="s">
        <v>35</v>
      </c>
      <c r="AX528" s="13" t="s">
        <v>76</v>
      </c>
      <c r="AY528" s="230" t="s">
        <v>140</v>
      </c>
    </row>
    <row r="529" spans="1:51" s="16" customFormat="1" ht="12">
      <c r="A529" s="16"/>
      <c r="B529" s="267"/>
      <c r="C529" s="268"/>
      <c r="D529" s="221" t="s">
        <v>149</v>
      </c>
      <c r="E529" s="269" t="s">
        <v>19</v>
      </c>
      <c r="F529" s="270" t="s">
        <v>284</v>
      </c>
      <c r="G529" s="268"/>
      <c r="H529" s="271">
        <v>11.66</v>
      </c>
      <c r="I529" s="272"/>
      <c r="J529" s="268"/>
      <c r="K529" s="268"/>
      <c r="L529" s="273"/>
      <c r="M529" s="274"/>
      <c r="N529" s="275"/>
      <c r="O529" s="275"/>
      <c r="P529" s="275"/>
      <c r="Q529" s="275"/>
      <c r="R529" s="275"/>
      <c r="S529" s="275"/>
      <c r="T529" s="27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T529" s="277" t="s">
        <v>149</v>
      </c>
      <c r="AU529" s="277" t="s">
        <v>86</v>
      </c>
      <c r="AV529" s="16" t="s">
        <v>141</v>
      </c>
      <c r="AW529" s="16" t="s">
        <v>35</v>
      </c>
      <c r="AX529" s="16" t="s">
        <v>76</v>
      </c>
      <c r="AY529" s="277" t="s">
        <v>140</v>
      </c>
    </row>
    <row r="530" spans="1:51" s="14" customFormat="1" ht="12">
      <c r="A530" s="14"/>
      <c r="B530" s="231"/>
      <c r="C530" s="232"/>
      <c r="D530" s="221" t="s">
        <v>149</v>
      </c>
      <c r="E530" s="233" t="s">
        <v>19</v>
      </c>
      <c r="F530" s="234" t="s">
        <v>152</v>
      </c>
      <c r="G530" s="232"/>
      <c r="H530" s="235">
        <v>18.1</v>
      </c>
      <c r="I530" s="236"/>
      <c r="J530" s="232"/>
      <c r="K530" s="232"/>
      <c r="L530" s="237"/>
      <c r="M530" s="238"/>
      <c r="N530" s="239"/>
      <c r="O530" s="239"/>
      <c r="P530" s="239"/>
      <c r="Q530" s="239"/>
      <c r="R530" s="239"/>
      <c r="S530" s="239"/>
      <c r="T530" s="24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1" t="s">
        <v>149</v>
      </c>
      <c r="AU530" s="241" t="s">
        <v>86</v>
      </c>
      <c r="AV530" s="14" t="s">
        <v>147</v>
      </c>
      <c r="AW530" s="14" t="s">
        <v>35</v>
      </c>
      <c r="AX530" s="14" t="s">
        <v>84</v>
      </c>
      <c r="AY530" s="241" t="s">
        <v>140</v>
      </c>
    </row>
    <row r="531" spans="1:65" s="2" customFormat="1" ht="16.5" customHeight="1">
      <c r="A531" s="40"/>
      <c r="B531" s="41"/>
      <c r="C531" s="206" t="s">
        <v>818</v>
      </c>
      <c r="D531" s="206" t="s">
        <v>143</v>
      </c>
      <c r="E531" s="207" t="s">
        <v>819</v>
      </c>
      <c r="F531" s="208" t="s">
        <v>820</v>
      </c>
      <c r="G531" s="209" t="s">
        <v>172</v>
      </c>
      <c r="H531" s="210">
        <v>6.44</v>
      </c>
      <c r="I531" s="211"/>
      <c r="J531" s="212">
        <f>ROUND(I531*H531,2)</f>
        <v>0</v>
      </c>
      <c r="K531" s="208" t="s">
        <v>156</v>
      </c>
      <c r="L531" s="46"/>
      <c r="M531" s="213" t="s">
        <v>19</v>
      </c>
      <c r="N531" s="214" t="s">
        <v>47</v>
      </c>
      <c r="O531" s="86"/>
      <c r="P531" s="215">
        <f>O531*H531</f>
        <v>0</v>
      </c>
      <c r="Q531" s="215">
        <v>0.0015</v>
      </c>
      <c r="R531" s="215">
        <f>Q531*H531</f>
        <v>0.00966</v>
      </c>
      <c r="S531" s="215">
        <v>0</v>
      </c>
      <c r="T531" s="21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7" t="s">
        <v>254</v>
      </c>
      <c r="AT531" s="217" t="s">
        <v>143</v>
      </c>
      <c r="AU531" s="217" t="s">
        <v>86</v>
      </c>
      <c r="AY531" s="19" t="s">
        <v>140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9" t="s">
        <v>84</v>
      </c>
      <c r="BK531" s="218">
        <f>ROUND(I531*H531,2)</f>
        <v>0</v>
      </c>
      <c r="BL531" s="19" t="s">
        <v>254</v>
      </c>
      <c r="BM531" s="217" t="s">
        <v>821</v>
      </c>
    </row>
    <row r="532" spans="1:47" s="2" customFormat="1" ht="12">
      <c r="A532" s="40"/>
      <c r="B532" s="41"/>
      <c r="C532" s="42"/>
      <c r="D532" s="242" t="s">
        <v>158</v>
      </c>
      <c r="E532" s="42"/>
      <c r="F532" s="243" t="s">
        <v>822</v>
      </c>
      <c r="G532" s="42"/>
      <c r="H532" s="42"/>
      <c r="I532" s="244"/>
      <c r="J532" s="42"/>
      <c r="K532" s="42"/>
      <c r="L532" s="46"/>
      <c r="M532" s="245"/>
      <c r="N532" s="246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158</v>
      </c>
      <c r="AU532" s="19" t="s">
        <v>86</v>
      </c>
    </row>
    <row r="533" spans="1:51" s="13" customFormat="1" ht="12">
      <c r="A533" s="13"/>
      <c r="B533" s="219"/>
      <c r="C533" s="220"/>
      <c r="D533" s="221" t="s">
        <v>149</v>
      </c>
      <c r="E533" s="222" t="s">
        <v>19</v>
      </c>
      <c r="F533" s="223" t="s">
        <v>770</v>
      </c>
      <c r="G533" s="220"/>
      <c r="H533" s="224">
        <v>6.44</v>
      </c>
      <c r="I533" s="225"/>
      <c r="J533" s="220"/>
      <c r="K533" s="220"/>
      <c r="L533" s="226"/>
      <c r="M533" s="227"/>
      <c r="N533" s="228"/>
      <c r="O533" s="228"/>
      <c r="P533" s="228"/>
      <c r="Q533" s="228"/>
      <c r="R533" s="228"/>
      <c r="S533" s="228"/>
      <c r="T533" s="22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0" t="s">
        <v>149</v>
      </c>
      <c r="AU533" s="230" t="s">
        <v>86</v>
      </c>
      <c r="AV533" s="13" t="s">
        <v>86</v>
      </c>
      <c r="AW533" s="13" t="s">
        <v>35</v>
      </c>
      <c r="AX533" s="13" t="s">
        <v>84</v>
      </c>
      <c r="AY533" s="230" t="s">
        <v>140</v>
      </c>
    </row>
    <row r="534" spans="1:65" s="2" customFormat="1" ht="16.5" customHeight="1">
      <c r="A534" s="40"/>
      <c r="B534" s="41"/>
      <c r="C534" s="206" t="s">
        <v>823</v>
      </c>
      <c r="D534" s="206" t="s">
        <v>143</v>
      </c>
      <c r="E534" s="207" t="s">
        <v>824</v>
      </c>
      <c r="F534" s="208" t="s">
        <v>825</v>
      </c>
      <c r="G534" s="209" t="s">
        <v>236</v>
      </c>
      <c r="H534" s="210">
        <v>20</v>
      </c>
      <c r="I534" s="211"/>
      <c r="J534" s="212">
        <f>ROUND(I534*H534,2)</f>
        <v>0</v>
      </c>
      <c r="K534" s="208" t="s">
        <v>156</v>
      </c>
      <c r="L534" s="46"/>
      <c r="M534" s="213" t="s">
        <v>19</v>
      </c>
      <c r="N534" s="214" t="s">
        <v>47</v>
      </c>
      <c r="O534" s="86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7" t="s">
        <v>254</v>
      </c>
      <c r="AT534" s="217" t="s">
        <v>143</v>
      </c>
      <c r="AU534" s="217" t="s">
        <v>86</v>
      </c>
      <c r="AY534" s="19" t="s">
        <v>140</v>
      </c>
      <c r="BE534" s="218">
        <f>IF(N534="základní",J534,0)</f>
        <v>0</v>
      </c>
      <c r="BF534" s="218">
        <f>IF(N534="snížená",J534,0)</f>
        <v>0</v>
      </c>
      <c r="BG534" s="218">
        <f>IF(N534="zákl. přenesená",J534,0)</f>
        <v>0</v>
      </c>
      <c r="BH534" s="218">
        <f>IF(N534="sníž. přenesená",J534,0)</f>
        <v>0</v>
      </c>
      <c r="BI534" s="218">
        <f>IF(N534="nulová",J534,0)</f>
        <v>0</v>
      </c>
      <c r="BJ534" s="19" t="s">
        <v>84</v>
      </c>
      <c r="BK534" s="218">
        <f>ROUND(I534*H534,2)</f>
        <v>0</v>
      </c>
      <c r="BL534" s="19" t="s">
        <v>254</v>
      </c>
      <c r="BM534" s="217" t="s">
        <v>826</v>
      </c>
    </row>
    <row r="535" spans="1:47" s="2" customFormat="1" ht="12">
      <c r="A535" s="40"/>
      <c r="B535" s="41"/>
      <c r="C535" s="42"/>
      <c r="D535" s="242" t="s">
        <v>158</v>
      </c>
      <c r="E535" s="42"/>
      <c r="F535" s="243" t="s">
        <v>827</v>
      </c>
      <c r="G535" s="42"/>
      <c r="H535" s="42"/>
      <c r="I535" s="244"/>
      <c r="J535" s="42"/>
      <c r="K535" s="42"/>
      <c r="L535" s="46"/>
      <c r="M535" s="245"/>
      <c r="N535" s="246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158</v>
      </c>
      <c r="AU535" s="19" t="s">
        <v>86</v>
      </c>
    </row>
    <row r="536" spans="1:65" s="2" customFormat="1" ht="16.5" customHeight="1">
      <c r="A536" s="40"/>
      <c r="B536" s="41"/>
      <c r="C536" s="206" t="s">
        <v>828</v>
      </c>
      <c r="D536" s="206" t="s">
        <v>143</v>
      </c>
      <c r="E536" s="207" t="s">
        <v>829</v>
      </c>
      <c r="F536" s="208" t="s">
        <v>830</v>
      </c>
      <c r="G536" s="209" t="s">
        <v>146</v>
      </c>
      <c r="H536" s="210">
        <v>10</v>
      </c>
      <c r="I536" s="211"/>
      <c r="J536" s="212">
        <f>ROUND(I536*H536,2)</f>
        <v>0</v>
      </c>
      <c r="K536" s="208" t="s">
        <v>156</v>
      </c>
      <c r="L536" s="46"/>
      <c r="M536" s="213" t="s">
        <v>19</v>
      </c>
      <c r="N536" s="214" t="s">
        <v>47</v>
      </c>
      <c r="O536" s="86"/>
      <c r="P536" s="215">
        <f>O536*H536</f>
        <v>0</v>
      </c>
      <c r="Q536" s="215">
        <v>0.00021</v>
      </c>
      <c r="R536" s="215">
        <f>Q536*H536</f>
        <v>0.0021000000000000003</v>
      </c>
      <c r="S536" s="215">
        <v>0</v>
      </c>
      <c r="T536" s="21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7" t="s">
        <v>254</v>
      </c>
      <c r="AT536" s="217" t="s">
        <v>143</v>
      </c>
      <c r="AU536" s="217" t="s">
        <v>86</v>
      </c>
      <c r="AY536" s="19" t="s">
        <v>140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9" t="s">
        <v>84</v>
      </c>
      <c r="BK536" s="218">
        <f>ROUND(I536*H536,2)</f>
        <v>0</v>
      </c>
      <c r="BL536" s="19" t="s">
        <v>254</v>
      </c>
      <c r="BM536" s="217" t="s">
        <v>831</v>
      </c>
    </row>
    <row r="537" spans="1:47" s="2" customFormat="1" ht="12">
      <c r="A537" s="40"/>
      <c r="B537" s="41"/>
      <c r="C537" s="42"/>
      <c r="D537" s="242" t="s">
        <v>158</v>
      </c>
      <c r="E537" s="42"/>
      <c r="F537" s="243" t="s">
        <v>832</v>
      </c>
      <c r="G537" s="42"/>
      <c r="H537" s="42"/>
      <c r="I537" s="244"/>
      <c r="J537" s="42"/>
      <c r="K537" s="42"/>
      <c r="L537" s="46"/>
      <c r="M537" s="245"/>
      <c r="N537" s="246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158</v>
      </c>
      <c r="AU537" s="19" t="s">
        <v>86</v>
      </c>
    </row>
    <row r="538" spans="1:51" s="13" customFormat="1" ht="12">
      <c r="A538" s="13"/>
      <c r="B538" s="219"/>
      <c r="C538" s="220"/>
      <c r="D538" s="221" t="s">
        <v>149</v>
      </c>
      <c r="E538" s="222" t="s">
        <v>19</v>
      </c>
      <c r="F538" s="223" t="s">
        <v>833</v>
      </c>
      <c r="G538" s="220"/>
      <c r="H538" s="224">
        <v>10</v>
      </c>
      <c r="I538" s="225"/>
      <c r="J538" s="220"/>
      <c r="K538" s="220"/>
      <c r="L538" s="226"/>
      <c r="M538" s="227"/>
      <c r="N538" s="228"/>
      <c r="O538" s="228"/>
      <c r="P538" s="228"/>
      <c r="Q538" s="228"/>
      <c r="R538" s="228"/>
      <c r="S538" s="228"/>
      <c r="T538" s="22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0" t="s">
        <v>149</v>
      </c>
      <c r="AU538" s="230" t="s">
        <v>86</v>
      </c>
      <c r="AV538" s="13" t="s">
        <v>86</v>
      </c>
      <c r="AW538" s="13" t="s">
        <v>35</v>
      </c>
      <c r="AX538" s="13" t="s">
        <v>84</v>
      </c>
      <c r="AY538" s="230" t="s">
        <v>140</v>
      </c>
    </row>
    <row r="539" spans="1:65" s="2" customFormat="1" ht="16.5" customHeight="1">
      <c r="A539" s="40"/>
      <c r="B539" s="41"/>
      <c r="C539" s="206" t="s">
        <v>834</v>
      </c>
      <c r="D539" s="206" t="s">
        <v>143</v>
      </c>
      <c r="E539" s="207" t="s">
        <v>835</v>
      </c>
      <c r="F539" s="208" t="s">
        <v>836</v>
      </c>
      <c r="G539" s="209" t="s">
        <v>146</v>
      </c>
      <c r="H539" s="210">
        <v>2</v>
      </c>
      <c r="I539" s="211"/>
      <c r="J539" s="212">
        <f>ROUND(I539*H539,2)</f>
        <v>0</v>
      </c>
      <c r="K539" s="208" t="s">
        <v>156</v>
      </c>
      <c r="L539" s="46"/>
      <c r="M539" s="213" t="s">
        <v>19</v>
      </c>
      <c r="N539" s="214" t="s">
        <v>47</v>
      </c>
      <c r="O539" s="86"/>
      <c r="P539" s="215">
        <f>O539*H539</f>
        <v>0</v>
      </c>
      <c r="Q539" s="215">
        <v>0.0002</v>
      </c>
      <c r="R539" s="215">
        <f>Q539*H539</f>
        <v>0.0004</v>
      </c>
      <c r="S539" s="215">
        <v>0</v>
      </c>
      <c r="T539" s="216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17" t="s">
        <v>254</v>
      </c>
      <c r="AT539" s="217" t="s">
        <v>143</v>
      </c>
      <c r="AU539" s="217" t="s">
        <v>86</v>
      </c>
      <c r="AY539" s="19" t="s">
        <v>140</v>
      </c>
      <c r="BE539" s="218">
        <f>IF(N539="základní",J539,0)</f>
        <v>0</v>
      </c>
      <c r="BF539" s="218">
        <f>IF(N539="snížená",J539,0)</f>
        <v>0</v>
      </c>
      <c r="BG539" s="218">
        <f>IF(N539="zákl. přenesená",J539,0)</f>
        <v>0</v>
      </c>
      <c r="BH539" s="218">
        <f>IF(N539="sníž. přenesená",J539,0)</f>
        <v>0</v>
      </c>
      <c r="BI539" s="218">
        <f>IF(N539="nulová",J539,0)</f>
        <v>0</v>
      </c>
      <c r="BJ539" s="19" t="s">
        <v>84</v>
      </c>
      <c r="BK539" s="218">
        <f>ROUND(I539*H539,2)</f>
        <v>0</v>
      </c>
      <c r="BL539" s="19" t="s">
        <v>254</v>
      </c>
      <c r="BM539" s="217" t="s">
        <v>837</v>
      </c>
    </row>
    <row r="540" spans="1:47" s="2" customFormat="1" ht="12">
      <c r="A540" s="40"/>
      <c r="B540" s="41"/>
      <c r="C540" s="42"/>
      <c r="D540" s="242" t="s">
        <v>158</v>
      </c>
      <c r="E540" s="42"/>
      <c r="F540" s="243" t="s">
        <v>838</v>
      </c>
      <c r="G540" s="42"/>
      <c r="H540" s="42"/>
      <c r="I540" s="244"/>
      <c r="J540" s="42"/>
      <c r="K540" s="42"/>
      <c r="L540" s="46"/>
      <c r="M540" s="245"/>
      <c r="N540" s="246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158</v>
      </c>
      <c r="AU540" s="19" t="s">
        <v>86</v>
      </c>
    </row>
    <row r="541" spans="1:51" s="13" customFormat="1" ht="12">
      <c r="A541" s="13"/>
      <c r="B541" s="219"/>
      <c r="C541" s="220"/>
      <c r="D541" s="221" t="s">
        <v>149</v>
      </c>
      <c r="E541" s="222" t="s">
        <v>19</v>
      </c>
      <c r="F541" s="223" t="s">
        <v>839</v>
      </c>
      <c r="G541" s="220"/>
      <c r="H541" s="224">
        <v>2</v>
      </c>
      <c r="I541" s="225"/>
      <c r="J541" s="220"/>
      <c r="K541" s="220"/>
      <c r="L541" s="226"/>
      <c r="M541" s="227"/>
      <c r="N541" s="228"/>
      <c r="O541" s="228"/>
      <c r="P541" s="228"/>
      <c r="Q541" s="228"/>
      <c r="R541" s="228"/>
      <c r="S541" s="228"/>
      <c r="T541" s="22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0" t="s">
        <v>149</v>
      </c>
      <c r="AU541" s="230" t="s">
        <v>86</v>
      </c>
      <c r="AV541" s="13" t="s">
        <v>86</v>
      </c>
      <c r="AW541" s="13" t="s">
        <v>35</v>
      </c>
      <c r="AX541" s="13" t="s">
        <v>84</v>
      </c>
      <c r="AY541" s="230" t="s">
        <v>140</v>
      </c>
    </row>
    <row r="542" spans="1:65" s="2" customFormat="1" ht="16.5" customHeight="1">
      <c r="A542" s="40"/>
      <c r="B542" s="41"/>
      <c r="C542" s="206" t="s">
        <v>840</v>
      </c>
      <c r="D542" s="206" t="s">
        <v>143</v>
      </c>
      <c r="E542" s="207" t="s">
        <v>841</v>
      </c>
      <c r="F542" s="208" t="s">
        <v>842</v>
      </c>
      <c r="G542" s="209" t="s">
        <v>236</v>
      </c>
      <c r="H542" s="210">
        <v>16.4</v>
      </c>
      <c r="I542" s="211"/>
      <c r="J542" s="212">
        <f>ROUND(I542*H542,2)</f>
        <v>0</v>
      </c>
      <c r="K542" s="208" t="s">
        <v>156</v>
      </c>
      <c r="L542" s="46"/>
      <c r="M542" s="213" t="s">
        <v>19</v>
      </c>
      <c r="N542" s="214" t="s">
        <v>47</v>
      </c>
      <c r="O542" s="86"/>
      <c r="P542" s="215">
        <f>O542*H542</f>
        <v>0</v>
      </c>
      <c r="Q542" s="215">
        <v>0.00032</v>
      </c>
      <c r="R542" s="215">
        <f>Q542*H542</f>
        <v>0.005248</v>
      </c>
      <c r="S542" s="215">
        <v>0</v>
      </c>
      <c r="T542" s="21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7" t="s">
        <v>254</v>
      </c>
      <c r="AT542" s="217" t="s">
        <v>143</v>
      </c>
      <c r="AU542" s="217" t="s">
        <v>86</v>
      </c>
      <c r="AY542" s="19" t="s">
        <v>140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84</v>
      </c>
      <c r="BK542" s="218">
        <f>ROUND(I542*H542,2)</f>
        <v>0</v>
      </c>
      <c r="BL542" s="19" t="s">
        <v>254</v>
      </c>
      <c r="BM542" s="217" t="s">
        <v>843</v>
      </c>
    </row>
    <row r="543" spans="1:47" s="2" customFormat="1" ht="12">
      <c r="A543" s="40"/>
      <c r="B543" s="41"/>
      <c r="C543" s="42"/>
      <c r="D543" s="242" t="s">
        <v>158</v>
      </c>
      <c r="E543" s="42"/>
      <c r="F543" s="243" t="s">
        <v>844</v>
      </c>
      <c r="G543" s="42"/>
      <c r="H543" s="42"/>
      <c r="I543" s="244"/>
      <c r="J543" s="42"/>
      <c r="K543" s="42"/>
      <c r="L543" s="46"/>
      <c r="M543" s="245"/>
      <c r="N543" s="246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158</v>
      </c>
      <c r="AU543" s="19" t="s">
        <v>86</v>
      </c>
    </row>
    <row r="544" spans="1:51" s="15" customFormat="1" ht="12">
      <c r="A544" s="15"/>
      <c r="B544" s="257"/>
      <c r="C544" s="258"/>
      <c r="D544" s="221" t="s">
        <v>149</v>
      </c>
      <c r="E544" s="259" t="s">
        <v>19</v>
      </c>
      <c r="F544" s="260" t="s">
        <v>763</v>
      </c>
      <c r="G544" s="258"/>
      <c r="H544" s="259" t="s">
        <v>19</v>
      </c>
      <c r="I544" s="261"/>
      <c r="J544" s="258"/>
      <c r="K544" s="258"/>
      <c r="L544" s="262"/>
      <c r="M544" s="263"/>
      <c r="N544" s="264"/>
      <c r="O544" s="264"/>
      <c r="P544" s="264"/>
      <c r="Q544" s="264"/>
      <c r="R544" s="264"/>
      <c r="S544" s="264"/>
      <c r="T544" s="26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6" t="s">
        <v>149</v>
      </c>
      <c r="AU544" s="266" t="s">
        <v>86</v>
      </c>
      <c r="AV544" s="15" t="s">
        <v>84</v>
      </c>
      <c r="AW544" s="15" t="s">
        <v>35</v>
      </c>
      <c r="AX544" s="15" t="s">
        <v>76</v>
      </c>
      <c r="AY544" s="266" t="s">
        <v>140</v>
      </c>
    </row>
    <row r="545" spans="1:51" s="13" customFormat="1" ht="12">
      <c r="A545" s="13"/>
      <c r="B545" s="219"/>
      <c r="C545" s="220"/>
      <c r="D545" s="221" t="s">
        <v>149</v>
      </c>
      <c r="E545" s="222" t="s">
        <v>19</v>
      </c>
      <c r="F545" s="223" t="s">
        <v>845</v>
      </c>
      <c r="G545" s="220"/>
      <c r="H545" s="224">
        <v>8.2</v>
      </c>
      <c r="I545" s="225"/>
      <c r="J545" s="220"/>
      <c r="K545" s="220"/>
      <c r="L545" s="226"/>
      <c r="M545" s="227"/>
      <c r="N545" s="228"/>
      <c r="O545" s="228"/>
      <c r="P545" s="228"/>
      <c r="Q545" s="228"/>
      <c r="R545" s="228"/>
      <c r="S545" s="228"/>
      <c r="T545" s="22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0" t="s">
        <v>149</v>
      </c>
      <c r="AU545" s="230" t="s">
        <v>86</v>
      </c>
      <c r="AV545" s="13" t="s">
        <v>86</v>
      </c>
      <c r="AW545" s="13" t="s">
        <v>35</v>
      </c>
      <c r="AX545" s="13" t="s">
        <v>76</v>
      </c>
      <c r="AY545" s="230" t="s">
        <v>140</v>
      </c>
    </row>
    <row r="546" spans="1:51" s="13" customFormat="1" ht="12">
      <c r="A546" s="13"/>
      <c r="B546" s="219"/>
      <c r="C546" s="220"/>
      <c r="D546" s="221" t="s">
        <v>149</v>
      </c>
      <c r="E546" s="222" t="s">
        <v>19</v>
      </c>
      <c r="F546" s="223" t="s">
        <v>846</v>
      </c>
      <c r="G546" s="220"/>
      <c r="H546" s="224">
        <v>8.2</v>
      </c>
      <c r="I546" s="225"/>
      <c r="J546" s="220"/>
      <c r="K546" s="220"/>
      <c r="L546" s="226"/>
      <c r="M546" s="227"/>
      <c r="N546" s="228"/>
      <c r="O546" s="228"/>
      <c r="P546" s="228"/>
      <c r="Q546" s="228"/>
      <c r="R546" s="228"/>
      <c r="S546" s="228"/>
      <c r="T546" s="22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0" t="s">
        <v>149</v>
      </c>
      <c r="AU546" s="230" t="s">
        <v>86</v>
      </c>
      <c r="AV546" s="13" t="s">
        <v>86</v>
      </c>
      <c r="AW546" s="13" t="s">
        <v>35</v>
      </c>
      <c r="AX546" s="13" t="s">
        <v>76</v>
      </c>
      <c r="AY546" s="230" t="s">
        <v>140</v>
      </c>
    </row>
    <row r="547" spans="1:51" s="14" customFormat="1" ht="12">
      <c r="A547" s="14"/>
      <c r="B547" s="231"/>
      <c r="C547" s="232"/>
      <c r="D547" s="221" t="s">
        <v>149</v>
      </c>
      <c r="E547" s="233" t="s">
        <v>19</v>
      </c>
      <c r="F547" s="234" t="s">
        <v>152</v>
      </c>
      <c r="G547" s="232"/>
      <c r="H547" s="235">
        <v>16.4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1" t="s">
        <v>149</v>
      </c>
      <c r="AU547" s="241" t="s">
        <v>86</v>
      </c>
      <c r="AV547" s="14" t="s">
        <v>147</v>
      </c>
      <c r="AW547" s="14" t="s">
        <v>35</v>
      </c>
      <c r="AX547" s="14" t="s">
        <v>84</v>
      </c>
      <c r="AY547" s="241" t="s">
        <v>140</v>
      </c>
    </row>
    <row r="548" spans="1:65" s="2" customFormat="1" ht="24.15" customHeight="1">
      <c r="A548" s="40"/>
      <c r="B548" s="41"/>
      <c r="C548" s="206" t="s">
        <v>847</v>
      </c>
      <c r="D548" s="206" t="s">
        <v>143</v>
      </c>
      <c r="E548" s="207" t="s">
        <v>848</v>
      </c>
      <c r="F548" s="208" t="s">
        <v>849</v>
      </c>
      <c r="G548" s="209" t="s">
        <v>413</v>
      </c>
      <c r="H548" s="278"/>
      <c r="I548" s="211"/>
      <c r="J548" s="212">
        <f>ROUND(I548*H548,2)</f>
        <v>0</v>
      </c>
      <c r="K548" s="208" t="s">
        <v>156</v>
      </c>
      <c r="L548" s="46"/>
      <c r="M548" s="213" t="s">
        <v>19</v>
      </c>
      <c r="N548" s="214" t="s">
        <v>47</v>
      </c>
      <c r="O548" s="86"/>
      <c r="P548" s="215">
        <f>O548*H548</f>
        <v>0</v>
      </c>
      <c r="Q548" s="215">
        <v>0</v>
      </c>
      <c r="R548" s="215">
        <f>Q548*H548</f>
        <v>0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254</v>
      </c>
      <c r="AT548" s="217" t="s">
        <v>143</v>
      </c>
      <c r="AU548" s="217" t="s">
        <v>86</v>
      </c>
      <c r="AY548" s="19" t="s">
        <v>140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84</v>
      </c>
      <c r="BK548" s="218">
        <f>ROUND(I548*H548,2)</f>
        <v>0</v>
      </c>
      <c r="BL548" s="19" t="s">
        <v>254</v>
      </c>
      <c r="BM548" s="217" t="s">
        <v>850</v>
      </c>
    </row>
    <row r="549" spans="1:47" s="2" customFormat="1" ht="12">
      <c r="A549" s="40"/>
      <c r="B549" s="41"/>
      <c r="C549" s="42"/>
      <c r="D549" s="242" t="s">
        <v>158</v>
      </c>
      <c r="E549" s="42"/>
      <c r="F549" s="243" t="s">
        <v>851</v>
      </c>
      <c r="G549" s="42"/>
      <c r="H549" s="42"/>
      <c r="I549" s="244"/>
      <c r="J549" s="42"/>
      <c r="K549" s="42"/>
      <c r="L549" s="46"/>
      <c r="M549" s="245"/>
      <c r="N549" s="246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158</v>
      </c>
      <c r="AU549" s="19" t="s">
        <v>86</v>
      </c>
    </row>
    <row r="550" spans="1:63" s="12" customFormat="1" ht="22.8" customHeight="1">
      <c r="A550" s="12"/>
      <c r="B550" s="190"/>
      <c r="C550" s="191"/>
      <c r="D550" s="192" t="s">
        <v>75</v>
      </c>
      <c r="E550" s="204" t="s">
        <v>852</v>
      </c>
      <c r="F550" s="204" t="s">
        <v>853</v>
      </c>
      <c r="G550" s="191"/>
      <c r="H550" s="191"/>
      <c r="I550" s="194"/>
      <c r="J550" s="205">
        <f>BK550</f>
        <v>0</v>
      </c>
      <c r="K550" s="191"/>
      <c r="L550" s="196"/>
      <c r="M550" s="197"/>
      <c r="N550" s="198"/>
      <c r="O550" s="198"/>
      <c r="P550" s="199">
        <f>SUM(P551:P608)</f>
        <v>0</v>
      </c>
      <c r="Q550" s="198"/>
      <c r="R550" s="199">
        <f>SUM(R551:R608)</f>
        <v>0.7400634</v>
      </c>
      <c r="S550" s="198"/>
      <c r="T550" s="200">
        <f>SUM(T551:T608)</f>
        <v>0.15674699999999997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01" t="s">
        <v>86</v>
      </c>
      <c r="AT550" s="202" t="s">
        <v>75</v>
      </c>
      <c r="AU550" s="202" t="s">
        <v>84</v>
      </c>
      <c r="AY550" s="201" t="s">
        <v>140</v>
      </c>
      <c r="BK550" s="203">
        <f>SUM(BK551:BK608)</f>
        <v>0</v>
      </c>
    </row>
    <row r="551" spans="1:65" s="2" customFormat="1" ht="16.5" customHeight="1">
      <c r="A551" s="40"/>
      <c r="B551" s="41"/>
      <c r="C551" s="206" t="s">
        <v>854</v>
      </c>
      <c r="D551" s="206" t="s">
        <v>143</v>
      </c>
      <c r="E551" s="207" t="s">
        <v>855</v>
      </c>
      <c r="F551" s="208" t="s">
        <v>856</v>
      </c>
      <c r="G551" s="209" t="s">
        <v>172</v>
      </c>
      <c r="H551" s="210">
        <v>64.02</v>
      </c>
      <c r="I551" s="211"/>
      <c r="J551" s="212">
        <f>ROUND(I551*H551,2)</f>
        <v>0</v>
      </c>
      <c r="K551" s="208" t="s">
        <v>156</v>
      </c>
      <c r="L551" s="46"/>
      <c r="M551" s="213" t="s">
        <v>19</v>
      </c>
      <c r="N551" s="214" t="s">
        <v>47</v>
      </c>
      <c r="O551" s="86"/>
      <c r="P551" s="215">
        <f>O551*H551</f>
        <v>0</v>
      </c>
      <c r="Q551" s="215">
        <v>0</v>
      </c>
      <c r="R551" s="215">
        <f>Q551*H551</f>
        <v>0</v>
      </c>
      <c r="S551" s="215">
        <v>0</v>
      </c>
      <c r="T551" s="216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7" t="s">
        <v>254</v>
      </c>
      <c r="AT551" s="217" t="s">
        <v>143</v>
      </c>
      <c r="AU551" s="217" t="s">
        <v>86</v>
      </c>
      <c r="AY551" s="19" t="s">
        <v>140</v>
      </c>
      <c r="BE551" s="218">
        <f>IF(N551="základní",J551,0)</f>
        <v>0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9" t="s">
        <v>84</v>
      </c>
      <c r="BK551" s="218">
        <f>ROUND(I551*H551,2)</f>
        <v>0</v>
      </c>
      <c r="BL551" s="19" t="s">
        <v>254</v>
      </c>
      <c r="BM551" s="217" t="s">
        <v>857</v>
      </c>
    </row>
    <row r="552" spans="1:47" s="2" customFormat="1" ht="12">
      <c r="A552" s="40"/>
      <c r="B552" s="41"/>
      <c r="C552" s="42"/>
      <c r="D552" s="242" t="s">
        <v>158</v>
      </c>
      <c r="E552" s="42"/>
      <c r="F552" s="243" t="s">
        <v>858</v>
      </c>
      <c r="G552" s="42"/>
      <c r="H552" s="42"/>
      <c r="I552" s="244"/>
      <c r="J552" s="42"/>
      <c r="K552" s="42"/>
      <c r="L552" s="46"/>
      <c r="M552" s="245"/>
      <c r="N552" s="246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158</v>
      </c>
      <c r="AU552" s="19" t="s">
        <v>86</v>
      </c>
    </row>
    <row r="553" spans="1:65" s="2" customFormat="1" ht="21.75" customHeight="1">
      <c r="A553" s="40"/>
      <c r="B553" s="41"/>
      <c r="C553" s="206" t="s">
        <v>859</v>
      </c>
      <c r="D553" s="206" t="s">
        <v>143</v>
      </c>
      <c r="E553" s="207" t="s">
        <v>860</v>
      </c>
      <c r="F553" s="208" t="s">
        <v>861</v>
      </c>
      <c r="G553" s="209" t="s">
        <v>172</v>
      </c>
      <c r="H553" s="210">
        <v>64.02</v>
      </c>
      <c r="I553" s="211"/>
      <c r="J553" s="212">
        <f>ROUND(I553*H553,2)</f>
        <v>0</v>
      </c>
      <c r="K553" s="208" t="s">
        <v>156</v>
      </c>
      <c r="L553" s="46"/>
      <c r="M553" s="213" t="s">
        <v>19</v>
      </c>
      <c r="N553" s="214" t="s">
        <v>47</v>
      </c>
      <c r="O553" s="86"/>
      <c r="P553" s="215">
        <f>O553*H553</f>
        <v>0</v>
      </c>
      <c r="Q553" s="215">
        <v>0</v>
      </c>
      <c r="R553" s="215">
        <f>Q553*H553</f>
        <v>0</v>
      </c>
      <c r="S553" s="215">
        <v>0</v>
      </c>
      <c r="T553" s="216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7" t="s">
        <v>254</v>
      </c>
      <c r="AT553" s="217" t="s">
        <v>143</v>
      </c>
      <c r="AU553" s="217" t="s">
        <v>86</v>
      </c>
      <c r="AY553" s="19" t="s">
        <v>140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9" t="s">
        <v>84</v>
      </c>
      <c r="BK553" s="218">
        <f>ROUND(I553*H553,2)</f>
        <v>0</v>
      </c>
      <c r="BL553" s="19" t="s">
        <v>254</v>
      </c>
      <c r="BM553" s="217" t="s">
        <v>862</v>
      </c>
    </row>
    <row r="554" spans="1:47" s="2" customFormat="1" ht="12">
      <c r="A554" s="40"/>
      <c r="B554" s="41"/>
      <c r="C554" s="42"/>
      <c r="D554" s="242" t="s">
        <v>158</v>
      </c>
      <c r="E554" s="42"/>
      <c r="F554" s="243" t="s">
        <v>863</v>
      </c>
      <c r="G554" s="42"/>
      <c r="H554" s="42"/>
      <c r="I554" s="244"/>
      <c r="J554" s="42"/>
      <c r="K554" s="42"/>
      <c r="L554" s="46"/>
      <c r="M554" s="245"/>
      <c r="N554" s="246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158</v>
      </c>
      <c r="AU554" s="19" t="s">
        <v>86</v>
      </c>
    </row>
    <row r="555" spans="1:51" s="15" customFormat="1" ht="12">
      <c r="A555" s="15"/>
      <c r="B555" s="257"/>
      <c r="C555" s="258"/>
      <c r="D555" s="221" t="s">
        <v>149</v>
      </c>
      <c r="E555" s="259" t="s">
        <v>19</v>
      </c>
      <c r="F555" s="260" t="s">
        <v>864</v>
      </c>
      <c r="G555" s="258"/>
      <c r="H555" s="259" t="s">
        <v>19</v>
      </c>
      <c r="I555" s="261"/>
      <c r="J555" s="258"/>
      <c r="K555" s="258"/>
      <c r="L555" s="262"/>
      <c r="M555" s="263"/>
      <c r="N555" s="264"/>
      <c r="O555" s="264"/>
      <c r="P555" s="264"/>
      <c r="Q555" s="264"/>
      <c r="R555" s="264"/>
      <c r="S555" s="264"/>
      <c r="T555" s="26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6" t="s">
        <v>149</v>
      </c>
      <c r="AU555" s="266" t="s">
        <v>86</v>
      </c>
      <c r="AV555" s="15" t="s">
        <v>84</v>
      </c>
      <c r="AW555" s="15" t="s">
        <v>35</v>
      </c>
      <c r="AX555" s="15" t="s">
        <v>76</v>
      </c>
      <c r="AY555" s="266" t="s">
        <v>140</v>
      </c>
    </row>
    <row r="556" spans="1:51" s="13" customFormat="1" ht="12">
      <c r="A556" s="13"/>
      <c r="B556" s="219"/>
      <c r="C556" s="220"/>
      <c r="D556" s="221" t="s">
        <v>149</v>
      </c>
      <c r="E556" s="222" t="s">
        <v>19</v>
      </c>
      <c r="F556" s="223" t="s">
        <v>278</v>
      </c>
      <c r="G556" s="220"/>
      <c r="H556" s="224">
        <v>4.26</v>
      </c>
      <c r="I556" s="225"/>
      <c r="J556" s="220"/>
      <c r="K556" s="220"/>
      <c r="L556" s="226"/>
      <c r="M556" s="227"/>
      <c r="N556" s="228"/>
      <c r="O556" s="228"/>
      <c r="P556" s="228"/>
      <c r="Q556" s="228"/>
      <c r="R556" s="228"/>
      <c r="S556" s="228"/>
      <c r="T556" s="229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0" t="s">
        <v>149</v>
      </c>
      <c r="AU556" s="230" t="s">
        <v>86</v>
      </c>
      <c r="AV556" s="13" t="s">
        <v>86</v>
      </c>
      <c r="AW556" s="13" t="s">
        <v>35</v>
      </c>
      <c r="AX556" s="13" t="s">
        <v>76</v>
      </c>
      <c r="AY556" s="230" t="s">
        <v>140</v>
      </c>
    </row>
    <row r="557" spans="1:51" s="13" customFormat="1" ht="12">
      <c r="A557" s="13"/>
      <c r="B557" s="219"/>
      <c r="C557" s="220"/>
      <c r="D557" s="221" t="s">
        <v>149</v>
      </c>
      <c r="E557" s="222" t="s">
        <v>19</v>
      </c>
      <c r="F557" s="223" t="s">
        <v>283</v>
      </c>
      <c r="G557" s="220"/>
      <c r="H557" s="224">
        <v>15.86</v>
      </c>
      <c r="I557" s="225"/>
      <c r="J557" s="220"/>
      <c r="K557" s="220"/>
      <c r="L557" s="226"/>
      <c r="M557" s="227"/>
      <c r="N557" s="228"/>
      <c r="O557" s="228"/>
      <c r="P557" s="228"/>
      <c r="Q557" s="228"/>
      <c r="R557" s="228"/>
      <c r="S557" s="228"/>
      <c r="T557" s="22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0" t="s">
        <v>149</v>
      </c>
      <c r="AU557" s="230" t="s">
        <v>86</v>
      </c>
      <c r="AV557" s="13" t="s">
        <v>86</v>
      </c>
      <c r="AW557" s="13" t="s">
        <v>35</v>
      </c>
      <c r="AX557" s="13" t="s">
        <v>76</v>
      </c>
      <c r="AY557" s="230" t="s">
        <v>140</v>
      </c>
    </row>
    <row r="558" spans="1:51" s="13" customFormat="1" ht="12">
      <c r="A558" s="13"/>
      <c r="B558" s="219"/>
      <c r="C558" s="220"/>
      <c r="D558" s="221" t="s">
        <v>149</v>
      </c>
      <c r="E558" s="222" t="s">
        <v>19</v>
      </c>
      <c r="F558" s="223" t="s">
        <v>285</v>
      </c>
      <c r="G558" s="220"/>
      <c r="H558" s="224">
        <v>2.81</v>
      </c>
      <c r="I558" s="225"/>
      <c r="J558" s="220"/>
      <c r="K558" s="220"/>
      <c r="L558" s="226"/>
      <c r="M558" s="227"/>
      <c r="N558" s="228"/>
      <c r="O558" s="228"/>
      <c r="P558" s="228"/>
      <c r="Q558" s="228"/>
      <c r="R558" s="228"/>
      <c r="S558" s="228"/>
      <c r="T558" s="22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0" t="s">
        <v>149</v>
      </c>
      <c r="AU558" s="230" t="s">
        <v>86</v>
      </c>
      <c r="AV558" s="13" t="s">
        <v>86</v>
      </c>
      <c r="AW558" s="13" t="s">
        <v>35</v>
      </c>
      <c r="AX558" s="13" t="s">
        <v>76</v>
      </c>
      <c r="AY558" s="230" t="s">
        <v>140</v>
      </c>
    </row>
    <row r="559" spans="1:51" s="13" customFormat="1" ht="12">
      <c r="A559" s="13"/>
      <c r="B559" s="219"/>
      <c r="C559" s="220"/>
      <c r="D559" s="221" t="s">
        <v>149</v>
      </c>
      <c r="E559" s="222" t="s">
        <v>19</v>
      </c>
      <c r="F559" s="223" t="s">
        <v>193</v>
      </c>
      <c r="G559" s="220"/>
      <c r="H559" s="224">
        <v>17.01</v>
      </c>
      <c r="I559" s="225"/>
      <c r="J559" s="220"/>
      <c r="K559" s="220"/>
      <c r="L559" s="226"/>
      <c r="M559" s="227"/>
      <c r="N559" s="228"/>
      <c r="O559" s="228"/>
      <c r="P559" s="228"/>
      <c r="Q559" s="228"/>
      <c r="R559" s="228"/>
      <c r="S559" s="228"/>
      <c r="T559" s="229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0" t="s">
        <v>149</v>
      </c>
      <c r="AU559" s="230" t="s">
        <v>86</v>
      </c>
      <c r="AV559" s="13" t="s">
        <v>86</v>
      </c>
      <c r="AW559" s="13" t="s">
        <v>35</v>
      </c>
      <c r="AX559" s="13" t="s">
        <v>76</v>
      </c>
      <c r="AY559" s="230" t="s">
        <v>140</v>
      </c>
    </row>
    <row r="560" spans="1:51" s="13" customFormat="1" ht="12">
      <c r="A560" s="13"/>
      <c r="B560" s="219"/>
      <c r="C560" s="220"/>
      <c r="D560" s="221" t="s">
        <v>149</v>
      </c>
      <c r="E560" s="222" t="s">
        <v>19</v>
      </c>
      <c r="F560" s="223" t="s">
        <v>287</v>
      </c>
      <c r="G560" s="220"/>
      <c r="H560" s="224">
        <v>2.81</v>
      </c>
      <c r="I560" s="225"/>
      <c r="J560" s="220"/>
      <c r="K560" s="220"/>
      <c r="L560" s="226"/>
      <c r="M560" s="227"/>
      <c r="N560" s="228"/>
      <c r="O560" s="228"/>
      <c r="P560" s="228"/>
      <c r="Q560" s="228"/>
      <c r="R560" s="228"/>
      <c r="S560" s="228"/>
      <c r="T560" s="229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0" t="s">
        <v>149</v>
      </c>
      <c r="AU560" s="230" t="s">
        <v>86</v>
      </c>
      <c r="AV560" s="13" t="s">
        <v>86</v>
      </c>
      <c r="AW560" s="13" t="s">
        <v>35</v>
      </c>
      <c r="AX560" s="13" t="s">
        <v>76</v>
      </c>
      <c r="AY560" s="230" t="s">
        <v>140</v>
      </c>
    </row>
    <row r="561" spans="1:51" s="13" customFormat="1" ht="12">
      <c r="A561" s="13"/>
      <c r="B561" s="219"/>
      <c r="C561" s="220"/>
      <c r="D561" s="221" t="s">
        <v>149</v>
      </c>
      <c r="E561" s="222" t="s">
        <v>19</v>
      </c>
      <c r="F561" s="223" t="s">
        <v>194</v>
      </c>
      <c r="G561" s="220"/>
      <c r="H561" s="224">
        <v>17.01</v>
      </c>
      <c r="I561" s="225"/>
      <c r="J561" s="220"/>
      <c r="K561" s="220"/>
      <c r="L561" s="226"/>
      <c r="M561" s="227"/>
      <c r="N561" s="228"/>
      <c r="O561" s="228"/>
      <c r="P561" s="228"/>
      <c r="Q561" s="228"/>
      <c r="R561" s="228"/>
      <c r="S561" s="228"/>
      <c r="T561" s="229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0" t="s">
        <v>149</v>
      </c>
      <c r="AU561" s="230" t="s">
        <v>86</v>
      </c>
      <c r="AV561" s="13" t="s">
        <v>86</v>
      </c>
      <c r="AW561" s="13" t="s">
        <v>35</v>
      </c>
      <c r="AX561" s="13" t="s">
        <v>76</v>
      </c>
      <c r="AY561" s="230" t="s">
        <v>140</v>
      </c>
    </row>
    <row r="562" spans="1:51" s="13" customFormat="1" ht="12">
      <c r="A562" s="13"/>
      <c r="B562" s="219"/>
      <c r="C562" s="220"/>
      <c r="D562" s="221" t="s">
        <v>149</v>
      </c>
      <c r="E562" s="222" t="s">
        <v>19</v>
      </c>
      <c r="F562" s="223" t="s">
        <v>290</v>
      </c>
      <c r="G562" s="220"/>
      <c r="H562" s="224">
        <v>4.26</v>
      </c>
      <c r="I562" s="225"/>
      <c r="J562" s="220"/>
      <c r="K562" s="220"/>
      <c r="L562" s="226"/>
      <c r="M562" s="227"/>
      <c r="N562" s="228"/>
      <c r="O562" s="228"/>
      <c r="P562" s="228"/>
      <c r="Q562" s="228"/>
      <c r="R562" s="228"/>
      <c r="S562" s="228"/>
      <c r="T562" s="22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0" t="s">
        <v>149</v>
      </c>
      <c r="AU562" s="230" t="s">
        <v>86</v>
      </c>
      <c r="AV562" s="13" t="s">
        <v>86</v>
      </c>
      <c r="AW562" s="13" t="s">
        <v>35</v>
      </c>
      <c r="AX562" s="13" t="s">
        <v>76</v>
      </c>
      <c r="AY562" s="230" t="s">
        <v>140</v>
      </c>
    </row>
    <row r="563" spans="1:51" s="14" customFormat="1" ht="12">
      <c r="A563" s="14"/>
      <c r="B563" s="231"/>
      <c r="C563" s="232"/>
      <c r="D563" s="221" t="s">
        <v>149</v>
      </c>
      <c r="E563" s="233" t="s">
        <v>19</v>
      </c>
      <c r="F563" s="234" t="s">
        <v>152</v>
      </c>
      <c r="G563" s="232"/>
      <c r="H563" s="235">
        <v>64.02000000000001</v>
      </c>
      <c r="I563" s="236"/>
      <c r="J563" s="232"/>
      <c r="K563" s="232"/>
      <c r="L563" s="237"/>
      <c r="M563" s="238"/>
      <c r="N563" s="239"/>
      <c r="O563" s="239"/>
      <c r="P563" s="239"/>
      <c r="Q563" s="239"/>
      <c r="R563" s="239"/>
      <c r="S563" s="239"/>
      <c r="T563" s="24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1" t="s">
        <v>149</v>
      </c>
      <c r="AU563" s="241" t="s">
        <v>86</v>
      </c>
      <c r="AV563" s="14" t="s">
        <v>147</v>
      </c>
      <c r="AW563" s="14" t="s">
        <v>35</v>
      </c>
      <c r="AX563" s="14" t="s">
        <v>84</v>
      </c>
      <c r="AY563" s="241" t="s">
        <v>140</v>
      </c>
    </row>
    <row r="564" spans="1:65" s="2" customFormat="1" ht="16.5" customHeight="1">
      <c r="A564" s="40"/>
      <c r="B564" s="41"/>
      <c r="C564" s="206" t="s">
        <v>865</v>
      </c>
      <c r="D564" s="206" t="s">
        <v>143</v>
      </c>
      <c r="E564" s="207" t="s">
        <v>866</v>
      </c>
      <c r="F564" s="208" t="s">
        <v>867</v>
      </c>
      <c r="G564" s="209" t="s">
        <v>172</v>
      </c>
      <c r="H564" s="210">
        <v>64.02</v>
      </c>
      <c r="I564" s="211"/>
      <c r="J564" s="212">
        <f>ROUND(I564*H564,2)</f>
        <v>0</v>
      </c>
      <c r="K564" s="208" t="s">
        <v>156</v>
      </c>
      <c r="L564" s="46"/>
      <c r="M564" s="213" t="s">
        <v>19</v>
      </c>
      <c r="N564" s="214" t="s">
        <v>47</v>
      </c>
      <c r="O564" s="86"/>
      <c r="P564" s="215">
        <f>O564*H564</f>
        <v>0</v>
      </c>
      <c r="Q564" s="215">
        <v>0</v>
      </c>
      <c r="R564" s="215">
        <f>Q564*H564</f>
        <v>0</v>
      </c>
      <c r="S564" s="215">
        <v>0</v>
      </c>
      <c r="T564" s="216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7" t="s">
        <v>254</v>
      </c>
      <c r="AT564" s="217" t="s">
        <v>143</v>
      </c>
      <c r="AU564" s="217" t="s">
        <v>86</v>
      </c>
      <c r="AY564" s="19" t="s">
        <v>140</v>
      </c>
      <c r="BE564" s="218">
        <f>IF(N564="základní",J564,0)</f>
        <v>0</v>
      </c>
      <c r="BF564" s="218">
        <f>IF(N564="snížená",J564,0)</f>
        <v>0</v>
      </c>
      <c r="BG564" s="218">
        <f>IF(N564="zákl. přenesená",J564,0)</f>
        <v>0</v>
      </c>
      <c r="BH564" s="218">
        <f>IF(N564="sníž. přenesená",J564,0)</f>
        <v>0</v>
      </c>
      <c r="BI564" s="218">
        <f>IF(N564="nulová",J564,0)</f>
        <v>0</v>
      </c>
      <c r="BJ564" s="19" t="s">
        <v>84</v>
      </c>
      <c r="BK564" s="218">
        <f>ROUND(I564*H564,2)</f>
        <v>0</v>
      </c>
      <c r="BL564" s="19" t="s">
        <v>254</v>
      </c>
      <c r="BM564" s="217" t="s">
        <v>868</v>
      </c>
    </row>
    <row r="565" spans="1:47" s="2" customFormat="1" ht="12">
      <c r="A565" s="40"/>
      <c r="B565" s="41"/>
      <c r="C565" s="42"/>
      <c r="D565" s="242" t="s">
        <v>158</v>
      </c>
      <c r="E565" s="42"/>
      <c r="F565" s="243" t="s">
        <v>869</v>
      </c>
      <c r="G565" s="42"/>
      <c r="H565" s="42"/>
      <c r="I565" s="244"/>
      <c r="J565" s="42"/>
      <c r="K565" s="42"/>
      <c r="L565" s="46"/>
      <c r="M565" s="245"/>
      <c r="N565" s="246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158</v>
      </c>
      <c r="AU565" s="19" t="s">
        <v>86</v>
      </c>
    </row>
    <row r="566" spans="1:65" s="2" customFormat="1" ht="16.5" customHeight="1">
      <c r="A566" s="40"/>
      <c r="B566" s="41"/>
      <c r="C566" s="206" t="s">
        <v>870</v>
      </c>
      <c r="D566" s="206" t="s">
        <v>143</v>
      </c>
      <c r="E566" s="207" t="s">
        <v>871</v>
      </c>
      <c r="F566" s="208" t="s">
        <v>872</v>
      </c>
      <c r="G566" s="209" t="s">
        <v>172</v>
      </c>
      <c r="H566" s="210">
        <v>64.02</v>
      </c>
      <c r="I566" s="211"/>
      <c r="J566" s="212">
        <f>ROUND(I566*H566,2)</f>
        <v>0</v>
      </c>
      <c r="K566" s="208" t="s">
        <v>156</v>
      </c>
      <c r="L566" s="46"/>
      <c r="M566" s="213" t="s">
        <v>19</v>
      </c>
      <c r="N566" s="214" t="s">
        <v>47</v>
      </c>
      <c r="O566" s="86"/>
      <c r="P566" s="215">
        <f>O566*H566</f>
        <v>0</v>
      </c>
      <c r="Q566" s="215">
        <v>0.0002</v>
      </c>
      <c r="R566" s="215">
        <f>Q566*H566</f>
        <v>0.012804</v>
      </c>
      <c r="S566" s="215">
        <v>0</v>
      </c>
      <c r="T566" s="216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17" t="s">
        <v>254</v>
      </c>
      <c r="AT566" s="217" t="s">
        <v>143</v>
      </c>
      <c r="AU566" s="217" t="s">
        <v>86</v>
      </c>
      <c r="AY566" s="19" t="s">
        <v>140</v>
      </c>
      <c r="BE566" s="218">
        <f>IF(N566="základní",J566,0)</f>
        <v>0</v>
      </c>
      <c r="BF566" s="218">
        <f>IF(N566="snížená",J566,0)</f>
        <v>0</v>
      </c>
      <c r="BG566" s="218">
        <f>IF(N566="zákl. přenesená",J566,0)</f>
        <v>0</v>
      </c>
      <c r="BH566" s="218">
        <f>IF(N566="sníž. přenesená",J566,0)</f>
        <v>0</v>
      </c>
      <c r="BI566" s="218">
        <f>IF(N566="nulová",J566,0)</f>
        <v>0</v>
      </c>
      <c r="BJ566" s="19" t="s">
        <v>84</v>
      </c>
      <c r="BK566" s="218">
        <f>ROUND(I566*H566,2)</f>
        <v>0</v>
      </c>
      <c r="BL566" s="19" t="s">
        <v>254</v>
      </c>
      <c r="BM566" s="217" t="s">
        <v>873</v>
      </c>
    </row>
    <row r="567" spans="1:47" s="2" customFormat="1" ht="12">
      <c r="A567" s="40"/>
      <c r="B567" s="41"/>
      <c r="C567" s="42"/>
      <c r="D567" s="242" t="s">
        <v>158</v>
      </c>
      <c r="E567" s="42"/>
      <c r="F567" s="243" t="s">
        <v>874</v>
      </c>
      <c r="G567" s="42"/>
      <c r="H567" s="42"/>
      <c r="I567" s="244"/>
      <c r="J567" s="42"/>
      <c r="K567" s="42"/>
      <c r="L567" s="46"/>
      <c r="M567" s="245"/>
      <c r="N567" s="246"/>
      <c r="O567" s="86"/>
      <c r="P567" s="86"/>
      <c r="Q567" s="86"/>
      <c r="R567" s="86"/>
      <c r="S567" s="86"/>
      <c r="T567" s="87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T567" s="19" t="s">
        <v>158</v>
      </c>
      <c r="AU567" s="19" t="s">
        <v>86</v>
      </c>
    </row>
    <row r="568" spans="1:65" s="2" customFormat="1" ht="21.75" customHeight="1">
      <c r="A568" s="40"/>
      <c r="B568" s="41"/>
      <c r="C568" s="206" t="s">
        <v>875</v>
      </c>
      <c r="D568" s="206" t="s">
        <v>143</v>
      </c>
      <c r="E568" s="207" t="s">
        <v>876</v>
      </c>
      <c r="F568" s="208" t="s">
        <v>877</v>
      </c>
      <c r="G568" s="209" t="s">
        <v>172</v>
      </c>
      <c r="H568" s="210">
        <v>64.02</v>
      </c>
      <c r="I568" s="211"/>
      <c r="J568" s="212">
        <f>ROUND(I568*H568,2)</f>
        <v>0</v>
      </c>
      <c r="K568" s="208" t="s">
        <v>156</v>
      </c>
      <c r="L568" s="46"/>
      <c r="M568" s="213" t="s">
        <v>19</v>
      </c>
      <c r="N568" s="214" t="s">
        <v>47</v>
      </c>
      <c r="O568" s="86"/>
      <c r="P568" s="215">
        <f>O568*H568</f>
        <v>0</v>
      </c>
      <c r="Q568" s="215">
        <v>0.0075</v>
      </c>
      <c r="R568" s="215">
        <f>Q568*H568</f>
        <v>0.48014999999999997</v>
      </c>
      <c r="S568" s="215">
        <v>0</v>
      </c>
      <c r="T568" s="21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7" t="s">
        <v>254</v>
      </c>
      <c r="AT568" s="217" t="s">
        <v>143</v>
      </c>
      <c r="AU568" s="217" t="s">
        <v>86</v>
      </c>
      <c r="AY568" s="19" t="s">
        <v>140</v>
      </c>
      <c r="BE568" s="218">
        <f>IF(N568="základní",J568,0)</f>
        <v>0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84</v>
      </c>
      <c r="BK568" s="218">
        <f>ROUND(I568*H568,2)</f>
        <v>0</v>
      </c>
      <c r="BL568" s="19" t="s">
        <v>254</v>
      </c>
      <c r="BM568" s="217" t="s">
        <v>878</v>
      </c>
    </row>
    <row r="569" spans="1:47" s="2" customFormat="1" ht="12">
      <c r="A569" s="40"/>
      <c r="B569" s="41"/>
      <c r="C569" s="42"/>
      <c r="D569" s="242" t="s">
        <v>158</v>
      </c>
      <c r="E569" s="42"/>
      <c r="F569" s="243" t="s">
        <v>879</v>
      </c>
      <c r="G569" s="42"/>
      <c r="H569" s="42"/>
      <c r="I569" s="244"/>
      <c r="J569" s="42"/>
      <c r="K569" s="42"/>
      <c r="L569" s="46"/>
      <c r="M569" s="245"/>
      <c r="N569" s="246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158</v>
      </c>
      <c r="AU569" s="19" t="s">
        <v>86</v>
      </c>
    </row>
    <row r="570" spans="1:65" s="2" customFormat="1" ht="16.5" customHeight="1">
      <c r="A570" s="40"/>
      <c r="B570" s="41"/>
      <c r="C570" s="206" t="s">
        <v>880</v>
      </c>
      <c r="D570" s="206" t="s">
        <v>143</v>
      </c>
      <c r="E570" s="207" t="s">
        <v>881</v>
      </c>
      <c r="F570" s="208" t="s">
        <v>882</v>
      </c>
      <c r="G570" s="209" t="s">
        <v>172</v>
      </c>
      <c r="H570" s="210">
        <v>45.26</v>
      </c>
      <c r="I570" s="211"/>
      <c r="J570" s="212">
        <f>ROUND(I570*H570,2)</f>
        <v>0</v>
      </c>
      <c r="K570" s="208" t="s">
        <v>156</v>
      </c>
      <c r="L570" s="46"/>
      <c r="M570" s="213" t="s">
        <v>19</v>
      </c>
      <c r="N570" s="214" t="s">
        <v>47</v>
      </c>
      <c r="O570" s="86"/>
      <c r="P570" s="215">
        <f>O570*H570</f>
        <v>0</v>
      </c>
      <c r="Q570" s="215">
        <v>0</v>
      </c>
      <c r="R570" s="215">
        <f>Q570*H570</f>
        <v>0</v>
      </c>
      <c r="S570" s="215">
        <v>0.003</v>
      </c>
      <c r="T570" s="216">
        <f>S570*H570</f>
        <v>0.13577999999999998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17" t="s">
        <v>254</v>
      </c>
      <c r="AT570" s="217" t="s">
        <v>143</v>
      </c>
      <c r="AU570" s="217" t="s">
        <v>86</v>
      </c>
      <c r="AY570" s="19" t="s">
        <v>140</v>
      </c>
      <c r="BE570" s="218">
        <f>IF(N570="základní",J570,0)</f>
        <v>0</v>
      </c>
      <c r="BF570" s="218">
        <f>IF(N570="snížená",J570,0)</f>
        <v>0</v>
      </c>
      <c r="BG570" s="218">
        <f>IF(N570="zákl. přenesená",J570,0)</f>
        <v>0</v>
      </c>
      <c r="BH570" s="218">
        <f>IF(N570="sníž. přenesená",J570,0)</f>
        <v>0</v>
      </c>
      <c r="BI570" s="218">
        <f>IF(N570="nulová",J570,0)</f>
        <v>0</v>
      </c>
      <c r="BJ570" s="19" t="s">
        <v>84</v>
      </c>
      <c r="BK570" s="218">
        <f>ROUND(I570*H570,2)</f>
        <v>0</v>
      </c>
      <c r="BL570" s="19" t="s">
        <v>254</v>
      </c>
      <c r="BM570" s="217" t="s">
        <v>883</v>
      </c>
    </row>
    <row r="571" spans="1:47" s="2" customFormat="1" ht="12">
      <c r="A571" s="40"/>
      <c r="B571" s="41"/>
      <c r="C571" s="42"/>
      <c r="D571" s="242" t="s">
        <v>158</v>
      </c>
      <c r="E571" s="42"/>
      <c r="F571" s="243" t="s">
        <v>884</v>
      </c>
      <c r="G571" s="42"/>
      <c r="H571" s="42"/>
      <c r="I571" s="244"/>
      <c r="J571" s="42"/>
      <c r="K571" s="42"/>
      <c r="L571" s="46"/>
      <c r="M571" s="245"/>
      <c r="N571" s="246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158</v>
      </c>
      <c r="AU571" s="19" t="s">
        <v>86</v>
      </c>
    </row>
    <row r="572" spans="1:51" s="13" customFormat="1" ht="12">
      <c r="A572" s="13"/>
      <c r="B572" s="219"/>
      <c r="C572" s="220"/>
      <c r="D572" s="221" t="s">
        <v>149</v>
      </c>
      <c r="E572" s="222" t="s">
        <v>19</v>
      </c>
      <c r="F572" s="223" t="s">
        <v>885</v>
      </c>
      <c r="G572" s="220"/>
      <c r="H572" s="224">
        <v>15.86</v>
      </c>
      <c r="I572" s="225"/>
      <c r="J572" s="220"/>
      <c r="K572" s="220"/>
      <c r="L572" s="226"/>
      <c r="M572" s="227"/>
      <c r="N572" s="228"/>
      <c r="O572" s="228"/>
      <c r="P572" s="228"/>
      <c r="Q572" s="228"/>
      <c r="R572" s="228"/>
      <c r="S572" s="228"/>
      <c r="T572" s="22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0" t="s">
        <v>149</v>
      </c>
      <c r="AU572" s="230" t="s">
        <v>86</v>
      </c>
      <c r="AV572" s="13" t="s">
        <v>86</v>
      </c>
      <c r="AW572" s="13" t="s">
        <v>35</v>
      </c>
      <c r="AX572" s="13" t="s">
        <v>76</v>
      </c>
      <c r="AY572" s="230" t="s">
        <v>140</v>
      </c>
    </row>
    <row r="573" spans="1:51" s="13" customFormat="1" ht="12">
      <c r="A573" s="13"/>
      <c r="B573" s="219"/>
      <c r="C573" s="220"/>
      <c r="D573" s="221" t="s">
        <v>149</v>
      </c>
      <c r="E573" s="222" t="s">
        <v>19</v>
      </c>
      <c r="F573" s="223" t="s">
        <v>886</v>
      </c>
      <c r="G573" s="220"/>
      <c r="H573" s="224">
        <v>29.4</v>
      </c>
      <c r="I573" s="225"/>
      <c r="J573" s="220"/>
      <c r="K573" s="220"/>
      <c r="L573" s="226"/>
      <c r="M573" s="227"/>
      <c r="N573" s="228"/>
      <c r="O573" s="228"/>
      <c r="P573" s="228"/>
      <c r="Q573" s="228"/>
      <c r="R573" s="228"/>
      <c r="S573" s="228"/>
      <c r="T573" s="22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0" t="s">
        <v>149</v>
      </c>
      <c r="AU573" s="230" t="s">
        <v>86</v>
      </c>
      <c r="AV573" s="13" t="s">
        <v>86</v>
      </c>
      <c r="AW573" s="13" t="s">
        <v>35</v>
      </c>
      <c r="AX573" s="13" t="s">
        <v>76</v>
      </c>
      <c r="AY573" s="230" t="s">
        <v>140</v>
      </c>
    </row>
    <row r="574" spans="1:51" s="14" customFormat="1" ht="12">
      <c r="A574" s="14"/>
      <c r="B574" s="231"/>
      <c r="C574" s="232"/>
      <c r="D574" s="221" t="s">
        <v>149</v>
      </c>
      <c r="E574" s="233" t="s">
        <v>19</v>
      </c>
      <c r="F574" s="234" t="s">
        <v>152</v>
      </c>
      <c r="G574" s="232"/>
      <c r="H574" s="235">
        <v>45.26</v>
      </c>
      <c r="I574" s="236"/>
      <c r="J574" s="232"/>
      <c r="K574" s="232"/>
      <c r="L574" s="237"/>
      <c r="M574" s="238"/>
      <c r="N574" s="239"/>
      <c r="O574" s="239"/>
      <c r="P574" s="239"/>
      <c r="Q574" s="239"/>
      <c r="R574" s="239"/>
      <c r="S574" s="239"/>
      <c r="T574" s="240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1" t="s">
        <v>149</v>
      </c>
      <c r="AU574" s="241" t="s">
        <v>86</v>
      </c>
      <c r="AV574" s="14" t="s">
        <v>147</v>
      </c>
      <c r="AW574" s="14" t="s">
        <v>35</v>
      </c>
      <c r="AX574" s="14" t="s">
        <v>84</v>
      </c>
      <c r="AY574" s="241" t="s">
        <v>140</v>
      </c>
    </row>
    <row r="575" spans="1:65" s="2" customFormat="1" ht="16.5" customHeight="1">
      <c r="A575" s="40"/>
      <c r="B575" s="41"/>
      <c r="C575" s="206" t="s">
        <v>887</v>
      </c>
      <c r="D575" s="206" t="s">
        <v>143</v>
      </c>
      <c r="E575" s="207" t="s">
        <v>888</v>
      </c>
      <c r="F575" s="208" t="s">
        <v>889</v>
      </c>
      <c r="G575" s="209" t="s">
        <v>172</v>
      </c>
      <c r="H575" s="210">
        <v>64.02</v>
      </c>
      <c r="I575" s="211"/>
      <c r="J575" s="212">
        <f>ROUND(I575*H575,2)</f>
        <v>0</v>
      </c>
      <c r="K575" s="208" t="s">
        <v>156</v>
      </c>
      <c r="L575" s="46"/>
      <c r="M575" s="213" t="s">
        <v>19</v>
      </c>
      <c r="N575" s="214" t="s">
        <v>47</v>
      </c>
      <c r="O575" s="86"/>
      <c r="P575" s="215">
        <f>O575*H575</f>
        <v>0</v>
      </c>
      <c r="Q575" s="215">
        <v>0.0003</v>
      </c>
      <c r="R575" s="215">
        <f>Q575*H575</f>
        <v>0.019205999999999997</v>
      </c>
      <c r="S575" s="215">
        <v>0</v>
      </c>
      <c r="T575" s="216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7" t="s">
        <v>254</v>
      </c>
      <c r="AT575" s="217" t="s">
        <v>143</v>
      </c>
      <c r="AU575" s="217" t="s">
        <v>86</v>
      </c>
      <c r="AY575" s="19" t="s">
        <v>140</v>
      </c>
      <c r="BE575" s="218">
        <f>IF(N575="základní",J575,0)</f>
        <v>0</v>
      </c>
      <c r="BF575" s="218">
        <f>IF(N575="snížená",J575,0)</f>
        <v>0</v>
      </c>
      <c r="BG575" s="218">
        <f>IF(N575="zákl. přenesená",J575,0)</f>
        <v>0</v>
      </c>
      <c r="BH575" s="218">
        <f>IF(N575="sníž. přenesená",J575,0)</f>
        <v>0</v>
      </c>
      <c r="BI575" s="218">
        <f>IF(N575="nulová",J575,0)</f>
        <v>0</v>
      </c>
      <c r="BJ575" s="19" t="s">
        <v>84</v>
      </c>
      <c r="BK575" s="218">
        <f>ROUND(I575*H575,2)</f>
        <v>0</v>
      </c>
      <c r="BL575" s="19" t="s">
        <v>254</v>
      </c>
      <c r="BM575" s="217" t="s">
        <v>890</v>
      </c>
    </row>
    <row r="576" spans="1:47" s="2" customFormat="1" ht="12">
      <c r="A576" s="40"/>
      <c r="B576" s="41"/>
      <c r="C576" s="42"/>
      <c r="D576" s="242" t="s">
        <v>158</v>
      </c>
      <c r="E576" s="42"/>
      <c r="F576" s="243" t="s">
        <v>891</v>
      </c>
      <c r="G576" s="42"/>
      <c r="H576" s="42"/>
      <c r="I576" s="244"/>
      <c r="J576" s="42"/>
      <c r="K576" s="42"/>
      <c r="L576" s="46"/>
      <c r="M576" s="245"/>
      <c r="N576" s="246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158</v>
      </c>
      <c r="AU576" s="19" t="s">
        <v>86</v>
      </c>
    </row>
    <row r="577" spans="1:51" s="13" customFormat="1" ht="12">
      <c r="A577" s="13"/>
      <c r="B577" s="219"/>
      <c r="C577" s="220"/>
      <c r="D577" s="221" t="s">
        <v>149</v>
      </c>
      <c r="E577" s="222" t="s">
        <v>19</v>
      </c>
      <c r="F577" s="223" t="s">
        <v>892</v>
      </c>
      <c r="G577" s="220"/>
      <c r="H577" s="224">
        <v>64.02</v>
      </c>
      <c r="I577" s="225"/>
      <c r="J577" s="220"/>
      <c r="K577" s="220"/>
      <c r="L577" s="226"/>
      <c r="M577" s="227"/>
      <c r="N577" s="228"/>
      <c r="O577" s="228"/>
      <c r="P577" s="228"/>
      <c r="Q577" s="228"/>
      <c r="R577" s="228"/>
      <c r="S577" s="228"/>
      <c r="T577" s="22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0" t="s">
        <v>149</v>
      </c>
      <c r="AU577" s="230" t="s">
        <v>86</v>
      </c>
      <c r="AV577" s="13" t="s">
        <v>86</v>
      </c>
      <c r="AW577" s="13" t="s">
        <v>35</v>
      </c>
      <c r="AX577" s="13" t="s">
        <v>84</v>
      </c>
      <c r="AY577" s="230" t="s">
        <v>140</v>
      </c>
    </row>
    <row r="578" spans="1:65" s="2" customFormat="1" ht="24.15" customHeight="1">
      <c r="A578" s="40"/>
      <c r="B578" s="41"/>
      <c r="C578" s="247" t="s">
        <v>893</v>
      </c>
      <c r="D578" s="247" t="s">
        <v>164</v>
      </c>
      <c r="E578" s="248" t="s">
        <v>894</v>
      </c>
      <c r="F578" s="249" t="s">
        <v>895</v>
      </c>
      <c r="G578" s="250" t="s">
        <v>172</v>
      </c>
      <c r="H578" s="251">
        <v>84.249</v>
      </c>
      <c r="I578" s="252"/>
      <c r="J578" s="253">
        <f>ROUND(I578*H578,2)</f>
        <v>0</v>
      </c>
      <c r="K578" s="249" t="s">
        <v>156</v>
      </c>
      <c r="L578" s="254"/>
      <c r="M578" s="255" t="s">
        <v>19</v>
      </c>
      <c r="N578" s="256" t="s">
        <v>47</v>
      </c>
      <c r="O578" s="86"/>
      <c r="P578" s="215">
        <f>O578*H578</f>
        <v>0</v>
      </c>
      <c r="Q578" s="215">
        <v>0.0026</v>
      </c>
      <c r="R578" s="215">
        <f>Q578*H578</f>
        <v>0.21904739999999998</v>
      </c>
      <c r="S578" s="215">
        <v>0</v>
      </c>
      <c r="T578" s="216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17" t="s">
        <v>301</v>
      </c>
      <c r="AT578" s="217" t="s">
        <v>164</v>
      </c>
      <c r="AU578" s="217" t="s">
        <v>86</v>
      </c>
      <c r="AY578" s="19" t="s">
        <v>140</v>
      </c>
      <c r="BE578" s="218">
        <f>IF(N578="základní",J578,0)</f>
        <v>0</v>
      </c>
      <c r="BF578" s="218">
        <f>IF(N578="snížená",J578,0)</f>
        <v>0</v>
      </c>
      <c r="BG578" s="218">
        <f>IF(N578="zákl. přenesená",J578,0)</f>
        <v>0</v>
      </c>
      <c r="BH578" s="218">
        <f>IF(N578="sníž. přenesená",J578,0)</f>
        <v>0</v>
      </c>
      <c r="BI578" s="218">
        <f>IF(N578="nulová",J578,0)</f>
        <v>0</v>
      </c>
      <c r="BJ578" s="19" t="s">
        <v>84</v>
      </c>
      <c r="BK578" s="218">
        <f>ROUND(I578*H578,2)</f>
        <v>0</v>
      </c>
      <c r="BL578" s="19" t="s">
        <v>254</v>
      </c>
      <c r="BM578" s="217" t="s">
        <v>896</v>
      </c>
    </row>
    <row r="579" spans="1:51" s="13" customFormat="1" ht="12">
      <c r="A579" s="13"/>
      <c r="B579" s="219"/>
      <c r="C579" s="220"/>
      <c r="D579" s="221" t="s">
        <v>149</v>
      </c>
      <c r="E579" s="222" t="s">
        <v>19</v>
      </c>
      <c r="F579" s="223" t="s">
        <v>897</v>
      </c>
      <c r="G579" s="220"/>
      <c r="H579" s="224">
        <v>64.02</v>
      </c>
      <c r="I579" s="225"/>
      <c r="J579" s="220"/>
      <c r="K579" s="220"/>
      <c r="L579" s="226"/>
      <c r="M579" s="227"/>
      <c r="N579" s="228"/>
      <c r="O579" s="228"/>
      <c r="P579" s="228"/>
      <c r="Q579" s="228"/>
      <c r="R579" s="228"/>
      <c r="S579" s="228"/>
      <c r="T579" s="22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0" t="s">
        <v>149</v>
      </c>
      <c r="AU579" s="230" t="s">
        <v>86</v>
      </c>
      <c r="AV579" s="13" t="s">
        <v>86</v>
      </c>
      <c r="AW579" s="13" t="s">
        <v>35</v>
      </c>
      <c r="AX579" s="13" t="s">
        <v>76</v>
      </c>
      <c r="AY579" s="230" t="s">
        <v>140</v>
      </c>
    </row>
    <row r="580" spans="1:51" s="13" customFormat="1" ht="12">
      <c r="A580" s="13"/>
      <c r="B580" s="219"/>
      <c r="C580" s="220"/>
      <c r="D580" s="221" t="s">
        <v>149</v>
      </c>
      <c r="E580" s="222" t="s">
        <v>19</v>
      </c>
      <c r="F580" s="223" t="s">
        <v>898</v>
      </c>
      <c r="G580" s="220"/>
      <c r="H580" s="224">
        <v>12.57</v>
      </c>
      <c r="I580" s="225"/>
      <c r="J580" s="220"/>
      <c r="K580" s="220"/>
      <c r="L580" s="226"/>
      <c r="M580" s="227"/>
      <c r="N580" s="228"/>
      <c r="O580" s="228"/>
      <c r="P580" s="228"/>
      <c r="Q580" s="228"/>
      <c r="R580" s="228"/>
      <c r="S580" s="228"/>
      <c r="T580" s="229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0" t="s">
        <v>149</v>
      </c>
      <c r="AU580" s="230" t="s">
        <v>86</v>
      </c>
      <c r="AV580" s="13" t="s">
        <v>86</v>
      </c>
      <c r="AW580" s="13" t="s">
        <v>35</v>
      </c>
      <c r="AX580" s="13" t="s">
        <v>76</v>
      </c>
      <c r="AY580" s="230" t="s">
        <v>140</v>
      </c>
    </row>
    <row r="581" spans="1:51" s="14" customFormat="1" ht="12">
      <c r="A581" s="14"/>
      <c r="B581" s="231"/>
      <c r="C581" s="232"/>
      <c r="D581" s="221" t="s">
        <v>149</v>
      </c>
      <c r="E581" s="233" t="s">
        <v>19</v>
      </c>
      <c r="F581" s="234" t="s">
        <v>152</v>
      </c>
      <c r="G581" s="232"/>
      <c r="H581" s="235">
        <v>76.59</v>
      </c>
      <c r="I581" s="236"/>
      <c r="J581" s="232"/>
      <c r="K581" s="232"/>
      <c r="L581" s="237"/>
      <c r="M581" s="238"/>
      <c r="N581" s="239"/>
      <c r="O581" s="239"/>
      <c r="P581" s="239"/>
      <c r="Q581" s="239"/>
      <c r="R581" s="239"/>
      <c r="S581" s="239"/>
      <c r="T581" s="24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1" t="s">
        <v>149</v>
      </c>
      <c r="AU581" s="241" t="s">
        <v>86</v>
      </c>
      <c r="AV581" s="14" t="s">
        <v>147</v>
      </c>
      <c r="AW581" s="14" t="s">
        <v>35</v>
      </c>
      <c r="AX581" s="14" t="s">
        <v>84</v>
      </c>
      <c r="AY581" s="241" t="s">
        <v>140</v>
      </c>
    </row>
    <row r="582" spans="1:51" s="13" customFormat="1" ht="12">
      <c r="A582" s="13"/>
      <c r="B582" s="219"/>
      <c r="C582" s="220"/>
      <c r="D582" s="221" t="s">
        <v>149</v>
      </c>
      <c r="E582" s="220"/>
      <c r="F582" s="223" t="s">
        <v>899</v>
      </c>
      <c r="G582" s="220"/>
      <c r="H582" s="224">
        <v>84.249</v>
      </c>
      <c r="I582" s="225"/>
      <c r="J582" s="220"/>
      <c r="K582" s="220"/>
      <c r="L582" s="226"/>
      <c r="M582" s="227"/>
      <c r="N582" s="228"/>
      <c r="O582" s="228"/>
      <c r="P582" s="228"/>
      <c r="Q582" s="228"/>
      <c r="R582" s="228"/>
      <c r="S582" s="228"/>
      <c r="T582" s="229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0" t="s">
        <v>149</v>
      </c>
      <c r="AU582" s="230" t="s">
        <v>86</v>
      </c>
      <c r="AV582" s="13" t="s">
        <v>86</v>
      </c>
      <c r="AW582" s="13" t="s">
        <v>4</v>
      </c>
      <c r="AX582" s="13" t="s">
        <v>84</v>
      </c>
      <c r="AY582" s="230" t="s">
        <v>140</v>
      </c>
    </row>
    <row r="583" spans="1:65" s="2" customFormat="1" ht="16.5" customHeight="1">
      <c r="A583" s="40"/>
      <c r="B583" s="41"/>
      <c r="C583" s="206" t="s">
        <v>900</v>
      </c>
      <c r="D583" s="206" t="s">
        <v>143</v>
      </c>
      <c r="E583" s="207" t="s">
        <v>901</v>
      </c>
      <c r="F583" s="208" t="s">
        <v>902</v>
      </c>
      <c r="G583" s="209" t="s">
        <v>236</v>
      </c>
      <c r="H583" s="210">
        <v>69.89</v>
      </c>
      <c r="I583" s="211"/>
      <c r="J583" s="212">
        <f>ROUND(I583*H583,2)</f>
        <v>0</v>
      </c>
      <c r="K583" s="208" t="s">
        <v>156</v>
      </c>
      <c r="L583" s="46"/>
      <c r="M583" s="213" t="s">
        <v>19</v>
      </c>
      <c r="N583" s="214" t="s">
        <v>47</v>
      </c>
      <c r="O583" s="86"/>
      <c r="P583" s="215">
        <f>O583*H583</f>
        <v>0</v>
      </c>
      <c r="Q583" s="215">
        <v>0</v>
      </c>
      <c r="R583" s="215">
        <f>Q583*H583</f>
        <v>0</v>
      </c>
      <c r="S583" s="215">
        <v>0.0003</v>
      </c>
      <c r="T583" s="216">
        <f>S583*H583</f>
        <v>0.020967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7" t="s">
        <v>254</v>
      </c>
      <c r="AT583" s="217" t="s">
        <v>143</v>
      </c>
      <c r="AU583" s="217" t="s">
        <v>86</v>
      </c>
      <c r="AY583" s="19" t="s">
        <v>140</v>
      </c>
      <c r="BE583" s="218">
        <f>IF(N583="základní",J583,0)</f>
        <v>0</v>
      </c>
      <c r="BF583" s="218">
        <f>IF(N583="snížená",J583,0)</f>
        <v>0</v>
      </c>
      <c r="BG583" s="218">
        <f>IF(N583="zákl. přenesená",J583,0)</f>
        <v>0</v>
      </c>
      <c r="BH583" s="218">
        <f>IF(N583="sníž. přenesená",J583,0)</f>
        <v>0</v>
      </c>
      <c r="BI583" s="218">
        <f>IF(N583="nulová",J583,0)</f>
        <v>0</v>
      </c>
      <c r="BJ583" s="19" t="s">
        <v>84</v>
      </c>
      <c r="BK583" s="218">
        <f>ROUND(I583*H583,2)</f>
        <v>0</v>
      </c>
      <c r="BL583" s="19" t="s">
        <v>254</v>
      </c>
      <c r="BM583" s="217" t="s">
        <v>903</v>
      </c>
    </row>
    <row r="584" spans="1:47" s="2" customFormat="1" ht="12">
      <c r="A584" s="40"/>
      <c r="B584" s="41"/>
      <c r="C584" s="42"/>
      <c r="D584" s="242" t="s">
        <v>158</v>
      </c>
      <c r="E584" s="42"/>
      <c r="F584" s="243" t="s">
        <v>904</v>
      </c>
      <c r="G584" s="42"/>
      <c r="H584" s="42"/>
      <c r="I584" s="244"/>
      <c r="J584" s="42"/>
      <c r="K584" s="42"/>
      <c r="L584" s="46"/>
      <c r="M584" s="245"/>
      <c r="N584" s="246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158</v>
      </c>
      <c r="AU584" s="19" t="s">
        <v>86</v>
      </c>
    </row>
    <row r="585" spans="1:51" s="13" customFormat="1" ht="12">
      <c r="A585" s="13"/>
      <c r="B585" s="219"/>
      <c r="C585" s="220"/>
      <c r="D585" s="221" t="s">
        <v>149</v>
      </c>
      <c r="E585" s="222" t="s">
        <v>19</v>
      </c>
      <c r="F585" s="223" t="s">
        <v>905</v>
      </c>
      <c r="G585" s="220"/>
      <c r="H585" s="224">
        <v>18.6</v>
      </c>
      <c r="I585" s="225"/>
      <c r="J585" s="220"/>
      <c r="K585" s="220"/>
      <c r="L585" s="226"/>
      <c r="M585" s="227"/>
      <c r="N585" s="228"/>
      <c r="O585" s="228"/>
      <c r="P585" s="228"/>
      <c r="Q585" s="228"/>
      <c r="R585" s="228"/>
      <c r="S585" s="228"/>
      <c r="T585" s="22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0" t="s">
        <v>149</v>
      </c>
      <c r="AU585" s="230" t="s">
        <v>86</v>
      </c>
      <c r="AV585" s="13" t="s">
        <v>86</v>
      </c>
      <c r="AW585" s="13" t="s">
        <v>35</v>
      </c>
      <c r="AX585" s="13" t="s">
        <v>76</v>
      </c>
      <c r="AY585" s="230" t="s">
        <v>140</v>
      </c>
    </row>
    <row r="586" spans="1:51" s="13" customFormat="1" ht="12">
      <c r="A586" s="13"/>
      <c r="B586" s="219"/>
      <c r="C586" s="220"/>
      <c r="D586" s="221" t="s">
        <v>149</v>
      </c>
      <c r="E586" s="222" t="s">
        <v>19</v>
      </c>
      <c r="F586" s="223" t="s">
        <v>906</v>
      </c>
      <c r="G586" s="220"/>
      <c r="H586" s="224">
        <v>51.29</v>
      </c>
      <c r="I586" s="225"/>
      <c r="J586" s="220"/>
      <c r="K586" s="220"/>
      <c r="L586" s="226"/>
      <c r="M586" s="227"/>
      <c r="N586" s="228"/>
      <c r="O586" s="228"/>
      <c r="P586" s="228"/>
      <c r="Q586" s="228"/>
      <c r="R586" s="228"/>
      <c r="S586" s="228"/>
      <c r="T586" s="22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0" t="s">
        <v>149</v>
      </c>
      <c r="AU586" s="230" t="s">
        <v>86</v>
      </c>
      <c r="AV586" s="13" t="s">
        <v>86</v>
      </c>
      <c r="AW586" s="13" t="s">
        <v>35</v>
      </c>
      <c r="AX586" s="13" t="s">
        <v>76</v>
      </c>
      <c r="AY586" s="230" t="s">
        <v>140</v>
      </c>
    </row>
    <row r="587" spans="1:51" s="14" customFormat="1" ht="12">
      <c r="A587" s="14"/>
      <c r="B587" s="231"/>
      <c r="C587" s="232"/>
      <c r="D587" s="221" t="s">
        <v>149</v>
      </c>
      <c r="E587" s="233" t="s">
        <v>19</v>
      </c>
      <c r="F587" s="234" t="s">
        <v>152</v>
      </c>
      <c r="G587" s="232"/>
      <c r="H587" s="235">
        <v>69.89</v>
      </c>
      <c r="I587" s="236"/>
      <c r="J587" s="232"/>
      <c r="K587" s="232"/>
      <c r="L587" s="237"/>
      <c r="M587" s="238"/>
      <c r="N587" s="239"/>
      <c r="O587" s="239"/>
      <c r="P587" s="239"/>
      <c r="Q587" s="239"/>
      <c r="R587" s="239"/>
      <c r="S587" s="239"/>
      <c r="T587" s="240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1" t="s">
        <v>149</v>
      </c>
      <c r="AU587" s="241" t="s">
        <v>86</v>
      </c>
      <c r="AV587" s="14" t="s">
        <v>147</v>
      </c>
      <c r="AW587" s="14" t="s">
        <v>35</v>
      </c>
      <c r="AX587" s="14" t="s">
        <v>84</v>
      </c>
      <c r="AY587" s="241" t="s">
        <v>140</v>
      </c>
    </row>
    <row r="588" spans="1:65" s="2" customFormat="1" ht="16.5" customHeight="1">
      <c r="A588" s="40"/>
      <c r="B588" s="41"/>
      <c r="C588" s="206" t="s">
        <v>907</v>
      </c>
      <c r="D588" s="206" t="s">
        <v>143</v>
      </c>
      <c r="E588" s="207" t="s">
        <v>908</v>
      </c>
      <c r="F588" s="208" t="s">
        <v>909</v>
      </c>
      <c r="G588" s="209" t="s">
        <v>236</v>
      </c>
      <c r="H588" s="210">
        <v>83.8</v>
      </c>
      <c r="I588" s="211"/>
      <c r="J588" s="212">
        <f>ROUND(I588*H588,2)</f>
        <v>0</v>
      </c>
      <c r="K588" s="208" t="s">
        <v>156</v>
      </c>
      <c r="L588" s="46"/>
      <c r="M588" s="213" t="s">
        <v>19</v>
      </c>
      <c r="N588" s="214" t="s">
        <v>47</v>
      </c>
      <c r="O588" s="86"/>
      <c r="P588" s="215">
        <f>O588*H588</f>
        <v>0</v>
      </c>
      <c r="Q588" s="215">
        <v>6E-05</v>
      </c>
      <c r="R588" s="215">
        <f>Q588*H588</f>
        <v>0.005028</v>
      </c>
      <c r="S588" s="215">
        <v>0</v>
      </c>
      <c r="T588" s="21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7" t="s">
        <v>254</v>
      </c>
      <c r="AT588" s="217" t="s">
        <v>143</v>
      </c>
      <c r="AU588" s="217" t="s">
        <v>86</v>
      </c>
      <c r="AY588" s="19" t="s">
        <v>140</v>
      </c>
      <c r="BE588" s="218">
        <f>IF(N588="základní",J588,0)</f>
        <v>0</v>
      </c>
      <c r="BF588" s="218">
        <f>IF(N588="snížená",J588,0)</f>
        <v>0</v>
      </c>
      <c r="BG588" s="218">
        <f>IF(N588="zákl. přenesená",J588,0)</f>
        <v>0</v>
      </c>
      <c r="BH588" s="218">
        <f>IF(N588="sníž. přenesená",J588,0)</f>
        <v>0</v>
      </c>
      <c r="BI588" s="218">
        <f>IF(N588="nulová",J588,0)</f>
        <v>0</v>
      </c>
      <c r="BJ588" s="19" t="s">
        <v>84</v>
      </c>
      <c r="BK588" s="218">
        <f>ROUND(I588*H588,2)</f>
        <v>0</v>
      </c>
      <c r="BL588" s="19" t="s">
        <v>254</v>
      </c>
      <c r="BM588" s="217" t="s">
        <v>910</v>
      </c>
    </row>
    <row r="589" spans="1:47" s="2" customFormat="1" ht="12">
      <c r="A589" s="40"/>
      <c r="B589" s="41"/>
      <c r="C589" s="42"/>
      <c r="D589" s="242" t="s">
        <v>158</v>
      </c>
      <c r="E589" s="42"/>
      <c r="F589" s="243" t="s">
        <v>911</v>
      </c>
      <c r="G589" s="42"/>
      <c r="H589" s="42"/>
      <c r="I589" s="244"/>
      <c r="J589" s="42"/>
      <c r="K589" s="42"/>
      <c r="L589" s="46"/>
      <c r="M589" s="245"/>
      <c r="N589" s="246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158</v>
      </c>
      <c r="AU589" s="19" t="s">
        <v>86</v>
      </c>
    </row>
    <row r="590" spans="1:51" s="15" customFormat="1" ht="12">
      <c r="A590" s="15"/>
      <c r="B590" s="257"/>
      <c r="C590" s="258"/>
      <c r="D590" s="221" t="s">
        <v>149</v>
      </c>
      <c r="E590" s="259" t="s">
        <v>19</v>
      </c>
      <c r="F590" s="260" t="s">
        <v>864</v>
      </c>
      <c r="G590" s="258"/>
      <c r="H590" s="259" t="s">
        <v>19</v>
      </c>
      <c r="I590" s="261"/>
      <c r="J590" s="258"/>
      <c r="K590" s="258"/>
      <c r="L590" s="262"/>
      <c r="M590" s="263"/>
      <c r="N590" s="264"/>
      <c r="O590" s="264"/>
      <c r="P590" s="264"/>
      <c r="Q590" s="264"/>
      <c r="R590" s="264"/>
      <c r="S590" s="264"/>
      <c r="T590" s="26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66" t="s">
        <v>149</v>
      </c>
      <c r="AU590" s="266" t="s">
        <v>86</v>
      </c>
      <c r="AV590" s="15" t="s">
        <v>84</v>
      </c>
      <c r="AW590" s="15" t="s">
        <v>35</v>
      </c>
      <c r="AX590" s="15" t="s">
        <v>76</v>
      </c>
      <c r="AY590" s="266" t="s">
        <v>140</v>
      </c>
    </row>
    <row r="591" spans="1:51" s="13" customFormat="1" ht="12">
      <c r="A591" s="13"/>
      <c r="B591" s="219"/>
      <c r="C591" s="220"/>
      <c r="D591" s="221" t="s">
        <v>149</v>
      </c>
      <c r="E591" s="222" t="s">
        <v>19</v>
      </c>
      <c r="F591" s="223" t="s">
        <v>912</v>
      </c>
      <c r="G591" s="220"/>
      <c r="H591" s="224">
        <v>9.15</v>
      </c>
      <c r="I591" s="225"/>
      <c r="J591" s="220"/>
      <c r="K591" s="220"/>
      <c r="L591" s="226"/>
      <c r="M591" s="227"/>
      <c r="N591" s="228"/>
      <c r="O591" s="228"/>
      <c r="P591" s="228"/>
      <c r="Q591" s="228"/>
      <c r="R591" s="228"/>
      <c r="S591" s="228"/>
      <c r="T591" s="22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0" t="s">
        <v>149</v>
      </c>
      <c r="AU591" s="230" t="s">
        <v>86</v>
      </c>
      <c r="AV591" s="13" t="s">
        <v>86</v>
      </c>
      <c r="AW591" s="13" t="s">
        <v>35</v>
      </c>
      <c r="AX591" s="13" t="s">
        <v>76</v>
      </c>
      <c r="AY591" s="230" t="s">
        <v>140</v>
      </c>
    </row>
    <row r="592" spans="1:51" s="13" customFormat="1" ht="12">
      <c r="A592" s="13"/>
      <c r="B592" s="219"/>
      <c r="C592" s="220"/>
      <c r="D592" s="221" t="s">
        <v>149</v>
      </c>
      <c r="E592" s="222" t="s">
        <v>19</v>
      </c>
      <c r="F592" s="223" t="s">
        <v>913</v>
      </c>
      <c r="G592" s="220"/>
      <c r="H592" s="224">
        <v>18.6</v>
      </c>
      <c r="I592" s="225"/>
      <c r="J592" s="220"/>
      <c r="K592" s="220"/>
      <c r="L592" s="226"/>
      <c r="M592" s="227"/>
      <c r="N592" s="228"/>
      <c r="O592" s="228"/>
      <c r="P592" s="228"/>
      <c r="Q592" s="228"/>
      <c r="R592" s="228"/>
      <c r="S592" s="228"/>
      <c r="T592" s="22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0" t="s">
        <v>149</v>
      </c>
      <c r="AU592" s="230" t="s">
        <v>86</v>
      </c>
      <c r="AV592" s="13" t="s">
        <v>86</v>
      </c>
      <c r="AW592" s="13" t="s">
        <v>35</v>
      </c>
      <c r="AX592" s="13" t="s">
        <v>76</v>
      </c>
      <c r="AY592" s="230" t="s">
        <v>140</v>
      </c>
    </row>
    <row r="593" spans="1:51" s="13" customFormat="1" ht="12">
      <c r="A593" s="13"/>
      <c r="B593" s="219"/>
      <c r="C593" s="220"/>
      <c r="D593" s="221" t="s">
        <v>149</v>
      </c>
      <c r="E593" s="222" t="s">
        <v>19</v>
      </c>
      <c r="F593" s="223" t="s">
        <v>914</v>
      </c>
      <c r="G593" s="220"/>
      <c r="H593" s="224">
        <v>7</v>
      </c>
      <c r="I593" s="225"/>
      <c r="J593" s="220"/>
      <c r="K593" s="220"/>
      <c r="L593" s="226"/>
      <c r="M593" s="227"/>
      <c r="N593" s="228"/>
      <c r="O593" s="228"/>
      <c r="P593" s="228"/>
      <c r="Q593" s="228"/>
      <c r="R593" s="228"/>
      <c r="S593" s="228"/>
      <c r="T593" s="22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0" t="s">
        <v>149</v>
      </c>
      <c r="AU593" s="230" t="s">
        <v>86</v>
      </c>
      <c r="AV593" s="13" t="s">
        <v>86</v>
      </c>
      <c r="AW593" s="13" t="s">
        <v>35</v>
      </c>
      <c r="AX593" s="13" t="s">
        <v>76</v>
      </c>
      <c r="AY593" s="230" t="s">
        <v>140</v>
      </c>
    </row>
    <row r="594" spans="1:51" s="13" customFormat="1" ht="12">
      <c r="A594" s="13"/>
      <c r="B594" s="219"/>
      <c r="C594" s="220"/>
      <c r="D594" s="221" t="s">
        <v>149</v>
      </c>
      <c r="E594" s="222" t="s">
        <v>19</v>
      </c>
      <c r="F594" s="223" t="s">
        <v>915</v>
      </c>
      <c r="G594" s="220"/>
      <c r="H594" s="224">
        <v>16.45</v>
      </c>
      <c r="I594" s="225"/>
      <c r="J594" s="220"/>
      <c r="K594" s="220"/>
      <c r="L594" s="226"/>
      <c r="M594" s="227"/>
      <c r="N594" s="228"/>
      <c r="O594" s="228"/>
      <c r="P594" s="228"/>
      <c r="Q594" s="228"/>
      <c r="R594" s="228"/>
      <c r="S594" s="228"/>
      <c r="T594" s="22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0" t="s">
        <v>149</v>
      </c>
      <c r="AU594" s="230" t="s">
        <v>86</v>
      </c>
      <c r="AV594" s="13" t="s">
        <v>86</v>
      </c>
      <c r="AW594" s="13" t="s">
        <v>35</v>
      </c>
      <c r="AX594" s="13" t="s">
        <v>76</v>
      </c>
      <c r="AY594" s="230" t="s">
        <v>140</v>
      </c>
    </row>
    <row r="595" spans="1:51" s="13" customFormat="1" ht="12">
      <c r="A595" s="13"/>
      <c r="B595" s="219"/>
      <c r="C595" s="220"/>
      <c r="D595" s="221" t="s">
        <v>149</v>
      </c>
      <c r="E595" s="222" t="s">
        <v>19</v>
      </c>
      <c r="F595" s="223" t="s">
        <v>916</v>
      </c>
      <c r="G595" s="220"/>
      <c r="H595" s="224">
        <v>7</v>
      </c>
      <c r="I595" s="225"/>
      <c r="J595" s="220"/>
      <c r="K595" s="220"/>
      <c r="L595" s="226"/>
      <c r="M595" s="227"/>
      <c r="N595" s="228"/>
      <c r="O595" s="228"/>
      <c r="P595" s="228"/>
      <c r="Q595" s="228"/>
      <c r="R595" s="228"/>
      <c r="S595" s="228"/>
      <c r="T595" s="22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0" t="s">
        <v>149</v>
      </c>
      <c r="AU595" s="230" t="s">
        <v>86</v>
      </c>
      <c r="AV595" s="13" t="s">
        <v>86</v>
      </c>
      <c r="AW595" s="13" t="s">
        <v>35</v>
      </c>
      <c r="AX595" s="13" t="s">
        <v>76</v>
      </c>
      <c r="AY595" s="230" t="s">
        <v>140</v>
      </c>
    </row>
    <row r="596" spans="1:51" s="13" customFormat="1" ht="12">
      <c r="A596" s="13"/>
      <c r="B596" s="219"/>
      <c r="C596" s="220"/>
      <c r="D596" s="221" t="s">
        <v>149</v>
      </c>
      <c r="E596" s="222" t="s">
        <v>19</v>
      </c>
      <c r="F596" s="223" t="s">
        <v>917</v>
      </c>
      <c r="G596" s="220"/>
      <c r="H596" s="224">
        <v>16.45</v>
      </c>
      <c r="I596" s="225"/>
      <c r="J596" s="220"/>
      <c r="K596" s="220"/>
      <c r="L596" s="226"/>
      <c r="M596" s="227"/>
      <c r="N596" s="228"/>
      <c r="O596" s="228"/>
      <c r="P596" s="228"/>
      <c r="Q596" s="228"/>
      <c r="R596" s="228"/>
      <c r="S596" s="228"/>
      <c r="T596" s="22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0" t="s">
        <v>149</v>
      </c>
      <c r="AU596" s="230" t="s">
        <v>86</v>
      </c>
      <c r="AV596" s="13" t="s">
        <v>86</v>
      </c>
      <c r="AW596" s="13" t="s">
        <v>35</v>
      </c>
      <c r="AX596" s="13" t="s">
        <v>76</v>
      </c>
      <c r="AY596" s="230" t="s">
        <v>140</v>
      </c>
    </row>
    <row r="597" spans="1:51" s="13" customFormat="1" ht="12">
      <c r="A597" s="13"/>
      <c r="B597" s="219"/>
      <c r="C597" s="220"/>
      <c r="D597" s="221" t="s">
        <v>149</v>
      </c>
      <c r="E597" s="222" t="s">
        <v>19</v>
      </c>
      <c r="F597" s="223" t="s">
        <v>918</v>
      </c>
      <c r="G597" s="220"/>
      <c r="H597" s="224">
        <v>9.15</v>
      </c>
      <c r="I597" s="225"/>
      <c r="J597" s="220"/>
      <c r="K597" s="220"/>
      <c r="L597" s="226"/>
      <c r="M597" s="227"/>
      <c r="N597" s="228"/>
      <c r="O597" s="228"/>
      <c r="P597" s="228"/>
      <c r="Q597" s="228"/>
      <c r="R597" s="228"/>
      <c r="S597" s="228"/>
      <c r="T597" s="22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0" t="s">
        <v>149</v>
      </c>
      <c r="AU597" s="230" t="s">
        <v>86</v>
      </c>
      <c r="AV597" s="13" t="s">
        <v>86</v>
      </c>
      <c r="AW597" s="13" t="s">
        <v>35</v>
      </c>
      <c r="AX597" s="13" t="s">
        <v>76</v>
      </c>
      <c r="AY597" s="230" t="s">
        <v>140</v>
      </c>
    </row>
    <row r="598" spans="1:51" s="14" customFormat="1" ht="12">
      <c r="A598" s="14"/>
      <c r="B598" s="231"/>
      <c r="C598" s="232"/>
      <c r="D598" s="221" t="s">
        <v>149</v>
      </c>
      <c r="E598" s="233" t="s">
        <v>19</v>
      </c>
      <c r="F598" s="234" t="s">
        <v>152</v>
      </c>
      <c r="G598" s="232"/>
      <c r="H598" s="235">
        <v>83.80000000000001</v>
      </c>
      <c r="I598" s="236"/>
      <c r="J598" s="232"/>
      <c r="K598" s="232"/>
      <c r="L598" s="237"/>
      <c r="M598" s="238"/>
      <c r="N598" s="239"/>
      <c r="O598" s="239"/>
      <c r="P598" s="239"/>
      <c r="Q598" s="239"/>
      <c r="R598" s="239"/>
      <c r="S598" s="239"/>
      <c r="T598" s="24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1" t="s">
        <v>149</v>
      </c>
      <c r="AU598" s="241" t="s">
        <v>86</v>
      </c>
      <c r="AV598" s="14" t="s">
        <v>147</v>
      </c>
      <c r="AW598" s="14" t="s">
        <v>35</v>
      </c>
      <c r="AX598" s="14" t="s">
        <v>84</v>
      </c>
      <c r="AY598" s="241" t="s">
        <v>140</v>
      </c>
    </row>
    <row r="599" spans="1:65" s="2" customFormat="1" ht="16.5" customHeight="1">
      <c r="A599" s="40"/>
      <c r="B599" s="41"/>
      <c r="C599" s="206" t="s">
        <v>919</v>
      </c>
      <c r="D599" s="206" t="s">
        <v>143</v>
      </c>
      <c r="E599" s="207" t="s">
        <v>920</v>
      </c>
      <c r="F599" s="208" t="s">
        <v>921</v>
      </c>
      <c r="G599" s="209" t="s">
        <v>236</v>
      </c>
      <c r="H599" s="210">
        <v>11</v>
      </c>
      <c r="I599" s="211"/>
      <c r="J599" s="212">
        <f>ROUND(I599*H599,2)</f>
        <v>0</v>
      </c>
      <c r="K599" s="208" t="s">
        <v>156</v>
      </c>
      <c r="L599" s="46"/>
      <c r="M599" s="213" t="s">
        <v>19</v>
      </c>
      <c r="N599" s="214" t="s">
        <v>47</v>
      </c>
      <c r="O599" s="86"/>
      <c r="P599" s="215">
        <f>O599*H599</f>
        <v>0</v>
      </c>
      <c r="Q599" s="215">
        <v>0</v>
      </c>
      <c r="R599" s="215">
        <f>Q599*H599</f>
        <v>0</v>
      </c>
      <c r="S599" s="215">
        <v>0</v>
      </c>
      <c r="T599" s="216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7" t="s">
        <v>254</v>
      </c>
      <c r="AT599" s="217" t="s">
        <v>143</v>
      </c>
      <c r="AU599" s="217" t="s">
        <v>86</v>
      </c>
      <c r="AY599" s="19" t="s">
        <v>140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9" t="s">
        <v>84</v>
      </c>
      <c r="BK599" s="218">
        <f>ROUND(I599*H599,2)</f>
        <v>0</v>
      </c>
      <c r="BL599" s="19" t="s">
        <v>254</v>
      </c>
      <c r="BM599" s="217" t="s">
        <v>922</v>
      </c>
    </row>
    <row r="600" spans="1:47" s="2" customFormat="1" ht="12">
      <c r="A600" s="40"/>
      <c r="B600" s="41"/>
      <c r="C600" s="42"/>
      <c r="D600" s="242" t="s">
        <v>158</v>
      </c>
      <c r="E600" s="42"/>
      <c r="F600" s="243" t="s">
        <v>923</v>
      </c>
      <c r="G600" s="42"/>
      <c r="H600" s="42"/>
      <c r="I600" s="244"/>
      <c r="J600" s="42"/>
      <c r="K600" s="42"/>
      <c r="L600" s="46"/>
      <c r="M600" s="245"/>
      <c r="N600" s="246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158</v>
      </c>
      <c r="AU600" s="19" t="s">
        <v>86</v>
      </c>
    </row>
    <row r="601" spans="1:65" s="2" customFormat="1" ht="16.5" customHeight="1">
      <c r="A601" s="40"/>
      <c r="B601" s="41"/>
      <c r="C601" s="247" t="s">
        <v>924</v>
      </c>
      <c r="D601" s="247" t="s">
        <v>164</v>
      </c>
      <c r="E601" s="248" t="s">
        <v>925</v>
      </c>
      <c r="F601" s="249" t="s">
        <v>926</v>
      </c>
      <c r="G601" s="250" t="s">
        <v>236</v>
      </c>
      <c r="H601" s="251">
        <v>11.22</v>
      </c>
      <c r="I601" s="252"/>
      <c r="J601" s="253">
        <f>ROUND(I601*H601,2)</f>
        <v>0</v>
      </c>
      <c r="K601" s="249" t="s">
        <v>19</v>
      </c>
      <c r="L601" s="254"/>
      <c r="M601" s="255" t="s">
        <v>19</v>
      </c>
      <c r="N601" s="256" t="s">
        <v>47</v>
      </c>
      <c r="O601" s="86"/>
      <c r="P601" s="215">
        <f>O601*H601</f>
        <v>0</v>
      </c>
      <c r="Q601" s="215">
        <v>0.00017</v>
      </c>
      <c r="R601" s="215">
        <f>Q601*H601</f>
        <v>0.0019074000000000003</v>
      </c>
      <c r="S601" s="215">
        <v>0</v>
      </c>
      <c r="T601" s="216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17" t="s">
        <v>301</v>
      </c>
      <c r="AT601" s="217" t="s">
        <v>164</v>
      </c>
      <c r="AU601" s="217" t="s">
        <v>86</v>
      </c>
      <c r="AY601" s="19" t="s">
        <v>140</v>
      </c>
      <c r="BE601" s="218">
        <f>IF(N601="základní",J601,0)</f>
        <v>0</v>
      </c>
      <c r="BF601" s="218">
        <f>IF(N601="snížená",J601,0)</f>
        <v>0</v>
      </c>
      <c r="BG601" s="218">
        <f>IF(N601="zákl. přenesená",J601,0)</f>
        <v>0</v>
      </c>
      <c r="BH601" s="218">
        <f>IF(N601="sníž. přenesená",J601,0)</f>
        <v>0</v>
      </c>
      <c r="BI601" s="218">
        <f>IF(N601="nulová",J601,0)</f>
        <v>0</v>
      </c>
      <c r="BJ601" s="19" t="s">
        <v>84</v>
      </c>
      <c r="BK601" s="218">
        <f>ROUND(I601*H601,2)</f>
        <v>0</v>
      </c>
      <c r="BL601" s="19" t="s">
        <v>254</v>
      </c>
      <c r="BM601" s="217" t="s">
        <v>927</v>
      </c>
    </row>
    <row r="602" spans="1:51" s="13" customFormat="1" ht="12">
      <c r="A602" s="13"/>
      <c r="B602" s="219"/>
      <c r="C602" s="220"/>
      <c r="D602" s="221" t="s">
        <v>149</v>
      </c>
      <c r="E602" s="220"/>
      <c r="F602" s="223" t="s">
        <v>928</v>
      </c>
      <c r="G602" s="220"/>
      <c r="H602" s="224">
        <v>11.22</v>
      </c>
      <c r="I602" s="225"/>
      <c r="J602" s="220"/>
      <c r="K602" s="220"/>
      <c r="L602" s="226"/>
      <c r="M602" s="227"/>
      <c r="N602" s="228"/>
      <c r="O602" s="228"/>
      <c r="P602" s="228"/>
      <c r="Q602" s="228"/>
      <c r="R602" s="228"/>
      <c r="S602" s="228"/>
      <c r="T602" s="22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0" t="s">
        <v>149</v>
      </c>
      <c r="AU602" s="230" t="s">
        <v>86</v>
      </c>
      <c r="AV602" s="13" t="s">
        <v>86</v>
      </c>
      <c r="AW602" s="13" t="s">
        <v>4</v>
      </c>
      <c r="AX602" s="13" t="s">
        <v>84</v>
      </c>
      <c r="AY602" s="230" t="s">
        <v>140</v>
      </c>
    </row>
    <row r="603" spans="1:65" s="2" customFormat="1" ht="16.5" customHeight="1">
      <c r="A603" s="40"/>
      <c r="B603" s="41"/>
      <c r="C603" s="206" t="s">
        <v>929</v>
      </c>
      <c r="D603" s="206" t="s">
        <v>143</v>
      </c>
      <c r="E603" s="207" t="s">
        <v>930</v>
      </c>
      <c r="F603" s="208" t="s">
        <v>931</v>
      </c>
      <c r="G603" s="209" t="s">
        <v>172</v>
      </c>
      <c r="H603" s="210">
        <v>64.02</v>
      </c>
      <c r="I603" s="211"/>
      <c r="J603" s="212">
        <f>ROUND(I603*H603,2)</f>
        <v>0</v>
      </c>
      <c r="K603" s="208" t="s">
        <v>156</v>
      </c>
      <c r="L603" s="46"/>
      <c r="M603" s="213" t="s">
        <v>19</v>
      </c>
      <c r="N603" s="214" t="s">
        <v>47</v>
      </c>
      <c r="O603" s="86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17" t="s">
        <v>254</v>
      </c>
      <c r="AT603" s="217" t="s">
        <v>143</v>
      </c>
      <c r="AU603" s="217" t="s">
        <v>86</v>
      </c>
      <c r="AY603" s="19" t="s">
        <v>140</v>
      </c>
      <c r="BE603" s="218">
        <f>IF(N603="základní",J603,0)</f>
        <v>0</v>
      </c>
      <c r="BF603" s="218">
        <f>IF(N603="snížená",J603,0)</f>
        <v>0</v>
      </c>
      <c r="BG603" s="218">
        <f>IF(N603="zákl. přenesená",J603,0)</f>
        <v>0</v>
      </c>
      <c r="BH603" s="218">
        <f>IF(N603="sníž. přenesená",J603,0)</f>
        <v>0</v>
      </c>
      <c r="BI603" s="218">
        <f>IF(N603="nulová",J603,0)</f>
        <v>0</v>
      </c>
      <c r="BJ603" s="19" t="s">
        <v>84</v>
      </c>
      <c r="BK603" s="218">
        <f>ROUND(I603*H603,2)</f>
        <v>0</v>
      </c>
      <c r="BL603" s="19" t="s">
        <v>254</v>
      </c>
      <c r="BM603" s="217" t="s">
        <v>932</v>
      </c>
    </row>
    <row r="604" spans="1:47" s="2" customFormat="1" ht="12">
      <c r="A604" s="40"/>
      <c r="B604" s="41"/>
      <c r="C604" s="42"/>
      <c r="D604" s="242" t="s">
        <v>158</v>
      </c>
      <c r="E604" s="42"/>
      <c r="F604" s="243" t="s">
        <v>933</v>
      </c>
      <c r="G604" s="42"/>
      <c r="H604" s="42"/>
      <c r="I604" s="244"/>
      <c r="J604" s="42"/>
      <c r="K604" s="42"/>
      <c r="L604" s="46"/>
      <c r="M604" s="245"/>
      <c r="N604" s="246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158</v>
      </c>
      <c r="AU604" s="19" t="s">
        <v>86</v>
      </c>
    </row>
    <row r="605" spans="1:65" s="2" customFormat="1" ht="16.5" customHeight="1">
      <c r="A605" s="40"/>
      <c r="B605" s="41"/>
      <c r="C605" s="206" t="s">
        <v>934</v>
      </c>
      <c r="D605" s="206" t="s">
        <v>143</v>
      </c>
      <c r="E605" s="207" t="s">
        <v>935</v>
      </c>
      <c r="F605" s="208" t="s">
        <v>936</v>
      </c>
      <c r="G605" s="209" t="s">
        <v>172</v>
      </c>
      <c r="H605" s="210">
        <v>64.02</v>
      </c>
      <c r="I605" s="211"/>
      <c r="J605" s="212">
        <f>ROUND(I605*H605,2)</f>
        <v>0</v>
      </c>
      <c r="K605" s="208" t="s">
        <v>156</v>
      </c>
      <c r="L605" s="46"/>
      <c r="M605" s="213" t="s">
        <v>19</v>
      </c>
      <c r="N605" s="214" t="s">
        <v>47</v>
      </c>
      <c r="O605" s="86"/>
      <c r="P605" s="215">
        <f>O605*H605</f>
        <v>0</v>
      </c>
      <c r="Q605" s="215">
        <v>3E-05</v>
      </c>
      <c r="R605" s="215">
        <f>Q605*H605</f>
        <v>0.0019206</v>
      </c>
      <c r="S605" s="215">
        <v>0</v>
      </c>
      <c r="T605" s="216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17" t="s">
        <v>254</v>
      </c>
      <c r="AT605" s="217" t="s">
        <v>143</v>
      </c>
      <c r="AU605" s="217" t="s">
        <v>86</v>
      </c>
      <c r="AY605" s="19" t="s">
        <v>140</v>
      </c>
      <c r="BE605" s="218">
        <f>IF(N605="základní",J605,0)</f>
        <v>0</v>
      </c>
      <c r="BF605" s="218">
        <f>IF(N605="snížená",J605,0)</f>
        <v>0</v>
      </c>
      <c r="BG605" s="218">
        <f>IF(N605="zákl. přenesená",J605,0)</f>
        <v>0</v>
      </c>
      <c r="BH605" s="218">
        <f>IF(N605="sníž. přenesená",J605,0)</f>
        <v>0</v>
      </c>
      <c r="BI605" s="218">
        <f>IF(N605="nulová",J605,0)</f>
        <v>0</v>
      </c>
      <c r="BJ605" s="19" t="s">
        <v>84</v>
      </c>
      <c r="BK605" s="218">
        <f>ROUND(I605*H605,2)</f>
        <v>0</v>
      </c>
      <c r="BL605" s="19" t="s">
        <v>254</v>
      </c>
      <c r="BM605" s="217" t="s">
        <v>937</v>
      </c>
    </row>
    <row r="606" spans="1:47" s="2" customFormat="1" ht="12">
      <c r="A606" s="40"/>
      <c r="B606" s="41"/>
      <c r="C606" s="42"/>
      <c r="D606" s="242" t="s">
        <v>158</v>
      </c>
      <c r="E606" s="42"/>
      <c r="F606" s="243" t="s">
        <v>938</v>
      </c>
      <c r="G606" s="42"/>
      <c r="H606" s="42"/>
      <c r="I606" s="244"/>
      <c r="J606" s="42"/>
      <c r="K606" s="42"/>
      <c r="L606" s="46"/>
      <c r="M606" s="245"/>
      <c r="N606" s="246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158</v>
      </c>
      <c r="AU606" s="19" t="s">
        <v>86</v>
      </c>
    </row>
    <row r="607" spans="1:65" s="2" customFormat="1" ht="24.15" customHeight="1">
      <c r="A607" s="40"/>
      <c r="B607" s="41"/>
      <c r="C607" s="206" t="s">
        <v>939</v>
      </c>
      <c r="D607" s="206" t="s">
        <v>143</v>
      </c>
      <c r="E607" s="207" t="s">
        <v>940</v>
      </c>
      <c r="F607" s="208" t="s">
        <v>941</v>
      </c>
      <c r="G607" s="209" t="s">
        <v>413</v>
      </c>
      <c r="H607" s="278"/>
      <c r="I607" s="211"/>
      <c r="J607" s="212">
        <f>ROUND(I607*H607,2)</f>
        <v>0</v>
      </c>
      <c r="K607" s="208" t="s">
        <v>156</v>
      </c>
      <c r="L607" s="46"/>
      <c r="M607" s="213" t="s">
        <v>19</v>
      </c>
      <c r="N607" s="214" t="s">
        <v>47</v>
      </c>
      <c r="O607" s="86"/>
      <c r="P607" s="215">
        <f>O607*H607</f>
        <v>0</v>
      </c>
      <c r="Q607" s="215">
        <v>0</v>
      </c>
      <c r="R607" s="215">
        <f>Q607*H607</f>
        <v>0</v>
      </c>
      <c r="S607" s="215">
        <v>0</v>
      </c>
      <c r="T607" s="216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7" t="s">
        <v>254</v>
      </c>
      <c r="AT607" s="217" t="s">
        <v>143</v>
      </c>
      <c r="AU607" s="217" t="s">
        <v>86</v>
      </c>
      <c r="AY607" s="19" t="s">
        <v>140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9" t="s">
        <v>84</v>
      </c>
      <c r="BK607" s="218">
        <f>ROUND(I607*H607,2)</f>
        <v>0</v>
      </c>
      <c r="BL607" s="19" t="s">
        <v>254</v>
      </c>
      <c r="BM607" s="217" t="s">
        <v>942</v>
      </c>
    </row>
    <row r="608" spans="1:47" s="2" customFormat="1" ht="12">
      <c r="A608" s="40"/>
      <c r="B608" s="41"/>
      <c r="C608" s="42"/>
      <c r="D608" s="242" t="s">
        <v>158</v>
      </c>
      <c r="E608" s="42"/>
      <c r="F608" s="243" t="s">
        <v>943</v>
      </c>
      <c r="G608" s="42"/>
      <c r="H608" s="42"/>
      <c r="I608" s="244"/>
      <c r="J608" s="42"/>
      <c r="K608" s="42"/>
      <c r="L608" s="46"/>
      <c r="M608" s="245"/>
      <c r="N608" s="246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158</v>
      </c>
      <c r="AU608" s="19" t="s">
        <v>86</v>
      </c>
    </row>
    <row r="609" spans="1:63" s="12" customFormat="1" ht="22.8" customHeight="1">
      <c r="A609" s="12"/>
      <c r="B609" s="190"/>
      <c r="C609" s="191"/>
      <c r="D609" s="192" t="s">
        <v>75</v>
      </c>
      <c r="E609" s="204" t="s">
        <v>944</v>
      </c>
      <c r="F609" s="204" t="s">
        <v>945</v>
      </c>
      <c r="G609" s="191"/>
      <c r="H609" s="191"/>
      <c r="I609" s="194"/>
      <c r="J609" s="205">
        <f>BK609</f>
        <v>0</v>
      </c>
      <c r="K609" s="191"/>
      <c r="L609" s="196"/>
      <c r="M609" s="197"/>
      <c r="N609" s="198"/>
      <c r="O609" s="198"/>
      <c r="P609" s="199">
        <f>SUM(P610:P656)</f>
        <v>0</v>
      </c>
      <c r="Q609" s="198"/>
      <c r="R609" s="199">
        <f>SUM(R610:R656)</f>
        <v>2.7468794</v>
      </c>
      <c r="S609" s="198"/>
      <c r="T609" s="200">
        <f>SUM(T610:T656)</f>
        <v>4.51836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01" t="s">
        <v>86</v>
      </c>
      <c r="AT609" s="202" t="s">
        <v>75</v>
      </c>
      <c r="AU609" s="202" t="s">
        <v>84</v>
      </c>
      <c r="AY609" s="201" t="s">
        <v>140</v>
      </c>
      <c r="BK609" s="203">
        <f>SUM(BK610:BK656)</f>
        <v>0</v>
      </c>
    </row>
    <row r="610" spans="1:65" s="2" customFormat="1" ht="16.5" customHeight="1">
      <c r="A610" s="40"/>
      <c r="B610" s="41"/>
      <c r="C610" s="206" t="s">
        <v>946</v>
      </c>
      <c r="D610" s="206" t="s">
        <v>143</v>
      </c>
      <c r="E610" s="207" t="s">
        <v>947</v>
      </c>
      <c r="F610" s="208" t="s">
        <v>948</v>
      </c>
      <c r="G610" s="209" t="s">
        <v>172</v>
      </c>
      <c r="H610" s="210">
        <v>110.872</v>
      </c>
      <c r="I610" s="211"/>
      <c r="J610" s="212">
        <f>ROUND(I610*H610,2)</f>
        <v>0</v>
      </c>
      <c r="K610" s="208" t="s">
        <v>156</v>
      </c>
      <c r="L610" s="46"/>
      <c r="M610" s="213" t="s">
        <v>19</v>
      </c>
      <c r="N610" s="214" t="s">
        <v>47</v>
      </c>
      <c r="O610" s="86"/>
      <c r="P610" s="215">
        <f>O610*H610</f>
        <v>0</v>
      </c>
      <c r="Q610" s="215">
        <v>0</v>
      </c>
      <c r="R610" s="215">
        <f>Q610*H610</f>
        <v>0</v>
      </c>
      <c r="S610" s="215">
        <v>0</v>
      </c>
      <c r="T610" s="21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7" t="s">
        <v>254</v>
      </c>
      <c r="AT610" s="217" t="s">
        <v>143</v>
      </c>
      <c r="AU610" s="217" t="s">
        <v>86</v>
      </c>
      <c r="AY610" s="19" t="s">
        <v>140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9" t="s">
        <v>84</v>
      </c>
      <c r="BK610" s="218">
        <f>ROUND(I610*H610,2)</f>
        <v>0</v>
      </c>
      <c r="BL610" s="19" t="s">
        <v>254</v>
      </c>
      <c r="BM610" s="217" t="s">
        <v>949</v>
      </c>
    </row>
    <row r="611" spans="1:47" s="2" customFormat="1" ht="12">
      <c r="A611" s="40"/>
      <c r="B611" s="41"/>
      <c r="C611" s="42"/>
      <c r="D611" s="242" t="s">
        <v>158</v>
      </c>
      <c r="E611" s="42"/>
      <c r="F611" s="243" t="s">
        <v>950</v>
      </c>
      <c r="G611" s="42"/>
      <c r="H611" s="42"/>
      <c r="I611" s="244"/>
      <c r="J611" s="42"/>
      <c r="K611" s="42"/>
      <c r="L611" s="46"/>
      <c r="M611" s="245"/>
      <c r="N611" s="246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158</v>
      </c>
      <c r="AU611" s="19" t="s">
        <v>86</v>
      </c>
    </row>
    <row r="612" spans="1:51" s="13" customFormat="1" ht="12">
      <c r="A612" s="13"/>
      <c r="B612" s="219"/>
      <c r="C612" s="220"/>
      <c r="D612" s="221" t="s">
        <v>149</v>
      </c>
      <c r="E612" s="222" t="s">
        <v>19</v>
      </c>
      <c r="F612" s="223" t="s">
        <v>951</v>
      </c>
      <c r="G612" s="220"/>
      <c r="H612" s="224">
        <v>11.04</v>
      </c>
      <c r="I612" s="225"/>
      <c r="J612" s="220"/>
      <c r="K612" s="220"/>
      <c r="L612" s="226"/>
      <c r="M612" s="227"/>
      <c r="N612" s="228"/>
      <c r="O612" s="228"/>
      <c r="P612" s="228"/>
      <c r="Q612" s="228"/>
      <c r="R612" s="228"/>
      <c r="S612" s="228"/>
      <c r="T612" s="229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0" t="s">
        <v>149</v>
      </c>
      <c r="AU612" s="230" t="s">
        <v>86</v>
      </c>
      <c r="AV612" s="13" t="s">
        <v>86</v>
      </c>
      <c r="AW612" s="13" t="s">
        <v>35</v>
      </c>
      <c r="AX612" s="13" t="s">
        <v>76</v>
      </c>
      <c r="AY612" s="230" t="s">
        <v>140</v>
      </c>
    </row>
    <row r="613" spans="1:51" s="13" customFormat="1" ht="12">
      <c r="A613" s="13"/>
      <c r="B613" s="219"/>
      <c r="C613" s="220"/>
      <c r="D613" s="221" t="s">
        <v>149</v>
      </c>
      <c r="E613" s="222" t="s">
        <v>19</v>
      </c>
      <c r="F613" s="223" t="s">
        <v>952</v>
      </c>
      <c r="G613" s="220"/>
      <c r="H613" s="224">
        <v>7.92</v>
      </c>
      <c r="I613" s="225"/>
      <c r="J613" s="220"/>
      <c r="K613" s="220"/>
      <c r="L613" s="226"/>
      <c r="M613" s="227"/>
      <c r="N613" s="228"/>
      <c r="O613" s="228"/>
      <c r="P613" s="228"/>
      <c r="Q613" s="228"/>
      <c r="R613" s="228"/>
      <c r="S613" s="228"/>
      <c r="T613" s="22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0" t="s">
        <v>149</v>
      </c>
      <c r="AU613" s="230" t="s">
        <v>86</v>
      </c>
      <c r="AV613" s="13" t="s">
        <v>86</v>
      </c>
      <c r="AW613" s="13" t="s">
        <v>35</v>
      </c>
      <c r="AX613" s="13" t="s">
        <v>76</v>
      </c>
      <c r="AY613" s="230" t="s">
        <v>140</v>
      </c>
    </row>
    <row r="614" spans="1:51" s="13" customFormat="1" ht="12">
      <c r="A614" s="13"/>
      <c r="B614" s="219"/>
      <c r="C614" s="220"/>
      <c r="D614" s="221" t="s">
        <v>149</v>
      </c>
      <c r="E614" s="222" t="s">
        <v>19</v>
      </c>
      <c r="F614" s="223" t="s">
        <v>953</v>
      </c>
      <c r="G614" s="220"/>
      <c r="H614" s="224">
        <v>10.44</v>
      </c>
      <c r="I614" s="225"/>
      <c r="J614" s="220"/>
      <c r="K614" s="220"/>
      <c r="L614" s="226"/>
      <c r="M614" s="227"/>
      <c r="N614" s="228"/>
      <c r="O614" s="228"/>
      <c r="P614" s="228"/>
      <c r="Q614" s="228"/>
      <c r="R614" s="228"/>
      <c r="S614" s="228"/>
      <c r="T614" s="22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0" t="s">
        <v>149</v>
      </c>
      <c r="AU614" s="230" t="s">
        <v>86</v>
      </c>
      <c r="AV614" s="13" t="s">
        <v>86</v>
      </c>
      <c r="AW614" s="13" t="s">
        <v>35</v>
      </c>
      <c r="AX614" s="13" t="s">
        <v>76</v>
      </c>
      <c r="AY614" s="230" t="s">
        <v>140</v>
      </c>
    </row>
    <row r="615" spans="1:51" s="13" customFormat="1" ht="12">
      <c r="A615" s="13"/>
      <c r="B615" s="219"/>
      <c r="C615" s="220"/>
      <c r="D615" s="221" t="s">
        <v>149</v>
      </c>
      <c r="E615" s="222" t="s">
        <v>19</v>
      </c>
      <c r="F615" s="223" t="s">
        <v>954</v>
      </c>
      <c r="G615" s="220"/>
      <c r="H615" s="224">
        <v>9.96</v>
      </c>
      <c r="I615" s="225"/>
      <c r="J615" s="220"/>
      <c r="K615" s="220"/>
      <c r="L615" s="226"/>
      <c r="M615" s="227"/>
      <c r="N615" s="228"/>
      <c r="O615" s="228"/>
      <c r="P615" s="228"/>
      <c r="Q615" s="228"/>
      <c r="R615" s="228"/>
      <c r="S615" s="228"/>
      <c r="T615" s="22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0" t="s">
        <v>149</v>
      </c>
      <c r="AU615" s="230" t="s">
        <v>86</v>
      </c>
      <c r="AV615" s="13" t="s">
        <v>86</v>
      </c>
      <c r="AW615" s="13" t="s">
        <v>35</v>
      </c>
      <c r="AX615" s="13" t="s">
        <v>76</v>
      </c>
      <c r="AY615" s="230" t="s">
        <v>140</v>
      </c>
    </row>
    <row r="616" spans="1:51" s="16" customFormat="1" ht="12">
      <c r="A616" s="16"/>
      <c r="B616" s="267"/>
      <c r="C616" s="268"/>
      <c r="D616" s="221" t="s">
        <v>149</v>
      </c>
      <c r="E616" s="269" t="s">
        <v>19</v>
      </c>
      <c r="F616" s="270" t="s">
        <v>284</v>
      </c>
      <c r="G616" s="268"/>
      <c r="H616" s="271">
        <v>39.36</v>
      </c>
      <c r="I616" s="272"/>
      <c r="J616" s="268"/>
      <c r="K616" s="268"/>
      <c r="L616" s="273"/>
      <c r="M616" s="274"/>
      <c r="N616" s="275"/>
      <c r="O616" s="275"/>
      <c r="P616" s="275"/>
      <c r="Q616" s="275"/>
      <c r="R616" s="275"/>
      <c r="S616" s="275"/>
      <c r="T616" s="27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77" t="s">
        <v>149</v>
      </c>
      <c r="AU616" s="277" t="s">
        <v>86</v>
      </c>
      <c r="AV616" s="16" t="s">
        <v>141</v>
      </c>
      <c r="AW616" s="16" t="s">
        <v>35</v>
      </c>
      <c r="AX616" s="16" t="s">
        <v>76</v>
      </c>
      <c r="AY616" s="277" t="s">
        <v>140</v>
      </c>
    </row>
    <row r="617" spans="1:51" s="13" customFormat="1" ht="12">
      <c r="A617" s="13"/>
      <c r="B617" s="219"/>
      <c r="C617" s="220"/>
      <c r="D617" s="221" t="s">
        <v>149</v>
      </c>
      <c r="E617" s="222" t="s">
        <v>19</v>
      </c>
      <c r="F617" s="223" t="s">
        <v>955</v>
      </c>
      <c r="G617" s="220"/>
      <c r="H617" s="224">
        <v>18.232</v>
      </c>
      <c r="I617" s="225"/>
      <c r="J617" s="220"/>
      <c r="K617" s="220"/>
      <c r="L617" s="226"/>
      <c r="M617" s="227"/>
      <c r="N617" s="228"/>
      <c r="O617" s="228"/>
      <c r="P617" s="228"/>
      <c r="Q617" s="228"/>
      <c r="R617" s="228"/>
      <c r="S617" s="228"/>
      <c r="T617" s="229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0" t="s">
        <v>149</v>
      </c>
      <c r="AU617" s="230" t="s">
        <v>86</v>
      </c>
      <c r="AV617" s="13" t="s">
        <v>86</v>
      </c>
      <c r="AW617" s="13" t="s">
        <v>35</v>
      </c>
      <c r="AX617" s="13" t="s">
        <v>76</v>
      </c>
      <c r="AY617" s="230" t="s">
        <v>140</v>
      </c>
    </row>
    <row r="618" spans="1:51" s="13" customFormat="1" ht="12">
      <c r="A618" s="13"/>
      <c r="B618" s="219"/>
      <c r="C618" s="220"/>
      <c r="D618" s="221" t="s">
        <v>149</v>
      </c>
      <c r="E618" s="222" t="s">
        <v>19</v>
      </c>
      <c r="F618" s="223" t="s">
        <v>956</v>
      </c>
      <c r="G618" s="220"/>
      <c r="H618" s="224">
        <v>18.76</v>
      </c>
      <c r="I618" s="225"/>
      <c r="J618" s="220"/>
      <c r="K618" s="220"/>
      <c r="L618" s="226"/>
      <c r="M618" s="227"/>
      <c r="N618" s="228"/>
      <c r="O618" s="228"/>
      <c r="P618" s="228"/>
      <c r="Q618" s="228"/>
      <c r="R618" s="228"/>
      <c r="S618" s="228"/>
      <c r="T618" s="229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0" t="s">
        <v>149</v>
      </c>
      <c r="AU618" s="230" t="s">
        <v>86</v>
      </c>
      <c r="AV618" s="13" t="s">
        <v>86</v>
      </c>
      <c r="AW618" s="13" t="s">
        <v>35</v>
      </c>
      <c r="AX618" s="13" t="s">
        <v>76</v>
      </c>
      <c r="AY618" s="230" t="s">
        <v>140</v>
      </c>
    </row>
    <row r="619" spans="1:51" s="16" customFormat="1" ht="12">
      <c r="A619" s="16"/>
      <c r="B619" s="267"/>
      <c r="C619" s="268"/>
      <c r="D619" s="221" t="s">
        <v>149</v>
      </c>
      <c r="E619" s="269" t="s">
        <v>19</v>
      </c>
      <c r="F619" s="270" t="s">
        <v>284</v>
      </c>
      <c r="G619" s="268"/>
      <c r="H619" s="271">
        <v>36.992000000000004</v>
      </c>
      <c r="I619" s="272"/>
      <c r="J619" s="268"/>
      <c r="K619" s="268"/>
      <c r="L619" s="273"/>
      <c r="M619" s="274"/>
      <c r="N619" s="275"/>
      <c r="O619" s="275"/>
      <c r="P619" s="275"/>
      <c r="Q619" s="275"/>
      <c r="R619" s="275"/>
      <c r="S619" s="275"/>
      <c r="T619" s="27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T619" s="277" t="s">
        <v>149</v>
      </c>
      <c r="AU619" s="277" t="s">
        <v>86</v>
      </c>
      <c r="AV619" s="16" t="s">
        <v>141</v>
      </c>
      <c r="AW619" s="16" t="s">
        <v>35</v>
      </c>
      <c r="AX619" s="16" t="s">
        <v>76</v>
      </c>
      <c r="AY619" s="277" t="s">
        <v>140</v>
      </c>
    </row>
    <row r="620" spans="1:51" s="13" customFormat="1" ht="12">
      <c r="A620" s="13"/>
      <c r="B620" s="219"/>
      <c r="C620" s="220"/>
      <c r="D620" s="221" t="s">
        <v>149</v>
      </c>
      <c r="E620" s="222" t="s">
        <v>19</v>
      </c>
      <c r="F620" s="223" t="s">
        <v>957</v>
      </c>
      <c r="G620" s="220"/>
      <c r="H620" s="224">
        <v>11.04</v>
      </c>
      <c r="I620" s="225"/>
      <c r="J620" s="220"/>
      <c r="K620" s="220"/>
      <c r="L620" s="226"/>
      <c r="M620" s="227"/>
      <c r="N620" s="228"/>
      <c r="O620" s="228"/>
      <c r="P620" s="228"/>
      <c r="Q620" s="228"/>
      <c r="R620" s="228"/>
      <c r="S620" s="228"/>
      <c r="T620" s="22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0" t="s">
        <v>149</v>
      </c>
      <c r="AU620" s="230" t="s">
        <v>86</v>
      </c>
      <c r="AV620" s="13" t="s">
        <v>86</v>
      </c>
      <c r="AW620" s="13" t="s">
        <v>35</v>
      </c>
      <c r="AX620" s="13" t="s">
        <v>76</v>
      </c>
      <c r="AY620" s="230" t="s">
        <v>140</v>
      </c>
    </row>
    <row r="621" spans="1:51" s="13" customFormat="1" ht="12">
      <c r="A621" s="13"/>
      <c r="B621" s="219"/>
      <c r="C621" s="220"/>
      <c r="D621" s="221" t="s">
        <v>149</v>
      </c>
      <c r="E621" s="222" t="s">
        <v>19</v>
      </c>
      <c r="F621" s="223" t="s">
        <v>958</v>
      </c>
      <c r="G621" s="220"/>
      <c r="H621" s="224">
        <v>7.92</v>
      </c>
      <c r="I621" s="225"/>
      <c r="J621" s="220"/>
      <c r="K621" s="220"/>
      <c r="L621" s="226"/>
      <c r="M621" s="227"/>
      <c r="N621" s="228"/>
      <c r="O621" s="228"/>
      <c r="P621" s="228"/>
      <c r="Q621" s="228"/>
      <c r="R621" s="228"/>
      <c r="S621" s="228"/>
      <c r="T621" s="22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0" t="s">
        <v>149</v>
      </c>
      <c r="AU621" s="230" t="s">
        <v>86</v>
      </c>
      <c r="AV621" s="13" t="s">
        <v>86</v>
      </c>
      <c r="AW621" s="13" t="s">
        <v>35</v>
      </c>
      <c r="AX621" s="13" t="s">
        <v>76</v>
      </c>
      <c r="AY621" s="230" t="s">
        <v>140</v>
      </c>
    </row>
    <row r="622" spans="1:51" s="13" customFormat="1" ht="12">
      <c r="A622" s="13"/>
      <c r="B622" s="219"/>
      <c r="C622" s="220"/>
      <c r="D622" s="221" t="s">
        <v>149</v>
      </c>
      <c r="E622" s="222" t="s">
        <v>19</v>
      </c>
      <c r="F622" s="223" t="s">
        <v>959</v>
      </c>
      <c r="G622" s="220"/>
      <c r="H622" s="224">
        <v>15.56</v>
      </c>
      <c r="I622" s="225"/>
      <c r="J622" s="220"/>
      <c r="K622" s="220"/>
      <c r="L622" s="226"/>
      <c r="M622" s="227"/>
      <c r="N622" s="228"/>
      <c r="O622" s="228"/>
      <c r="P622" s="228"/>
      <c r="Q622" s="228"/>
      <c r="R622" s="228"/>
      <c r="S622" s="228"/>
      <c r="T622" s="229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0" t="s">
        <v>149</v>
      </c>
      <c r="AU622" s="230" t="s">
        <v>86</v>
      </c>
      <c r="AV622" s="13" t="s">
        <v>86</v>
      </c>
      <c r="AW622" s="13" t="s">
        <v>35</v>
      </c>
      <c r="AX622" s="13" t="s">
        <v>76</v>
      </c>
      <c r="AY622" s="230" t="s">
        <v>140</v>
      </c>
    </row>
    <row r="623" spans="1:51" s="14" customFormat="1" ht="12">
      <c r="A623" s="14"/>
      <c r="B623" s="231"/>
      <c r="C623" s="232"/>
      <c r="D623" s="221" t="s">
        <v>149</v>
      </c>
      <c r="E623" s="233" t="s">
        <v>19</v>
      </c>
      <c r="F623" s="234" t="s">
        <v>152</v>
      </c>
      <c r="G623" s="232"/>
      <c r="H623" s="235">
        <v>110.872</v>
      </c>
      <c r="I623" s="236"/>
      <c r="J623" s="232"/>
      <c r="K623" s="232"/>
      <c r="L623" s="237"/>
      <c r="M623" s="238"/>
      <c r="N623" s="239"/>
      <c r="O623" s="239"/>
      <c r="P623" s="239"/>
      <c r="Q623" s="239"/>
      <c r="R623" s="239"/>
      <c r="S623" s="239"/>
      <c r="T623" s="240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1" t="s">
        <v>149</v>
      </c>
      <c r="AU623" s="241" t="s">
        <v>86</v>
      </c>
      <c r="AV623" s="14" t="s">
        <v>147</v>
      </c>
      <c r="AW623" s="14" t="s">
        <v>35</v>
      </c>
      <c r="AX623" s="14" t="s">
        <v>84</v>
      </c>
      <c r="AY623" s="241" t="s">
        <v>140</v>
      </c>
    </row>
    <row r="624" spans="1:65" s="2" customFormat="1" ht="16.5" customHeight="1">
      <c r="A624" s="40"/>
      <c r="B624" s="41"/>
      <c r="C624" s="206" t="s">
        <v>960</v>
      </c>
      <c r="D624" s="206" t="s">
        <v>143</v>
      </c>
      <c r="E624" s="207" t="s">
        <v>961</v>
      </c>
      <c r="F624" s="208" t="s">
        <v>962</v>
      </c>
      <c r="G624" s="209" t="s">
        <v>172</v>
      </c>
      <c r="H624" s="210">
        <v>110.872</v>
      </c>
      <c r="I624" s="211"/>
      <c r="J624" s="212">
        <f>ROUND(I624*H624,2)</f>
        <v>0</v>
      </c>
      <c r="K624" s="208" t="s">
        <v>156</v>
      </c>
      <c r="L624" s="46"/>
      <c r="M624" s="213" t="s">
        <v>19</v>
      </c>
      <c r="N624" s="214" t="s">
        <v>47</v>
      </c>
      <c r="O624" s="86"/>
      <c r="P624" s="215">
        <f>O624*H624</f>
        <v>0</v>
      </c>
      <c r="Q624" s="215">
        <v>0.0003</v>
      </c>
      <c r="R624" s="215">
        <f>Q624*H624</f>
        <v>0.033261599999999995</v>
      </c>
      <c r="S624" s="215">
        <v>0</v>
      </c>
      <c r="T624" s="21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7" t="s">
        <v>254</v>
      </c>
      <c r="AT624" s="217" t="s">
        <v>143</v>
      </c>
      <c r="AU624" s="217" t="s">
        <v>86</v>
      </c>
      <c r="AY624" s="19" t="s">
        <v>140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9" t="s">
        <v>84</v>
      </c>
      <c r="BK624" s="218">
        <f>ROUND(I624*H624,2)</f>
        <v>0</v>
      </c>
      <c r="BL624" s="19" t="s">
        <v>254</v>
      </c>
      <c r="BM624" s="217" t="s">
        <v>963</v>
      </c>
    </row>
    <row r="625" spans="1:47" s="2" customFormat="1" ht="12">
      <c r="A625" s="40"/>
      <c r="B625" s="41"/>
      <c r="C625" s="42"/>
      <c r="D625" s="242" t="s">
        <v>158</v>
      </c>
      <c r="E625" s="42"/>
      <c r="F625" s="243" t="s">
        <v>964</v>
      </c>
      <c r="G625" s="42"/>
      <c r="H625" s="42"/>
      <c r="I625" s="244"/>
      <c r="J625" s="42"/>
      <c r="K625" s="42"/>
      <c r="L625" s="46"/>
      <c r="M625" s="245"/>
      <c r="N625" s="246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158</v>
      </c>
      <c r="AU625" s="19" t="s">
        <v>86</v>
      </c>
    </row>
    <row r="626" spans="1:65" s="2" customFormat="1" ht="16.5" customHeight="1">
      <c r="A626" s="40"/>
      <c r="B626" s="41"/>
      <c r="C626" s="206" t="s">
        <v>965</v>
      </c>
      <c r="D626" s="206" t="s">
        <v>143</v>
      </c>
      <c r="E626" s="207" t="s">
        <v>966</v>
      </c>
      <c r="F626" s="208" t="s">
        <v>967</v>
      </c>
      <c r="G626" s="209" t="s">
        <v>172</v>
      </c>
      <c r="H626" s="210">
        <v>16.52</v>
      </c>
      <c r="I626" s="211"/>
      <c r="J626" s="212">
        <f>ROUND(I626*H626,2)</f>
        <v>0</v>
      </c>
      <c r="K626" s="208" t="s">
        <v>156</v>
      </c>
      <c r="L626" s="46"/>
      <c r="M626" s="213" t="s">
        <v>19</v>
      </c>
      <c r="N626" s="214" t="s">
        <v>47</v>
      </c>
      <c r="O626" s="86"/>
      <c r="P626" s="215">
        <f>O626*H626</f>
        <v>0</v>
      </c>
      <c r="Q626" s="215">
        <v>0.0015</v>
      </c>
      <c r="R626" s="215">
        <f>Q626*H626</f>
        <v>0.02478</v>
      </c>
      <c r="S626" s="215">
        <v>0</v>
      </c>
      <c r="T626" s="216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7" t="s">
        <v>254</v>
      </c>
      <c r="AT626" s="217" t="s">
        <v>143</v>
      </c>
      <c r="AU626" s="217" t="s">
        <v>86</v>
      </c>
      <c r="AY626" s="19" t="s">
        <v>140</v>
      </c>
      <c r="BE626" s="218">
        <f>IF(N626="základní",J626,0)</f>
        <v>0</v>
      </c>
      <c r="BF626" s="218">
        <f>IF(N626="snížená",J626,0)</f>
        <v>0</v>
      </c>
      <c r="BG626" s="218">
        <f>IF(N626="zákl. přenesená",J626,0)</f>
        <v>0</v>
      </c>
      <c r="BH626" s="218">
        <f>IF(N626="sníž. přenesená",J626,0)</f>
        <v>0</v>
      </c>
      <c r="BI626" s="218">
        <f>IF(N626="nulová",J626,0)</f>
        <v>0</v>
      </c>
      <c r="BJ626" s="19" t="s">
        <v>84</v>
      </c>
      <c r="BK626" s="218">
        <f>ROUND(I626*H626,2)</f>
        <v>0</v>
      </c>
      <c r="BL626" s="19" t="s">
        <v>254</v>
      </c>
      <c r="BM626" s="217" t="s">
        <v>968</v>
      </c>
    </row>
    <row r="627" spans="1:47" s="2" customFormat="1" ht="12">
      <c r="A627" s="40"/>
      <c r="B627" s="41"/>
      <c r="C627" s="42"/>
      <c r="D627" s="242" t="s">
        <v>158</v>
      </c>
      <c r="E627" s="42"/>
      <c r="F627" s="243" t="s">
        <v>969</v>
      </c>
      <c r="G627" s="42"/>
      <c r="H627" s="42"/>
      <c r="I627" s="244"/>
      <c r="J627" s="42"/>
      <c r="K627" s="42"/>
      <c r="L627" s="46"/>
      <c r="M627" s="245"/>
      <c r="N627" s="246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158</v>
      </c>
      <c r="AU627" s="19" t="s">
        <v>86</v>
      </c>
    </row>
    <row r="628" spans="1:51" s="15" customFormat="1" ht="12">
      <c r="A628" s="15"/>
      <c r="B628" s="257"/>
      <c r="C628" s="258"/>
      <c r="D628" s="221" t="s">
        <v>149</v>
      </c>
      <c r="E628" s="259" t="s">
        <v>19</v>
      </c>
      <c r="F628" s="260" t="s">
        <v>763</v>
      </c>
      <c r="G628" s="258"/>
      <c r="H628" s="259" t="s">
        <v>19</v>
      </c>
      <c r="I628" s="261"/>
      <c r="J628" s="258"/>
      <c r="K628" s="258"/>
      <c r="L628" s="262"/>
      <c r="M628" s="263"/>
      <c r="N628" s="264"/>
      <c r="O628" s="264"/>
      <c r="P628" s="264"/>
      <c r="Q628" s="264"/>
      <c r="R628" s="264"/>
      <c r="S628" s="264"/>
      <c r="T628" s="26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6" t="s">
        <v>149</v>
      </c>
      <c r="AU628" s="266" t="s">
        <v>86</v>
      </c>
      <c r="AV628" s="15" t="s">
        <v>84</v>
      </c>
      <c r="AW628" s="15" t="s">
        <v>35</v>
      </c>
      <c r="AX628" s="15" t="s">
        <v>76</v>
      </c>
      <c r="AY628" s="266" t="s">
        <v>140</v>
      </c>
    </row>
    <row r="629" spans="1:51" s="13" customFormat="1" ht="12">
      <c r="A629" s="13"/>
      <c r="B629" s="219"/>
      <c r="C629" s="220"/>
      <c r="D629" s="221" t="s">
        <v>149</v>
      </c>
      <c r="E629" s="222" t="s">
        <v>19</v>
      </c>
      <c r="F629" s="223" t="s">
        <v>970</v>
      </c>
      <c r="G629" s="220"/>
      <c r="H629" s="224">
        <v>8.26</v>
      </c>
      <c r="I629" s="225"/>
      <c r="J629" s="220"/>
      <c r="K629" s="220"/>
      <c r="L629" s="226"/>
      <c r="M629" s="227"/>
      <c r="N629" s="228"/>
      <c r="O629" s="228"/>
      <c r="P629" s="228"/>
      <c r="Q629" s="228"/>
      <c r="R629" s="228"/>
      <c r="S629" s="228"/>
      <c r="T629" s="229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0" t="s">
        <v>149</v>
      </c>
      <c r="AU629" s="230" t="s">
        <v>86</v>
      </c>
      <c r="AV629" s="13" t="s">
        <v>86</v>
      </c>
      <c r="AW629" s="13" t="s">
        <v>35</v>
      </c>
      <c r="AX629" s="13" t="s">
        <v>76</v>
      </c>
      <c r="AY629" s="230" t="s">
        <v>140</v>
      </c>
    </row>
    <row r="630" spans="1:51" s="13" customFormat="1" ht="12">
      <c r="A630" s="13"/>
      <c r="B630" s="219"/>
      <c r="C630" s="220"/>
      <c r="D630" s="221" t="s">
        <v>149</v>
      </c>
      <c r="E630" s="222" t="s">
        <v>19</v>
      </c>
      <c r="F630" s="223" t="s">
        <v>971</v>
      </c>
      <c r="G630" s="220"/>
      <c r="H630" s="224">
        <v>8.26</v>
      </c>
      <c r="I630" s="225"/>
      <c r="J630" s="220"/>
      <c r="K630" s="220"/>
      <c r="L630" s="226"/>
      <c r="M630" s="227"/>
      <c r="N630" s="228"/>
      <c r="O630" s="228"/>
      <c r="P630" s="228"/>
      <c r="Q630" s="228"/>
      <c r="R630" s="228"/>
      <c r="S630" s="228"/>
      <c r="T630" s="22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0" t="s">
        <v>149</v>
      </c>
      <c r="AU630" s="230" t="s">
        <v>86</v>
      </c>
      <c r="AV630" s="13" t="s">
        <v>86</v>
      </c>
      <c r="AW630" s="13" t="s">
        <v>35</v>
      </c>
      <c r="AX630" s="13" t="s">
        <v>76</v>
      </c>
      <c r="AY630" s="230" t="s">
        <v>140</v>
      </c>
    </row>
    <row r="631" spans="1:51" s="14" customFormat="1" ht="12">
      <c r="A631" s="14"/>
      <c r="B631" s="231"/>
      <c r="C631" s="232"/>
      <c r="D631" s="221" t="s">
        <v>149</v>
      </c>
      <c r="E631" s="233" t="s">
        <v>19</v>
      </c>
      <c r="F631" s="234" t="s">
        <v>152</v>
      </c>
      <c r="G631" s="232"/>
      <c r="H631" s="235">
        <v>16.52</v>
      </c>
      <c r="I631" s="236"/>
      <c r="J631" s="232"/>
      <c r="K631" s="232"/>
      <c r="L631" s="237"/>
      <c r="M631" s="238"/>
      <c r="N631" s="239"/>
      <c r="O631" s="239"/>
      <c r="P631" s="239"/>
      <c r="Q631" s="239"/>
      <c r="R631" s="239"/>
      <c r="S631" s="239"/>
      <c r="T631" s="240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1" t="s">
        <v>149</v>
      </c>
      <c r="AU631" s="241" t="s">
        <v>86</v>
      </c>
      <c r="AV631" s="14" t="s">
        <v>147</v>
      </c>
      <c r="AW631" s="14" t="s">
        <v>35</v>
      </c>
      <c r="AX631" s="14" t="s">
        <v>84</v>
      </c>
      <c r="AY631" s="241" t="s">
        <v>140</v>
      </c>
    </row>
    <row r="632" spans="1:65" s="2" customFormat="1" ht="21.75" customHeight="1">
      <c r="A632" s="40"/>
      <c r="B632" s="41"/>
      <c r="C632" s="206" t="s">
        <v>972</v>
      </c>
      <c r="D632" s="206" t="s">
        <v>143</v>
      </c>
      <c r="E632" s="207" t="s">
        <v>973</v>
      </c>
      <c r="F632" s="208" t="s">
        <v>974</v>
      </c>
      <c r="G632" s="209" t="s">
        <v>172</v>
      </c>
      <c r="H632" s="210">
        <v>110.872</v>
      </c>
      <c r="I632" s="211"/>
      <c r="J632" s="212">
        <f>ROUND(I632*H632,2)</f>
        <v>0</v>
      </c>
      <c r="K632" s="208" t="s">
        <v>156</v>
      </c>
      <c r="L632" s="46"/>
      <c r="M632" s="213" t="s">
        <v>19</v>
      </c>
      <c r="N632" s="214" t="s">
        <v>47</v>
      </c>
      <c r="O632" s="86"/>
      <c r="P632" s="215">
        <f>O632*H632</f>
        <v>0</v>
      </c>
      <c r="Q632" s="215">
        <v>0.0045</v>
      </c>
      <c r="R632" s="215">
        <f>Q632*H632</f>
        <v>0.498924</v>
      </c>
      <c r="S632" s="215">
        <v>0</v>
      </c>
      <c r="T632" s="216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17" t="s">
        <v>254</v>
      </c>
      <c r="AT632" s="217" t="s">
        <v>143</v>
      </c>
      <c r="AU632" s="217" t="s">
        <v>86</v>
      </c>
      <c r="AY632" s="19" t="s">
        <v>140</v>
      </c>
      <c r="BE632" s="218">
        <f>IF(N632="základní",J632,0)</f>
        <v>0</v>
      </c>
      <c r="BF632" s="218">
        <f>IF(N632="snížená",J632,0)</f>
        <v>0</v>
      </c>
      <c r="BG632" s="218">
        <f>IF(N632="zákl. přenesená",J632,0)</f>
        <v>0</v>
      </c>
      <c r="BH632" s="218">
        <f>IF(N632="sníž. přenesená",J632,0)</f>
        <v>0</v>
      </c>
      <c r="BI632" s="218">
        <f>IF(N632="nulová",J632,0)</f>
        <v>0</v>
      </c>
      <c r="BJ632" s="19" t="s">
        <v>84</v>
      </c>
      <c r="BK632" s="218">
        <f>ROUND(I632*H632,2)</f>
        <v>0</v>
      </c>
      <c r="BL632" s="19" t="s">
        <v>254</v>
      </c>
      <c r="BM632" s="217" t="s">
        <v>975</v>
      </c>
    </row>
    <row r="633" spans="1:47" s="2" customFormat="1" ht="12">
      <c r="A633" s="40"/>
      <c r="B633" s="41"/>
      <c r="C633" s="42"/>
      <c r="D633" s="242" t="s">
        <v>158</v>
      </c>
      <c r="E633" s="42"/>
      <c r="F633" s="243" t="s">
        <v>976</v>
      </c>
      <c r="G633" s="42"/>
      <c r="H633" s="42"/>
      <c r="I633" s="244"/>
      <c r="J633" s="42"/>
      <c r="K633" s="42"/>
      <c r="L633" s="46"/>
      <c r="M633" s="245"/>
      <c r="N633" s="246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158</v>
      </c>
      <c r="AU633" s="19" t="s">
        <v>86</v>
      </c>
    </row>
    <row r="634" spans="1:65" s="2" customFormat="1" ht="16.5" customHeight="1">
      <c r="A634" s="40"/>
      <c r="B634" s="41"/>
      <c r="C634" s="206" t="s">
        <v>977</v>
      </c>
      <c r="D634" s="206" t="s">
        <v>143</v>
      </c>
      <c r="E634" s="207" t="s">
        <v>978</v>
      </c>
      <c r="F634" s="208" t="s">
        <v>979</v>
      </c>
      <c r="G634" s="209" t="s">
        <v>172</v>
      </c>
      <c r="H634" s="210">
        <v>55.44</v>
      </c>
      <c r="I634" s="211"/>
      <c r="J634" s="212">
        <f>ROUND(I634*H634,2)</f>
        <v>0</v>
      </c>
      <c r="K634" s="208" t="s">
        <v>156</v>
      </c>
      <c r="L634" s="46"/>
      <c r="M634" s="213" t="s">
        <v>19</v>
      </c>
      <c r="N634" s="214" t="s">
        <v>47</v>
      </c>
      <c r="O634" s="86"/>
      <c r="P634" s="215">
        <f>O634*H634</f>
        <v>0</v>
      </c>
      <c r="Q634" s="215">
        <v>0</v>
      </c>
      <c r="R634" s="215">
        <f>Q634*H634</f>
        <v>0</v>
      </c>
      <c r="S634" s="215">
        <v>0.0815</v>
      </c>
      <c r="T634" s="216">
        <f>S634*H634</f>
        <v>4.51836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17" t="s">
        <v>254</v>
      </c>
      <c r="AT634" s="217" t="s">
        <v>143</v>
      </c>
      <c r="AU634" s="217" t="s">
        <v>86</v>
      </c>
      <c r="AY634" s="19" t="s">
        <v>140</v>
      </c>
      <c r="BE634" s="218">
        <f>IF(N634="základní",J634,0)</f>
        <v>0</v>
      </c>
      <c r="BF634" s="218">
        <f>IF(N634="snížená",J634,0)</f>
        <v>0</v>
      </c>
      <c r="BG634" s="218">
        <f>IF(N634="zákl. přenesená",J634,0)</f>
        <v>0</v>
      </c>
      <c r="BH634" s="218">
        <f>IF(N634="sníž. přenesená",J634,0)</f>
        <v>0</v>
      </c>
      <c r="BI634" s="218">
        <f>IF(N634="nulová",J634,0)</f>
        <v>0</v>
      </c>
      <c r="BJ634" s="19" t="s">
        <v>84</v>
      </c>
      <c r="BK634" s="218">
        <f>ROUND(I634*H634,2)</f>
        <v>0</v>
      </c>
      <c r="BL634" s="19" t="s">
        <v>254</v>
      </c>
      <c r="BM634" s="217" t="s">
        <v>980</v>
      </c>
    </row>
    <row r="635" spans="1:47" s="2" customFormat="1" ht="12">
      <c r="A635" s="40"/>
      <c r="B635" s="41"/>
      <c r="C635" s="42"/>
      <c r="D635" s="242" t="s">
        <v>158</v>
      </c>
      <c r="E635" s="42"/>
      <c r="F635" s="243" t="s">
        <v>981</v>
      </c>
      <c r="G635" s="42"/>
      <c r="H635" s="42"/>
      <c r="I635" s="244"/>
      <c r="J635" s="42"/>
      <c r="K635" s="42"/>
      <c r="L635" s="46"/>
      <c r="M635" s="245"/>
      <c r="N635" s="246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158</v>
      </c>
      <c r="AU635" s="19" t="s">
        <v>86</v>
      </c>
    </row>
    <row r="636" spans="1:51" s="15" customFormat="1" ht="12">
      <c r="A636" s="15"/>
      <c r="B636" s="257"/>
      <c r="C636" s="258"/>
      <c r="D636" s="221" t="s">
        <v>149</v>
      </c>
      <c r="E636" s="259" t="s">
        <v>19</v>
      </c>
      <c r="F636" s="260" t="s">
        <v>982</v>
      </c>
      <c r="G636" s="258"/>
      <c r="H636" s="259" t="s">
        <v>19</v>
      </c>
      <c r="I636" s="261"/>
      <c r="J636" s="258"/>
      <c r="K636" s="258"/>
      <c r="L636" s="262"/>
      <c r="M636" s="263"/>
      <c r="N636" s="264"/>
      <c r="O636" s="264"/>
      <c r="P636" s="264"/>
      <c r="Q636" s="264"/>
      <c r="R636" s="264"/>
      <c r="S636" s="264"/>
      <c r="T636" s="26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66" t="s">
        <v>149</v>
      </c>
      <c r="AU636" s="266" t="s">
        <v>86</v>
      </c>
      <c r="AV636" s="15" t="s">
        <v>84</v>
      </c>
      <c r="AW636" s="15" t="s">
        <v>35</v>
      </c>
      <c r="AX636" s="15" t="s">
        <v>76</v>
      </c>
      <c r="AY636" s="266" t="s">
        <v>140</v>
      </c>
    </row>
    <row r="637" spans="1:51" s="13" customFormat="1" ht="12">
      <c r="A637" s="13"/>
      <c r="B637" s="219"/>
      <c r="C637" s="220"/>
      <c r="D637" s="221" t="s">
        <v>149</v>
      </c>
      <c r="E637" s="222" t="s">
        <v>19</v>
      </c>
      <c r="F637" s="223" t="s">
        <v>983</v>
      </c>
      <c r="G637" s="220"/>
      <c r="H637" s="224">
        <v>12.24</v>
      </c>
      <c r="I637" s="225"/>
      <c r="J637" s="220"/>
      <c r="K637" s="220"/>
      <c r="L637" s="226"/>
      <c r="M637" s="227"/>
      <c r="N637" s="228"/>
      <c r="O637" s="228"/>
      <c r="P637" s="228"/>
      <c r="Q637" s="228"/>
      <c r="R637" s="228"/>
      <c r="S637" s="228"/>
      <c r="T637" s="22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0" t="s">
        <v>149</v>
      </c>
      <c r="AU637" s="230" t="s">
        <v>86</v>
      </c>
      <c r="AV637" s="13" t="s">
        <v>86</v>
      </c>
      <c r="AW637" s="13" t="s">
        <v>35</v>
      </c>
      <c r="AX637" s="13" t="s">
        <v>76</v>
      </c>
      <c r="AY637" s="230" t="s">
        <v>140</v>
      </c>
    </row>
    <row r="638" spans="1:51" s="13" customFormat="1" ht="12">
      <c r="A638" s="13"/>
      <c r="B638" s="219"/>
      <c r="C638" s="220"/>
      <c r="D638" s="221" t="s">
        <v>149</v>
      </c>
      <c r="E638" s="222" t="s">
        <v>19</v>
      </c>
      <c r="F638" s="223" t="s">
        <v>984</v>
      </c>
      <c r="G638" s="220"/>
      <c r="H638" s="224">
        <v>14.76</v>
      </c>
      <c r="I638" s="225"/>
      <c r="J638" s="220"/>
      <c r="K638" s="220"/>
      <c r="L638" s="226"/>
      <c r="M638" s="227"/>
      <c r="N638" s="228"/>
      <c r="O638" s="228"/>
      <c r="P638" s="228"/>
      <c r="Q638" s="228"/>
      <c r="R638" s="228"/>
      <c r="S638" s="228"/>
      <c r="T638" s="22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0" t="s">
        <v>149</v>
      </c>
      <c r="AU638" s="230" t="s">
        <v>86</v>
      </c>
      <c r="AV638" s="13" t="s">
        <v>86</v>
      </c>
      <c r="AW638" s="13" t="s">
        <v>35</v>
      </c>
      <c r="AX638" s="13" t="s">
        <v>76</v>
      </c>
      <c r="AY638" s="230" t="s">
        <v>140</v>
      </c>
    </row>
    <row r="639" spans="1:51" s="16" customFormat="1" ht="12">
      <c r="A639" s="16"/>
      <c r="B639" s="267"/>
      <c r="C639" s="268"/>
      <c r="D639" s="221" t="s">
        <v>149</v>
      </c>
      <c r="E639" s="269" t="s">
        <v>19</v>
      </c>
      <c r="F639" s="270" t="s">
        <v>284</v>
      </c>
      <c r="G639" s="268"/>
      <c r="H639" s="271">
        <v>27</v>
      </c>
      <c r="I639" s="272"/>
      <c r="J639" s="268"/>
      <c r="K639" s="268"/>
      <c r="L639" s="273"/>
      <c r="M639" s="274"/>
      <c r="N639" s="275"/>
      <c r="O639" s="275"/>
      <c r="P639" s="275"/>
      <c r="Q639" s="275"/>
      <c r="R639" s="275"/>
      <c r="S639" s="275"/>
      <c r="T639" s="27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T639" s="277" t="s">
        <v>149</v>
      </c>
      <c r="AU639" s="277" t="s">
        <v>86</v>
      </c>
      <c r="AV639" s="16" t="s">
        <v>141</v>
      </c>
      <c r="AW639" s="16" t="s">
        <v>35</v>
      </c>
      <c r="AX639" s="16" t="s">
        <v>76</v>
      </c>
      <c r="AY639" s="277" t="s">
        <v>140</v>
      </c>
    </row>
    <row r="640" spans="1:51" s="15" customFormat="1" ht="12">
      <c r="A640" s="15"/>
      <c r="B640" s="257"/>
      <c r="C640" s="258"/>
      <c r="D640" s="221" t="s">
        <v>149</v>
      </c>
      <c r="E640" s="259" t="s">
        <v>19</v>
      </c>
      <c r="F640" s="260" t="s">
        <v>985</v>
      </c>
      <c r="G640" s="258"/>
      <c r="H640" s="259" t="s">
        <v>19</v>
      </c>
      <c r="I640" s="261"/>
      <c r="J640" s="258"/>
      <c r="K640" s="258"/>
      <c r="L640" s="262"/>
      <c r="M640" s="263"/>
      <c r="N640" s="264"/>
      <c r="O640" s="264"/>
      <c r="P640" s="264"/>
      <c r="Q640" s="264"/>
      <c r="R640" s="264"/>
      <c r="S640" s="264"/>
      <c r="T640" s="26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66" t="s">
        <v>149</v>
      </c>
      <c r="AU640" s="266" t="s">
        <v>86</v>
      </c>
      <c r="AV640" s="15" t="s">
        <v>84</v>
      </c>
      <c r="AW640" s="15" t="s">
        <v>35</v>
      </c>
      <c r="AX640" s="15" t="s">
        <v>76</v>
      </c>
      <c r="AY640" s="266" t="s">
        <v>140</v>
      </c>
    </row>
    <row r="641" spans="1:51" s="13" customFormat="1" ht="12">
      <c r="A641" s="13"/>
      <c r="B641" s="219"/>
      <c r="C641" s="220"/>
      <c r="D641" s="221" t="s">
        <v>149</v>
      </c>
      <c r="E641" s="222" t="s">
        <v>19</v>
      </c>
      <c r="F641" s="223" t="s">
        <v>986</v>
      </c>
      <c r="G641" s="220"/>
      <c r="H641" s="224">
        <v>28.44</v>
      </c>
      <c r="I641" s="225"/>
      <c r="J641" s="220"/>
      <c r="K641" s="220"/>
      <c r="L641" s="226"/>
      <c r="M641" s="227"/>
      <c r="N641" s="228"/>
      <c r="O641" s="228"/>
      <c r="P641" s="228"/>
      <c r="Q641" s="228"/>
      <c r="R641" s="228"/>
      <c r="S641" s="228"/>
      <c r="T641" s="229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0" t="s">
        <v>149</v>
      </c>
      <c r="AU641" s="230" t="s">
        <v>86</v>
      </c>
      <c r="AV641" s="13" t="s">
        <v>86</v>
      </c>
      <c r="AW641" s="13" t="s">
        <v>35</v>
      </c>
      <c r="AX641" s="13" t="s">
        <v>76</v>
      </c>
      <c r="AY641" s="230" t="s">
        <v>140</v>
      </c>
    </row>
    <row r="642" spans="1:51" s="14" customFormat="1" ht="12">
      <c r="A642" s="14"/>
      <c r="B642" s="231"/>
      <c r="C642" s="232"/>
      <c r="D642" s="221" t="s">
        <v>149</v>
      </c>
      <c r="E642" s="233" t="s">
        <v>19</v>
      </c>
      <c r="F642" s="234" t="s">
        <v>152</v>
      </c>
      <c r="G642" s="232"/>
      <c r="H642" s="235">
        <v>55.44</v>
      </c>
      <c r="I642" s="236"/>
      <c r="J642" s="232"/>
      <c r="K642" s="232"/>
      <c r="L642" s="237"/>
      <c r="M642" s="238"/>
      <c r="N642" s="239"/>
      <c r="O642" s="239"/>
      <c r="P642" s="239"/>
      <c r="Q642" s="239"/>
      <c r="R642" s="239"/>
      <c r="S642" s="239"/>
      <c r="T642" s="24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1" t="s">
        <v>149</v>
      </c>
      <c r="AU642" s="241" t="s">
        <v>86</v>
      </c>
      <c r="AV642" s="14" t="s">
        <v>147</v>
      </c>
      <c r="AW642" s="14" t="s">
        <v>35</v>
      </c>
      <c r="AX642" s="14" t="s">
        <v>84</v>
      </c>
      <c r="AY642" s="241" t="s">
        <v>140</v>
      </c>
    </row>
    <row r="643" spans="1:65" s="2" customFormat="1" ht="24.15" customHeight="1">
      <c r="A643" s="40"/>
      <c r="B643" s="41"/>
      <c r="C643" s="206" t="s">
        <v>987</v>
      </c>
      <c r="D643" s="206" t="s">
        <v>143</v>
      </c>
      <c r="E643" s="207" t="s">
        <v>988</v>
      </c>
      <c r="F643" s="208" t="s">
        <v>989</v>
      </c>
      <c r="G643" s="209" t="s">
        <v>172</v>
      </c>
      <c r="H643" s="210">
        <v>110.872</v>
      </c>
      <c r="I643" s="211"/>
      <c r="J643" s="212">
        <f>ROUND(I643*H643,2)</f>
        <v>0</v>
      </c>
      <c r="K643" s="208" t="s">
        <v>156</v>
      </c>
      <c r="L643" s="46"/>
      <c r="M643" s="213" t="s">
        <v>19</v>
      </c>
      <c r="N643" s="214" t="s">
        <v>47</v>
      </c>
      <c r="O643" s="86"/>
      <c r="P643" s="215">
        <f>O643*H643</f>
        <v>0</v>
      </c>
      <c r="Q643" s="215">
        <v>0.0052</v>
      </c>
      <c r="R643" s="215">
        <f>Q643*H643</f>
        <v>0.5765344</v>
      </c>
      <c r="S643" s="215">
        <v>0</v>
      </c>
      <c r="T643" s="216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17" t="s">
        <v>254</v>
      </c>
      <c r="AT643" s="217" t="s">
        <v>143</v>
      </c>
      <c r="AU643" s="217" t="s">
        <v>86</v>
      </c>
      <c r="AY643" s="19" t="s">
        <v>140</v>
      </c>
      <c r="BE643" s="218">
        <f>IF(N643="základní",J643,0)</f>
        <v>0</v>
      </c>
      <c r="BF643" s="218">
        <f>IF(N643="snížená",J643,0)</f>
        <v>0</v>
      </c>
      <c r="BG643" s="218">
        <f>IF(N643="zákl. přenesená",J643,0)</f>
        <v>0</v>
      </c>
      <c r="BH643" s="218">
        <f>IF(N643="sníž. přenesená",J643,0)</f>
        <v>0</v>
      </c>
      <c r="BI643" s="218">
        <f>IF(N643="nulová",J643,0)</f>
        <v>0</v>
      </c>
      <c r="BJ643" s="19" t="s">
        <v>84</v>
      </c>
      <c r="BK643" s="218">
        <f>ROUND(I643*H643,2)</f>
        <v>0</v>
      </c>
      <c r="BL643" s="19" t="s">
        <v>254</v>
      </c>
      <c r="BM643" s="217" t="s">
        <v>990</v>
      </c>
    </row>
    <row r="644" spans="1:47" s="2" customFormat="1" ht="12">
      <c r="A644" s="40"/>
      <c r="B644" s="41"/>
      <c r="C644" s="42"/>
      <c r="D644" s="242" t="s">
        <v>158</v>
      </c>
      <c r="E644" s="42"/>
      <c r="F644" s="243" t="s">
        <v>991</v>
      </c>
      <c r="G644" s="42"/>
      <c r="H644" s="42"/>
      <c r="I644" s="244"/>
      <c r="J644" s="42"/>
      <c r="K644" s="42"/>
      <c r="L644" s="46"/>
      <c r="M644" s="245"/>
      <c r="N644" s="246"/>
      <c r="O644" s="86"/>
      <c r="P644" s="86"/>
      <c r="Q644" s="86"/>
      <c r="R644" s="86"/>
      <c r="S644" s="86"/>
      <c r="T644" s="87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T644" s="19" t="s">
        <v>158</v>
      </c>
      <c r="AU644" s="19" t="s">
        <v>86</v>
      </c>
    </row>
    <row r="645" spans="1:65" s="2" customFormat="1" ht="16.5" customHeight="1">
      <c r="A645" s="40"/>
      <c r="B645" s="41"/>
      <c r="C645" s="247" t="s">
        <v>992</v>
      </c>
      <c r="D645" s="247" t="s">
        <v>164</v>
      </c>
      <c r="E645" s="248" t="s">
        <v>993</v>
      </c>
      <c r="F645" s="249" t="s">
        <v>994</v>
      </c>
      <c r="G645" s="250" t="s">
        <v>172</v>
      </c>
      <c r="H645" s="251">
        <v>121.959</v>
      </c>
      <c r="I645" s="252"/>
      <c r="J645" s="253">
        <f>ROUND(I645*H645,2)</f>
        <v>0</v>
      </c>
      <c r="K645" s="249" t="s">
        <v>156</v>
      </c>
      <c r="L645" s="254"/>
      <c r="M645" s="255" t="s">
        <v>19</v>
      </c>
      <c r="N645" s="256" t="s">
        <v>47</v>
      </c>
      <c r="O645" s="86"/>
      <c r="P645" s="215">
        <f>O645*H645</f>
        <v>0</v>
      </c>
      <c r="Q645" s="215">
        <v>0.0126</v>
      </c>
      <c r="R645" s="215">
        <f>Q645*H645</f>
        <v>1.5366834</v>
      </c>
      <c r="S645" s="215">
        <v>0</v>
      </c>
      <c r="T645" s="216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17" t="s">
        <v>301</v>
      </c>
      <c r="AT645" s="217" t="s">
        <v>164</v>
      </c>
      <c r="AU645" s="217" t="s">
        <v>86</v>
      </c>
      <c r="AY645" s="19" t="s">
        <v>140</v>
      </c>
      <c r="BE645" s="218">
        <f>IF(N645="základní",J645,0)</f>
        <v>0</v>
      </c>
      <c r="BF645" s="218">
        <f>IF(N645="snížená",J645,0)</f>
        <v>0</v>
      </c>
      <c r="BG645" s="218">
        <f>IF(N645="zákl. přenesená",J645,0)</f>
        <v>0</v>
      </c>
      <c r="BH645" s="218">
        <f>IF(N645="sníž. přenesená",J645,0)</f>
        <v>0</v>
      </c>
      <c r="BI645" s="218">
        <f>IF(N645="nulová",J645,0)</f>
        <v>0</v>
      </c>
      <c r="BJ645" s="19" t="s">
        <v>84</v>
      </c>
      <c r="BK645" s="218">
        <f>ROUND(I645*H645,2)</f>
        <v>0</v>
      </c>
      <c r="BL645" s="19" t="s">
        <v>254</v>
      </c>
      <c r="BM645" s="217" t="s">
        <v>995</v>
      </c>
    </row>
    <row r="646" spans="1:51" s="13" customFormat="1" ht="12">
      <c r="A646" s="13"/>
      <c r="B646" s="219"/>
      <c r="C646" s="220"/>
      <c r="D646" s="221" t="s">
        <v>149</v>
      </c>
      <c r="E646" s="220"/>
      <c r="F646" s="223" t="s">
        <v>996</v>
      </c>
      <c r="G646" s="220"/>
      <c r="H646" s="224">
        <v>121.959</v>
      </c>
      <c r="I646" s="225"/>
      <c r="J646" s="220"/>
      <c r="K646" s="220"/>
      <c r="L646" s="226"/>
      <c r="M646" s="227"/>
      <c r="N646" s="228"/>
      <c r="O646" s="228"/>
      <c r="P646" s="228"/>
      <c r="Q646" s="228"/>
      <c r="R646" s="228"/>
      <c r="S646" s="228"/>
      <c r="T646" s="22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0" t="s">
        <v>149</v>
      </c>
      <c r="AU646" s="230" t="s">
        <v>86</v>
      </c>
      <c r="AV646" s="13" t="s">
        <v>86</v>
      </c>
      <c r="AW646" s="13" t="s">
        <v>4</v>
      </c>
      <c r="AX646" s="13" t="s">
        <v>84</v>
      </c>
      <c r="AY646" s="230" t="s">
        <v>140</v>
      </c>
    </row>
    <row r="647" spans="1:65" s="2" customFormat="1" ht="16.5" customHeight="1">
      <c r="A647" s="40"/>
      <c r="B647" s="41"/>
      <c r="C647" s="206" t="s">
        <v>997</v>
      </c>
      <c r="D647" s="206" t="s">
        <v>143</v>
      </c>
      <c r="E647" s="207" t="s">
        <v>998</v>
      </c>
      <c r="F647" s="208" t="s">
        <v>999</v>
      </c>
      <c r="G647" s="209" t="s">
        <v>172</v>
      </c>
      <c r="H647" s="210">
        <v>1.2</v>
      </c>
      <c r="I647" s="211"/>
      <c r="J647" s="212">
        <f>ROUND(I647*H647,2)</f>
        <v>0</v>
      </c>
      <c r="K647" s="208" t="s">
        <v>156</v>
      </c>
      <c r="L647" s="46"/>
      <c r="M647" s="213" t="s">
        <v>19</v>
      </c>
      <c r="N647" s="214" t="s">
        <v>47</v>
      </c>
      <c r="O647" s="86"/>
      <c r="P647" s="215">
        <f>O647*H647</f>
        <v>0</v>
      </c>
      <c r="Q647" s="215">
        <v>0.00058</v>
      </c>
      <c r="R647" s="215">
        <f>Q647*H647</f>
        <v>0.000696</v>
      </c>
      <c r="S647" s="215">
        <v>0</v>
      </c>
      <c r="T647" s="216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17" t="s">
        <v>254</v>
      </c>
      <c r="AT647" s="217" t="s">
        <v>143</v>
      </c>
      <c r="AU647" s="217" t="s">
        <v>86</v>
      </c>
      <c r="AY647" s="19" t="s">
        <v>140</v>
      </c>
      <c r="BE647" s="218">
        <f>IF(N647="základní",J647,0)</f>
        <v>0</v>
      </c>
      <c r="BF647" s="218">
        <f>IF(N647="snížená",J647,0)</f>
        <v>0</v>
      </c>
      <c r="BG647" s="218">
        <f>IF(N647="zákl. přenesená",J647,0)</f>
        <v>0</v>
      </c>
      <c r="BH647" s="218">
        <f>IF(N647="sníž. přenesená",J647,0)</f>
        <v>0</v>
      </c>
      <c r="BI647" s="218">
        <f>IF(N647="nulová",J647,0)</f>
        <v>0</v>
      </c>
      <c r="BJ647" s="19" t="s">
        <v>84</v>
      </c>
      <c r="BK647" s="218">
        <f>ROUND(I647*H647,2)</f>
        <v>0</v>
      </c>
      <c r="BL647" s="19" t="s">
        <v>254</v>
      </c>
      <c r="BM647" s="217" t="s">
        <v>1000</v>
      </c>
    </row>
    <row r="648" spans="1:47" s="2" customFormat="1" ht="12">
      <c r="A648" s="40"/>
      <c r="B648" s="41"/>
      <c r="C648" s="42"/>
      <c r="D648" s="242" t="s">
        <v>158</v>
      </c>
      <c r="E648" s="42"/>
      <c r="F648" s="243" t="s">
        <v>1001</v>
      </c>
      <c r="G648" s="42"/>
      <c r="H648" s="42"/>
      <c r="I648" s="244"/>
      <c r="J648" s="42"/>
      <c r="K648" s="42"/>
      <c r="L648" s="46"/>
      <c r="M648" s="245"/>
      <c r="N648" s="246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158</v>
      </c>
      <c r="AU648" s="19" t="s">
        <v>86</v>
      </c>
    </row>
    <row r="649" spans="1:51" s="13" customFormat="1" ht="12">
      <c r="A649" s="13"/>
      <c r="B649" s="219"/>
      <c r="C649" s="220"/>
      <c r="D649" s="221" t="s">
        <v>149</v>
      </c>
      <c r="E649" s="222" t="s">
        <v>19</v>
      </c>
      <c r="F649" s="223" t="s">
        <v>1002</v>
      </c>
      <c r="G649" s="220"/>
      <c r="H649" s="224">
        <v>1.2</v>
      </c>
      <c r="I649" s="225"/>
      <c r="J649" s="220"/>
      <c r="K649" s="220"/>
      <c r="L649" s="226"/>
      <c r="M649" s="227"/>
      <c r="N649" s="228"/>
      <c r="O649" s="228"/>
      <c r="P649" s="228"/>
      <c r="Q649" s="228"/>
      <c r="R649" s="228"/>
      <c r="S649" s="228"/>
      <c r="T649" s="229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0" t="s">
        <v>149</v>
      </c>
      <c r="AU649" s="230" t="s">
        <v>86</v>
      </c>
      <c r="AV649" s="13" t="s">
        <v>86</v>
      </c>
      <c r="AW649" s="13" t="s">
        <v>35</v>
      </c>
      <c r="AX649" s="13" t="s">
        <v>84</v>
      </c>
      <c r="AY649" s="230" t="s">
        <v>140</v>
      </c>
    </row>
    <row r="650" spans="1:65" s="2" customFormat="1" ht="16.5" customHeight="1">
      <c r="A650" s="40"/>
      <c r="B650" s="41"/>
      <c r="C650" s="247" t="s">
        <v>1003</v>
      </c>
      <c r="D650" s="247" t="s">
        <v>164</v>
      </c>
      <c r="E650" s="248" t="s">
        <v>1004</v>
      </c>
      <c r="F650" s="249" t="s">
        <v>1005</v>
      </c>
      <c r="G650" s="250" t="s">
        <v>146</v>
      </c>
      <c r="H650" s="251">
        <v>5</v>
      </c>
      <c r="I650" s="252"/>
      <c r="J650" s="253">
        <f>ROUND(I650*H650,2)</f>
        <v>0</v>
      </c>
      <c r="K650" s="249" t="s">
        <v>257</v>
      </c>
      <c r="L650" s="254"/>
      <c r="M650" s="255" t="s">
        <v>19</v>
      </c>
      <c r="N650" s="256" t="s">
        <v>47</v>
      </c>
      <c r="O650" s="86"/>
      <c r="P650" s="215">
        <f>O650*H650</f>
        <v>0</v>
      </c>
      <c r="Q650" s="215">
        <v>0.0075</v>
      </c>
      <c r="R650" s="215">
        <f>Q650*H650</f>
        <v>0.0375</v>
      </c>
      <c r="S650" s="215">
        <v>0</v>
      </c>
      <c r="T650" s="216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7" t="s">
        <v>301</v>
      </c>
      <c r="AT650" s="217" t="s">
        <v>164</v>
      </c>
      <c r="AU650" s="217" t="s">
        <v>86</v>
      </c>
      <c r="AY650" s="19" t="s">
        <v>140</v>
      </c>
      <c r="BE650" s="218">
        <f>IF(N650="základní",J650,0)</f>
        <v>0</v>
      </c>
      <c r="BF650" s="218">
        <f>IF(N650="snížená",J650,0)</f>
        <v>0</v>
      </c>
      <c r="BG650" s="218">
        <f>IF(N650="zákl. přenesená",J650,0)</f>
        <v>0</v>
      </c>
      <c r="BH650" s="218">
        <f>IF(N650="sníž. přenesená",J650,0)</f>
        <v>0</v>
      </c>
      <c r="BI650" s="218">
        <f>IF(N650="nulová",J650,0)</f>
        <v>0</v>
      </c>
      <c r="BJ650" s="19" t="s">
        <v>84</v>
      </c>
      <c r="BK650" s="218">
        <f>ROUND(I650*H650,2)</f>
        <v>0</v>
      </c>
      <c r="BL650" s="19" t="s">
        <v>254</v>
      </c>
      <c r="BM650" s="217" t="s">
        <v>1006</v>
      </c>
    </row>
    <row r="651" spans="1:65" s="2" customFormat="1" ht="16.5" customHeight="1">
      <c r="A651" s="40"/>
      <c r="B651" s="41"/>
      <c r="C651" s="206" t="s">
        <v>1007</v>
      </c>
      <c r="D651" s="206" t="s">
        <v>143</v>
      </c>
      <c r="E651" s="207" t="s">
        <v>1008</v>
      </c>
      <c r="F651" s="208" t="s">
        <v>1009</v>
      </c>
      <c r="G651" s="209" t="s">
        <v>236</v>
      </c>
      <c r="H651" s="210">
        <v>70</v>
      </c>
      <c r="I651" s="211"/>
      <c r="J651" s="212">
        <f>ROUND(I651*H651,2)</f>
        <v>0</v>
      </c>
      <c r="K651" s="208" t="s">
        <v>257</v>
      </c>
      <c r="L651" s="46"/>
      <c r="M651" s="213" t="s">
        <v>19</v>
      </c>
      <c r="N651" s="214" t="s">
        <v>47</v>
      </c>
      <c r="O651" s="86"/>
      <c r="P651" s="215">
        <f>O651*H651</f>
        <v>0</v>
      </c>
      <c r="Q651" s="215">
        <v>0.0005</v>
      </c>
      <c r="R651" s="215">
        <f>Q651*H651</f>
        <v>0.035</v>
      </c>
      <c r="S651" s="215">
        <v>0</v>
      </c>
      <c r="T651" s="216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17" t="s">
        <v>254</v>
      </c>
      <c r="AT651" s="217" t="s">
        <v>143</v>
      </c>
      <c r="AU651" s="217" t="s">
        <v>86</v>
      </c>
      <c r="AY651" s="19" t="s">
        <v>140</v>
      </c>
      <c r="BE651" s="218">
        <f>IF(N651="základní",J651,0)</f>
        <v>0</v>
      </c>
      <c r="BF651" s="218">
        <f>IF(N651="snížená",J651,0)</f>
        <v>0</v>
      </c>
      <c r="BG651" s="218">
        <f>IF(N651="zákl. přenesená",J651,0)</f>
        <v>0</v>
      </c>
      <c r="BH651" s="218">
        <f>IF(N651="sníž. přenesená",J651,0)</f>
        <v>0</v>
      </c>
      <c r="BI651" s="218">
        <f>IF(N651="nulová",J651,0)</f>
        <v>0</v>
      </c>
      <c r="BJ651" s="19" t="s">
        <v>84</v>
      </c>
      <c r="BK651" s="218">
        <f>ROUND(I651*H651,2)</f>
        <v>0</v>
      </c>
      <c r="BL651" s="19" t="s">
        <v>254</v>
      </c>
      <c r="BM651" s="217" t="s">
        <v>1010</v>
      </c>
    </row>
    <row r="652" spans="1:65" s="2" customFormat="1" ht="16.5" customHeight="1">
      <c r="A652" s="40"/>
      <c r="B652" s="41"/>
      <c r="C652" s="206" t="s">
        <v>1011</v>
      </c>
      <c r="D652" s="206" t="s">
        <v>143</v>
      </c>
      <c r="E652" s="207" t="s">
        <v>1012</v>
      </c>
      <c r="F652" s="208" t="s">
        <v>1013</v>
      </c>
      <c r="G652" s="209" t="s">
        <v>236</v>
      </c>
      <c r="H652" s="210">
        <v>7</v>
      </c>
      <c r="I652" s="211"/>
      <c r="J652" s="212">
        <f>ROUND(I652*H652,2)</f>
        <v>0</v>
      </c>
      <c r="K652" s="208" t="s">
        <v>257</v>
      </c>
      <c r="L652" s="46"/>
      <c r="M652" s="213" t="s">
        <v>19</v>
      </c>
      <c r="N652" s="214" t="s">
        <v>47</v>
      </c>
      <c r="O652" s="86"/>
      <c r="P652" s="215">
        <f>O652*H652</f>
        <v>0</v>
      </c>
      <c r="Q652" s="215">
        <v>0.0005</v>
      </c>
      <c r="R652" s="215">
        <f>Q652*H652</f>
        <v>0.0035</v>
      </c>
      <c r="S652" s="215">
        <v>0</v>
      </c>
      <c r="T652" s="216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17" t="s">
        <v>254</v>
      </c>
      <c r="AT652" s="217" t="s">
        <v>143</v>
      </c>
      <c r="AU652" s="217" t="s">
        <v>86</v>
      </c>
      <c r="AY652" s="19" t="s">
        <v>140</v>
      </c>
      <c r="BE652" s="218">
        <f>IF(N652="základní",J652,0)</f>
        <v>0</v>
      </c>
      <c r="BF652" s="218">
        <f>IF(N652="snížená",J652,0)</f>
        <v>0</v>
      </c>
      <c r="BG652" s="218">
        <f>IF(N652="zákl. přenesená",J652,0)</f>
        <v>0</v>
      </c>
      <c r="BH652" s="218">
        <f>IF(N652="sníž. přenesená",J652,0)</f>
        <v>0</v>
      </c>
      <c r="BI652" s="218">
        <f>IF(N652="nulová",J652,0)</f>
        <v>0</v>
      </c>
      <c r="BJ652" s="19" t="s">
        <v>84</v>
      </c>
      <c r="BK652" s="218">
        <f>ROUND(I652*H652,2)</f>
        <v>0</v>
      </c>
      <c r="BL652" s="19" t="s">
        <v>254</v>
      </c>
      <c r="BM652" s="217" t="s">
        <v>1014</v>
      </c>
    </row>
    <row r="653" spans="1:65" s="2" customFormat="1" ht="16.5" customHeight="1">
      <c r="A653" s="40"/>
      <c r="B653" s="41"/>
      <c r="C653" s="206" t="s">
        <v>1015</v>
      </c>
      <c r="D653" s="206" t="s">
        <v>143</v>
      </c>
      <c r="E653" s="207" t="s">
        <v>1016</v>
      </c>
      <c r="F653" s="208" t="s">
        <v>1017</v>
      </c>
      <c r="G653" s="209" t="s">
        <v>236</v>
      </c>
      <c r="H653" s="210">
        <v>20</v>
      </c>
      <c r="I653" s="211"/>
      <c r="J653" s="212">
        <f>ROUND(I653*H653,2)</f>
        <v>0</v>
      </c>
      <c r="K653" s="208" t="s">
        <v>156</v>
      </c>
      <c r="L653" s="46"/>
      <c r="M653" s="213" t="s">
        <v>19</v>
      </c>
      <c r="N653" s="214" t="s">
        <v>47</v>
      </c>
      <c r="O653" s="86"/>
      <c r="P653" s="215">
        <f>O653*H653</f>
        <v>0</v>
      </c>
      <c r="Q653" s="215">
        <v>0</v>
      </c>
      <c r="R653" s="215">
        <f>Q653*H653</f>
        <v>0</v>
      </c>
      <c r="S653" s="215">
        <v>0</v>
      </c>
      <c r="T653" s="216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17" t="s">
        <v>254</v>
      </c>
      <c r="AT653" s="217" t="s">
        <v>143</v>
      </c>
      <c r="AU653" s="217" t="s">
        <v>86</v>
      </c>
      <c r="AY653" s="19" t="s">
        <v>140</v>
      </c>
      <c r="BE653" s="218">
        <f>IF(N653="základní",J653,0)</f>
        <v>0</v>
      </c>
      <c r="BF653" s="218">
        <f>IF(N653="snížená",J653,0)</f>
        <v>0</v>
      </c>
      <c r="BG653" s="218">
        <f>IF(N653="zákl. přenesená",J653,0)</f>
        <v>0</v>
      </c>
      <c r="BH653" s="218">
        <f>IF(N653="sníž. přenesená",J653,0)</f>
        <v>0</v>
      </c>
      <c r="BI653" s="218">
        <f>IF(N653="nulová",J653,0)</f>
        <v>0</v>
      </c>
      <c r="BJ653" s="19" t="s">
        <v>84</v>
      </c>
      <c r="BK653" s="218">
        <f>ROUND(I653*H653,2)</f>
        <v>0</v>
      </c>
      <c r="BL653" s="19" t="s">
        <v>254</v>
      </c>
      <c r="BM653" s="217" t="s">
        <v>1018</v>
      </c>
    </row>
    <row r="654" spans="1:47" s="2" customFormat="1" ht="12">
      <c r="A654" s="40"/>
      <c r="B654" s="41"/>
      <c r="C654" s="42"/>
      <c r="D654" s="242" t="s">
        <v>158</v>
      </c>
      <c r="E654" s="42"/>
      <c r="F654" s="243" t="s">
        <v>1019</v>
      </c>
      <c r="G654" s="42"/>
      <c r="H654" s="42"/>
      <c r="I654" s="244"/>
      <c r="J654" s="42"/>
      <c r="K654" s="42"/>
      <c r="L654" s="46"/>
      <c r="M654" s="245"/>
      <c r="N654" s="246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158</v>
      </c>
      <c r="AU654" s="19" t="s">
        <v>86</v>
      </c>
    </row>
    <row r="655" spans="1:65" s="2" customFormat="1" ht="24.15" customHeight="1">
      <c r="A655" s="40"/>
      <c r="B655" s="41"/>
      <c r="C655" s="206" t="s">
        <v>1020</v>
      </c>
      <c r="D655" s="206" t="s">
        <v>143</v>
      </c>
      <c r="E655" s="207" t="s">
        <v>1021</v>
      </c>
      <c r="F655" s="208" t="s">
        <v>1022</v>
      </c>
      <c r="G655" s="209" t="s">
        <v>413</v>
      </c>
      <c r="H655" s="278"/>
      <c r="I655" s="211"/>
      <c r="J655" s="212">
        <f>ROUND(I655*H655,2)</f>
        <v>0</v>
      </c>
      <c r="K655" s="208" t="s">
        <v>156</v>
      </c>
      <c r="L655" s="46"/>
      <c r="M655" s="213" t="s">
        <v>19</v>
      </c>
      <c r="N655" s="214" t="s">
        <v>47</v>
      </c>
      <c r="O655" s="86"/>
      <c r="P655" s="215">
        <f>O655*H655</f>
        <v>0</v>
      </c>
      <c r="Q655" s="215">
        <v>0</v>
      </c>
      <c r="R655" s="215">
        <f>Q655*H655</f>
        <v>0</v>
      </c>
      <c r="S655" s="215">
        <v>0</v>
      </c>
      <c r="T655" s="216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17" t="s">
        <v>254</v>
      </c>
      <c r="AT655" s="217" t="s">
        <v>143</v>
      </c>
      <c r="AU655" s="217" t="s">
        <v>86</v>
      </c>
      <c r="AY655" s="19" t="s">
        <v>140</v>
      </c>
      <c r="BE655" s="218">
        <f>IF(N655="základní",J655,0)</f>
        <v>0</v>
      </c>
      <c r="BF655" s="218">
        <f>IF(N655="snížená",J655,0)</f>
        <v>0</v>
      </c>
      <c r="BG655" s="218">
        <f>IF(N655="zákl. přenesená",J655,0)</f>
        <v>0</v>
      </c>
      <c r="BH655" s="218">
        <f>IF(N655="sníž. přenesená",J655,0)</f>
        <v>0</v>
      </c>
      <c r="BI655" s="218">
        <f>IF(N655="nulová",J655,0)</f>
        <v>0</v>
      </c>
      <c r="BJ655" s="19" t="s">
        <v>84</v>
      </c>
      <c r="BK655" s="218">
        <f>ROUND(I655*H655,2)</f>
        <v>0</v>
      </c>
      <c r="BL655" s="19" t="s">
        <v>254</v>
      </c>
      <c r="BM655" s="217" t="s">
        <v>1023</v>
      </c>
    </row>
    <row r="656" spans="1:47" s="2" customFormat="1" ht="12">
      <c r="A656" s="40"/>
      <c r="B656" s="41"/>
      <c r="C656" s="42"/>
      <c r="D656" s="242" t="s">
        <v>158</v>
      </c>
      <c r="E656" s="42"/>
      <c r="F656" s="243" t="s">
        <v>1024</v>
      </c>
      <c r="G656" s="42"/>
      <c r="H656" s="42"/>
      <c r="I656" s="244"/>
      <c r="J656" s="42"/>
      <c r="K656" s="42"/>
      <c r="L656" s="46"/>
      <c r="M656" s="245"/>
      <c r="N656" s="246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158</v>
      </c>
      <c r="AU656" s="19" t="s">
        <v>86</v>
      </c>
    </row>
    <row r="657" spans="1:63" s="12" customFormat="1" ht="22.8" customHeight="1">
      <c r="A657" s="12"/>
      <c r="B657" s="190"/>
      <c r="C657" s="191"/>
      <c r="D657" s="192" t="s">
        <v>75</v>
      </c>
      <c r="E657" s="204" t="s">
        <v>1025</v>
      </c>
      <c r="F657" s="204" t="s">
        <v>1026</v>
      </c>
      <c r="G657" s="191"/>
      <c r="H657" s="191"/>
      <c r="I657" s="194"/>
      <c r="J657" s="205">
        <f>BK657</f>
        <v>0</v>
      </c>
      <c r="K657" s="191"/>
      <c r="L657" s="196"/>
      <c r="M657" s="197"/>
      <c r="N657" s="198"/>
      <c r="O657" s="198"/>
      <c r="P657" s="199">
        <f>SUM(P658:P706)</f>
        <v>0</v>
      </c>
      <c r="Q657" s="198"/>
      <c r="R657" s="199">
        <f>SUM(R658:R706)</f>
        <v>0.0121582</v>
      </c>
      <c r="S657" s="198"/>
      <c r="T657" s="200">
        <f>SUM(T658:T706)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01" t="s">
        <v>86</v>
      </c>
      <c r="AT657" s="202" t="s">
        <v>75</v>
      </c>
      <c r="AU657" s="202" t="s">
        <v>84</v>
      </c>
      <c r="AY657" s="201" t="s">
        <v>140</v>
      </c>
      <c r="BK657" s="203">
        <f>SUM(BK658:BK706)</f>
        <v>0</v>
      </c>
    </row>
    <row r="658" spans="1:65" s="2" customFormat="1" ht="21.75" customHeight="1">
      <c r="A658" s="40"/>
      <c r="B658" s="41"/>
      <c r="C658" s="206" t="s">
        <v>1027</v>
      </c>
      <c r="D658" s="206" t="s">
        <v>143</v>
      </c>
      <c r="E658" s="207" t="s">
        <v>1028</v>
      </c>
      <c r="F658" s="208" t="s">
        <v>1029</v>
      </c>
      <c r="G658" s="209" t="s">
        <v>172</v>
      </c>
      <c r="H658" s="210">
        <v>18.24</v>
      </c>
      <c r="I658" s="211"/>
      <c r="J658" s="212">
        <f>ROUND(I658*H658,2)</f>
        <v>0</v>
      </c>
      <c r="K658" s="208" t="s">
        <v>156</v>
      </c>
      <c r="L658" s="46"/>
      <c r="M658" s="213" t="s">
        <v>19</v>
      </c>
      <c r="N658" s="214" t="s">
        <v>47</v>
      </c>
      <c r="O658" s="86"/>
      <c r="P658" s="215">
        <f>O658*H658</f>
        <v>0</v>
      </c>
      <c r="Q658" s="215">
        <v>7E-05</v>
      </c>
      <c r="R658" s="215">
        <f>Q658*H658</f>
        <v>0.0012767999999999998</v>
      </c>
      <c r="S658" s="215">
        <v>0</v>
      </c>
      <c r="T658" s="216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17" t="s">
        <v>254</v>
      </c>
      <c r="AT658" s="217" t="s">
        <v>143</v>
      </c>
      <c r="AU658" s="217" t="s">
        <v>86</v>
      </c>
      <c r="AY658" s="19" t="s">
        <v>140</v>
      </c>
      <c r="BE658" s="218">
        <f>IF(N658="základní",J658,0)</f>
        <v>0</v>
      </c>
      <c r="BF658" s="218">
        <f>IF(N658="snížená",J658,0)</f>
        <v>0</v>
      </c>
      <c r="BG658" s="218">
        <f>IF(N658="zákl. přenesená",J658,0)</f>
        <v>0</v>
      </c>
      <c r="BH658" s="218">
        <f>IF(N658="sníž. přenesená",J658,0)</f>
        <v>0</v>
      </c>
      <c r="BI658" s="218">
        <f>IF(N658="nulová",J658,0)</f>
        <v>0</v>
      </c>
      <c r="BJ658" s="19" t="s">
        <v>84</v>
      </c>
      <c r="BK658" s="218">
        <f>ROUND(I658*H658,2)</f>
        <v>0</v>
      </c>
      <c r="BL658" s="19" t="s">
        <v>254</v>
      </c>
      <c r="BM658" s="217" t="s">
        <v>1030</v>
      </c>
    </row>
    <row r="659" spans="1:47" s="2" customFormat="1" ht="12">
      <c r="A659" s="40"/>
      <c r="B659" s="41"/>
      <c r="C659" s="42"/>
      <c r="D659" s="242" t="s">
        <v>158</v>
      </c>
      <c r="E659" s="42"/>
      <c r="F659" s="243" t="s">
        <v>1031</v>
      </c>
      <c r="G659" s="42"/>
      <c r="H659" s="42"/>
      <c r="I659" s="244"/>
      <c r="J659" s="42"/>
      <c r="K659" s="42"/>
      <c r="L659" s="46"/>
      <c r="M659" s="245"/>
      <c r="N659" s="246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158</v>
      </c>
      <c r="AU659" s="19" t="s">
        <v>86</v>
      </c>
    </row>
    <row r="660" spans="1:65" s="2" customFormat="1" ht="16.5" customHeight="1">
      <c r="A660" s="40"/>
      <c r="B660" s="41"/>
      <c r="C660" s="206" t="s">
        <v>1032</v>
      </c>
      <c r="D660" s="206" t="s">
        <v>143</v>
      </c>
      <c r="E660" s="207" t="s">
        <v>1033</v>
      </c>
      <c r="F660" s="208" t="s">
        <v>1034</v>
      </c>
      <c r="G660" s="209" t="s">
        <v>172</v>
      </c>
      <c r="H660" s="210">
        <v>25.44</v>
      </c>
      <c r="I660" s="211"/>
      <c r="J660" s="212">
        <f>ROUND(I660*H660,2)</f>
        <v>0</v>
      </c>
      <c r="K660" s="208" t="s">
        <v>156</v>
      </c>
      <c r="L660" s="46"/>
      <c r="M660" s="213" t="s">
        <v>19</v>
      </c>
      <c r="N660" s="214" t="s">
        <v>47</v>
      </c>
      <c r="O660" s="86"/>
      <c r="P660" s="215">
        <f>O660*H660</f>
        <v>0</v>
      </c>
      <c r="Q660" s="215">
        <v>0</v>
      </c>
      <c r="R660" s="215">
        <f>Q660*H660</f>
        <v>0</v>
      </c>
      <c r="S660" s="215">
        <v>0</v>
      </c>
      <c r="T660" s="216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17" t="s">
        <v>254</v>
      </c>
      <c r="AT660" s="217" t="s">
        <v>143</v>
      </c>
      <c r="AU660" s="217" t="s">
        <v>86</v>
      </c>
      <c r="AY660" s="19" t="s">
        <v>140</v>
      </c>
      <c r="BE660" s="218">
        <f>IF(N660="základní",J660,0)</f>
        <v>0</v>
      </c>
      <c r="BF660" s="218">
        <f>IF(N660="snížená",J660,0)</f>
        <v>0</v>
      </c>
      <c r="BG660" s="218">
        <f>IF(N660="zákl. přenesená",J660,0)</f>
        <v>0</v>
      </c>
      <c r="BH660" s="218">
        <f>IF(N660="sníž. přenesená",J660,0)</f>
        <v>0</v>
      </c>
      <c r="BI660" s="218">
        <f>IF(N660="nulová",J660,0)</f>
        <v>0</v>
      </c>
      <c r="BJ660" s="19" t="s">
        <v>84</v>
      </c>
      <c r="BK660" s="218">
        <f>ROUND(I660*H660,2)</f>
        <v>0</v>
      </c>
      <c r="BL660" s="19" t="s">
        <v>254</v>
      </c>
      <c r="BM660" s="217" t="s">
        <v>1035</v>
      </c>
    </row>
    <row r="661" spans="1:47" s="2" customFormat="1" ht="12">
      <c r="A661" s="40"/>
      <c r="B661" s="41"/>
      <c r="C661" s="42"/>
      <c r="D661" s="242" t="s">
        <v>158</v>
      </c>
      <c r="E661" s="42"/>
      <c r="F661" s="243" t="s">
        <v>1036</v>
      </c>
      <c r="G661" s="42"/>
      <c r="H661" s="42"/>
      <c r="I661" s="244"/>
      <c r="J661" s="42"/>
      <c r="K661" s="42"/>
      <c r="L661" s="46"/>
      <c r="M661" s="245"/>
      <c r="N661" s="246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158</v>
      </c>
      <c r="AU661" s="19" t="s">
        <v>86</v>
      </c>
    </row>
    <row r="662" spans="1:51" s="13" customFormat="1" ht="12">
      <c r="A662" s="13"/>
      <c r="B662" s="219"/>
      <c r="C662" s="220"/>
      <c r="D662" s="221" t="s">
        <v>149</v>
      </c>
      <c r="E662" s="222" t="s">
        <v>19</v>
      </c>
      <c r="F662" s="223" t="s">
        <v>1037</v>
      </c>
      <c r="G662" s="220"/>
      <c r="H662" s="224">
        <v>8.64</v>
      </c>
      <c r="I662" s="225"/>
      <c r="J662" s="220"/>
      <c r="K662" s="220"/>
      <c r="L662" s="226"/>
      <c r="M662" s="227"/>
      <c r="N662" s="228"/>
      <c r="O662" s="228"/>
      <c r="P662" s="228"/>
      <c r="Q662" s="228"/>
      <c r="R662" s="228"/>
      <c r="S662" s="228"/>
      <c r="T662" s="229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0" t="s">
        <v>149</v>
      </c>
      <c r="AU662" s="230" t="s">
        <v>86</v>
      </c>
      <c r="AV662" s="13" t="s">
        <v>86</v>
      </c>
      <c r="AW662" s="13" t="s">
        <v>35</v>
      </c>
      <c r="AX662" s="13" t="s">
        <v>76</v>
      </c>
      <c r="AY662" s="230" t="s">
        <v>140</v>
      </c>
    </row>
    <row r="663" spans="1:51" s="13" customFormat="1" ht="12">
      <c r="A663" s="13"/>
      <c r="B663" s="219"/>
      <c r="C663" s="220"/>
      <c r="D663" s="221" t="s">
        <v>149</v>
      </c>
      <c r="E663" s="222" t="s">
        <v>19</v>
      </c>
      <c r="F663" s="223" t="s">
        <v>1038</v>
      </c>
      <c r="G663" s="220"/>
      <c r="H663" s="224">
        <v>4.14</v>
      </c>
      <c r="I663" s="225"/>
      <c r="J663" s="220"/>
      <c r="K663" s="220"/>
      <c r="L663" s="226"/>
      <c r="M663" s="227"/>
      <c r="N663" s="228"/>
      <c r="O663" s="228"/>
      <c r="P663" s="228"/>
      <c r="Q663" s="228"/>
      <c r="R663" s="228"/>
      <c r="S663" s="228"/>
      <c r="T663" s="22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0" t="s">
        <v>149</v>
      </c>
      <c r="AU663" s="230" t="s">
        <v>86</v>
      </c>
      <c r="AV663" s="13" t="s">
        <v>86</v>
      </c>
      <c r="AW663" s="13" t="s">
        <v>35</v>
      </c>
      <c r="AX663" s="13" t="s">
        <v>76</v>
      </c>
      <c r="AY663" s="230" t="s">
        <v>140</v>
      </c>
    </row>
    <row r="664" spans="1:51" s="13" customFormat="1" ht="12">
      <c r="A664" s="13"/>
      <c r="B664" s="219"/>
      <c r="C664" s="220"/>
      <c r="D664" s="221" t="s">
        <v>149</v>
      </c>
      <c r="E664" s="222" t="s">
        <v>19</v>
      </c>
      <c r="F664" s="223" t="s">
        <v>1039</v>
      </c>
      <c r="G664" s="220"/>
      <c r="H664" s="224">
        <v>5.52</v>
      </c>
      <c r="I664" s="225"/>
      <c r="J664" s="220"/>
      <c r="K664" s="220"/>
      <c r="L664" s="226"/>
      <c r="M664" s="227"/>
      <c r="N664" s="228"/>
      <c r="O664" s="228"/>
      <c r="P664" s="228"/>
      <c r="Q664" s="228"/>
      <c r="R664" s="228"/>
      <c r="S664" s="228"/>
      <c r="T664" s="22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0" t="s">
        <v>149</v>
      </c>
      <c r="AU664" s="230" t="s">
        <v>86</v>
      </c>
      <c r="AV664" s="13" t="s">
        <v>86</v>
      </c>
      <c r="AW664" s="13" t="s">
        <v>35</v>
      </c>
      <c r="AX664" s="13" t="s">
        <v>76</v>
      </c>
      <c r="AY664" s="230" t="s">
        <v>140</v>
      </c>
    </row>
    <row r="665" spans="1:51" s="13" customFormat="1" ht="12">
      <c r="A665" s="13"/>
      <c r="B665" s="219"/>
      <c r="C665" s="220"/>
      <c r="D665" s="221" t="s">
        <v>149</v>
      </c>
      <c r="E665" s="222" t="s">
        <v>19</v>
      </c>
      <c r="F665" s="223" t="s">
        <v>1040</v>
      </c>
      <c r="G665" s="220"/>
      <c r="H665" s="224">
        <v>4.32</v>
      </c>
      <c r="I665" s="225"/>
      <c r="J665" s="220"/>
      <c r="K665" s="220"/>
      <c r="L665" s="226"/>
      <c r="M665" s="227"/>
      <c r="N665" s="228"/>
      <c r="O665" s="228"/>
      <c r="P665" s="228"/>
      <c r="Q665" s="228"/>
      <c r="R665" s="228"/>
      <c r="S665" s="228"/>
      <c r="T665" s="22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0" t="s">
        <v>149</v>
      </c>
      <c r="AU665" s="230" t="s">
        <v>86</v>
      </c>
      <c r="AV665" s="13" t="s">
        <v>86</v>
      </c>
      <c r="AW665" s="13" t="s">
        <v>35</v>
      </c>
      <c r="AX665" s="13" t="s">
        <v>76</v>
      </c>
      <c r="AY665" s="230" t="s">
        <v>140</v>
      </c>
    </row>
    <row r="666" spans="1:51" s="13" customFormat="1" ht="12">
      <c r="A666" s="13"/>
      <c r="B666" s="219"/>
      <c r="C666" s="220"/>
      <c r="D666" s="221" t="s">
        <v>149</v>
      </c>
      <c r="E666" s="222" t="s">
        <v>19</v>
      </c>
      <c r="F666" s="223" t="s">
        <v>1041</v>
      </c>
      <c r="G666" s="220"/>
      <c r="H666" s="224">
        <v>2.82</v>
      </c>
      <c r="I666" s="225"/>
      <c r="J666" s="220"/>
      <c r="K666" s="220"/>
      <c r="L666" s="226"/>
      <c r="M666" s="227"/>
      <c r="N666" s="228"/>
      <c r="O666" s="228"/>
      <c r="P666" s="228"/>
      <c r="Q666" s="228"/>
      <c r="R666" s="228"/>
      <c r="S666" s="228"/>
      <c r="T666" s="229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0" t="s">
        <v>149</v>
      </c>
      <c r="AU666" s="230" t="s">
        <v>86</v>
      </c>
      <c r="AV666" s="13" t="s">
        <v>86</v>
      </c>
      <c r="AW666" s="13" t="s">
        <v>35</v>
      </c>
      <c r="AX666" s="13" t="s">
        <v>76</v>
      </c>
      <c r="AY666" s="230" t="s">
        <v>140</v>
      </c>
    </row>
    <row r="667" spans="1:51" s="14" customFormat="1" ht="12">
      <c r="A667" s="14"/>
      <c r="B667" s="231"/>
      <c r="C667" s="232"/>
      <c r="D667" s="221" t="s">
        <v>149</v>
      </c>
      <c r="E667" s="233" t="s">
        <v>19</v>
      </c>
      <c r="F667" s="234" t="s">
        <v>152</v>
      </c>
      <c r="G667" s="232"/>
      <c r="H667" s="235">
        <v>25.44</v>
      </c>
      <c r="I667" s="236"/>
      <c r="J667" s="232"/>
      <c r="K667" s="232"/>
      <c r="L667" s="237"/>
      <c r="M667" s="238"/>
      <c r="N667" s="239"/>
      <c r="O667" s="239"/>
      <c r="P667" s="239"/>
      <c r="Q667" s="239"/>
      <c r="R667" s="239"/>
      <c r="S667" s="239"/>
      <c r="T667" s="240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1" t="s">
        <v>149</v>
      </c>
      <c r="AU667" s="241" t="s">
        <v>86</v>
      </c>
      <c r="AV667" s="14" t="s">
        <v>147</v>
      </c>
      <c r="AW667" s="14" t="s">
        <v>35</v>
      </c>
      <c r="AX667" s="14" t="s">
        <v>84</v>
      </c>
      <c r="AY667" s="241" t="s">
        <v>140</v>
      </c>
    </row>
    <row r="668" spans="1:65" s="2" customFormat="1" ht="21.75" customHeight="1">
      <c r="A668" s="40"/>
      <c r="B668" s="41"/>
      <c r="C668" s="206" t="s">
        <v>1042</v>
      </c>
      <c r="D668" s="206" t="s">
        <v>143</v>
      </c>
      <c r="E668" s="207" t="s">
        <v>1043</v>
      </c>
      <c r="F668" s="208" t="s">
        <v>1044</v>
      </c>
      <c r="G668" s="209" t="s">
        <v>172</v>
      </c>
      <c r="H668" s="210">
        <v>15.54</v>
      </c>
      <c r="I668" s="211"/>
      <c r="J668" s="212">
        <f>ROUND(I668*H668,2)</f>
        <v>0</v>
      </c>
      <c r="K668" s="208" t="s">
        <v>156</v>
      </c>
      <c r="L668" s="46"/>
      <c r="M668" s="213" t="s">
        <v>19</v>
      </c>
      <c r="N668" s="214" t="s">
        <v>47</v>
      </c>
      <c r="O668" s="86"/>
      <c r="P668" s="215">
        <f>O668*H668</f>
        <v>0</v>
      </c>
      <c r="Q668" s="215">
        <v>0</v>
      </c>
      <c r="R668" s="215">
        <f>Q668*H668</f>
        <v>0</v>
      </c>
      <c r="S668" s="215">
        <v>0</v>
      </c>
      <c r="T668" s="216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17" t="s">
        <v>254</v>
      </c>
      <c r="AT668" s="217" t="s">
        <v>143</v>
      </c>
      <c r="AU668" s="217" t="s">
        <v>86</v>
      </c>
      <c r="AY668" s="19" t="s">
        <v>140</v>
      </c>
      <c r="BE668" s="218">
        <f>IF(N668="základní",J668,0)</f>
        <v>0</v>
      </c>
      <c r="BF668" s="218">
        <f>IF(N668="snížená",J668,0)</f>
        <v>0</v>
      </c>
      <c r="BG668" s="218">
        <f>IF(N668="zákl. přenesená",J668,0)</f>
        <v>0</v>
      </c>
      <c r="BH668" s="218">
        <f>IF(N668="sníž. přenesená",J668,0)</f>
        <v>0</v>
      </c>
      <c r="BI668" s="218">
        <f>IF(N668="nulová",J668,0)</f>
        <v>0</v>
      </c>
      <c r="BJ668" s="19" t="s">
        <v>84</v>
      </c>
      <c r="BK668" s="218">
        <f>ROUND(I668*H668,2)</f>
        <v>0</v>
      </c>
      <c r="BL668" s="19" t="s">
        <v>254</v>
      </c>
      <c r="BM668" s="217" t="s">
        <v>1045</v>
      </c>
    </row>
    <row r="669" spans="1:47" s="2" customFormat="1" ht="12">
      <c r="A669" s="40"/>
      <c r="B669" s="41"/>
      <c r="C669" s="42"/>
      <c r="D669" s="242" t="s">
        <v>158</v>
      </c>
      <c r="E669" s="42"/>
      <c r="F669" s="243" t="s">
        <v>1046</v>
      </c>
      <c r="G669" s="42"/>
      <c r="H669" s="42"/>
      <c r="I669" s="244"/>
      <c r="J669" s="42"/>
      <c r="K669" s="42"/>
      <c r="L669" s="46"/>
      <c r="M669" s="245"/>
      <c r="N669" s="246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158</v>
      </c>
      <c r="AU669" s="19" t="s">
        <v>86</v>
      </c>
    </row>
    <row r="670" spans="1:51" s="13" customFormat="1" ht="12">
      <c r="A670" s="13"/>
      <c r="B670" s="219"/>
      <c r="C670" s="220"/>
      <c r="D670" s="221" t="s">
        <v>149</v>
      </c>
      <c r="E670" s="222" t="s">
        <v>19</v>
      </c>
      <c r="F670" s="223" t="s">
        <v>1047</v>
      </c>
      <c r="G670" s="220"/>
      <c r="H670" s="224">
        <v>8.64</v>
      </c>
      <c r="I670" s="225"/>
      <c r="J670" s="220"/>
      <c r="K670" s="220"/>
      <c r="L670" s="226"/>
      <c r="M670" s="227"/>
      <c r="N670" s="228"/>
      <c r="O670" s="228"/>
      <c r="P670" s="228"/>
      <c r="Q670" s="228"/>
      <c r="R670" s="228"/>
      <c r="S670" s="228"/>
      <c r="T670" s="229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0" t="s">
        <v>149</v>
      </c>
      <c r="AU670" s="230" t="s">
        <v>86</v>
      </c>
      <c r="AV670" s="13" t="s">
        <v>86</v>
      </c>
      <c r="AW670" s="13" t="s">
        <v>35</v>
      </c>
      <c r="AX670" s="13" t="s">
        <v>76</v>
      </c>
      <c r="AY670" s="230" t="s">
        <v>140</v>
      </c>
    </row>
    <row r="671" spans="1:51" s="13" customFormat="1" ht="12">
      <c r="A671" s="13"/>
      <c r="B671" s="219"/>
      <c r="C671" s="220"/>
      <c r="D671" s="221" t="s">
        <v>149</v>
      </c>
      <c r="E671" s="222" t="s">
        <v>19</v>
      </c>
      <c r="F671" s="223" t="s">
        <v>1048</v>
      </c>
      <c r="G671" s="220"/>
      <c r="H671" s="224">
        <v>6.9</v>
      </c>
      <c r="I671" s="225"/>
      <c r="J671" s="220"/>
      <c r="K671" s="220"/>
      <c r="L671" s="226"/>
      <c r="M671" s="227"/>
      <c r="N671" s="228"/>
      <c r="O671" s="228"/>
      <c r="P671" s="228"/>
      <c r="Q671" s="228"/>
      <c r="R671" s="228"/>
      <c r="S671" s="228"/>
      <c r="T671" s="22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0" t="s">
        <v>149</v>
      </c>
      <c r="AU671" s="230" t="s">
        <v>86</v>
      </c>
      <c r="AV671" s="13" t="s">
        <v>86</v>
      </c>
      <c r="AW671" s="13" t="s">
        <v>35</v>
      </c>
      <c r="AX671" s="13" t="s">
        <v>76</v>
      </c>
      <c r="AY671" s="230" t="s">
        <v>140</v>
      </c>
    </row>
    <row r="672" spans="1:51" s="14" customFormat="1" ht="12">
      <c r="A672" s="14"/>
      <c r="B672" s="231"/>
      <c r="C672" s="232"/>
      <c r="D672" s="221" t="s">
        <v>149</v>
      </c>
      <c r="E672" s="233" t="s">
        <v>19</v>
      </c>
      <c r="F672" s="234" t="s">
        <v>152</v>
      </c>
      <c r="G672" s="232"/>
      <c r="H672" s="235">
        <v>15.540000000000001</v>
      </c>
      <c r="I672" s="236"/>
      <c r="J672" s="232"/>
      <c r="K672" s="232"/>
      <c r="L672" s="237"/>
      <c r="M672" s="238"/>
      <c r="N672" s="239"/>
      <c r="O672" s="239"/>
      <c r="P672" s="239"/>
      <c r="Q672" s="239"/>
      <c r="R672" s="239"/>
      <c r="S672" s="239"/>
      <c r="T672" s="240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1" t="s">
        <v>149</v>
      </c>
      <c r="AU672" s="241" t="s">
        <v>86</v>
      </c>
      <c r="AV672" s="14" t="s">
        <v>147</v>
      </c>
      <c r="AW672" s="14" t="s">
        <v>35</v>
      </c>
      <c r="AX672" s="14" t="s">
        <v>84</v>
      </c>
      <c r="AY672" s="241" t="s">
        <v>140</v>
      </c>
    </row>
    <row r="673" spans="1:65" s="2" customFormat="1" ht="16.5" customHeight="1">
      <c r="A673" s="40"/>
      <c r="B673" s="41"/>
      <c r="C673" s="247" t="s">
        <v>1049</v>
      </c>
      <c r="D673" s="247" t="s">
        <v>164</v>
      </c>
      <c r="E673" s="248" t="s">
        <v>1050</v>
      </c>
      <c r="F673" s="249" t="s">
        <v>1051</v>
      </c>
      <c r="G673" s="250" t="s">
        <v>1052</v>
      </c>
      <c r="H673" s="251">
        <v>1.554</v>
      </c>
      <c r="I673" s="252"/>
      <c r="J673" s="253">
        <f>ROUND(I673*H673,2)</f>
        <v>0</v>
      </c>
      <c r="K673" s="249" t="s">
        <v>156</v>
      </c>
      <c r="L673" s="254"/>
      <c r="M673" s="255" t="s">
        <v>19</v>
      </c>
      <c r="N673" s="256" t="s">
        <v>47</v>
      </c>
      <c r="O673" s="86"/>
      <c r="P673" s="215">
        <f>O673*H673</f>
        <v>0</v>
      </c>
      <c r="Q673" s="215">
        <v>0.001</v>
      </c>
      <c r="R673" s="215">
        <f>Q673*H673</f>
        <v>0.001554</v>
      </c>
      <c r="S673" s="215">
        <v>0</v>
      </c>
      <c r="T673" s="216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17" t="s">
        <v>301</v>
      </c>
      <c r="AT673" s="217" t="s">
        <v>164</v>
      </c>
      <c r="AU673" s="217" t="s">
        <v>86</v>
      </c>
      <c r="AY673" s="19" t="s">
        <v>140</v>
      </c>
      <c r="BE673" s="218">
        <f>IF(N673="základní",J673,0)</f>
        <v>0</v>
      </c>
      <c r="BF673" s="218">
        <f>IF(N673="snížená",J673,0)</f>
        <v>0</v>
      </c>
      <c r="BG673" s="218">
        <f>IF(N673="zákl. přenesená",J673,0)</f>
        <v>0</v>
      </c>
      <c r="BH673" s="218">
        <f>IF(N673="sníž. přenesená",J673,0)</f>
        <v>0</v>
      </c>
      <c r="BI673" s="218">
        <f>IF(N673="nulová",J673,0)</f>
        <v>0</v>
      </c>
      <c r="BJ673" s="19" t="s">
        <v>84</v>
      </c>
      <c r="BK673" s="218">
        <f>ROUND(I673*H673,2)</f>
        <v>0</v>
      </c>
      <c r="BL673" s="19" t="s">
        <v>254</v>
      </c>
      <c r="BM673" s="217" t="s">
        <v>1053</v>
      </c>
    </row>
    <row r="674" spans="1:51" s="13" customFormat="1" ht="12">
      <c r="A674" s="13"/>
      <c r="B674" s="219"/>
      <c r="C674" s="220"/>
      <c r="D674" s="221" t="s">
        <v>149</v>
      </c>
      <c r="E674" s="220"/>
      <c r="F674" s="223" t="s">
        <v>1054</v>
      </c>
      <c r="G674" s="220"/>
      <c r="H674" s="224">
        <v>1.554</v>
      </c>
      <c r="I674" s="225"/>
      <c r="J674" s="220"/>
      <c r="K674" s="220"/>
      <c r="L674" s="226"/>
      <c r="M674" s="227"/>
      <c r="N674" s="228"/>
      <c r="O674" s="228"/>
      <c r="P674" s="228"/>
      <c r="Q674" s="228"/>
      <c r="R674" s="228"/>
      <c r="S674" s="228"/>
      <c r="T674" s="229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0" t="s">
        <v>149</v>
      </c>
      <c r="AU674" s="230" t="s">
        <v>86</v>
      </c>
      <c r="AV674" s="13" t="s">
        <v>86</v>
      </c>
      <c r="AW674" s="13" t="s">
        <v>4</v>
      </c>
      <c r="AX674" s="13" t="s">
        <v>84</v>
      </c>
      <c r="AY674" s="230" t="s">
        <v>140</v>
      </c>
    </row>
    <row r="675" spans="1:65" s="2" customFormat="1" ht="16.5" customHeight="1">
      <c r="A675" s="40"/>
      <c r="B675" s="41"/>
      <c r="C675" s="206" t="s">
        <v>1055</v>
      </c>
      <c r="D675" s="206" t="s">
        <v>143</v>
      </c>
      <c r="E675" s="207" t="s">
        <v>1056</v>
      </c>
      <c r="F675" s="208" t="s">
        <v>1057</v>
      </c>
      <c r="G675" s="209" t="s">
        <v>172</v>
      </c>
      <c r="H675" s="210">
        <v>25.44</v>
      </c>
      <c r="I675" s="211"/>
      <c r="J675" s="212">
        <f>ROUND(I675*H675,2)</f>
        <v>0</v>
      </c>
      <c r="K675" s="208" t="s">
        <v>156</v>
      </c>
      <c r="L675" s="46"/>
      <c r="M675" s="213" t="s">
        <v>19</v>
      </c>
      <c r="N675" s="214" t="s">
        <v>47</v>
      </c>
      <c r="O675" s="86"/>
      <c r="P675" s="215">
        <f>O675*H675</f>
        <v>0</v>
      </c>
      <c r="Q675" s="215">
        <v>0</v>
      </c>
      <c r="R675" s="215">
        <f>Q675*H675</f>
        <v>0</v>
      </c>
      <c r="S675" s="215">
        <v>0</v>
      </c>
      <c r="T675" s="216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17" t="s">
        <v>254</v>
      </c>
      <c r="AT675" s="217" t="s">
        <v>143</v>
      </c>
      <c r="AU675" s="217" t="s">
        <v>86</v>
      </c>
      <c r="AY675" s="19" t="s">
        <v>140</v>
      </c>
      <c r="BE675" s="218">
        <f>IF(N675="základní",J675,0)</f>
        <v>0</v>
      </c>
      <c r="BF675" s="218">
        <f>IF(N675="snížená",J675,0)</f>
        <v>0</v>
      </c>
      <c r="BG675" s="218">
        <f>IF(N675="zákl. přenesená",J675,0)</f>
        <v>0</v>
      </c>
      <c r="BH675" s="218">
        <f>IF(N675="sníž. přenesená",J675,0)</f>
        <v>0</v>
      </c>
      <c r="BI675" s="218">
        <f>IF(N675="nulová",J675,0)</f>
        <v>0</v>
      </c>
      <c r="BJ675" s="19" t="s">
        <v>84</v>
      </c>
      <c r="BK675" s="218">
        <f>ROUND(I675*H675,2)</f>
        <v>0</v>
      </c>
      <c r="BL675" s="19" t="s">
        <v>254</v>
      </c>
      <c r="BM675" s="217" t="s">
        <v>1058</v>
      </c>
    </row>
    <row r="676" spans="1:47" s="2" customFormat="1" ht="12">
      <c r="A676" s="40"/>
      <c r="B676" s="41"/>
      <c r="C676" s="42"/>
      <c r="D676" s="242" t="s">
        <v>158</v>
      </c>
      <c r="E676" s="42"/>
      <c r="F676" s="243" t="s">
        <v>1059</v>
      </c>
      <c r="G676" s="42"/>
      <c r="H676" s="42"/>
      <c r="I676" s="244"/>
      <c r="J676" s="42"/>
      <c r="K676" s="42"/>
      <c r="L676" s="46"/>
      <c r="M676" s="245"/>
      <c r="N676" s="246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158</v>
      </c>
      <c r="AU676" s="19" t="s">
        <v>86</v>
      </c>
    </row>
    <row r="677" spans="1:51" s="13" customFormat="1" ht="12">
      <c r="A677" s="13"/>
      <c r="B677" s="219"/>
      <c r="C677" s="220"/>
      <c r="D677" s="221" t="s">
        <v>149</v>
      </c>
      <c r="E677" s="222" t="s">
        <v>19</v>
      </c>
      <c r="F677" s="223" t="s">
        <v>1037</v>
      </c>
      <c r="G677" s="220"/>
      <c r="H677" s="224">
        <v>8.64</v>
      </c>
      <c r="I677" s="225"/>
      <c r="J677" s="220"/>
      <c r="K677" s="220"/>
      <c r="L677" s="226"/>
      <c r="M677" s="227"/>
      <c r="N677" s="228"/>
      <c r="O677" s="228"/>
      <c r="P677" s="228"/>
      <c r="Q677" s="228"/>
      <c r="R677" s="228"/>
      <c r="S677" s="228"/>
      <c r="T677" s="22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0" t="s">
        <v>149</v>
      </c>
      <c r="AU677" s="230" t="s">
        <v>86</v>
      </c>
      <c r="AV677" s="13" t="s">
        <v>86</v>
      </c>
      <c r="AW677" s="13" t="s">
        <v>35</v>
      </c>
      <c r="AX677" s="13" t="s">
        <v>76</v>
      </c>
      <c r="AY677" s="230" t="s">
        <v>140</v>
      </c>
    </row>
    <row r="678" spans="1:51" s="13" customFormat="1" ht="12">
      <c r="A678" s="13"/>
      <c r="B678" s="219"/>
      <c r="C678" s="220"/>
      <c r="D678" s="221" t="s">
        <v>149</v>
      </c>
      <c r="E678" s="222" t="s">
        <v>19</v>
      </c>
      <c r="F678" s="223" t="s">
        <v>1038</v>
      </c>
      <c r="G678" s="220"/>
      <c r="H678" s="224">
        <v>4.14</v>
      </c>
      <c r="I678" s="225"/>
      <c r="J678" s="220"/>
      <c r="K678" s="220"/>
      <c r="L678" s="226"/>
      <c r="M678" s="227"/>
      <c r="N678" s="228"/>
      <c r="O678" s="228"/>
      <c r="P678" s="228"/>
      <c r="Q678" s="228"/>
      <c r="R678" s="228"/>
      <c r="S678" s="228"/>
      <c r="T678" s="22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0" t="s">
        <v>149</v>
      </c>
      <c r="AU678" s="230" t="s">
        <v>86</v>
      </c>
      <c r="AV678" s="13" t="s">
        <v>86</v>
      </c>
      <c r="AW678" s="13" t="s">
        <v>35</v>
      </c>
      <c r="AX678" s="13" t="s">
        <v>76</v>
      </c>
      <c r="AY678" s="230" t="s">
        <v>140</v>
      </c>
    </row>
    <row r="679" spans="1:51" s="13" customFormat="1" ht="12">
      <c r="A679" s="13"/>
      <c r="B679" s="219"/>
      <c r="C679" s="220"/>
      <c r="D679" s="221" t="s">
        <v>149</v>
      </c>
      <c r="E679" s="222" t="s">
        <v>19</v>
      </c>
      <c r="F679" s="223" t="s">
        <v>1039</v>
      </c>
      <c r="G679" s="220"/>
      <c r="H679" s="224">
        <v>5.52</v>
      </c>
      <c r="I679" s="225"/>
      <c r="J679" s="220"/>
      <c r="K679" s="220"/>
      <c r="L679" s="226"/>
      <c r="M679" s="227"/>
      <c r="N679" s="228"/>
      <c r="O679" s="228"/>
      <c r="P679" s="228"/>
      <c r="Q679" s="228"/>
      <c r="R679" s="228"/>
      <c r="S679" s="228"/>
      <c r="T679" s="229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0" t="s">
        <v>149</v>
      </c>
      <c r="AU679" s="230" t="s">
        <v>86</v>
      </c>
      <c r="AV679" s="13" t="s">
        <v>86</v>
      </c>
      <c r="AW679" s="13" t="s">
        <v>35</v>
      </c>
      <c r="AX679" s="13" t="s">
        <v>76</v>
      </c>
      <c r="AY679" s="230" t="s">
        <v>140</v>
      </c>
    </row>
    <row r="680" spans="1:51" s="13" customFormat="1" ht="12">
      <c r="A680" s="13"/>
      <c r="B680" s="219"/>
      <c r="C680" s="220"/>
      <c r="D680" s="221" t="s">
        <v>149</v>
      </c>
      <c r="E680" s="222" t="s">
        <v>19</v>
      </c>
      <c r="F680" s="223" t="s">
        <v>1040</v>
      </c>
      <c r="G680" s="220"/>
      <c r="H680" s="224">
        <v>4.32</v>
      </c>
      <c r="I680" s="225"/>
      <c r="J680" s="220"/>
      <c r="K680" s="220"/>
      <c r="L680" s="226"/>
      <c r="M680" s="227"/>
      <c r="N680" s="228"/>
      <c r="O680" s="228"/>
      <c r="P680" s="228"/>
      <c r="Q680" s="228"/>
      <c r="R680" s="228"/>
      <c r="S680" s="228"/>
      <c r="T680" s="229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0" t="s">
        <v>149</v>
      </c>
      <c r="AU680" s="230" t="s">
        <v>86</v>
      </c>
      <c r="AV680" s="13" t="s">
        <v>86</v>
      </c>
      <c r="AW680" s="13" t="s">
        <v>35</v>
      </c>
      <c r="AX680" s="13" t="s">
        <v>76</v>
      </c>
      <c r="AY680" s="230" t="s">
        <v>140</v>
      </c>
    </row>
    <row r="681" spans="1:51" s="13" customFormat="1" ht="12">
      <c r="A681" s="13"/>
      <c r="B681" s="219"/>
      <c r="C681" s="220"/>
      <c r="D681" s="221" t="s">
        <v>149</v>
      </c>
      <c r="E681" s="222" t="s">
        <v>19</v>
      </c>
      <c r="F681" s="223" t="s">
        <v>1041</v>
      </c>
      <c r="G681" s="220"/>
      <c r="H681" s="224">
        <v>2.82</v>
      </c>
      <c r="I681" s="225"/>
      <c r="J681" s="220"/>
      <c r="K681" s="220"/>
      <c r="L681" s="226"/>
      <c r="M681" s="227"/>
      <c r="N681" s="228"/>
      <c r="O681" s="228"/>
      <c r="P681" s="228"/>
      <c r="Q681" s="228"/>
      <c r="R681" s="228"/>
      <c r="S681" s="228"/>
      <c r="T681" s="22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0" t="s">
        <v>149</v>
      </c>
      <c r="AU681" s="230" t="s">
        <v>86</v>
      </c>
      <c r="AV681" s="13" t="s">
        <v>86</v>
      </c>
      <c r="AW681" s="13" t="s">
        <v>35</v>
      </c>
      <c r="AX681" s="13" t="s">
        <v>76</v>
      </c>
      <c r="AY681" s="230" t="s">
        <v>140</v>
      </c>
    </row>
    <row r="682" spans="1:51" s="14" customFormat="1" ht="12">
      <c r="A682" s="14"/>
      <c r="B682" s="231"/>
      <c r="C682" s="232"/>
      <c r="D682" s="221" t="s">
        <v>149</v>
      </c>
      <c r="E682" s="233" t="s">
        <v>19</v>
      </c>
      <c r="F682" s="234" t="s">
        <v>152</v>
      </c>
      <c r="G682" s="232"/>
      <c r="H682" s="235">
        <v>25.44</v>
      </c>
      <c r="I682" s="236"/>
      <c r="J682" s="232"/>
      <c r="K682" s="232"/>
      <c r="L682" s="237"/>
      <c r="M682" s="238"/>
      <c r="N682" s="239"/>
      <c r="O682" s="239"/>
      <c r="P682" s="239"/>
      <c r="Q682" s="239"/>
      <c r="R682" s="239"/>
      <c r="S682" s="239"/>
      <c r="T682" s="240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1" t="s">
        <v>149</v>
      </c>
      <c r="AU682" s="241" t="s">
        <v>86</v>
      </c>
      <c r="AV682" s="14" t="s">
        <v>147</v>
      </c>
      <c r="AW682" s="14" t="s">
        <v>35</v>
      </c>
      <c r="AX682" s="14" t="s">
        <v>84</v>
      </c>
      <c r="AY682" s="241" t="s">
        <v>140</v>
      </c>
    </row>
    <row r="683" spans="1:65" s="2" customFormat="1" ht="16.5" customHeight="1">
      <c r="A683" s="40"/>
      <c r="B683" s="41"/>
      <c r="C683" s="247" t="s">
        <v>1060</v>
      </c>
      <c r="D683" s="247" t="s">
        <v>164</v>
      </c>
      <c r="E683" s="248" t="s">
        <v>1061</v>
      </c>
      <c r="F683" s="249" t="s">
        <v>1062</v>
      </c>
      <c r="G683" s="250" t="s">
        <v>1052</v>
      </c>
      <c r="H683" s="251">
        <v>3.816</v>
      </c>
      <c r="I683" s="252"/>
      <c r="J683" s="253">
        <f>ROUND(I683*H683,2)</f>
        <v>0</v>
      </c>
      <c r="K683" s="249" t="s">
        <v>156</v>
      </c>
      <c r="L683" s="254"/>
      <c r="M683" s="255" t="s">
        <v>19</v>
      </c>
      <c r="N683" s="256" t="s">
        <v>47</v>
      </c>
      <c r="O683" s="86"/>
      <c r="P683" s="215">
        <f>O683*H683</f>
        <v>0</v>
      </c>
      <c r="Q683" s="215">
        <v>0.001</v>
      </c>
      <c r="R683" s="215">
        <f>Q683*H683</f>
        <v>0.003816</v>
      </c>
      <c r="S683" s="215">
        <v>0</v>
      </c>
      <c r="T683" s="216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17" t="s">
        <v>301</v>
      </c>
      <c r="AT683" s="217" t="s">
        <v>164</v>
      </c>
      <c r="AU683" s="217" t="s">
        <v>86</v>
      </c>
      <c r="AY683" s="19" t="s">
        <v>140</v>
      </c>
      <c r="BE683" s="218">
        <f>IF(N683="základní",J683,0)</f>
        <v>0</v>
      </c>
      <c r="BF683" s="218">
        <f>IF(N683="snížená",J683,0)</f>
        <v>0</v>
      </c>
      <c r="BG683" s="218">
        <f>IF(N683="zákl. přenesená",J683,0)</f>
        <v>0</v>
      </c>
      <c r="BH683" s="218">
        <f>IF(N683="sníž. přenesená",J683,0)</f>
        <v>0</v>
      </c>
      <c r="BI683" s="218">
        <f>IF(N683="nulová",J683,0)</f>
        <v>0</v>
      </c>
      <c r="BJ683" s="19" t="s">
        <v>84</v>
      </c>
      <c r="BK683" s="218">
        <f>ROUND(I683*H683,2)</f>
        <v>0</v>
      </c>
      <c r="BL683" s="19" t="s">
        <v>254</v>
      </c>
      <c r="BM683" s="217" t="s">
        <v>1063</v>
      </c>
    </row>
    <row r="684" spans="1:51" s="13" customFormat="1" ht="12">
      <c r="A684" s="13"/>
      <c r="B684" s="219"/>
      <c r="C684" s="220"/>
      <c r="D684" s="221" t="s">
        <v>149</v>
      </c>
      <c r="E684" s="220"/>
      <c r="F684" s="223" t="s">
        <v>1064</v>
      </c>
      <c r="G684" s="220"/>
      <c r="H684" s="224">
        <v>3.816</v>
      </c>
      <c r="I684" s="225"/>
      <c r="J684" s="220"/>
      <c r="K684" s="220"/>
      <c r="L684" s="226"/>
      <c r="M684" s="227"/>
      <c r="N684" s="228"/>
      <c r="O684" s="228"/>
      <c r="P684" s="228"/>
      <c r="Q684" s="228"/>
      <c r="R684" s="228"/>
      <c r="S684" s="228"/>
      <c r="T684" s="229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0" t="s">
        <v>149</v>
      </c>
      <c r="AU684" s="230" t="s">
        <v>86</v>
      </c>
      <c r="AV684" s="13" t="s">
        <v>86</v>
      </c>
      <c r="AW684" s="13" t="s">
        <v>4</v>
      </c>
      <c r="AX684" s="13" t="s">
        <v>84</v>
      </c>
      <c r="AY684" s="230" t="s">
        <v>140</v>
      </c>
    </row>
    <row r="685" spans="1:65" s="2" customFormat="1" ht="16.5" customHeight="1">
      <c r="A685" s="40"/>
      <c r="B685" s="41"/>
      <c r="C685" s="206" t="s">
        <v>1065</v>
      </c>
      <c r="D685" s="206" t="s">
        <v>143</v>
      </c>
      <c r="E685" s="207" t="s">
        <v>1066</v>
      </c>
      <c r="F685" s="208" t="s">
        <v>1067</v>
      </c>
      <c r="G685" s="209" t="s">
        <v>172</v>
      </c>
      <c r="H685" s="210">
        <v>15.54</v>
      </c>
      <c r="I685" s="211"/>
      <c r="J685" s="212">
        <f>ROUND(I685*H685,2)</f>
        <v>0</v>
      </c>
      <c r="K685" s="208" t="s">
        <v>156</v>
      </c>
      <c r="L685" s="46"/>
      <c r="M685" s="213" t="s">
        <v>19</v>
      </c>
      <c r="N685" s="214" t="s">
        <v>47</v>
      </c>
      <c r="O685" s="86"/>
      <c r="P685" s="215">
        <f>O685*H685</f>
        <v>0</v>
      </c>
      <c r="Q685" s="215">
        <v>6E-05</v>
      </c>
      <c r="R685" s="215">
        <f>Q685*H685</f>
        <v>0.0009324</v>
      </c>
      <c r="S685" s="215">
        <v>0</v>
      </c>
      <c r="T685" s="216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17" t="s">
        <v>254</v>
      </c>
      <c r="AT685" s="217" t="s">
        <v>143</v>
      </c>
      <c r="AU685" s="217" t="s">
        <v>86</v>
      </c>
      <c r="AY685" s="19" t="s">
        <v>140</v>
      </c>
      <c r="BE685" s="218">
        <f>IF(N685="základní",J685,0)</f>
        <v>0</v>
      </c>
      <c r="BF685" s="218">
        <f>IF(N685="snížená",J685,0)</f>
        <v>0</v>
      </c>
      <c r="BG685" s="218">
        <f>IF(N685="zákl. přenesená",J685,0)</f>
        <v>0</v>
      </c>
      <c r="BH685" s="218">
        <f>IF(N685="sníž. přenesená",J685,0)</f>
        <v>0</v>
      </c>
      <c r="BI685" s="218">
        <f>IF(N685="nulová",J685,0)</f>
        <v>0</v>
      </c>
      <c r="BJ685" s="19" t="s">
        <v>84</v>
      </c>
      <c r="BK685" s="218">
        <f>ROUND(I685*H685,2)</f>
        <v>0</v>
      </c>
      <c r="BL685" s="19" t="s">
        <v>254</v>
      </c>
      <c r="BM685" s="217" t="s">
        <v>1068</v>
      </c>
    </row>
    <row r="686" spans="1:47" s="2" customFormat="1" ht="12">
      <c r="A686" s="40"/>
      <c r="B686" s="41"/>
      <c r="C686" s="42"/>
      <c r="D686" s="242" t="s">
        <v>158</v>
      </c>
      <c r="E686" s="42"/>
      <c r="F686" s="243" t="s">
        <v>1069</v>
      </c>
      <c r="G686" s="42"/>
      <c r="H686" s="42"/>
      <c r="I686" s="244"/>
      <c r="J686" s="42"/>
      <c r="K686" s="42"/>
      <c r="L686" s="46"/>
      <c r="M686" s="245"/>
      <c r="N686" s="246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158</v>
      </c>
      <c r="AU686" s="19" t="s">
        <v>86</v>
      </c>
    </row>
    <row r="687" spans="1:51" s="13" customFormat="1" ht="12">
      <c r="A687" s="13"/>
      <c r="B687" s="219"/>
      <c r="C687" s="220"/>
      <c r="D687" s="221" t="s">
        <v>149</v>
      </c>
      <c r="E687" s="222" t="s">
        <v>19</v>
      </c>
      <c r="F687" s="223" t="s">
        <v>1047</v>
      </c>
      <c r="G687" s="220"/>
      <c r="H687" s="224">
        <v>8.64</v>
      </c>
      <c r="I687" s="225"/>
      <c r="J687" s="220"/>
      <c r="K687" s="220"/>
      <c r="L687" s="226"/>
      <c r="M687" s="227"/>
      <c r="N687" s="228"/>
      <c r="O687" s="228"/>
      <c r="P687" s="228"/>
      <c r="Q687" s="228"/>
      <c r="R687" s="228"/>
      <c r="S687" s="228"/>
      <c r="T687" s="229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0" t="s">
        <v>149</v>
      </c>
      <c r="AU687" s="230" t="s">
        <v>86</v>
      </c>
      <c r="AV687" s="13" t="s">
        <v>86</v>
      </c>
      <c r="AW687" s="13" t="s">
        <v>35</v>
      </c>
      <c r="AX687" s="13" t="s">
        <v>76</v>
      </c>
      <c r="AY687" s="230" t="s">
        <v>140</v>
      </c>
    </row>
    <row r="688" spans="1:51" s="13" customFormat="1" ht="12">
      <c r="A688" s="13"/>
      <c r="B688" s="219"/>
      <c r="C688" s="220"/>
      <c r="D688" s="221" t="s">
        <v>149</v>
      </c>
      <c r="E688" s="222" t="s">
        <v>19</v>
      </c>
      <c r="F688" s="223" t="s">
        <v>1048</v>
      </c>
      <c r="G688" s="220"/>
      <c r="H688" s="224">
        <v>6.9</v>
      </c>
      <c r="I688" s="225"/>
      <c r="J688" s="220"/>
      <c r="K688" s="220"/>
      <c r="L688" s="226"/>
      <c r="M688" s="227"/>
      <c r="N688" s="228"/>
      <c r="O688" s="228"/>
      <c r="P688" s="228"/>
      <c r="Q688" s="228"/>
      <c r="R688" s="228"/>
      <c r="S688" s="228"/>
      <c r="T688" s="229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0" t="s">
        <v>149</v>
      </c>
      <c r="AU688" s="230" t="s">
        <v>86</v>
      </c>
      <c r="AV688" s="13" t="s">
        <v>86</v>
      </c>
      <c r="AW688" s="13" t="s">
        <v>35</v>
      </c>
      <c r="AX688" s="13" t="s">
        <v>76</v>
      </c>
      <c r="AY688" s="230" t="s">
        <v>140</v>
      </c>
    </row>
    <row r="689" spans="1:51" s="14" customFormat="1" ht="12">
      <c r="A689" s="14"/>
      <c r="B689" s="231"/>
      <c r="C689" s="232"/>
      <c r="D689" s="221" t="s">
        <v>149</v>
      </c>
      <c r="E689" s="233" t="s">
        <v>19</v>
      </c>
      <c r="F689" s="234" t="s">
        <v>152</v>
      </c>
      <c r="G689" s="232"/>
      <c r="H689" s="235">
        <v>15.540000000000001</v>
      </c>
      <c r="I689" s="236"/>
      <c r="J689" s="232"/>
      <c r="K689" s="232"/>
      <c r="L689" s="237"/>
      <c r="M689" s="238"/>
      <c r="N689" s="239"/>
      <c r="O689" s="239"/>
      <c r="P689" s="239"/>
      <c r="Q689" s="239"/>
      <c r="R689" s="239"/>
      <c r="S689" s="239"/>
      <c r="T689" s="240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1" t="s">
        <v>149</v>
      </c>
      <c r="AU689" s="241" t="s">
        <v>86</v>
      </c>
      <c r="AV689" s="14" t="s">
        <v>147</v>
      </c>
      <c r="AW689" s="14" t="s">
        <v>35</v>
      </c>
      <c r="AX689" s="14" t="s">
        <v>84</v>
      </c>
      <c r="AY689" s="241" t="s">
        <v>140</v>
      </c>
    </row>
    <row r="690" spans="1:65" s="2" customFormat="1" ht="16.5" customHeight="1">
      <c r="A690" s="40"/>
      <c r="B690" s="41"/>
      <c r="C690" s="206" t="s">
        <v>1070</v>
      </c>
      <c r="D690" s="206" t="s">
        <v>143</v>
      </c>
      <c r="E690" s="207" t="s">
        <v>1071</v>
      </c>
      <c r="F690" s="208" t="s">
        <v>1072</v>
      </c>
      <c r="G690" s="209" t="s">
        <v>172</v>
      </c>
      <c r="H690" s="210">
        <v>25.44</v>
      </c>
      <c r="I690" s="211"/>
      <c r="J690" s="212">
        <f>ROUND(I690*H690,2)</f>
        <v>0</v>
      </c>
      <c r="K690" s="208" t="s">
        <v>156</v>
      </c>
      <c r="L690" s="46"/>
      <c r="M690" s="213" t="s">
        <v>19</v>
      </c>
      <c r="N690" s="214" t="s">
        <v>47</v>
      </c>
      <c r="O690" s="86"/>
      <c r="P690" s="215">
        <f>O690*H690</f>
        <v>0</v>
      </c>
      <c r="Q690" s="215">
        <v>0</v>
      </c>
      <c r="R690" s="215">
        <f>Q690*H690</f>
        <v>0</v>
      </c>
      <c r="S690" s="215">
        <v>0</v>
      </c>
      <c r="T690" s="216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17" t="s">
        <v>254</v>
      </c>
      <c r="AT690" s="217" t="s">
        <v>143</v>
      </c>
      <c r="AU690" s="217" t="s">
        <v>86</v>
      </c>
      <c r="AY690" s="19" t="s">
        <v>140</v>
      </c>
      <c r="BE690" s="218">
        <f>IF(N690="základní",J690,0)</f>
        <v>0</v>
      </c>
      <c r="BF690" s="218">
        <f>IF(N690="snížená",J690,0)</f>
        <v>0</v>
      </c>
      <c r="BG690" s="218">
        <f>IF(N690="zákl. přenesená",J690,0)</f>
        <v>0</v>
      </c>
      <c r="BH690" s="218">
        <f>IF(N690="sníž. přenesená",J690,0)</f>
        <v>0</v>
      </c>
      <c r="BI690" s="218">
        <f>IF(N690="nulová",J690,0)</f>
        <v>0</v>
      </c>
      <c r="BJ690" s="19" t="s">
        <v>84</v>
      </c>
      <c r="BK690" s="218">
        <f>ROUND(I690*H690,2)</f>
        <v>0</v>
      </c>
      <c r="BL690" s="19" t="s">
        <v>254</v>
      </c>
      <c r="BM690" s="217" t="s">
        <v>1073</v>
      </c>
    </row>
    <row r="691" spans="1:47" s="2" customFormat="1" ht="12">
      <c r="A691" s="40"/>
      <c r="B691" s="41"/>
      <c r="C691" s="42"/>
      <c r="D691" s="242" t="s">
        <v>158</v>
      </c>
      <c r="E691" s="42"/>
      <c r="F691" s="243" t="s">
        <v>1074</v>
      </c>
      <c r="G691" s="42"/>
      <c r="H691" s="42"/>
      <c r="I691" s="244"/>
      <c r="J691" s="42"/>
      <c r="K691" s="42"/>
      <c r="L691" s="46"/>
      <c r="M691" s="245"/>
      <c r="N691" s="246"/>
      <c r="O691" s="86"/>
      <c r="P691" s="86"/>
      <c r="Q691" s="86"/>
      <c r="R691" s="86"/>
      <c r="S691" s="86"/>
      <c r="T691" s="87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158</v>
      </c>
      <c r="AU691" s="19" t="s">
        <v>86</v>
      </c>
    </row>
    <row r="692" spans="1:51" s="13" customFormat="1" ht="12">
      <c r="A692" s="13"/>
      <c r="B692" s="219"/>
      <c r="C692" s="220"/>
      <c r="D692" s="221" t="s">
        <v>149</v>
      </c>
      <c r="E692" s="222" t="s">
        <v>19</v>
      </c>
      <c r="F692" s="223" t="s">
        <v>1037</v>
      </c>
      <c r="G692" s="220"/>
      <c r="H692" s="224">
        <v>8.64</v>
      </c>
      <c r="I692" s="225"/>
      <c r="J692" s="220"/>
      <c r="K692" s="220"/>
      <c r="L692" s="226"/>
      <c r="M692" s="227"/>
      <c r="N692" s="228"/>
      <c r="O692" s="228"/>
      <c r="P692" s="228"/>
      <c r="Q692" s="228"/>
      <c r="R692" s="228"/>
      <c r="S692" s="228"/>
      <c r="T692" s="22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0" t="s">
        <v>149</v>
      </c>
      <c r="AU692" s="230" t="s">
        <v>86</v>
      </c>
      <c r="AV692" s="13" t="s">
        <v>86</v>
      </c>
      <c r="AW692" s="13" t="s">
        <v>35</v>
      </c>
      <c r="AX692" s="13" t="s">
        <v>76</v>
      </c>
      <c r="AY692" s="230" t="s">
        <v>140</v>
      </c>
    </row>
    <row r="693" spans="1:51" s="13" customFormat="1" ht="12">
      <c r="A693" s="13"/>
      <c r="B693" s="219"/>
      <c r="C693" s="220"/>
      <c r="D693" s="221" t="s">
        <v>149</v>
      </c>
      <c r="E693" s="222" t="s">
        <v>19</v>
      </c>
      <c r="F693" s="223" t="s">
        <v>1038</v>
      </c>
      <c r="G693" s="220"/>
      <c r="H693" s="224">
        <v>4.14</v>
      </c>
      <c r="I693" s="225"/>
      <c r="J693" s="220"/>
      <c r="K693" s="220"/>
      <c r="L693" s="226"/>
      <c r="M693" s="227"/>
      <c r="N693" s="228"/>
      <c r="O693" s="228"/>
      <c r="P693" s="228"/>
      <c r="Q693" s="228"/>
      <c r="R693" s="228"/>
      <c r="S693" s="228"/>
      <c r="T693" s="22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0" t="s">
        <v>149</v>
      </c>
      <c r="AU693" s="230" t="s">
        <v>86</v>
      </c>
      <c r="AV693" s="13" t="s">
        <v>86</v>
      </c>
      <c r="AW693" s="13" t="s">
        <v>35</v>
      </c>
      <c r="AX693" s="13" t="s">
        <v>76</v>
      </c>
      <c r="AY693" s="230" t="s">
        <v>140</v>
      </c>
    </row>
    <row r="694" spans="1:51" s="13" customFormat="1" ht="12">
      <c r="A694" s="13"/>
      <c r="B694" s="219"/>
      <c r="C694" s="220"/>
      <c r="D694" s="221" t="s">
        <v>149</v>
      </c>
      <c r="E694" s="222" t="s">
        <v>19</v>
      </c>
      <c r="F694" s="223" t="s">
        <v>1039</v>
      </c>
      <c r="G694" s="220"/>
      <c r="H694" s="224">
        <v>5.52</v>
      </c>
      <c r="I694" s="225"/>
      <c r="J694" s="220"/>
      <c r="K694" s="220"/>
      <c r="L694" s="226"/>
      <c r="M694" s="227"/>
      <c r="N694" s="228"/>
      <c r="O694" s="228"/>
      <c r="P694" s="228"/>
      <c r="Q694" s="228"/>
      <c r="R694" s="228"/>
      <c r="S694" s="228"/>
      <c r="T694" s="229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0" t="s">
        <v>149</v>
      </c>
      <c r="AU694" s="230" t="s">
        <v>86</v>
      </c>
      <c r="AV694" s="13" t="s">
        <v>86</v>
      </c>
      <c r="AW694" s="13" t="s">
        <v>35</v>
      </c>
      <c r="AX694" s="13" t="s">
        <v>76</v>
      </c>
      <c r="AY694" s="230" t="s">
        <v>140</v>
      </c>
    </row>
    <row r="695" spans="1:51" s="13" customFormat="1" ht="12">
      <c r="A695" s="13"/>
      <c r="B695" s="219"/>
      <c r="C695" s="220"/>
      <c r="D695" s="221" t="s">
        <v>149</v>
      </c>
      <c r="E695" s="222" t="s">
        <v>19</v>
      </c>
      <c r="F695" s="223" t="s">
        <v>1040</v>
      </c>
      <c r="G695" s="220"/>
      <c r="H695" s="224">
        <v>4.32</v>
      </c>
      <c r="I695" s="225"/>
      <c r="J695" s="220"/>
      <c r="K695" s="220"/>
      <c r="L695" s="226"/>
      <c r="M695" s="227"/>
      <c r="N695" s="228"/>
      <c r="O695" s="228"/>
      <c r="P695" s="228"/>
      <c r="Q695" s="228"/>
      <c r="R695" s="228"/>
      <c r="S695" s="228"/>
      <c r="T695" s="229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0" t="s">
        <v>149</v>
      </c>
      <c r="AU695" s="230" t="s">
        <v>86</v>
      </c>
      <c r="AV695" s="13" t="s">
        <v>86</v>
      </c>
      <c r="AW695" s="13" t="s">
        <v>35</v>
      </c>
      <c r="AX695" s="13" t="s">
        <v>76</v>
      </c>
      <c r="AY695" s="230" t="s">
        <v>140</v>
      </c>
    </row>
    <row r="696" spans="1:51" s="13" customFormat="1" ht="12">
      <c r="A696" s="13"/>
      <c r="B696" s="219"/>
      <c r="C696" s="220"/>
      <c r="D696" s="221" t="s">
        <v>149</v>
      </c>
      <c r="E696" s="222" t="s">
        <v>19</v>
      </c>
      <c r="F696" s="223" t="s">
        <v>1041</v>
      </c>
      <c r="G696" s="220"/>
      <c r="H696" s="224">
        <v>2.82</v>
      </c>
      <c r="I696" s="225"/>
      <c r="J696" s="220"/>
      <c r="K696" s="220"/>
      <c r="L696" s="226"/>
      <c r="M696" s="227"/>
      <c r="N696" s="228"/>
      <c r="O696" s="228"/>
      <c r="P696" s="228"/>
      <c r="Q696" s="228"/>
      <c r="R696" s="228"/>
      <c r="S696" s="228"/>
      <c r="T696" s="229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0" t="s">
        <v>149</v>
      </c>
      <c r="AU696" s="230" t="s">
        <v>86</v>
      </c>
      <c r="AV696" s="13" t="s">
        <v>86</v>
      </c>
      <c r="AW696" s="13" t="s">
        <v>35</v>
      </c>
      <c r="AX696" s="13" t="s">
        <v>76</v>
      </c>
      <c r="AY696" s="230" t="s">
        <v>140</v>
      </c>
    </row>
    <row r="697" spans="1:51" s="14" customFormat="1" ht="12">
      <c r="A697" s="14"/>
      <c r="B697" s="231"/>
      <c r="C697" s="232"/>
      <c r="D697" s="221" t="s">
        <v>149</v>
      </c>
      <c r="E697" s="233" t="s">
        <v>19</v>
      </c>
      <c r="F697" s="234" t="s">
        <v>152</v>
      </c>
      <c r="G697" s="232"/>
      <c r="H697" s="235">
        <v>25.44</v>
      </c>
      <c r="I697" s="236"/>
      <c r="J697" s="232"/>
      <c r="K697" s="232"/>
      <c r="L697" s="237"/>
      <c r="M697" s="238"/>
      <c r="N697" s="239"/>
      <c r="O697" s="239"/>
      <c r="P697" s="239"/>
      <c r="Q697" s="239"/>
      <c r="R697" s="239"/>
      <c r="S697" s="239"/>
      <c r="T697" s="240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1" t="s">
        <v>149</v>
      </c>
      <c r="AU697" s="241" t="s">
        <v>86</v>
      </c>
      <c r="AV697" s="14" t="s">
        <v>147</v>
      </c>
      <c r="AW697" s="14" t="s">
        <v>35</v>
      </c>
      <c r="AX697" s="14" t="s">
        <v>84</v>
      </c>
      <c r="AY697" s="241" t="s">
        <v>140</v>
      </c>
    </row>
    <row r="698" spans="1:65" s="2" customFormat="1" ht="16.5" customHeight="1">
      <c r="A698" s="40"/>
      <c r="B698" s="41"/>
      <c r="C698" s="247" t="s">
        <v>1075</v>
      </c>
      <c r="D698" s="247" t="s">
        <v>164</v>
      </c>
      <c r="E698" s="248" t="s">
        <v>1061</v>
      </c>
      <c r="F698" s="249" t="s">
        <v>1062</v>
      </c>
      <c r="G698" s="250" t="s">
        <v>1052</v>
      </c>
      <c r="H698" s="251">
        <v>3.816</v>
      </c>
      <c r="I698" s="252"/>
      <c r="J698" s="253">
        <f>ROUND(I698*H698,2)</f>
        <v>0</v>
      </c>
      <c r="K698" s="249" t="s">
        <v>156</v>
      </c>
      <c r="L698" s="254"/>
      <c r="M698" s="255" t="s">
        <v>19</v>
      </c>
      <c r="N698" s="256" t="s">
        <v>47</v>
      </c>
      <c r="O698" s="86"/>
      <c r="P698" s="215">
        <f>O698*H698</f>
        <v>0</v>
      </c>
      <c r="Q698" s="215">
        <v>0.001</v>
      </c>
      <c r="R698" s="215">
        <f>Q698*H698</f>
        <v>0.003816</v>
      </c>
      <c r="S698" s="215">
        <v>0</v>
      </c>
      <c r="T698" s="216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17" t="s">
        <v>301</v>
      </c>
      <c r="AT698" s="217" t="s">
        <v>164</v>
      </c>
      <c r="AU698" s="217" t="s">
        <v>86</v>
      </c>
      <c r="AY698" s="19" t="s">
        <v>140</v>
      </c>
      <c r="BE698" s="218">
        <f>IF(N698="základní",J698,0)</f>
        <v>0</v>
      </c>
      <c r="BF698" s="218">
        <f>IF(N698="snížená",J698,0)</f>
        <v>0</v>
      </c>
      <c r="BG698" s="218">
        <f>IF(N698="zákl. přenesená",J698,0)</f>
        <v>0</v>
      </c>
      <c r="BH698" s="218">
        <f>IF(N698="sníž. přenesená",J698,0)</f>
        <v>0</v>
      </c>
      <c r="BI698" s="218">
        <f>IF(N698="nulová",J698,0)</f>
        <v>0</v>
      </c>
      <c r="BJ698" s="19" t="s">
        <v>84</v>
      </c>
      <c r="BK698" s="218">
        <f>ROUND(I698*H698,2)</f>
        <v>0</v>
      </c>
      <c r="BL698" s="19" t="s">
        <v>254</v>
      </c>
      <c r="BM698" s="217" t="s">
        <v>1076</v>
      </c>
    </row>
    <row r="699" spans="1:51" s="13" customFormat="1" ht="12">
      <c r="A699" s="13"/>
      <c r="B699" s="219"/>
      <c r="C699" s="220"/>
      <c r="D699" s="221" t="s">
        <v>149</v>
      </c>
      <c r="E699" s="220"/>
      <c r="F699" s="223" t="s">
        <v>1064</v>
      </c>
      <c r="G699" s="220"/>
      <c r="H699" s="224">
        <v>3.816</v>
      </c>
      <c r="I699" s="225"/>
      <c r="J699" s="220"/>
      <c r="K699" s="220"/>
      <c r="L699" s="226"/>
      <c r="M699" s="227"/>
      <c r="N699" s="228"/>
      <c r="O699" s="228"/>
      <c r="P699" s="228"/>
      <c r="Q699" s="228"/>
      <c r="R699" s="228"/>
      <c r="S699" s="228"/>
      <c r="T699" s="229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0" t="s">
        <v>149</v>
      </c>
      <c r="AU699" s="230" t="s">
        <v>86</v>
      </c>
      <c r="AV699" s="13" t="s">
        <v>86</v>
      </c>
      <c r="AW699" s="13" t="s">
        <v>4</v>
      </c>
      <c r="AX699" s="13" t="s">
        <v>84</v>
      </c>
      <c r="AY699" s="230" t="s">
        <v>140</v>
      </c>
    </row>
    <row r="700" spans="1:65" s="2" customFormat="1" ht="16.5" customHeight="1">
      <c r="A700" s="40"/>
      <c r="B700" s="41"/>
      <c r="C700" s="247" t="s">
        <v>1077</v>
      </c>
      <c r="D700" s="247" t="s">
        <v>164</v>
      </c>
      <c r="E700" s="248" t="s">
        <v>1078</v>
      </c>
      <c r="F700" s="249" t="s">
        <v>1079</v>
      </c>
      <c r="G700" s="250" t="s">
        <v>1052</v>
      </c>
      <c r="H700" s="251">
        <v>0.763</v>
      </c>
      <c r="I700" s="252"/>
      <c r="J700" s="253">
        <f>ROUND(I700*H700,2)</f>
        <v>0</v>
      </c>
      <c r="K700" s="249" t="s">
        <v>156</v>
      </c>
      <c r="L700" s="254"/>
      <c r="M700" s="255" t="s">
        <v>19</v>
      </c>
      <c r="N700" s="256" t="s">
        <v>47</v>
      </c>
      <c r="O700" s="86"/>
      <c r="P700" s="215">
        <f>O700*H700</f>
        <v>0</v>
      </c>
      <c r="Q700" s="215">
        <v>0.001</v>
      </c>
      <c r="R700" s="215">
        <f>Q700*H700</f>
        <v>0.000763</v>
      </c>
      <c r="S700" s="215">
        <v>0</v>
      </c>
      <c r="T700" s="216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17" t="s">
        <v>301</v>
      </c>
      <c r="AT700" s="217" t="s">
        <v>164</v>
      </c>
      <c r="AU700" s="217" t="s">
        <v>86</v>
      </c>
      <c r="AY700" s="19" t="s">
        <v>140</v>
      </c>
      <c r="BE700" s="218">
        <f>IF(N700="základní",J700,0)</f>
        <v>0</v>
      </c>
      <c r="BF700" s="218">
        <f>IF(N700="snížená",J700,0)</f>
        <v>0</v>
      </c>
      <c r="BG700" s="218">
        <f>IF(N700="zákl. přenesená",J700,0)</f>
        <v>0</v>
      </c>
      <c r="BH700" s="218">
        <f>IF(N700="sníž. přenesená",J700,0)</f>
        <v>0</v>
      </c>
      <c r="BI700" s="218">
        <f>IF(N700="nulová",J700,0)</f>
        <v>0</v>
      </c>
      <c r="BJ700" s="19" t="s">
        <v>84</v>
      </c>
      <c r="BK700" s="218">
        <f>ROUND(I700*H700,2)</f>
        <v>0</v>
      </c>
      <c r="BL700" s="19" t="s">
        <v>254</v>
      </c>
      <c r="BM700" s="217" t="s">
        <v>1080</v>
      </c>
    </row>
    <row r="701" spans="1:51" s="13" customFormat="1" ht="12">
      <c r="A701" s="13"/>
      <c r="B701" s="219"/>
      <c r="C701" s="220"/>
      <c r="D701" s="221" t="s">
        <v>149</v>
      </c>
      <c r="E701" s="220"/>
      <c r="F701" s="223" t="s">
        <v>1081</v>
      </c>
      <c r="G701" s="220"/>
      <c r="H701" s="224">
        <v>0.763</v>
      </c>
      <c r="I701" s="225"/>
      <c r="J701" s="220"/>
      <c r="K701" s="220"/>
      <c r="L701" s="226"/>
      <c r="M701" s="227"/>
      <c r="N701" s="228"/>
      <c r="O701" s="228"/>
      <c r="P701" s="228"/>
      <c r="Q701" s="228"/>
      <c r="R701" s="228"/>
      <c r="S701" s="228"/>
      <c r="T701" s="22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0" t="s">
        <v>149</v>
      </c>
      <c r="AU701" s="230" t="s">
        <v>86</v>
      </c>
      <c r="AV701" s="13" t="s">
        <v>86</v>
      </c>
      <c r="AW701" s="13" t="s">
        <v>4</v>
      </c>
      <c r="AX701" s="13" t="s">
        <v>84</v>
      </c>
      <c r="AY701" s="230" t="s">
        <v>140</v>
      </c>
    </row>
    <row r="702" spans="1:65" s="2" customFormat="1" ht="16.5" customHeight="1">
      <c r="A702" s="40"/>
      <c r="B702" s="41"/>
      <c r="C702" s="206" t="s">
        <v>1082</v>
      </c>
      <c r="D702" s="206" t="s">
        <v>143</v>
      </c>
      <c r="E702" s="207" t="s">
        <v>1083</v>
      </c>
      <c r="F702" s="208" t="s">
        <v>1084</v>
      </c>
      <c r="G702" s="209" t="s">
        <v>172</v>
      </c>
      <c r="H702" s="210">
        <v>12.7</v>
      </c>
      <c r="I702" s="211"/>
      <c r="J702" s="212">
        <f>ROUND(I702*H702,2)</f>
        <v>0</v>
      </c>
      <c r="K702" s="208" t="s">
        <v>156</v>
      </c>
      <c r="L702" s="46"/>
      <c r="M702" s="213" t="s">
        <v>19</v>
      </c>
      <c r="N702" s="214" t="s">
        <v>47</v>
      </c>
      <c r="O702" s="86"/>
      <c r="P702" s="215">
        <f>O702*H702</f>
        <v>0</v>
      </c>
      <c r="Q702" s="215">
        <v>0</v>
      </c>
      <c r="R702" s="215">
        <f>Q702*H702</f>
        <v>0</v>
      </c>
      <c r="S702" s="215">
        <v>0</v>
      </c>
      <c r="T702" s="216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17" t="s">
        <v>254</v>
      </c>
      <c r="AT702" s="217" t="s">
        <v>143</v>
      </c>
      <c r="AU702" s="217" t="s">
        <v>86</v>
      </c>
      <c r="AY702" s="19" t="s">
        <v>140</v>
      </c>
      <c r="BE702" s="218">
        <f>IF(N702="základní",J702,0)</f>
        <v>0</v>
      </c>
      <c r="BF702" s="218">
        <f>IF(N702="snížená",J702,0)</f>
        <v>0</v>
      </c>
      <c r="BG702" s="218">
        <f>IF(N702="zákl. přenesená",J702,0)</f>
        <v>0</v>
      </c>
      <c r="BH702" s="218">
        <f>IF(N702="sníž. přenesená",J702,0)</f>
        <v>0</v>
      </c>
      <c r="BI702" s="218">
        <f>IF(N702="nulová",J702,0)</f>
        <v>0</v>
      </c>
      <c r="BJ702" s="19" t="s">
        <v>84</v>
      </c>
      <c r="BK702" s="218">
        <f>ROUND(I702*H702,2)</f>
        <v>0</v>
      </c>
      <c r="BL702" s="19" t="s">
        <v>254</v>
      </c>
      <c r="BM702" s="217" t="s">
        <v>1085</v>
      </c>
    </row>
    <row r="703" spans="1:47" s="2" customFormat="1" ht="12">
      <c r="A703" s="40"/>
      <c r="B703" s="41"/>
      <c r="C703" s="42"/>
      <c r="D703" s="242" t="s">
        <v>158</v>
      </c>
      <c r="E703" s="42"/>
      <c r="F703" s="243" t="s">
        <v>1086</v>
      </c>
      <c r="G703" s="42"/>
      <c r="H703" s="42"/>
      <c r="I703" s="244"/>
      <c r="J703" s="42"/>
      <c r="K703" s="42"/>
      <c r="L703" s="46"/>
      <c r="M703" s="245"/>
      <c r="N703" s="246"/>
      <c r="O703" s="86"/>
      <c r="P703" s="86"/>
      <c r="Q703" s="86"/>
      <c r="R703" s="86"/>
      <c r="S703" s="86"/>
      <c r="T703" s="87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T703" s="19" t="s">
        <v>158</v>
      </c>
      <c r="AU703" s="19" t="s">
        <v>86</v>
      </c>
    </row>
    <row r="704" spans="1:51" s="15" customFormat="1" ht="12">
      <c r="A704" s="15"/>
      <c r="B704" s="257"/>
      <c r="C704" s="258"/>
      <c r="D704" s="221" t="s">
        <v>149</v>
      </c>
      <c r="E704" s="259" t="s">
        <v>19</v>
      </c>
      <c r="F704" s="260" t="s">
        <v>1087</v>
      </c>
      <c r="G704" s="258"/>
      <c r="H704" s="259" t="s">
        <v>19</v>
      </c>
      <c r="I704" s="261"/>
      <c r="J704" s="258"/>
      <c r="K704" s="258"/>
      <c r="L704" s="262"/>
      <c r="M704" s="263"/>
      <c r="N704" s="264"/>
      <c r="O704" s="264"/>
      <c r="P704" s="264"/>
      <c r="Q704" s="264"/>
      <c r="R704" s="264"/>
      <c r="S704" s="264"/>
      <c r="T704" s="26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66" t="s">
        <v>149</v>
      </c>
      <c r="AU704" s="266" t="s">
        <v>86</v>
      </c>
      <c r="AV704" s="15" t="s">
        <v>84</v>
      </c>
      <c r="AW704" s="15" t="s">
        <v>35</v>
      </c>
      <c r="AX704" s="15" t="s">
        <v>76</v>
      </c>
      <c r="AY704" s="266" t="s">
        <v>140</v>
      </c>
    </row>
    <row r="705" spans="1:51" s="13" customFormat="1" ht="12">
      <c r="A705" s="13"/>
      <c r="B705" s="219"/>
      <c r="C705" s="220"/>
      <c r="D705" s="221" t="s">
        <v>149</v>
      </c>
      <c r="E705" s="222" t="s">
        <v>19</v>
      </c>
      <c r="F705" s="223" t="s">
        <v>1088</v>
      </c>
      <c r="G705" s="220"/>
      <c r="H705" s="224">
        <v>12.7</v>
      </c>
      <c r="I705" s="225"/>
      <c r="J705" s="220"/>
      <c r="K705" s="220"/>
      <c r="L705" s="226"/>
      <c r="M705" s="227"/>
      <c r="N705" s="228"/>
      <c r="O705" s="228"/>
      <c r="P705" s="228"/>
      <c r="Q705" s="228"/>
      <c r="R705" s="228"/>
      <c r="S705" s="228"/>
      <c r="T705" s="229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0" t="s">
        <v>149</v>
      </c>
      <c r="AU705" s="230" t="s">
        <v>86</v>
      </c>
      <c r="AV705" s="13" t="s">
        <v>86</v>
      </c>
      <c r="AW705" s="13" t="s">
        <v>35</v>
      </c>
      <c r="AX705" s="13" t="s">
        <v>76</v>
      </c>
      <c r="AY705" s="230" t="s">
        <v>140</v>
      </c>
    </row>
    <row r="706" spans="1:51" s="14" customFormat="1" ht="12">
      <c r="A706" s="14"/>
      <c r="B706" s="231"/>
      <c r="C706" s="232"/>
      <c r="D706" s="221" t="s">
        <v>149</v>
      </c>
      <c r="E706" s="233" t="s">
        <v>19</v>
      </c>
      <c r="F706" s="234" t="s">
        <v>152</v>
      </c>
      <c r="G706" s="232"/>
      <c r="H706" s="235">
        <v>12.7</v>
      </c>
      <c r="I706" s="236"/>
      <c r="J706" s="232"/>
      <c r="K706" s="232"/>
      <c r="L706" s="237"/>
      <c r="M706" s="238"/>
      <c r="N706" s="239"/>
      <c r="O706" s="239"/>
      <c r="P706" s="239"/>
      <c r="Q706" s="239"/>
      <c r="R706" s="239"/>
      <c r="S706" s="239"/>
      <c r="T706" s="240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1" t="s">
        <v>149</v>
      </c>
      <c r="AU706" s="241" t="s">
        <v>86</v>
      </c>
      <c r="AV706" s="14" t="s">
        <v>147</v>
      </c>
      <c r="AW706" s="14" t="s">
        <v>35</v>
      </c>
      <c r="AX706" s="14" t="s">
        <v>84</v>
      </c>
      <c r="AY706" s="241" t="s">
        <v>140</v>
      </c>
    </row>
    <row r="707" spans="1:63" s="12" customFormat="1" ht="22.8" customHeight="1">
      <c r="A707" s="12"/>
      <c r="B707" s="190"/>
      <c r="C707" s="191"/>
      <c r="D707" s="192" t="s">
        <v>75</v>
      </c>
      <c r="E707" s="204" t="s">
        <v>1089</v>
      </c>
      <c r="F707" s="204" t="s">
        <v>1090</v>
      </c>
      <c r="G707" s="191"/>
      <c r="H707" s="191"/>
      <c r="I707" s="194"/>
      <c r="J707" s="205">
        <f>BK707</f>
        <v>0</v>
      </c>
      <c r="K707" s="191"/>
      <c r="L707" s="196"/>
      <c r="M707" s="197"/>
      <c r="N707" s="198"/>
      <c r="O707" s="198"/>
      <c r="P707" s="199">
        <f>SUM(P708:P727)</f>
        <v>0</v>
      </c>
      <c r="Q707" s="198"/>
      <c r="R707" s="199">
        <f>SUM(R708:R727)</f>
        <v>0.2515916</v>
      </c>
      <c r="S707" s="198"/>
      <c r="T707" s="200">
        <f>SUM(T708:T727)</f>
        <v>0.0502541</v>
      </c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R707" s="201" t="s">
        <v>86</v>
      </c>
      <c r="AT707" s="202" t="s">
        <v>75</v>
      </c>
      <c r="AU707" s="202" t="s">
        <v>84</v>
      </c>
      <c r="AY707" s="201" t="s">
        <v>140</v>
      </c>
      <c r="BK707" s="203">
        <f>SUM(BK708:BK727)</f>
        <v>0</v>
      </c>
    </row>
    <row r="708" spans="1:65" s="2" customFormat="1" ht="16.5" customHeight="1">
      <c r="A708" s="40"/>
      <c r="B708" s="41"/>
      <c r="C708" s="206" t="s">
        <v>1091</v>
      </c>
      <c r="D708" s="206" t="s">
        <v>143</v>
      </c>
      <c r="E708" s="207" t="s">
        <v>1092</v>
      </c>
      <c r="F708" s="208" t="s">
        <v>1093</v>
      </c>
      <c r="G708" s="209" t="s">
        <v>172</v>
      </c>
      <c r="H708" s="210">
        <v>162.11</v>
      </c>
      <c r="I708" s="211"/>
      <c r="J708" s="212">
        <f>ROUND(I708*H708,2)</f>
        <v>0</v>
      </c>
      <c r="K708" s="208" t="s">
        <v>156</v>
      </c>
      <c r="L708" s="46"/>
      <c r="M708" s="213" t="s">
        <v>19</v>
      </c>
      <c r="N708" s="214" t="s">
        <v>47</v>
      </c>
      <c r="O708" s="86"/>
      <c r="P708" s="215">
        <f>O708*H708</f>
        <v>0</v>
      </c>
      <c r="Q708" s="215">
        <v>0.001</v>
      </c>
      <c r="R708" s="215">
        <f>Q708*H708</f>
        <v>0.16211</v>
      </c>
      <c r="S708" s="215">
        <v>0.00031</v>
      </c>
      <c r="T708" s="216">
        <f>S708*H708</f>
        <v>0.0502541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17" t="s">
        <v>254</v>
      </c>
      <c r="AT708" s="217" t="s">
        <v>143</v>
      </c>
      <c r="AU708" s="217" t="s">
        <v>86</v>
      </c>
      <c r="AY708" s="19" t="s">
        <v>140</v>
      </c>
      <c r="BE708" s="218">
        <f>IF(N708="základní",J708,0)</f>
        <v>0</v>
      </c>
      <c r="BF708" s="218">
        <f>IF(N708="snížená",J708,0)</f>
        <v>0</v>
      </c>
      <c r="BG708" s="218">
        <f>IF(N708="zákl. přenesená",J708,0)</f>
        <v>0</v>
      </c>
      <c r="BH708" s="218">
        <f>IF(N708="sníž. přenesená",J708,0)</f>
        <v>0</v>
      </c>
      <c r="BI708" s="218">
        <f>IF(N708="nulová",J708,0)</f>
        <v>0</v>
      </c>
      <c r="BJ708" s="19" t="s">
        <v>84</v>
      </c>
      <c r="BK708" s="218">
        <f>ROUND(I708*H708,2)</f>
        <v>0</v>
      </c>
      <c r="BL708" s="19" t="s">
        <v>254</v>
      </c>
      <c r="BM708" s="217" t="s">
        <v>1094</v>
      </c>
    </row>
    <row r="709" spans="1:47" s="2" customFormat="1" ht="12">
      <c r="A709" s="40"/>
      <c r="B709" s="41"/>
      <c r="C709" s="42"/>
      <c r="D709" s="242" t="s">
        <v>158</v>
      </c>
      <c r="E709" s="42"/>
      <c r="F709" s="243" t="s">
        <v>1095</v>
      </c>
      <c r="G709" s="42"/>
      <c r="H709" s="42"/>
      <c r="I709" s="244"/>
      <c r="J709" s="42"/>
      <c r="K709" s="42"/>
      <c r="L709" s="46"/>
      <c r="M709" s="245"/>
      <c r="N709" s="246"/>
      <c r="O709" s="86"/>
      <c r="P709" s="86"/>
      <c r="Q709" s="86"/>
      <c r="R709" s="86"/>
      <c r="S709" s="86"/>
      <c r="T709" s="87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T709" s="19" t="s">
        <v>158</v>
      </c>
      <c r="AU709" s="19" t="s">
        <v>86</v>
      </c>
    </row>
    <row r="710" spans="1:51" s="13" customFormat="1" ht="12">
      <c r="A710" s="13"/>
      <c r="B710" s="219"/>
      <c r="C710" s="220"/>
      <c r="D710" s="221" t="s">
        <v>149</v>
      </c>
      <c r="E710" s="222" t="s">
        <v>19</v>
      </c>
      <c r="F710" s="223" t="s">
        <v>210</v>
      </c>
      <c r="G710" s="220"/>
      <c r="H710" s="224">
        <v>15.445</v>
      </c>
      <c r="I710" s="225"/>
      <c r="J710" s="220"/>
      <c r="K710" s="220"/>
      <c r="L710" s="226"/>
      <c r="M710" s="227"/>
      <c r="N710" s="228"/>
      <c r="O710" s="228"/>
      <c r="P710" s="228"/>
      <c r="Q710" s="228"/>
      <c r="R710" s="228"/>
      <c r="S710" s="228"/>
      <c r="T710" s="229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0" t="s">
        <v>149</v>
      </c>
      <c r="AU710" s="230" t="s">
        <v>86</v>
      </c>
      <c r="AV710" s="13" t="s">
        <v>86</v>
      </c>
      <c r="AW710" s="13" t="s">
        <v>35</v>
      </c>
      <c r="AX710" s="13" t="s">
        <v>76</v>
      </c>
      <c r="AY710" s="230" t="s">
        <v>140</v>
      </c>
    </row>
    <row r="711" spans="1:51" s="13" customFormat="1" ht="12">
      <c r="A711" s="13"/>
      <c r="B711" s="219"/>
      <c r="C711" s="220"/>
      <c r="D711" s="221" t="s">
        <v>149</v>
      </c>
      <c r="E711" s="222" t="s">
        <v>19</v>
      </c>
      <c r="F711" s="223" t="s">
        <v>211</v>
      </c>
      <c r="G711" s="220"/>
      <c r="H711" s="224">
        <v>6.45</v>
      </c>
      <c r="I711" s="225"/>
      <c r="J711" s="220"/>
      <c r="K711" s="220"/>
      <c r="L711" s="226"/>
      <c r="M711" s="227"/>
      <c r="N711" s="228"/>
      <c r="O711" s="228"/>
      <c r="P711" s="228"/>
      <c r="Q711" s="228"/>
      <c r="R711" s="228"/>
      <c r="S711" s="228"/>
      <c r="T711" s="229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0" t="s">
        <v>149</v>
      </c>
      <c r="AU711" s="230" t="s">
        <v>86</v>
      </c>
      <c r="AV711" s="13" t="s">
        <v>86</v>
      </c>
      <c r="AW711" s="13" t="s">
        <v>35</v>
      </c>
      <c r="AX711" s="13" t="s">
        <v>76</v>
      </c>
      <c r="AY711" s="230" t="s">
        <v>140</v>
      </c>
    </row>
    <row r="712" spans="1:51" s="13" customFormat="1" ht="12">
      <c r="A712" s="13"/>
      <c r="B712" s="219"/>
      <c r="C712" s="220"/>
      <c r="D712" s="221" t="s">
        <v>149</v>
      </c>
      <c r="E712" s="222" t="s">
        <v>19</v>
      </c>
      <c r="F712" s="223" t="s">
        <v>212</v>
      </c>
      <c r="G712" s="220"/>
      <c r="H712" s="224">
        <v>44.29</v>
      </c>
      <c r="I712" s="225"/>
      <c r="J712" s="220"/>
      <c r="K712" s="220"/>
      <c r="L712" s="226"/>
      <c r="M712" s="227"/>
      <c r="N712" s="228"/>
      <c r="O712" s="228"/>
      <c r="P712" s="228"/>
      <c r="Q712" s="228"/>
      <c r="R712" s="228"/>
      <c r="S712" s="228"/>
      <c r="T712" s="229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0" t="s">
        <v>149</v>
      </c>
      <c r="AU712" s="230" t="s">
        <v>86</v>
      </c>
      <c r="AV712" s="13" t="s">
        <v>86</v>
      </c>
      <c r="AW712" s="13" t="s">
        <v>35</v>
      </c>
      <c r="AX712" s="13" t="s">
        <v>76</v>
      </c>
      <c r="AY712" s="230" t="s">
        <v>140</v>
      </c>
    </row>
    <row r="713" spans="1:51" s="13" customFormat="1" ht="12">
      <c r="A713" s="13"/>
      <c r="B713" s="219"/>
      <c r="C713" s="220"/>
      <c r="D713" s="221" t="s">
        <v>149</v>
      </c>
      <c r="E713" s="222" t="s">
        <v>19</v>
      </c>
      <c r="F713" s="223" t="s">
        <v>193</v>
      </c>
      <c r="G713" s="220"/>
      <c r="H713" s="224">
        <v>17.01</v>
      </c>
      <c r="I713" s="225"/>
      <c r="J713" s="220"/>
      <c r="K713" s="220"/>
      <c r="L713" s="226"/>
      <c r="M713" s="227"/>
      <c r="N713" s="228"/>
      <c r="O713" s="228"/>
      <c r="P713" s="228"/>
      <c r="Q713" s="228"/>
      <c r="R713" s="228"/>
      <c r="S713" s="228"/>
      <c r="T713" s="229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0" t="s">
        <v>149</v>
      </c>
      <c r="AU713" s="230" t="s">
        <v>86</v>
      </c>
      <c r="AV713" s="13" t="s">
        <v>86</v>
      </c>
      <c r="AW713" s="13" t="s">
        <v>35</v>
      </c>
      <c r="AX713" s="13" t="s">
        <v>76</v>
      </c>
      <c r="AY713" s="230" t="s">
        <v>140</v>
      </c>
    </row>
    <row r="714" spans="1:51" s="13" customFormat="1" ht="12">
      <c r="A714" s="13"/>
      <c r="B714" s="219"/>
      <c r="C714" s="220"/>
      <c r="D714" s="221" t="s">
        <v>149</v>
      </c>
      <c r="E714" s="222" t="s">
        <v>19</v>
      </c>
      <c r="F714" s="223" t="s">
        <v>213</v>
      </c>
      <c r="G714" s="220"/>
      <c r="H714" s="224">
        <v>11.5</v>
      </c>
      <c r="I714" s="225"/>
      <c r="J714" s="220"/>
      <c r="K714" s="220"/>
      <c r="L714" s="226"/>
      <c r="M714" s="227"/>
      <c r="N714" s="228"/>
      <c r="O714" s="228"/>
      <c r="P714" s="228"/>
      <c r="Q714" s="228"/>
      <c r="R714" s="228"/>
      <c r="S714" s="228"/>
      <c r="T714" s="229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0" t="s">
        <v>149</v>
      </c>
      <c r="AU714" s="230" t="s">
        <v>86</v>
      </c>
      <c r="AV714" s="13" t="s">
        <v>86</v>
      </c>
      <c r="AW714" s="13" t="s">
        <v>35</v>
      </c>
      <c r="AX714" s="13" t="s">
        <v>76</v>
      </c>
      <c r="AY714" s="230" t="s">
        <v>140</v>
      </c>
    </row>
    <row r="715" spans="1:51" s="13" customFormat="1" ht="12">
      <c r="A715" s="13"/>
      <c r="B715" s="219"/>
      <c r="C715" s="220"/>
      <c r="D715" s="221" t="s">
        <v>149</v>
      </c>
      <c r="E715" s="222" t="s">
        <v>19</v>
      </c>
      <c r="F715" s="223" t="s">
        <v>214</v>
      </c>
      <c r="G715" s="220"/>
      <c r="H715" s="224">
        <v>35.36</v>
      </c>
      <c r="I715" s="225"/>
      <c r="J715" s="220"/>
      <c r="K715" s="220"/>
      <c r="L715" s="226"/>
      <c r="M715" s="227"/>
      <c r="N715" s="228"/>
      <c r="O715" s="228"/>
      <c r="P715" s="228"/>
      <c r="Q715" s="228"/>
      <c r="R715" s="228"/>
      <c r="S715" s="228"/>
      <c r="T715" s="229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0" t="s">
        <v>149</v>
      </c>
      <c r="AU715" s="230" t="s">
        <v>86</v>
      </c>
      <c r="AV715" s="13" t="s">
        <v>86</v>
      </c>
      <c r="AW715" s="13" t="s">
        <v>35</v>
      </c>
      <c r="AX715" s="13" t="s">
        <v>76</v>
      </c>
      <c r="AY715" s="230" t="s">
        <v>140</v>
      </c>
    </row>
    <row r="716" spans="1:51" s="13" customFormat="1" ht="12">
      <c r="A716" s="13"/>
      <c r="B716" s="219"/>
      <c r="C716" s="220"/>
      <c r="D716" s="221" t="s">
        <v>149</v>
      </c>
      <c r="E716" s="222" t="s">
        <v>19</v>
      </c>
      <c r="F716" s="223" t="s">
        <v>194</v>
      </c>
      <c r="G716" s="220"/>
      <c r="H716" s="224">
        <v>17.01</v>
      </c>
      <c r="I716" s="225"/>
      <c r="J716" s="220"/>
      <c r="K716" s="220"/>
      <c r="L716" s="226"/>
      <c r="M716" s="227"/>
      <c r="N716" s="228"/>
      <c r="O716" s="228"/>
      <c r="P716" s="228"/>
      <c r="Q716" s="228"/>
      <c r="R716" s="228"/>
      <c r="S716" s="228"/>
      <c r="T716" s="229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0" t="s">
        <v>149</v>
      </c>
      <c r="AU716" s="230" t="s">
        <v>86</v>
      </c>
      <c r="AV716" s="13" t="s">
        <v>86</v>
      </c>
      <c r="AW716" s="13" t="s">
        <v>35</v>
      </c>
      <c r="AX716" s="13" t="s">
        <v>76</v>
      </c>
      <c r="AY716" s="230" t="s">
        <v>140</v>
      </c>
    </row>
    <row r="717" spans="1:51" s="13" customFormat="1" ht="12">
      <c r="A717" s="13"/>
      <c r="B717" s="219"/>
      <c r="C717" s="220"/>
      <c r="D717" s="221" t="s">
        <v>149</v>
      </c>
      <c r="E717" s="222" t="s">
        <v>19</v>
      </c>
      <c r="F717" s="223" t="s">
        <v>215</v>
      </c>
      <c r="G717" s="220"/>
      <c r="H717" s="224">
        <v>15.045</v>
      </c>
      <c r="I717" s="225"/>
      <c r="J717" s="220"/>
      <c r="K717" s="220"/>
      <c r="L717" s="226"/>
      <c r="M717" s="227"/>
      <c r="N717" s="228"/>
      <c r="O717" s="228"/>
      <c r="P717" s="228"/>
      <c r="Q717" s="228"/>
      <c r="R717" s="228"/>
      <c r="S717" s="228"/>
      <c r="T717" s="229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0" t="s">
        <v>149</v>
      </c>
      <c r="AU717" s="230" t="s">
        <v>86</v>
      </c>
      <c r="AV717" s="13" t="s">
        <v>86</v>
      </c>
      <c r="AW717" s="13" t="s">
        <v>35</v>
      </c>
      <c r="AX717" s="13" t="s">
        <v>76</v>
      </c>
      <c r="AY717" s="230" t="s">
        <v>140</v>
      </c>
    </row>
    <row r="718" spans="1:51" s="14" customFormat="1" ht="12">
      <c r="A718" s="14"/>
      <c r="B718" s="231"/>
      <c r="C718" s="232"/>
      <c r="D718" s="221" t="s">
        <v>149</v>
      </c>
      <c r="E718" s="233" t="s">
        <v>19</v>
      </c>
      <c r="F718" s="234" t="s">
        <v>152</v>
      </c>
      <c r="G718" s="232"/>
      <c r="H718" s="235">
        <v>162.10999999999999</v>
      </c>
      <c r="I718" s="236"/>
      <c r="J718" s="232"/>
      <c r="K718" s="232"/>
      <c r="L718" s="237"/>
      <c r="M718" s="238"/>
      <c r="N718" s="239"/>
      <c r="O718" s="239"/>
      <c r="P718" s="239"/>
      <c r="Q718" s="239"/>
      <c r="R718" s="239"/>
      <c r="S718" s="239"/>
      <c r="T718" s="240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1" t="s">
        <v>149</v>
      </c>
      <c r="AU718" s="241" t="s">
        <v>86</v>
      </c>
      <c r="AV718" s="14" t="s">
        <v>147</v>
      </c>
      <c r="AW718" s="14" t="s">
        <v>35</v>
      </c>
      <c r="AX718" s="14" t="s">
        <v>84</v>
      </c>
      <c r="AY718" s="241" t="s">
        <v>140</v>
      </c>
    </row>
    <row r="719" spans="1:65" s="2" customFormat="1" ht="16.5" customHeight="1">
      <c r="A719" s="40"/>
      <c r="B719" s="41"/>
      <c r="C719" s="206" t="s">
        <v>1096</v>
      </c>
      <c r="D719" s="206" t="s">
        <v>143</v>
      </c>
      <c r="E719" s="207" t="s">
        <v>1097</v>
      </c>
      <c r="F719" s="208" t="s">
        <v>1098</v>
      </c>
      <c r="G719" s="209" t="s">
        <v>172</v>
      </c>
      <c r="H719" s="210">
        <v>186.42</v>
      </c>
      <c r="I719" s="211"/>
      <c r="J719" s="212">
        <f>ROUND(I719*H719,2)</f>
        <v>0</v>
      </c>
      <c r="K719" s="208" t="s">
        <v>156</v>
      </c>
      <c r="L719" s="46"/>
      <c r="M719" s="213" t="s">
        <v>19</v>
      </c>
      <c r="N719" s="214" t="s">
        <v>47</v>
      </c>
      <c r="O719" s="86"/>
      <c r="P719" s="215">
        <f>O719*H719</f>
        <v>0</v>
      </c>
      <c r="Q719" s="215">
        <v>0.0002</v>
      </c>
      <c r="R719" s="215">
        <f>Q719*H719</f>
        <v>0.037284</v>
      </c>
      <c r="S719" s="215">
        <v>0</v>
      </c>
      <c r="T719" s="216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7" t="s">
        <v>254</v>
      </c>
      <c r="AT719" s="217" t="s">
        <v>143</v>
      </c>
      <c r="AU719" s="217" t="s">
        <v>86</v>
      </c>
      <c r="AY719" s="19" t="s">
        <v>140</v>
      </c>
      <c r="BE719" s="218">
        <f>IF(N719="základní",J719,0)</f>
        <v>0</v>
      </c>
      <c r="BF719" s="218">
        <f>IF(N719="snížená",J719,0)</f>
        <v>0</v>
      </c>
      <c r="BG719" s="218">
        <f>IF(N719="zákl. přenesená",J719,0)</f>
        <v>0</v>
      </c>
      <c r="BH719" s="218">
        <f>IF(N719="sníž. přenesená",J719,0)</f>
        <v>0</v>
      </c>
      <c r="BI719" s="218">
        <f>IF(N719="nulová",J719,0)</f>
        <v>0</v>
      </c>
      <c r="BJ719" s="19" t="s">
        <v>84</v>
      </c>
      <c r="BK719" s="218">
        <f>ROUND(I719*H719,2)</f>
        <v>0</v>
      </c>
      <c r="BL719" s="19" t="s">
        <v>254</v>
      </c>
      <c r="BM719" s="217" t="s">
        <v>1099</v>
      </c>
    </row>
    <row r="720" spans="1:47" s="2" customFormat="1" ht="12">
      <c r="A720" s="40"/>
      <c r="B720" s="41"/>
      <c r="C720" s="42"/>
      <c r="D720" s="242" t="s">
        <v>158</v>
      </c>
      <c r="E720" s="42"/>
      <c r="F720" s="243" t="s">
        <v>1100</v>
      </c>
      <c r="G720" s="42"/>
      <c r="H720" s="42"/>
      <c r="I720" s="244"/>
      <c r="J720" s="42"/>
      <c r="K720" s="42"/>
      <c r="L720" s="46"/>
      <c r="M720" s="245"/>
      <c r="N720" s="246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158</v>
      </c>
      <c r="AU720" s="19" t="s">
        <v>86</v>
      </c>
    </row>
    <row r="721" spans="1:51" s="13" customFormat="1" ht="12">
      <c r="A721" s="13"/>
      <c r="B721" s="219"/>
      <c r="C721" s="220"/>
      <c r="D721" s="221" t="s">
        <v>149</v>
      </c>
      <c r="E721" s="222" t="s">
        <v>19</v>
      </c>
      <c r="F721" s="223" t="s">
        <v>1101</v>
      </c>
      <c r="G721" s="220"/>
      <c r="H721" s="224">
        <v>162.11</v>
      </c>
      <c r="I721" s="225"/>
      <c r="J721" s="220"/>
      <c r="K721" s="220"/>
      <c r="L721" s="226"/>
      <c r="M721" s="227"/>
      <c r="N721" s="228"/>
      <c r="O721" s="228"/>
      <c r="P721" s="228"/>
      <c r="Q721" s="228"/>
      <c r="R721" s="228"/>
      <c r="S721" s="228"/>
      <c r="T721" s="229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0" t="s">
        <v>149</v>
      </c>
      <c r="AU721" s="230" t="s">
        <v>86</v>
      </c>
      <c r="AV721" s="13" t="s">
        <v>86</v>
      </c>
      <c r="AW721" s="13" t="s">
        <v>35</v>
      </c>
      <c r="AX721" s="13" t="s">
        <v>76</v>
      </c>
      <c r="AY721" s="230" t="s">
        <v>140</v>
      </c>
    </row>
    <row r="722" spans="1:51" s="13" customFormat="1" ht="12">
      <c r="A722" s="13"/>
      <c r="B722" s="219"/>
      <c r="C722" s="220"/>
      <c r="D722" s="221" t="s">
        <v>149</v>
      </c>
      <c r="E722" s="222" t="s">
        <v>19</v>
      </c>
      <c r="F722" s="223" t="s">
        <v>1102</v>
      </c>
      <c r="G722" s="220"/>
      <c r="H722" s="224">
        <v>24.31</v>
      </c>
      <c r="I722" s="225"/>
      <c r="J722" s="220"/>
      <c r="K722" s="220"/>
      <c r="L722" s="226"/>
      <c r="M722" s="227"/>
      <c r="N722" s="228"/>
      <c r="O722" s="228"/>
      <c r="P722" s="228"/>
      <c r="Q722" s="228"/>
      <c r="R722" s="228"/>
      <c r="S722" s="228"/>
      <c r="T722" s="22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0" t="s">
        <v>149</v>
      </c>
      <c r="AU722" s="230" t="s">
        <v>86</v>
      </c>
      <c r="AV722" s="13" t="s">
        <v>86</v>
      </c>
      <c r="AW722" s="13" t="s">
        <v>35</v>
      </c>
      <c r="AX722" s="13" t="s">
        <v>76</v>
      </c>
      <c r="AY722" s="230" t="s">
        <v>140</v>
      </c>
    </row>
    <row r="723" spans="1:51" s="14" customFormat="1" ht="12">
      <c r="A723" s="14"/>
      <c r="B723" s="231"/>
      <c r="C723" s="232"/>
      <c r="D723" s="221" t="s">
        <v>149</v>
      </c>
      <c r="E723" s="233" t="s">
        <v>19</v>
      </c>
      <c r="F723" s="234" t="s">
        <v>152</v>
      </c>
      <c r="G723" s="232"/>
      <c r="H723" s="235">
        <v>186.42000000000002</v>
      </c>
      <c r="I723" s="236"/>
      <c r="J723" s="232"/>
      <c r="K723" s="232"/>
      <c r="L723" s="237"/>
      <c r="M723" s="238"/>
      <c r="N723" s="239"/>
      <c r="O723" s="239"/>
      <c r="P723" s="239"/>
      <c r="Q723" s="239"/>
      <c r="R723" s="239"/>
      <c r="S723" s="239"/>
      <c r="T723" s="240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1" t="s">
        <v>149</v>
      </c>
      <c r="AU723" s="241" t="s">
        <v>86</v>
      </c>
      <c r="AV723" s="14" t="s">
        <v>147</v>
      </c>
      <c r="AW723" s="14" t="s">
        <v>35</v>
      </c>
      <c r="AX723" s="14" t="s">
        <v>84</v>
      </c>
      <c r="AY723" s="241" t="s">
        <v>140</v>
      </c>
    </row>
    <row r="724" spans="1:65" s="2" customFormat="1" ht="24.15" customHeight="1">
      <c r="A724" s="40"/>
      <c r="B724" s="41"/>
      <c r="C724" s="206" t="s">
        <v>1103</v>
      </c>
      <c r="D724" s="206" t="s">
        <v>143</v>
      </c>
      <c r="E724" s="207" t="s">
        <v>1104</v>
      </c>
      <c r="F724" s="208" t="s">
        <v>1105</v>
      </c>
      <c r="G724" s="209" t="s">
        <v>172</v>
      </c>
      <c r="H724" s="210">
        <v>186.42</v>
      </c>
      <c r="I724" s="211"/>
      <c r="J724" s="212">
        <f>ROUND(I724*H724,2)</f>
        <v>0</v>
      </c>
      <c r="K724" s="208" t="s">
        <v>156</v>
      </c>
      <c r="L724" s="46"/>
      <c r="M724" s="213" t="s">
        <v>19</v>
      </c>
      <c r="N724" s="214" t="s">
        <v>47</v>
      </c>
      <c r="O724" s="86"/>
      <c r="P724" s="215">
        <f>O724*H724</f>
        <v>0</v>
      </c>
      <c r="Q724" s="215">
        <v>0.00026</v>
      </c>
      <c r="R724" s="215">
        <f>Q724*H724</f>
        <v>0.04846919999999999</v>
      </c>
      <c r="S724" s="215">
        <v>0</v>
      </c>
      <c r="T724" s="216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17" t="s">
        <v>254</v>
      </c>
      <c r="AT724" s="217" t="s">
        <v>143</v>
      </c>
      <c r="AU724" s="217" t="s">
        <v>86</v>
      </c>
      <c r="AY724" s="19" t="s">
        <v>140</v>
      </c>
      <c r="BE724" s="218">
        <f>IF(N724="základní",J724,0)</f>
        <v>0</v>
      </c>
      <c r="BF724" s="218">
        <f>IF(N724="snížená",J724,0)</f>
        <v>0</v>
      </c>
      <c r="BG724" s="218">
        <f>IF(N724="zákl. přenesená",J724,0)</f>
        <v>0</v>
      </c>
      <c r="BH724" s="218">
        <f>IF(N724="sníž. přenesená",J724,0)</f>
        <v>0</v>
      </c>
      <c r="BI724" s="218">
        <f>IF(N724="nulová",J724,0)</f>
        <v>0</v>
      </c>
      <c r="BJ724" s="19" t="s">
        <v>84</v>
      </c>
      <c r="BK724" s="218">
        <f>ROUND(I724*H724,2)</f>
        <v>0</v>
      </c>
      <c r="BL724" s="19" t="s">
        <v>254</v>
      </c>
      <c r="BM724" s="217" t="s">
        <v>1106</v>
      </c>
    </row>
    <row r="725" spans="1:47" s="2" customFormat="1" ht="12">
      <c r="A725" s="40"/>
      <c r="B725" s="41"/>
      <c r="C725" s="42"/>
      <c r="D725" s="242" t="s">
        <v>158</v>
      </c>
      <c r="E725" s="42"/>
      <c r="F725" s="243" t="s">
        <v>1107</v>
      </c>
      <c r="G725" s="42"/>
      <c r="H725" s="42"/>
      <c r="I725" s="244"/>
      <c r="J725" s="42"/>
      <c r="K725" s="42"/>
      <c r="L725" s="46"/>
      <c r="M725" s="245"/>
      <c r="N725" s="246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158</v>
      </c>
      <c r="AU725" s="19" t="s">
        <v>86</v>
      </c>
    </row>
    <row r="726" spans="1:65" s="2" customFormat="1" ht="24.15" customHeight="1">
      <c r="A726" s="40"/>
      <c r="B726" s="41"/>
      <c r="C726" s="206" t="s">
        <v>1108</v>
      </c>
      <c r="D726" s="206" t="s">
        <v>143</v>
      </c>
      <c r="E726" s="207" t="s">
        <v>1109</v>
      </c>
      <c r="F726" s="208" t="s">
        <v>1110</v>
      </c>
      <c r="G726" s="209" t="s">
        <v>172</v>
      </c>
      <c r="H726" s="210">
        <v>186.42</v>
      </c>
      <c r="I726" s="211"/>
      <c r="J726" s="212">
        <f>ROUND(I726*H726,2)</f>
        <v>0</v>
      </c>
      <c r="K726" s="208" t="s">
        <v>156</v>
      </c>
      <c r="L726" s="46"/>
      <c r="M726" s="213" t="s">
        <v>19</v>
      </c>
      <c r="N726" s="214" t="s">
        <v>47</v>
      </c>
      <c r="O726" s="86"/>
      <c r="P726" s="215">
        <f>O726*H726</f>
        <v>0</v>
      </c>
      <c r="Q726" s="215">
        <v>2E-05</v>
      </c>
      <c r="R726" s="215">
        <f>Q726*H726</f>
        <v>0.0037284</v>
      </c>
      <c r="S726" s="215">
        <v>0</v>
      </c>
      <c r="T726" s="216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17" t="s">
        <v>254</v>
      </c>
      <c r="AT726" s="217" t="s">
        <v>143</v>
      </c>
      <c r="AU726" s="217" t="s">
        <v>86</v>
      </c>
      <c r="AY726" s="19" t="s">
        <v>140</v>
      </c>
      <c r="BE726" s="218">
        <f>IF(N726="základní",J726,0)</f>
        <v>0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9" t="s">
        <v>84</v>
      </c>
      <c r="BK726" s="218">
        <f>ROUND(I726*H726,2)</f>
        <v>0</v>
      </c>
      <c r="BL726" s="19" t="s">
        <v>254</v>
      </c>
      <c r="BM726" s="217" t="s">
        <v>1111</v>
      </c>
    </row>
    <row r="727" spans="1:47" s="2" customFormat="1" ht="12">
      <c r="A727" s="40"/>
      <c r="B727" s="41"/>
      <c r="C727" s="42"/>
      <c r="D727" s="242" t="s">
        <v>158</v>
      </c>
      <c r="E727" s="42"/>
      <c r="F727" s="243" t="s">
        <v>1112</v>
      </c>
      <c r="G727" s="42"/>
      <c r="H727" s="42"/>
      <c r="I727" s="244"/>
      <c r="J727" s="42"/>
      <c r="K727" s="42"/>
      <c r="L727" s="46"/>
      <c r="M727" s="245"/>
      <c r="N727" s="246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158</v>
      </c>
      <c r="AU727" s="19" t="s">
        <v>86</v>
      </c>
    </row>
    <row r="728" spans="1:63" s="12" customFormat="1" ht="25.9" customHeight="1">
      <c r="A728" s="12"/>
      <c r="B728" s="190"/>
      <c r="C728" s="191"/>
      <c r="D728" s="192" t="s">
        <v>75</v>
      </c>
      <c r="E728" s="193" t="s">
        <v>1113</v>
      </c>
      <c r="F728" s="193" t="s">
        <v>1114</v>
      </c>
      <c r="G728" s="191"/>
      <c r="H728" s="191"/>
      <c r="I728" s="194"/>
      <c r="J728" s="195">
        <f>BK728</f>
        <v>0</v>
      </c>
      <c r="K728" s="191"/>
      <c r="L728" s="196"/>
      <c r="M728" s="197"/>
      <c r="N728" s="198"/>
      <c r="O728" s="198"/>
      <c r="P728" s="199">
        <f>P729</f>
        <v>0</v>
      </c>
      <c r="Q728" s="198"/>
      <c r="R728" s="199">
        <f>R729</f>
        <v>0</v>
      </c>
      <c r="S728" s="198"/>
      <c r="T728" s="200">
        <f>T729</f>
        <v>0</v>
      </c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R728" s="201" t="s">
        <v>147</v>
      </c>
      <c r="AT728" s="202" t="s">
        <v>75</v>
      </c>
      <c r="AU728" s="202" t="s">
        <v>76</v>
      </c>
      <c r="AY728" s="201" t="s">
        <v>140</v>
      </c>
      <c r="BK728" s="203">
        <f>BK729</f>
        <v>0</v>
      </c>
    </row>
    <row r="729" spans="1:65" s="2" customFormat="1" ht="16.5" customHeight="1">
      <c r="A729" s="40"/>
      <c r="B729" s="41"/>
      <c r="C729" s="247" t="s">
        <v>1115</v>
      </c>
      <c r="D729" s="247" t="s">
        <v>164</v>
      </c>
      <c r="E729" s="248" t="s">
        <v>1116</v>
      </c>
      <c r="F729" s="249" t="s">
        <v>1117</v>
      </c>
      <c r="G729" s="250" t="s">
        <v>1118</v>
      </c>
      <c r="H729" s="251">
        <v>9</v>
      </c>
      <c r="I729" s="252"/>
      <c r="J729" s="253">
        <f>ROUND(I729*H729,2)</f>
        <v>0</v>
      </c>
      <c r="K729" s="249" t="s">
        <v>257</v>
      </c>
      <c r="L729" s="254"/>
      <c r="M729" s="279" t="s">
        <v>19</v>
      </c>
      <c r="N729" s="280" t="s">
        <v>47</v>
      </c>
      <c r="O729" s="281"/>
      <c r="P729" s="282">
        <f>O729*H729</f>
        <v>0</v>
      </c>
      <c r="Q729" s="282">
        <v>0</v>
      </c>
      <c r="R729" s="282">
        <f>Q729*H729</f>
        <v>0</v>
      </c>
      <c r="S729" s="282">
        <v>0</v>
      </c>
      <c r="T729" s="283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17" t="s">
        <v>1119</v>
      </c>
      <c r="AT729" s="217" t="s">
        <v>164</v>
      </c>
      <c r="AU729" s="217" t="s">
        <v>84</v>
      </c>
      <c r="AY729" s="19" t="s">
        <v>140</v>
      </c>
      <c r="BE729" s="218">
        <f>IF(N729="základní",J729,0)</f>
        <v>0</v>
      </c>
      <c r="BF729" s="218">
        <f>IF(N729="snížená",J729,0)</f>
        <v>0</v>
      </c>
      <c r="BG729" s="218">
        <f>IF(N729="zákl. přenesená",J729,0)</f>
        <v>0</v>
      </c>
      <c r="BH729" s="218">
        <f>IF(N729="sníž. přenesená",J729,0)</f>
        <v>0</v>
      </c>
      <c r="BI729" s="218">
        <f>IF(N729="nulová",J729,0)</f>
        <v>0</v>
      </c>
      <c r="BJ729" s="19" t="s">
        <v>84</v>
      </c>
      <c r="BK729" s="218">
        <f>ROUND(I729*H729,2)</f>
        <v>0</v>
      </c>
      <c r="BL729" s="19" t="s">
        <v>1119</v>
      </c>
      <c r="BM729" s="217" t="s">
        <v>1120</v>
      </c>
    </row>
    <row r="730" spans="1:31" s="2" customFormat="1" ht="6.95" customHeight="1">
      <c r="A730" s="40"/>
      <c r="B730" s="61"/>
      <c r="C730" s="62"/>
      <c r="D730" s="62"/>
      <c r="E730" s="62"/>
      <c r="F730" s="62"/>
      <c r="G730" s="62"/>
      <c r="H730" s="62"/>
      <c r="I730" s="62"/>
      <c r="J730" s="62"/>
      <c r="K730" s="62"/>
      <c r="L730" s="46"/>
      <c r="M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</row>
  </sheetData>
  <sheetProtection password="CC35" sheet="1" objects="1" scenarios="1" formatColumns="0" formatRows="0" autoFilter="0"/>
  <autoFilter ref="C99:K729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8" r:id="rId1" display="https://podminky.urs.cz/item/CS_URS_2023_01/317941121"/>
    <hyperlink ref="F117" r:id="rId2" display="https://podminky.urs.cz/item/CS_URS_2023_01/340271021"/>
    <hyperlink ref="F123" r:id="rId3" display="https://podminky.urs.cz/item/CS_URS_2023_01/342272225"/>
    <hyperlink ref="F131" r:id="rId4" display="https://podminky.urs.cz/item/CS_URS_2023_01/611131121"/>
    <hyperlink ref="F136" r:id="rId5" display="https://podminky.urs.cz/item/CS_URS_2023_01/611321131"/>
    <hyperlink ref="F141" r:id="rId6" display="https://podminky.urs.cz/item/CS_URS_2023_01/611325223"/>
    <hyperlink ref="F143" r:id="rId7" display="https://podminky.urs.cz/item/CS_URS_2023_01/612131121"/>
    <hyperlink ref="F152" r:id="rId8" display="https://podminky.urs.cz/item/CS_URS_2023_01/612321131"/>
    <hyperlink ref="F161" r:id="rId9" display="https://podminky.urs.cz/item/CS_URS_2023_01/612322141"/>
    <hyperlink ref="F167" r:id="rId10" display="https://podminky.urs.cz/item/CS_URS_2023_01/612325225"/>
    <hyperlink ref="F169" r:id="rId11" display="https://podminky.urs.cz/item/CS_URS_2023_01/619995001"/>
    <hyperlink ref="F175" r:id="rId12" display="https://podminky.urs.cz/item/CS_URS_2023_01/642942591"/>
    <hyperlink ref="F177" r:id="rId13" display="https://podminky.urs.cz/item/CS_URS_2023_01/642942611"/>
    <hyperlink ref="F189" r:id="rId14" display="https://podminky.urs.cz/item/CS_URS_2023_01/949101111"/>
    <hyperlink ref="F191" r:id="rId15" display="https://podminky.urs.cz/item/CS_URS_2023_01/952901111"/>
    <hyperlink ref="F214" r:id="rId16" display="https://podminky.urs.cz/item/CS_URS_2023_01/953943111"/>
    <hyperlink ref="F217" r:id="rId17" display="https://podminky.urs.cz/item/CS_URS_2023_01/962031132"/>
    <hyperlink ref="F223" r:id="rId18" display="https://podminky.urs.cz/item/CS_URS_2023_01/967031732"/>
    <hyperlink ref="F226" r:id="rId19" display="https://podminky.urs.cz/item/CS_URS_2023_01/968072455"/>
    <hyperlink ref="F235" r:id="rId20" display="https://podminky.urs.cz/item/CS_URS_2023_01/977151124"/>
    <hyperlink ref="F240" r:id="rId21" display="https://podminky.urs.cz/item/CS_URS_2023_01/977151126"/>
    <hyperlink ref="F251" r:id="rId22" display="https://podminky.urs.cz/item/CS_URS_2023_01/997013211"/>
    <hyperlink ref="F254" r:id="rId23" display="https://podminky.urs.cz/item/CS_URS_2023_01/997013213"/>
    <hyperlink ref="F257" r:id="rId24" display="https://podminky.urs.cz/item/CS_URS_2023_01/997013215"/>
    <hyperlink ref="F260" r:id="rId25" display="https://podminky.urs.cz/item/CS_URS_2023_01/997013501"/>
    <hyperlink ref="F262" r:id="rId26" display="https://podminky.urs.cz/item/CS_URS_2023_01/997013509"/>
    <hyperlink ref="F265" r:id="rId27" display="https://podminky.urs.cz/item/CS_URS_2023_01/997013631"/>
    <hyperlink ref="F268" r:id="rId28" display="https://podminky.urs.cz/item/CS_URS_2023_01/998011003"/>
    <hyperlink ref="F272" r:id="rId29" display="https://podminky.urs.cz/item/CS_URS_2023_01/721100911"/>
    <hyperlink ref="F277" r:id="rId30" display="https://podminky.urs.cz/item/CS_URS_2023_01/998721203"/>
    <hyperlink ref="F280" r:id="rId31" display="https://podminky.urs.cz/item/CS_URS_2023_01/722130901"/>
    <hyperlink ref="F285" r:id="rId32" display="https://podminky.urs.cz/item/CS_URS_2023_01/998722203"/>
    <hyperlink ref="F288" r:id="rId33" display="https://podminky.urs.cz/item/CS_URS_2023_01/725110811"/>
    <hyperlink ref="F293" r:id="rId34" display="https://podminky.urs.cz/item/CS_URS_2023_01/725210821"/>
    <hyperlink ref="F298" r:id="rId35" display="https://podminky.urs.cz/item/CS_URS_2023_01/725244906"/>
    <hyperlink ref="F306" r:id="rId36" display="https://podminky.urs.cz/item/CS_URS_2023_01/725820801"/>
    <hyperlink ref="F314" r:id="rId37" display="https://podminky.urs.cz/item/CS_URS_2023_01/725860811"/>
    <hyperlink ref="F320" r:id="rId38" display="https://podminky.urs.cz/item/CS_URS_2023_01/998725203"/>
    <hyperlink ref="F324" r:id="rId39" display="https://podminky.urs.cz/item/CS_URS_2023_01/726131001"/>
    <hyperlink ref="F330" r:id="rId40" display="https://podminky.urs.cz/item/CS_URS_2023_01/998726213"/>
    <hyperlink ref="F333" r:id="rId41" display="https://podminky.urs.cz/item/CS_URS_2023_01/751111811"/>
    <hyperlink ref="F336" r:id="rId42" display="https://podminky.urs.cz/item/CS_URS_2023_01/751398032"/>
    <hyperlink ref="F339" r:id="rId43" display="https://podminky.urs.cz/item/CS_URS_2023_01/751398824"/>
    <hyperlink ref="F344" r:id="rId44" display="https://podminky.urs.cz/item/CS_URS_2023_01/998751202"/>
    <hyperlink ref="F356" r:id="rId45" display="https://podminky.urs.cz/item/CS_URS_2023_01/763131831"/>
    <hyperlink ref="F379" r:id="rId46" display="https://podminky.urs.cz/item/CS_URS_2023_01/763711811"/>
    <hyperlink ref="F384" r:id="rId47" display="https://podminky.urs.cz/item/CS_URS_2023_01/998763403"/>
    <hyperlink ref="F387" r:id="rId48" display="https://podminky.urs.cz/item/CS_URS_2023_01/766111820"/>
    <hyperlink ref="F390" r:id="rId49" display="https://podminky.urs.cz/item/CS_URS_2023_01/766660001"/>
    <hyperlink ref="F398" r:id="rId50" display="https://podminky.urs.cz/item/CS_URS_2023_01/766660351"/>
    <hyperlink ref="F402" r:id="rId51" display="https://podminky.urs.cz/item/CS_URS_2023_01/766660729"/>
    <hyperlink ref="F407" r:id="rId52" display="https://podminky.urs.cz/item/CS_URS_2023_01/766691914"/>
    <hyperlink ref="F412" r:id="rId53" display="https://podminky.urs.cz/item/CS_URS_2023_01/766811115"/>
    <hyperlink ref="F415" r:id="rId54" display="https://podminky.urs.cz/item/CS_URS_2023_01/766811143"/>
    <hyperlink ref="F417" r:id="rId55" display="https://podminky.urs.cz/item/CS_URS_2023_01/766811151"/>
    <hyperlink ref="F420" r:id="rId56" display="https://podminky.urs.cz/item/CS_URS_2023_01/766811212"/>
    <hyperlink ref="F422" r:id="rId57" display="https://podminky.urs.cz/item/CS_URS_2023_01/766811221"/>
    <hyperlink ref="F424" r:id="rId58" display="https://podminky.urs.cz/item/CS_URS_2023_01/766811223"/>
    <hyperlink ref="F426" r:id="rId59" display="https://podminky.urs.cz/item/CS_URS_2023_01/766811232"/>
    <hyperlink ref="F428" r:id="rId60" display="https://podminky.urs.cz/item/CS_URS_2023_01/766811255"/>
    <hyperlink ref="F430" r:id="rId61" display="https://podminky.urs.cz/item/CS_URS_2023_01/766811256"/>
    <hyperlink ref="F432" r:id="rId62" display="https://podminky.urs.cz/item/CS_URS_2023_01/766811311"/>
    <hyperlink ref="F435" r:id="rId63" display="https://podminky.urs.cz/item/CS_URS_2023_01/766811351"/>
    <hyperlink ref="F438" r:id="rId64" display="https://podminky.urs.cz/item/CS_URS_2023_01/998766203"/>
    <hyperlink ref="F441" r:id="rId65" display="https://podminky.urs.cz/item/CS_URS_2023_01/767581802"/>
    <hyperlink ref="F444" r:id="rId66" display="https://podminky.urs.cz/item/CS_URS_2023_01/767582800"/>
    <hyperlink ref="F447" r:id="rId67" display="https://podminky.urs.cz/item/CS_URS_2022_02/767646402"/>
    <hyperlink ref="F450" r:id="rId68" display="https://podminky.urs.cz/item/CS_URS_2023_01/767649194"/>
    <hyperlink ref="F453" r:id="rId69" display="https://podminky.urs.cz/item/CS_URS_2023_01/998767203"/>
    <hyperlink ref="F456" r:id="rId70" display="https://podminky.urs.cz/item/CS_URS_2023_01/771111011"/>
    <hyperlink ref="F472" r:id="rId71" display="https://podminky.urs.cz/item/CS_URS_2023_01/771121011"/>
    <hyperlink ref="F477" r:id="rId72" display="https://podminky.urs.cz/item/CS_URS_2023_01/771151023"/>
    <hyperlink ref="F480" r:id="rId73" display="https://podminky.urs.cz/item/CS_URS_2023_01/771151026"/>
    <hyperlink ref="F483" r:id="rId74" display="https://podminky.urs.cz/item/CS_URS_2023_01/771471810"/>
    <hyperlink ref="F490" r:id="rId75" display="https://podminky.urs.cz/item/CS_URS_2023_01/771571810"/>
    <hyperlink ref="F498" r:id="rId76" display="https://podminky.urs.cz/item/CS_URS_2023_01/771575131"/>
    <hyperlink ref="F516" r:id="rId77" display="https://podminky.urs.cz/item/CS_URS_2023_01/771577141"/>
    <hyperlink ref="F532" r:id="rId78" display="https://podminky.urs.cz/item/CS_URS_2023_01/771591112"/>
    <hyperlink ref="F535" r:id="rId79" display="https://podminky.urs.cz/item/CS_URS_2023_01/771591184"/>
    <hyperlink ref="F537" r:id="rId80" display="https://podminky.urs.cz/item/CS_URS_2023_01/771591241"/>
    <hyperlink ref="F540" r:id="rId81" display="https://podminky.urs.cz/item/CS_URS_2023_01/771591242"/>
    <hyperlink ref="F543" r:id="rId82" display="https://podminky.urs.cz/item/CS_URS_2023_01/771591264"/>
    <hyperlink ref="F549" r:id="rId83" display="https://podminky.urs.cz/item/CS_URS_2023_01/998771203"/>
    <hyperlink ref="F552" r:id="rId84" display="https://podminky.urs.cz/item/CS_URS_2023_01/776111115"/>
    <hyperlink ref="F554" r:id="rId85" display="https://podminky.urs.cz/item/CS_URS_2023_01/776111116"/>
    <hyperlink ref="F565" r:id="rId86" display="https://podminky.urs.cz/item/CS_URS_2023_01/776111311"/>
    <hyperlink ref="F567" r:id="rId87" display="https://podminky.urs.cz/item/CS_URS_2023_01/776121321"/>
    <hyperlink ref="F569" r:id="rId88" display="https://podminky.urs.cz/item/CS_URS_2023_01/776141122"/>
    <hyperlink ref="F571" r:id="rId89" display="https://podminky.urs.cz/item/CS_URS_2023_01/776201812"/>
    <hyperlink ref="F576" r:id="rId90" display="https://podminky.urs.cz/item/CS_URS_2023_01/776221111"/>
    <hyperlink ref="F584" r:id="rId91" display="https://podminky.urs.cz/item/CS_URS_2023_01/776410811"/>
    <hyperlink ref="F589" r:id="rId92" display="https://podminky.urs.cz/item/CS_URS_2023_01/776411222"/>
    <hyperlink ref="F600" r:id="rId93" display="https://podminky.urs.cz/item/CS_URS_2023_01/776421312"/>
    <hyperlink ref="F604" r:id="rId94" display="https://podminky.urs.cz/item/CS_URS_2023_01/776991121"/>
    <hyperlink ref="F606" r:id="rId95" display="https://podminky.urs.cz/item/CS_URS_2023_01/776991141"/>
    <hyperlink ref="F608" r:id="rId96" display="https://podminky.urs.cz/item/CS_URS_2023_01/998776203"/>
    <hyperlink ref="F611" r:id="rId97" display="https://podminky.urs.cz/item/CS_URS_2023_01/781111011"/>
    <hyperlink ref="F625" r:id="rId98" display="https://podminky.urs.cz/item/CS_URS_2023_01/781121011"/>
    <hyperlink ref="F627" r:id="rId99" display="https://podminky.urs.cz/item/CS_URS_2023_01/781131112"/>
    <hyperlink ref="F633" r:id="rId100" display="https://podminky.urs.cz/item/CS_URS_2023_01/781151031"/>
    <hyperlink ref="F635" r:id="rId101" display="https://podminky.urs.cz/item/CS_URS_2023_01/781471810"/>
    <hyperlink ref="F644" r:id="rId102" display="https://podminky.urs.cz/item/CS_URS_2023_01/781474115"/>
    <hyperlink ref="F648" r:id="rId103" display="https://podminky.urs.cz/item/CS_URS_2023_01/781491011"/>
    <hyperlink ref="F654" r:id="rId104" display="https://podminky.urs.cz/item/CS_URS_2023_01/781495184"/>
    <hyperlink ref="F656" r:id="rId105" display="https://podminky.urs.cz/item/CS_URS_2023_01/998781203"/>
    <hyperlink ref="F659" r:id="rId106" display="https://podminky.urs.cz/item/CS_URS_2023_01/783301313"/>
    <hyperlink ref="F661" r:id="rId107" display="https://podminky.urs.cz/item/CS_URS_2023_01/783301401"/>
    <hyperlink ref="F669" r:id="rId108" display="https://podminky.urs.cz/item/CS_URS_2023_01/783304100"/>
    <hyperlink ref="F676" r:id="rId109" display="https://podminky.urs.cz/item/CS_URS_2023_01/783305100"/>
    <hyperlink ref="F686" r:id="rId110" display="https://podminky.urs.cz/item/CS_URS_2023_01/783306801"/>
    <hyperlink ref="F691" r:id="rId111" display="https://podminky.urs.cz/item/CS_URS_2023_01/783307100"/>
    <hyperlink ref="F703" r:id="rId112" display="https://podminky.urs.cz/item/CS_URS_2023_01/783806805"/>
    <hyperlink ref="F709" r:id="rId113" display="https://podminky.urs.cz/item/CS_URS_2023_01/784121001"/>
    <hyperlink ref="F720" r:id="rId114" display="https://podminky.urs.cz/item/CS_URS_2023_01/784181101"/>
    <hyperlink ref="F725" r:id="rId115" display="https://podminky.urs.cz/item/CS_URS_2023_01/784211101"/>
    <hyperlink ref="F727" r:id="rId116" display="https://podminky.urs.cz/item/CS_URS_2023_01/7842111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97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Nemocnice Karlovy Vary-objekt C stavební úpravy WC v 1.np,3.np a 5.np a inspekčních pokojů ve 3.np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1121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1122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1123</v>
      </c>
      <c r="F24" s="40"/>
      <c r="G24" s="40"/>
      <c r="H24" s="40"/>
      <c r="I24" s="134" t="s">
        <v>29</v>
      </c>
      <c r="J24" s="138" t="s">
        <v>1122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ROUND((SUM(BE83:BE216)),2)</f>
        <v>0</v>
      </c>
      <c r="G33" s="40"/>
      <c r="H33" s="40"/>
      <c r="I33" s="150">
        <v>0.21</v>
      </c>
      <c r="J33" s="149">
        <f>ROUND(((SUM(BE83:BE216))*I33),2)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ROUND((SUM(BF83:BF216)),2)</f>
        <v>0</v>
      </c>
      <c r="G34" s="40"/>
      <c r="H34" s="40"/>
      <c r="I34" s="150">
        <v>0.15</v>
      </c>
      <c r="J34" s="149">
        <f>ROUND(((SUM(BF83:BF216))*I34),2)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ROUND((SUM(BG83:BG216)),2)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ROUND((SUM(BH83:BH216)),2)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ROUND((SUM(BI83:BI216)),2)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Nemocnice Karlovy Vary-objekt C stavební úpravy WC v 1.np,3.np a 5.np a inspekčních pokojů ve 3.np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Zařízení silnoproudé elektrotechniky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Karlovy Vary</v>
      </c>
      <c r="G52" s="42"/>
      <c r="H52" s="42"/>
      <c r="I52" s="34" t="s">
        <v>23</v>
      </c>
      <c r="J52" s="74" t="str">
        <f>IF(J12="","",J12)</f>
        <v>19. 1. 2023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KKN a.s.,Bezručova 19.36066 Karlovy Vary</v>
      </c>
      <c r="G54" s="42"/>
      <c r="H54" s="42"/>
      <c r="I54" s="34" t="s">
        <v>32</v>
      </c>
      <c r="J54" s="38" t="str">
        <f>E21</f>
        <v>Jan Sobotka,Kynšperk nad Ohří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Miroslava Klimešová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1124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1125</v>
      </c>
      <c r="E62" s="176"/>
      <c r="F62" s="176"/>
      <c r="G62" s="176"/>
      <c r="H62" s="176"/>
      <c r="I62" s="176"/>
      <c r="J62" s="177">
        <f>J196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1126</v>
      </c>
      <c r="E63" s="170"/>
      <c r="F63" s="170"/>
      <c r="G63" s="170"/>
      <c r="H63" s="170"/>
      <c r="I63" s="170"/>
      <c r="J63" s="171">
        <f>J212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125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Nemocnice Karlovy Vary-objekt C stavební úpravy WC v 1.np,3.np a 5.np a inspekčních pokojů ve 3.np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98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02 - Zařízení silnoproudé elektrotechniky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Karlovy Vary</v>
      </c>
      <c r="G77" s="42"/>
      <c r="H77" s="42"/>
      <c r="I77" s="34" t="s">
        <v>23</v>
      </c>
      <c r="J77" s="74" t="str">
        <f>IF(J12="","",J12)</f>
        <v>19. 1. 2023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>KKN a.s.,Bezručova 19.36066 Karlovy Vary</v>
      </c>
      <c r="G79" s="42"/>
      <c r="H79" s="42"/>
      <c r="I79" s="34" t="s">
        <v>32</v>
      </c>
      <c r="J79" s="38" t="str">
        <f>E21</f>
        <v>Jan Sobotka,Kynšperk nad Ohří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30</v>
      </c>
      <c r="D80" s="42"/>
      <c r="E80" s="42"/>
      <c r="F80" s="29" t="str">
        <f>IF(E18="","",E18)</f>
        <v>Vyplň údaj</v>
      </c>
      <c r="G80" s="42"/>
      <c r="H80" s="42"/>
      <c r="I80" s="34" t="s">
        <v>36</v>
      </c>
      <c r="J80" s="38" t="str">
        <f>E24</f>
        <v>Miroslava Klimešová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126</v>
      </c>
      <c r="D82" s="182" t="s">
        <v>61</v>
      </c>
      <c r="E82" s="182" t="s">
        <v>57</v>
      </c>
      <c r="F82" s="182" t="s">
        <v>58</v>
      </c>
      <c r="G82" s="182" t="s">
        <v>127</v>
      </c>
      <c r="H82" s="182" t="s">
        <v>128</v>
      </c>
      <c r="I82" s="182" t="s">
        <v>129</v>
      </c>
      <c r="J82" s="182" t="s">
        <v>102</v>
      </c>
      <c r="K82" s="183" t="s">
        <v>130</v>
      </c>
      <c r="L82" s="184"/>
      <c r="M82" s="94" t="s">
        <v>19</v>
      </c>
      <c r="N82" s="95" t="s">
        <v>46</v>
      </c>
      <c r="O82" s="95" t="s">
        <v>131</v>
      </c>
      <c r="P82" s="95" t="s">
        <v>132</v>
      </c>
      <c r="Q82" s="95" t="s">
        <v>133</v>
      </c>
      <c r="R82" s="95" t="s">
        <v>134</v>
      </c>
      <c r="S82" s="95" t="s">
        <v>135</v>
      </c>
      <c r="T82" s="96" t="s">
        <v>136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137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P84+P212</f>
        <v>0</v>
      </c>
      <c r="Q83" s="98"/>
      <c r="R83" s="187">
        <f>R84+R212</f>
        <v>0.16196349999999998</v>
      </c>
      <c r="S83" s="98"/>
      <c r="T83" s="188">
        <f>T84+T212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103</v>
      </c>
      <c r="BK83" s="189">
        <f>BK84+BK212</f>
        <v>0</v>
      </c>
    </row>
    <row r="84" spans="1:63" s="12" customFormat="1" ht="25.9" customHeight="1">
      <c r="A84" s="12"/>
      <c r="B84" s="190"/>
      <c r="C84" s="191"/>
      <c r="D84" s="192" t="s">
        <v>75</v>
      </c>
      <c r="E84" s="193" t="s">
        <v>399</v>
      </c>
      <c r="F84" s="193" t="s">
        <v>400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P85+P196</f>
        <v>0</v>
      </c>
      <c r="Q84" s="198"/>
      <c r="R84" s="199">
        <f>R85+R196</f>
        <v>0.16196349999999998</v>
      </c>
      <c r="S84" s="198"/>
      <c r="T84" s="200">
        <f>T85+T196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86</v>
      </c>
      <c r="AT84" s="202" t="s">
        <v>75</v>
      </c>
      <c r="AU84" s="202" t="s">
        <v>76</v>
      </c>
      <c r="AY84" s="201" t="s">
        <v>140</v>
      </c>
      <c r="BK84" s="203">
        <f>BK85+BK196</f>
        <v>0</v>
      </c>
    </row>
    <row r="85" spans="1:63" s="12" customFormat="1" ht="22.8" customHeight="1">
      <c r="A85" s="12"/>
      <c r="B85" s="190"/>
      <c r="C85" s="191"/>
      <c r="D85" s="192" t="s">
        <v>75</v>
      </c>
      <c r="E85" s="204" t="s">
        <v>1127</v>
      </c>
      <c r="F85" s="204" t="s">
        <v>1128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SUM(P86:P195)</f>
        <v>0</v>
      </c>
      <c r="Q85" s="198"/>
      <c r="R85" s="199">
        <f>SUM(R86:R195)</f>
        <v>0.1615035</v>
      </c>
      <c r="S85" s="198"/>
      <c r="T85" s="200">
        <f>SUM(T86:T195)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86</v>
      </c>
      <c r="AT85" s="202" t="s">
        <v>75</v>
      </c>
      <c r="AU85" s="202" t="s">
        <v>84</v>
      </c>
      <c r="AY85" s="201" t="s">
        <v>140</v>
      </c>
      <c r="BK85" s="203">
        <f>SUM(BK86:BK195)</f>
        <v>0</v>
      </c>
    </row>
    <row r="86" spans="1:65" s="2" customFormat="1" ht="24.15" customHeight="1">
      <c r="A86" s="40"/>
      <c r="B86" s="41"/>
      <c r="C86" s="206" t="s">
        <v>84</v>
      </c>
      <c r="D86" s="206" t="s">
        <v>143</v>
      </c>
      <c r="E86" s="207" t="s">
        <v>1129</v>
      </c>
      <c r="F86" s="208" t="s">
        <v>1130</v>
      </c>
      <c r="G86" s="209" t="s">
        <v>236</v>
      </c>
      <c r="H86" s="210">
        <v>30</v>
      </c>
      <c r="I86" s="211"/>
      <c r="J86" s="212">
        <f>ROUND(I86*H86,2)</f>
        <v>0</v>
      </c>
      <c r="K86" s="208" t="s">
        <v>156</v>
      </c>
      <c r="L86" s="46"/>
      <c r="M86" s="213" t="s">
        <v>19</v>
      </c>
      <c r="N86" s="214" t="s">
        <v>47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254</v>
      </c>
      <c r="AT86" s="217" t="s">
        <v>143</v>
      </c>
      <c r="AU86" s="217" t="s">
        <v>86</v>
      </c>
      <c r="AY86" s="19" t="s">
        <v>140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84</v>
      </c>
      <c r="BK86" s="218">
        <f>ROUND(I86*H86,2)</f>
        <v>0</v>
      </c>
      <c r="BL86" s="19" t="s">
        <v>254</v>
      </c>
      <c r="BM86" s="217" t="s">
        <v>1131</v>
      </c>
    </row>
    <row r="87" spans="1:47" s="2" customFormat="1" ht="12">
      <c r="A87" s="40"/>
      <c r="B87" s="41"/>
      <c r="C87" s="42"/>
      <c r="D87" s="242" t="s">
        <v>158</v>
      </c>
      <c r="E87" s="42"/>
      <c r="F87" s="243" t="s">
        <v>1132</v>
      </c>
      <c r="G87" s="42"/>
      <c r="H87" s="42"/>
      <c r="I87" s="244"/>
      <c r="J87" s="42"/>
      <c r="K87" s="42"/>
      <c r="L87" s="46"/>
      <c r="M87" s="245"/>
      <c r="N87" s="246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158</v>
      </c>
      <c r="AU87" s="19" t="s">
        <v>86</v>
      </c>
    </row>
    <row r="88" spans="1:65" s="2" customFormat="1" ht="16.5" customHeight="1">
      <c r="A88" s="40"/>
      <c r="B88" s="41"/>
      <c r="C88" s="247" t="s">
        <v>86</v>
      </c>
      <c r="D88" s="247" t="s">
        <v>164</v>
      </c>
      <c r="E88" s="248" t="s">
        <v>1133</v>
      </c>
      <c r="F88" s="249" t="s">
        <v>1134</v>
      </c>
      <c r="G88" s="250" t="s">
        <v>236</v>
      </c>
      <c r="H88" s="251">
        <v>31.5</v>
      </c>
      <c r="I88" s="252"/>
      <c r="J88" s="253">
        <f>ROUND(I88*H88,2)</f>
        <v>0</v>
      </c>
      <c r="K88" s="249" t="s">
        <v>156</v>
      </c>
      <c r="L88" s="254"/>
      <c r="M88" s="255" t="s">
        <v>19</v>
      </c>
      <c r="N88" s="256" t="s">
        <v>47</v>
      </c>
      <c r="O88" s="86"/>
      <c r="P88" s="215">
        <f>O88*H88</f>
        <v>0</v>
      </c>
      <c r="Q88" s="215">
        <v>0.00054</v>
      </c>
      <c r="R88" s="215">
        <f>Q88*H88</f>
        <v>0.01701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301</v>
      </c>
      <c r="AT88" s="217" t="s">
        <v>164</v>
      </c>
      <c r="AU88" s="217" t="s">
        <v>86</v>
      </c>
      <c r="AY88" s="19" t="s">
        <v>140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84</v>
      </c>
      <c r="BK88" s="218">
        <f>ROUND(I88*H88,2)</f>
        <v>0</v>
      </c>
      <c r="BL88" s="19" t="s">
        <v>254</v>
      </c>
      <c r="BM88" s="217" t="s">
        <v>1135</v>
      </c>
    </row>
    <row r="89" spans="1:51" s="13" customFormat="1" ht="12">
      <c r="A89" s="13"/>
      <c r="B89" s="219"/>
      <c r="C89" s="220"/>
      <c r="D89" s="221" t="s">
        <v>149</v>
      </c>
      <c r="E89" s="220"/>
      <c r="F89" s="223" t="s">
        <v>1136</v>
      </c>
      <c r="G89" s="220"/>
      <c r="H89" s="224">
        <v>31.5</v>
      </c>
      <c r="I89" s="225"/>
      <c r="J89" s="220"/>
      <c r="K89" s="220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149</v>
      </c>
      <c r="AU89" s="230" t="s">
        <v>86</v>
      </c>
      <c r="AV89" s="13" t="s">
        <v>86</v>
      </c>
      <c r="AW89" s="13" t="s">
        <v>4</v>
      </c>
      <c r="AX89" s="13" t="s">
        <v>84</v>
      </c>
      <c r="AY89" s="230" t="s">
        <v>140</v>
      </c>
    </row>
    <row r="90" spans="1:65" s="2" customFormat="1" ht="24.15" customHeight="1">
      <c r="A90" s="40"/>
      <c r="B90" s="41"/>
      <c r="C90" s="206" t="s">
        <v>141</v>
      </c>
      <c r="D90" s="206" t="s">
        <v>143</v>
      </c>
      <c r="E90" s="207" t="s">
        <v>1137</v>
      </c>
      <c r="F90" s="208" t="s">
        <v>1138</v>
      </c>
      <c r="G90" s="209" t="s">
        <v>236</v>
      </c>
      <c r="H90" s="210">
        <v>8</v>
      </c>
      <c r="I90" s="211"/>
      <c r="J90" s="212">
        <f>ROUND(I90*H90,2)</f>
        <v>0</v>
      </c>
      <c r="K90" s="208" t="s">
        <v>156</v>
      </c>
      <c r="L90" s="46"/>
      <c r="M90" s="213" t="s">
        <v>19</v>
      </c>
      <c r="N90" s="214" t="s">
        <v>47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254</v>
      </c>
      <c r="AT90" s="217" t="s">
        <v>143</v>
      </c>
      <c r="AU90" s="217" t="s">
        <v>86</v>
      </c>
      <c r="AY90" s="19" t="s">
        <v>140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84</v>
      </c>
      <c r="BK90" s="218">
        <f>ROUND(I90*H90,2)</f>
        <v>0</v>
      </c>
      <c r="BL90" s="19" t="s">
        <v>254</v>
      </c>
      <c r="BM90" s="217" t="s">
        <v>1139</v>
      </c>
    </row>
    <row r="91" spans="1:47" s="2" customFormat="1" ht="12">
      <c r="A91" s="40"/>
      <c r="B91" s="41"/>
      <c r="C91" s="42"/>
      <c r="D91" s="242" t="s">
        <v>158</v>
      </c>
      <c r="E91" s="42"/>
      <c r="F91" s="243" t="s">
        <v>1140</v>
      </c>
      <c r="G91" s="42"/>
      <c r="H91" s="42"/>
      <c r="I91" s="244"/>
      <c r="J91" s="42"/>
      <c r="K91" s="42"/>
      <c r="L91" s="46"/>
      <c r="M91" s="245"/>
      <c r="N91" s="246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158</v>
      </c>
      <c r="AU91" s="19" t="s">
        <v>86</v>
      </c>
    </row>
    <row r="92" spans="1:65" s="2" customFormat="1" ht="16.5" customHeight="1">
      <c r="A92" s="40"/>
      <c r="B92" s="41"/>
      <c r="C92" s="247" t="s">
        <v>147</v>
      </c>
      <c r="D92" s="247" t="s">
        <v>164</v>
      </c>
      <c r="E92" s="248" t="s">
        <v>1141</v>
      </c>
      <c r="F92" s="249" t="s">
        <v>1142</v>
      </c>
      <c r="G92" s="250" t="s">
        <v>236</v>
      </c>
      <c r="H92" s="251">
        <v>8.4</v>
      </c>
      <c r="I92" s="252"/>
      <c r="J92" s="253">
        <f>ROUND(I92*H92,2)</f>
        <v>0</v>
      </c>
      <c r="K92" s="249" t="s">
        <v>19</v>
      </c>
      <c r="L92" s="254"/>
      <c r="M92" s="255" t="s">
        <v>19</v>
      </c>
      <c r="N92" s="256" t="s">
        <v>47</v>
      </c>
      <c r="O92" s="86"/>
      <c r="P92" s="215">
        <f>O92*H92</f>
        <v>0</v>
      </c>
      <c r="Q92" s="215">
        <v>0.00146</v>
      </c>
      <c r="R92" s="215">
        <f>Q92*H92</f>
        <v>0.012264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301</v>
      </c>
      <c r="AT92" s="217" t="s">
        <v>164</v>
      </c>
      <c r="AU92" s="217" t="s">
        <v>86</v>
      </c>
      <c r="AY92" s="19" t="s">
        <v>140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84</v>
      </c>
      <c r="BK92" s="218">
        <f>ROUND(I92*H92,2)</f>
        <v>0</v>
      </c>
      <c r="BL92" s="19" t="s">
        <v>254</v>
      </c>
      <c r="BM92" s="217" t="s">
        <v>1143</v>
      </c>
    </row>
    <row r="93" spans="1:51" s="13" customFormat="1" ht="12">
      <c r="A93" s="13"/>
      <c r="B93" s="219"/>
      <c r="C93" s="220"/>
      <c r="D93" s="221" t="s">
        <v>149</v>
      </c>
      <c r="E93" s="220"/>
      <c r="F93" s="223" t="s">
        <v>1144</v>
      </c>
      <c r="G93" s="220"/>
      <c r="H93" s="224">
        <v>8.4</v>
      </c>
      <c r="I93" s="225"/>
      <c r="J93" s="220"/>
      <c r="K93" s="220"/>
      <c r="L93" s="226"/>
      <c r="M93" s="227"/>
      <c r="N93" s="228"/>
      <c r="O93" s="228"/>
      <c r="P93" s="228"/>
      <c r="Q93" s="228"/>
      <c r="R93" s="228"/>
      <c r="S93" s="228"/>
      <c r="T93" s="22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0" t="s">
        <v>149</v>
      </c>
      <c r="AU93" s="230" t="s">
        <v>86</v>
      </c>
      <c r="AV93" s="13" t="s">
        <v>86</v>
      </c>
      <c r="AW93" s="13" t="s">
        <v>4</v>
      </c>
      <c r="AX93" s="13" t="s">
        <v>84</v>
      </c>
      <c r="AY93" s="230" t="s">
        <v>140</v>
      </c>
    </row>
    <row r="94" spans="1:65" s="2" customFormat="1" ht="16.5" customHeight="1">
      <c r="A94" s="40"/>
      <c r="B94" s="41"/>
      <c r="C94" s="247" t="s">
        <v>178</v>
      </c>
      <c r="D94" s="247" t="s">
        <v>164</v>
      </c>
      <c r="E94" s="248" t="s">
        <v>1145</v>
      </c>
      <c r="F94" s="249" t="s">
        <v>1146</v>
      </c>
      <c r="G94" s="250" t="s">
        <v>146</v>
      </c>
      <c r="H94" s="251">
        <v>4</v>
      </c>
      <c r="I94" s="252"/>
      <c r="J94" s="253">
        <f>ROUND(I94*H94,2)</f>
        <v>0</v>
      </c>
      <c r="K94" s="249" t="s">
        <v>19</v>
      </c>
      <c r="L94" s="254"/>
      <c r="M94" s="255" t="s">
        <v>19</v>
      </c>
      <c r="N94" s="256" t="s">
        <v>47</v>
      </c>
      <c r="O94" s="86"/>
      <c r="P94" s="215">
        <f>O94*H94</f>
        <v>0</v>
      </c>
      <c r="Q94" s="215">
        <v>4E-05</v>
      </c>
      <c r="R94" s="215">
        <f>Q94*H94</f>
        <v>0.00016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301</v>
      </c>
      <c r="AT94" s="217" t="s">
        <v>164</v>
      </c>
      <c r="AU94" s="217" t="s">
        <v>86</v>
      </c>
      <c r="AY94" s="19" t="s">
        <v>140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84</v>
      </c>
      <c r="BK94" s="218">
        <f>ROUND(I94*H94,2)</f>
        <v>0</v>
      </c>
      <c r="BL94" s="19" t="s">
        <v>254</v>
      </c>
      <c r="BM94" s="217" t="s">
        <v>1147</v>
      </c>
    </row>
    <row r="95" spans="1:65" s="2" customFormat="1" ht="16.5" customHeight="1">
      <c r="A95" s="40"/>
      <c r="B95" s="41"/>
      <c r="C95" s="247" t="s">
        <v>187</v>
      </c>
      <c r="D95" s="247" t="s">
        <v>164</v>
      </c>
      <c r="E95" s="248" t="s">
        <v>1148</v>
      </c>
      <c r="F95" s="249" t="s">
        <v>1149</v>
      </c>
      <c r="G95" s="250" t="s">
        <v>146</v>
      </c>
      <c r="H95" s="251">
        <v>2</v>
      </c>
      <c r="I95" s="252"/>
      <c r="J95" s="253">
        <f>ROUND(I95*H95,2)</f>
        <v>0</v>
      </c>
      <c r="K95" s="249" t="s">
        <v>19</v>
      </c>
      <c r="L95" s="254"/>
      <c r="M95" s="255" t="s">
        <v>19</v>
      </c>
      <c r="N95" s="256" t="s">
        <v>47</v>
      </c>
      <c r="O95" s="86"/>
      <c r="P95" s="215">
        <f>O95*H95</f>
        <v>0</v>
      </c>
      <c r="Q95" s="215">
        <v>5E-05</v>
      </c>
      <c r="R95" s="215">
        <f>Q95*H95</f>
        <v>0.0001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301</v>
      </c>
      <c r="AT95" s="217" t="s">
        <v>164</v>
      </c>
      <c r="AU95" s="217" t="s">
        <v>86</v>
      </c>
      <c r="AY95" s="19" t="s">
        <v>140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84</v>
      </c>
      <c r="BK95" s="218">
        <f>ROUND(I95*H95,2)</f>
        <v>0</v>
      </c>
      <c r="BL95" s="19" t="s">
        <v>254</v>
      </c>
      <c r="BM95" s="217" t="s">
        <v>1150</v>
      </c>
    </row>
    <row r="96" spans="1:65" s="2" customFormat="1" ht="16.5" customHeight="1">
      <c r="A96" s="40"/>
      <c r="B96" s="41"/>
      <c r="C96" s="247" t="s">
        <v>195</v>
      </c>
      <c r="D96" s="247" t="s">
        <v>164</v>
      </c>
      <c r="E96" s="248" t="s">
        <v>1151</v>
      </c>
      <c r="F96" s="249" t="s">
        <v>1152</v>
      </c>
      <c r="G96" s="250" t="s">
        <v>146</v>
      </c>
      <c r="H96" s="251">
        <v>12</v>
      </c>
      <c r="I96" s="252"/>
      <c r="J96" s="253">
        <f>ROUND(I96*H96,2)</f>
        <v>0</v>
      </c>
      <c r="K96" s="249" t="s">
        <v>19</v>
      </c>
      <c r="L96" s="254"/>
      <c r="M96" s="255" t="s">
        <v>19</v>
      </c>
      <c r="N96" s="256" t="s">
        <v>47</v>
      </c>
      <c r="O96" s="86"/>
      <c r="P96" s="215">
        <f>O96*H96</f>
        <v>0</v>
      </c>
      <c r="Q96" s="215">
        <v>4E-05</v>
      </c>
      <c r="R96" s="215">
        <f>Q96*H96</f>
        <v>0.00048000000000000007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301</v>
      </c>
      <c r="AT96" s="217" t="s">
        <v>164</v>
      </c>
      <c r="AU96" s="217" t="s">
        <v>86</v>
      </c>
      <c r="AY96" s="19" t="s">
        <v>140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84</v>
      </c>
      <c r="BK96" s="218">
        <f>ROUND(I96*H96,2)</f>
        <v>0</v>
      </c>
      <c r="BL96" s="19" t="s">
        <v>254</v>
      </c>
      <c r="BM96" s="217" t="s">
        <v>1153</v>
      </c>
    </row>
    <row r="97" spans="1:65" s="2" customFormat="1" ht="16.5" customHeight="1">
      <c r="A97" s="40"/>
      <c r="B97" s="41"/>
      <c r="C97" s="247" t="s">
        <v>167</v>
      </c>
      <c r="D97" s="247" t="s">
        <v>164</v>
      </c>
      <c r="E97" s="248" t="s">
        <v>1154</v>
      </c>
      <c r="F97" s="249" t="s">
        <v>1155</v>
      </c>
      <c r="G97" s="250" t="s">
        <v>146</v>
      </c>
      <c r="H97" s="251">
        <v>12</v>
      </c>
      <c r="I97" s="252"/>
      <c r="J97" s="253">
        <f>ROUND(I97*H97,2)</f>
        <v>0</v>
      </c>
      <c r="K97" s="249" t="s">
        <v>19</v>
      </c>
      <c r="L97" s="254"/>
      <c r="M97" s="255" t="s">
        <v>19</v>
      </c>
      <c r="N97" s="256" t="s">
        <v>47</v>
      </c>
      <c r="O97" s="86"/>
      <c r="P97" s="215">
        <f>O97*H97</f>
        <v>0</v>
      </c>
      <c r="Q97" s="215">
        <v>2E-05</v>
      </c>
      <c r="R97" s="215">
        <f>Q97*H97</f>
        <v>0.00024000000000000003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301</v>
      </c>
      <c r="AT97" s="217" t="s">
        <v>164</v>
      </c>
      <c r="AU97" s="217" t="s">
        <v>86</v>
      </c>
      <c r="AY97" s="19" t="s">
        <v>140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84</v>
      </c>
      <c r="BK97" s="218">
        <f>ROUND(I97*H97,2)</f>
        <v>0</v>
      </c>
      <c r="BL97" s="19" t="s">
        <v>254</v>
      </c>
      <c r="BM97" s="217" t="s">
        <v>1156</v>
      </c>
    </row>
    <row r="98" spans="1:65" s="2" customFormat="1" ht="24.15" customHeight="1">
      <c r="A98" s="40"/>
      <c r="B98" s="41"/>
      <c r="C98" s="206" t="s">
        <v>205</v>
      </c>
      <c r="D98" s="206" t="s">
        <v>143</v>
      </c>
      <c r="E98" s="207" t="s">
        <v>1157</v>
      </c>
      <c r="F98" s="208" t="s">
        <v>1158</v>
      </c>
      <c r="G98" s="209" t="s">
        <v>236</v>
      </c>
      <c r="H98" s="210">
        <v>8</v>
      </c>
      <c r="I98" s="211"/>
      <c r="J98" s="212">
        <f>ROUND(I98*H98,2)</f>
        <v>0</v>
      </c>
      <c r="K98" s="208" t="s">
        <v>156</v>
      </c>
      <c r="L98" s="46"/>
      <c r="M98" s="213" t="s">
        <v>19</v>
      </c>
      <c r="N98" s="214" t="s">
        <v>47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254</v>
      </c>
      <c r="AT98" s="217" t="s">
        <v>143</v>
      </c>
      <c r="AU98" s="217" t="s">
        <v>86</v>
      </c>
      <c r="AY98" s="19" t="s">
        <v>140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84</v>
      </c>
      <c r="BK98" s="218">
        <f>ROUND(I98*H98,2)</f>
        <v>0</v>
      </c>
      <c r="BL98" s="19" t="s">
        <v>254</v>
      </c>
      <c r="BM98" s="217" t="s">
        <v>1159</v>
      </c>
    </row>
    <row r="99" spans="1:47" s="2" customFormat="1" ht="12">
      <c r="A99" s="40"/>
      <c r="B99" s="41"/>
      <c r="C99" s="42"/>
      <c r="D99" s="242" t="s">
        <v>158</v>
      </c>
      <c r="E99" s="42"/>
      <c r="F99" s="243" t="s">
        <v>1160</v>
      </c>
      <c r="G99" s="42"/>
      <c r="H99" s="42"/>
      <c r="I99" s="244"/>
      <c r="J99" s="42"/>
      <c r="K99" s="42"/>
      <c r="L99" s="46"/>
      <c r="M99" s="245"/>
      <c r="N99" s="24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158</v>
      </c>
      <c r="AU99" s="19" t="s">
        <v>86</v>
      </c>
    </row>
    <row r="100" spans="1:65" s="2" customFormat="1" ht="16.5" customHeight="1">
      <c r="A100" s="40"/>
      <c r="B100" s="41"/>
      <c r="C100" s="247" t="s">
        <v>216</v>
      </c>
      <c r="D100" s="247" t="s">
        <v>164</v>
      </c>
      <c r="E100" s="248" t="s">
        <v>1161</v>
      </c>
      <c r="F100" s="249" t="s">
        <v>1162</v>
      </c>
      <c r="G100" s="250" t="s">
        <v>236</v>
      </c>
      <c r="H100" s="251">
        <v>8.4</v>
      </c>
      <c r="I100" s="252"/>
      <c r="J100" s="253">
        <f>ROUND(I100*H100,2)</f>
        <v>0</v>
      </c>
      <c r="K100" s="249" t="s">
        <v>19</v>
      </c>
      <c r="L100" s="254"/>
      <c r="M100" s="255" t="s">
        <v>19</v>
      </c>
      <c r="N100" s="256" t="s">
        <v>47</v>
      </c>
      <c r="O100" s="86"/>
      <c r="P100" s="215">
        <f>O100*H100</f>
        <v>0</v>
      </c>
      <c r="Q100" s="215">
        <v>0.00013</v>
      </c>
      <c r="R100" s="215">
        <f>Q100*H100</f>
        <v>0.0010919999999999999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301</v>
      </c>
      <c r="AT100" s="217" t="s">
        <v>164</v>
      </c>
      <c r="AU100" s="217" t="s">
        <v>86</v>
      </c>
      <c r="AY100" s="19" t="s">
        <v>140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84</v>
      </c>
      <c r="BK100" s="218">
        <f>ROUND(I100*H100,2)</f>
        <v>0</v>
      </c>
      <c r="BL100" s="19" t="s">
        <v>254</v>
      </c>
      <c r="BM100" s="217" t="s">
        <v>1163</v>
      </c>
    </row>
    <row r="101" spans="1:51" s="13" customFormat="1" ht="12">
      <c r="A101" s="13"/>
      <c r="B101" s="219"/>
      <c r="C101" s="220"/>
      <c r="D101" s="221" t="s">
        <v>149</v>
      </c>
      <c r="E101" s="220"/>
      <c r="F101" s="223" t="s">
        <v>1144</v>
      </c>
      <c r="G101" s="220"/>
      <c r="H101" s="224">
        <v>8.4</v>
      </c>
      <c r="I101" s="225"/>
      <c r="J101" s="220"/>
      <c r="K101" s="220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149</v>
      </c>
      <c r="AU101" s="230" t="s">
        <v>86</v>
      </c>
      <c r="AV101" s="13" t="s">
        <v>86</v>
      </c>
      <c r="AW101" s="13" t="s">
        <v>4</v>
      </c>
      <c r="AX101" s="13" t="s">
        <v>84</v>
      </c>
      <c r="AY101" s="230" t="s">
        <v>140</v>
      </c>
    </row>
    <row r="102" spans="1:65" s="2" customFormat="1" ht="24.15" customHeight="1">
      <c r="A102" s="40"/>
      <c r="B102" s="41"/>
      <c r="C102" s="206" t="s">
        <v>221</v>
      </c>
      <c r="D102" s="206" t="s">
        <v>143</v>
      </c>
      <c r="E102" s="207" t="s">
        <v>1164</v>
      </c>
      <c r="F102" s="208" t="s">
        <v>1165</v>
      </c>
      <c r="G102" s="209" t="s">
        <v>146</v>
      </c>
      <c r="H102" s="210">
        <v>46</v>
      </c>
      <c r="I102" s="211"/>
      <c r="J102" s="212">
        <f>ROUND(I102*H102,2)</f>
        <v>0</v>
      </c>
      <c r="K102" s="208" t="s">
        <v>156</v>
      </c>
      <c r="L102" s="46"/>
      <c r="M102" s="213" t="s">
        <v>19</v>
      </c>
      <c r="N102" s="214" t="s">
        <v>47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254</v>
      </c>
      <c r="AT102" s="217" t="s">
        <v>143</v>
      </c>
      <c r="AU102" s="217" t="s">
        <v>86</v>
      </c>
      <c r="AY102" s="19" t="s">
        <v>140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84</v>
      </c>
      <c r="BK102" s="218">
        <f>ROUND(I102*H102,2)</f>
        <v>0</v>
      </c>
      <c r="BL102" s="19" t="s">
        <v>254</v>
      </c>
      <c r="BM102" s="217" t="s">
        <v>1166</v>
      </c>
    </row>
    <row r="103" spans="1:47" s="2" customFormat="1" ht="12">
      <c r="A103" s="40"/>
      <c r="B103" s="41"/>
      <c r="C103" s="42"/>
      <c r="D103" s="242" t="s">
        <v>158</v>
      </c>
      <c r="E103" s="42"/>
      <c r="F103" s="243" t="s">
        <v>1167</v>
      </c>
      <c r="G103" s="42"/>
      <c r="H103" s="42"/>
      <c r="I103" s="244"/>
      <c r="J103" s="42"/>
      <c r="K103" s="42"/>
      <c r="L103" s="46"/>
      <c r="M103" s="245"/>
      <c r="N103" s="24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158</v>
      </c>
      <c r="AU103" s="19" t="s">
        <v>86</v>
      </c>
    </row>
    <row r="104" spans="1:65" s="2" customFormat="1" ht="16.5" customHeight="1">
      <c r="A104" s="40"/>
      <c r="B104" s="41"/>
      <c r="C104" s="247" t="s">
        <v>228</v>
      </c>
      <c r="D104" s="247" t="s">
        <v>164</v>
      </c>
      <c r="E104" s="248" t="s">
        <v>1168</v>
      </c>
      <c r="F104" s="249" t="s">
        <v>1169</v>
      </c>
      <c r="G104" s="250" t="s">
        <v>146</v>
      </c>
      <c r="H104" s="251">
        <v>42</v>
      </c>
      <c r="I104" s="252"/>
      <c r="J104" s="253">
        <f>ROUND(I104*H104,2)</f>
        <v>0</v>
      </c>
      <c r="K104" s="249" t="s">
        <v>156</v>
      </c>
      <c r="L104" s="254"/>
      <c r="M104" s="255" t="s">
        <v>19</v>
      </c>
      <c r="N104" s="256" t="s">
        <v>47</v>
      </c>
      <c r="O104" s="86"/>
      <c r="P104" s="215">
        <f>O104*H104</f>
        <v>0</v>
      </c>
      <c r="Q104" s="215">
        <v>4E-05</v>
      </c>
      <c r="R104" s="215">
        <f>Q104*H104</f>
        <v>0.00168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301</v>
      </c>
      <c r="AT104" s="217" t="s">
        <v>164</v>
      </c>
      <c r="AU104" s="217" t="s">
        <v>86</v>
      </c>
      <c r="AY104" s="19" t="s">
        <v>140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84</v>
      </c>
      <c r="BK104" s="218">
        <f>ROUND(I104*H104,2)</f>
        <v>0</v>
      </c>
      <c r="BL104" s="19" t="s">
        <v>254</v>
      </c>
      <c r="BM104" s="217" t="s">
        <v>1170</v>
      </c>
    </row>
    <row r="105" spans="1:65" s="2" customFormat="1" ht="16.5" customHeight="1">
      <c r="A105" s="40"/>
      <c r="B105" s="41"/>
      <c r="C105" s="247" t="s">
        <v>233</v>
      </c>
      <c r="D105" s="247" t="s">
        <v>164</v>
      </c>
      <c r="E105" s="248" t="s">
        <v>1171</v>
      </c>
      <c r="F105" s="249" t="s">
        <v>1172</v>
      </c>
      <c r="G105" s="250" t="s">
        <v>146</v>
      </c>
      <c r="H105" s="251">
        <v>4</v>
      </c>
      <c r="I105" s="252"/>
      <c r="J105" s="253">
        <f>ROUND(I105*H105,2)</f>
        <v>0</v>
      </c>
      <c r="K105" s="249" t="s">
        <v>156</v>
      </c>
      <c r="L105" s="254"/>
      <c r="M105" s="255" t="s">
        <v>19</v>
      </c>
      <c r="N105" s="256" t="s">
        <v>47</v>
      </c>
      <c r="O105" s="86"/>
      <c r="P105" s="215">
        <f>O105*H105</f>
        <v>0</v>
      </c>
      <c r="Q105" s="215">
        <v>5E-05</v>
      </c>
      <c r="R105" s="215">
        <f>Q105*H105</f>
        <v>0.0002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301</v>
      </c>
      <c r="AT105" s="217" t="s">
        <v>164</v>
      </c>
      <c r="AU105" s="217" t="s">
        <v>86</v>
      </c>
      <c r="AY105" s="19" t="s">
        <v>140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84</v>
      </c>
      <c r="BK105" s="218">
        <f>ROUND(I105*H105,2)</f>
        <v>0</v>
      </c>
      <c r="BL105" s="19" t="s">
        <v>254</v>
      </c>
      <c r="BM105" s="217" t="s">
        <v>1173</v>
      </c>
    </row>
    <row r="106" spans="1:65" s="2" customFormat="1" ht="24.15" customHeight="1">
      <c r="A106" s="40"/>
      <c r="B106" s="41"/>
      <c r="C106" s="206" t="s">
        <v>242</v>
      </c>
      <c r="D106" s="206" t="s">
        <v>143</v>
      </c>
      <c r="E106" s="207" t="s">
        <v>1174</v>
      </c>
      <c r="F106" s="208" t="s">
        <v>1175</v>
      </c>
      <c r="G106" s="209" t="s">
        <v>146</v>
      </c>
      <c r="H106" s="210">
        <v>22</v>
      </c>
      <c r="I106" s="211"/>
      <c r="J106" s="212">
        <f>ROUND(I106*H106,2)</f>
        <v>0</v>
      </c>
      <c r="K106" s="208" t="s">
        <v>156</v>
      </c>
      <c r="L106" s="46"/>
      <c r="M106" s="213" t="s">
        <v>19</v>
      </c>
      <c r="N106" s="214" t="s">
        <v>47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254</v>
      </c>
      <c r="AT106" s="217" t="s">
        <v>143</v>
      </c>
      <c r="AU106" s="217" t="s">
        <v>86</v>
      </c>
      <c r="AY106" s="19" t="s">
        <v>140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84</v>
      </c>
      <c r="BK106" s="218">
        <f>ROUND(I106*H106,2)</f>
        <v>0</v>
      </c>
      <c r="BL106" s="19" t="s">
        <v>254</v>
      </c>
      <c r="BM106" s="217" t="s">
        <v>1176</v>
      </c>
    </row>
    <row r="107" spans="1:47" s="2" customFormat="1" ht="12">
      <c r="A107" s="40"/>
      <c r="B107" s="41"/>
      <c r="C107" s="42"/>
      <c r="D107" s="242" t="s">
        <v>158</v>
      </c>
      <c r="E107" s="42"/>
      <c r="F107" s="243" t="s">
        <v>1177</v>
      </c>
      <c r="G107" s="42"/>
      <c r="H107" s="42"/>
      <c r="I107" s="244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158</v>
      </c>
      <c r="AU107" s="19" t="s">
        <v>86</v>
      </c>
    </row>
    <row r="108" spans="1:65" s="2" customFormat="1" ht="16.5" customHeight="1">
      <c r="A108" s="40"/>
      <c r="B108" s="41"/>
      <c r="C108" s="247" t="s">
        <v>8</v>
      </c>
      <c r="D108" s="247" t="s">
        <v>164</v>
      </c>
      <c r="E108" s="248" t="s">
        <v>1178</v>
      </c>
      <c r="F108" s="249" t="s">
        <v>1179</v>
      </c>
      <c r="G108" s="250" t="s">
        <v>146</v>
      </c>
      <c r="H108" s="251">
        <v>22</v>
      </c>
      <c r="I108" s="252"/>
      <c r="J108" s="253">
        <f>ROUND(I108*H108,2)</f>
        <v>0</v>
      </c>
      <c r="K108" s="249" t="s">
        <v>156</v>
      </c>
      <c r="L108" s="254"/>
      <c r="M108" s="255" t="s">
        <v>19</v>
      </c>
      <c r="N108" s="256" t="s">
        <v>47</v>
      </c>
      <c r="O108" s="86"/>
      <c r="P108" s="215">
        <f>O108*H108</f>
        <v>0</v>
      </c>
      <c r="Q108" s="215">
        <v>9E-05</v>
      </c>
      <c r="R108" s="215">
        <f>Q108*H108</f>
        <v>0.00198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301</v>
      </c>
      <c r="AT108" s="217" t="s">
        <v>164</v>
      </c>
      <c r="AU108" s="217" t="s">
        <v>86</v>
      </c>
      <c r="AY108" s="19" t="s">
        <v>140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84</v>
      </c>
      <c r="BK108" s="218">
        <f>ROUND(I108*H108,2)</f>
        <v>0</v>
      </c>
      <c r="BL108" s="19" t="s">
        <v>254</v>
      </c>
      <c r="BM108" s="217" t="s">
        <v>1180</v>
      </c>
    </row>
    <row r="109" spans="1:65" s="2" customFormat="1" ht="24.15" customHeight="1">
      <c r="A109" s="40"/>
      <c r="B109" s="41"/>
      <c r="C109" s="206" t="s">
        <v>254</v>
      </c>
      <c r="D109" s="206" t="s">
        <v>143</v>
      </c>
      <c r="E109" s="207" t="s">
        <v>1181</v>
      </c>
      <c r="F109" s="208" t="s">
        <v>1182</v>
      </c>
      <c r="G109" s="209" t="s">
        <v>236</v>
      </c>
      <c r="H109" s="210">
        <v>50</v>
      </c>
      <c r="I109" s="211"/>
      <c r="J109" s="212">
        <f>ROUND(I109*H109,2)</f>
        <v>0</v>
      </c>
      <c r="K109" s="208" t="s">
        <v>156</v>
      </c>
      <c r="L109" s="46"/>
      <c r="M109" s="213" t="s">
        <v>19</v>
      </c>
      <c r="N109" s="214" t="s">
        <v>47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254</v>
      </c>
      <c r="AT109" s="217" t="s">
        <v>143</v>
      </c>
      <c r="AU109" s="217" t="s">
        <v>86</v>
      </c>
      <c r="AY109" s="19" t="s">
        <v>140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84</v>
      </c>
      <c r="BK109" s="218">
        <f>ROUND(I109*H109,2)</f>
        <v>0</v>
      </c>
      <c r="BL109" s="19" t="s">
        <v>254</v>
      </c>
      <c r="BM109" s="217" t="s">
        <v>1183</v>
      </c>
    </row>
    <row r="110" spans="1:47" s="2" customFormat="1" ht="12">
      <c r="A110" s="40"/>
      <c r="B110" s="41"/>
      <c r="C110" s="42"/>
      <c r="D110" s="242" t="s">
        <v>158</v>
      </c>
      <c r="E110" s="42"/>
      <c r="F110" s="243" t="s">
        <v>1184</v>
      </c>
      <c r="G110" s="42"/>
      <c r="H110" s="42"/>
      <c r="I110" s="244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158</v>
      </c>
      <c r="AU110" s="19" t="s">
        <v>86</v>
      </c>
    </row>
    <row r="111" spans="1:65" s="2" customFormat="1" ht="16.5" customHeight="1">
      <c r="A111" s="40"/>
      <c r="B111" s="41"/>
      <c r="C111" s="247" t="s">
        <v>259</v>
      </c>
      <c r="D111" s="247" t="s">
        <v>164</v>
      </c>
      <c r="E111" s="248" t="s">
        <v>1185</v>
      </c>
      <c r="F111" s="249" t="s">
        <v>1186</v>
      </c>
      <c r="G111" s="250" t="s">
        <v>236</v>
      </c>
      <c r="H111" s="251">
        <v>57.5</v>
      </c>
      <c r="I111" s="252"/>
      <c r="J111" s="253">
        <f>ROUND(I111*H111,2)</f>
        <v>0</v>
      </c>
      <c r="K111" s="249" t="s">
        <v>156</v>
      </c>
      <c r="L111" s="254"/>
      <c r="M111" s="255" t="s">
        <v>19</v>
      </c>
      <c r="N111" s="256" t="s">
        <v>47</v>
      </c>
      <c r="O111" s="86"/>
      <c r="P111" s="215">
        <f>O111*H111</f>
        <v>0</v>
      </c>
      <c r="Q111" s="215">
        <v>7E-05</v>
      </c>
      <c r="R111" s="215">
        <f>Q111*H111</f>
        <v>0.004025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301</v>
      </c>
      <c r="AT111" s="217" t="s">
        <v>164</v>
      </c>
      <c r="AU111" s="217" t="s">
        <v>86</v>
      </c>
      <c r="AY111" s="19" t="s">
        <v>140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84</v>
      </c>
      <c r="BK111" s="218">
        <f>ROUND(I111*H111,2)</f>
        <v>0</v>
      </c>
      <c r="BL111" s="19" t="s">
        <v>254</v>
      </c>
      <c r="BM111" s="217" t="s">
        <v>1187</v>
      </c>
    </row>
    <row r="112" spans="1:51" s="13" customFormat="1" ht="12">
      <c r="A112" s="13"/>
      <c r="B112" s="219"/>
      <c r="C112" s="220"/>
      <c r="D112" s="221" t="s">
        <v>149</v>
      </c>
      <c r="E112" s="220"/>
      <c r="F112" s="223" t="s">
        <v>1188</v>
      </c>
      <c r="G112" s="220"/>
      <c r="H112" s="224">
        <v>57.5</v>
      </c>
      <c r="I112" s="225"/>
      <c r="J112" s="220"/>
      <c r="K112" s="220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149</v>
      </c>
      <c r="AU112" s="230" t="s">
        <v>86</v>
      </c>
      <c r="AV112" s="13" t="s">
        <v>86</v>
      </c>
      <c r="AW112" s="13" t="s">
        <v>4</v>
      </c>
      <c r="AX112" s="13" t="s">
        <v>84</v>
      </c>
      <c r="AY112" s="230" t="s">
        <v>140</v>
      </c>
    </row>
    <row r="113" spans="1:65" s="2" customFormat="1" ht="24.15" customHeight="1">
      <c r="A113" s="40"/>
      <c r="B113" s="41"/>
      <c r="C113" s="206" t="s">
        <v>263</v>
      </c>
      <c r="D113" s="206" t="s">
        <v>143</v>
      </c>
      <c r="E113" s="207" t="s">
        <v>1189</v>
      </c>
      <c r="F113" s="208" t="s">
        <v>1190</v>
      </c>
      <c r="G113" s="209" t="s">
        <v>236</v>
      </c>
      <c r="H113" s="210">
        <v>300</v>
      </c>
      <c r="I113" s="211"/>
      <c r="J113" s="212">
        <f>ROUND(I113*H113,2)</f>
        <v>0</v>
      </c>
      <c r="K113" s="208" t="s">
        <v>156</v>
      </c>
      <c r="L113" s="46"/>
      <c r="M113" s="213" t="s">
        <v>19</v>
      </c>
      <c r="N113" s="214" t="s">
        <v>47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254</v>
      </c>
      <c r="AT113" s="217" t="s">
        <v>143</v>
      </c>
      <c r="AU113" s="217" t="s">
        <v>86</v>
      </c>
      <c r="AY113" s="19" t="s">
        <v>140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84</v>
      </c>
      <c r="BK113" s="218">
        <f>ROUND(I113*H113,2)</f>
        <v>0</v>
      </c>
      <c r="BL113" s="19" t="s">
        <v>254</v>
      </c>
      <c r="BM113" s="217" t="s">
        <v>1191</v>
      </c>
    </row>
    <row r="114" spans="1:47" s="2" customFormat="1" ht="12">
      <c r="A114" s="40"/>
      <c r="B114" s="41"/>
      <c r="C114" s="42"/>
      <c r="D114" s="242" t="s">
        <v>158</v>
      </c>
      <c r="E114" s="42"/>
      <c r="F114" s="243" t="s">
        <v>1192</v>
      </c>
      <c r="G114" s="42"/>
      <c r="H114" s="42"/>
      <c r="I114" s="244"/>
      <c r="J114" s="42"/>
      <c r="K114" s="42"/>
      <c r="L114" s="46"/>
      <c r="M114" s="245"/>
      <c r="N114" s="24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158</v>
      </c>
      <c r="AU114" s="19" t="s">
        <v>86</v>
      </c>
    </row>
    <row r="115" spans="1:65" s="2" customFormat="1" ht="16.5" customHeight="1">
      <c r="A115" s="40"/>
      <c r="B115" s="41"/>
      <c r="C115" s="247" t="s">
        <v>268</v>
      </c>
      <c r="D115" s="247" t="s">
        <v>164</v>
      </c>
      <c r="E115" s="248" t="s">
        <v>1193</v>
      </c>
      <c r="F115" s="249" t="s">
        <v>1194</v>
      </c>
      <c r="G115" s="250" t="s">
        <v>236</v>
      </c>
      <c r="H115" s="251">
        <v>253</v>
      </c>
      <c r="I115" s="252"/>
      <c r="J115" s="253">
        <f>ROUND(I115*H115,2)</f>
        <v>0</v>
      </c>
      <c r="K115" s="249" t="s">
        <v>19</v>
      </c>
      <c r="L115" s="254"/>
      <c r="M115" s="255" t="s">
        <v>19</v>
      </c>
      <c r="N115" s="256" t="s">
        <v>47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301</v>
      </c>
      <c r="AT115" s="217" t="s">
        <v>164</v>
      </c>
      <c r="AU115" s="217" t="s">
        <v>86</v>
      </c>
      <c r="AY115" s="19" t="s">
        <v>140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84</v>
      </c>
      <c r="BK115" s="218">
        <f>ROUND(I115*H115,2)</f>
        <v>0</v>
      </c>
      <c r="BL115" s="19" t="s">
        <v>254</v>
      </c>
      <c r="BM115" s="217" t="s">
        <v>1195</v>
      </c>
    </row>
    <row r="116" spans="1:51" s="13" customFormat="1" ht="12">
      <c r="A116" s="13"/>
      <c r="B116" s="219"/>
      <c r="C116" s="220"/>
      <c r="D116" s="221" t="s">
        <v>149</v>
      </c>
      <c r="E116" s="220"/>
      <c r="F116" s="223" t="s">
        <v>1196</v>
      </c>
      <c r="G116" s="220"/>
      <c r="H116" s="224">
        <v>253</v>
      </c>
      <c r="I116" s="225"/>
      <c r="J116" s="220"/>
      <c r="K116" s="220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149</v>
      </c>
      <c r="AU116" s="230" t="s">
        <v>86</v>
      </c>
      <c r="AV116" s="13" t="s">
        <v>86</v>
      </c>
      <c r="AW116" s="13" t="s">
        <v>4</v>
      </c>
      <c r="AX116" s="13" t="s">
        <v>84</v>
      </c>
      <c r="AY116" s="230" t="s">
        <v>140</v>
      </c>
    </row>
    <row r="117" spans="1:65" s="2" customFormat="1" ht="16.5" customHeight="1">
      <c r="A117" s="40"/>
      <c r="B117" s="41"/>
      <c r="C117" s="247" t="s">
        <v>273</v>
      </c>
      <c r="D117" s="247" t="s">
        <v>164</v>
      </c>
      <c r="E117" s="248" t="s">
        <v>1197</v>
      </c>
      <c r="F117" s="249" t="s">
        <v>1198</v>
      </c>
      <c r="G117" s="250" t="s">
        <v>236</v>
      </c>
      <c r="H117" s="251">
        <v>92</v>
      </c>
      <c r="I117" s="252"/>
      <c r="J117" s="253">
        <f>ROUND(I117*H117,2)</f>
        <v>0</v>
      </c>
      <c r="K117" s="249" t="s">
        <v>19</v>
      </c>
      <c r="L117" s="254"/>
      <c r="M117" s="255" t="s">
        <v>19</v>
      </c>
      <c r="N117" s="256" t="s">
        <v>47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301</v>
      </c>
      <c r="AT117" s="217" t="s">
        <v>164</v>
      </c>
      <c r="AU117" s="217" t="s">
        <v>86</v>
      </c>
      <c r="AY117" s="19" t="s">
        <v>140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84</v>
      </c>
      <c r="BK117" s="218">
        <f>ROUND(I117*H117,2)</f>
        <v>0</v>
      </c>
      <c r="BL117" s="19" t="s">
        <v>254</v>
      </c>
      <c r="BM117" s="217" t="s">
        <v>1199</v>
      </c>
    </row>
    <row r="118" spans="1:51" s="13" customFormat="1" ht="12">
      <c r="A118" s="13"/>
      <c r="B118" s="219"/>
      <c r="C118" s="220"/>
      <c r="D118" s="221" t="s">
        <v>149</v>
      </c>
      <c r="E118" s="220"/>
      <c r="F118" s="223" t="s">
        <v>1200</v>
      </c>
      <c r="G118" s="220"/>
      <c r="H118" s="224">
        <v>92</v>
      </c>
      <c r="I118" s="225"/>
      <c r="J118" s="220"/>
      <c r="K118" s="220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149</v>
      </c>
      <c r="AU118" s="230" t="s">
        <v>86</v>
      </c>
      <c r="AV118" s="13" t="s">
        <v>86</v>
      </c>
      <c r="AW118" s="13" t="s">
        <v>4</v>
      </c>
      <c r="AX118" s="13" t="s">
        <v>84</v>
      </c>
      <c r="AY118" s="230" t="s">
        <v>140</v>
      </c>
    </row>
    <row r="119" spans="1:65" s="2" customFormat="1" ht="24.15" customHeight="1">
      <c r="A119" s="40"/>
      <c r="B119" s="41"/>
      <c r="C119" s="206" t="s">
        <v>7</v>
      </c>
      <c r="D119" s="206" t="s">
        <v>143</v>
      </c>
      <c r="E119" s="207" t="s">
        <v>1201</v>
      </c>
      <c r="F119" s="208" t="s">
        <v>1202</v>
      </c>
      <c r="G119" s="209" t="s">
        <v>236</v>
      </c>
      <c r="H119" s="210">
        <v>205</v>
      </c>
      <c r="I119" s="211"/>
      <c r="J119" s="212">
        <f>ROUND(I119*H119,2)</f>
        <v>0</v>
      </c>
      <c r="K119" s="208" t="s">
        <v>156</v>
      </c>
      <c r="L119" s="46"/>
      <c r="M119" s="213" t="s">
        <v>19</v>
      </c>
      <c r="N119" s="214" t="s">
        <v>47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254</v>
      </c>
      <c r="AT119" s="217" t="s">
        <v>143</v>
      </c>
      <c r="AU119" s="217" t="s">
        <v>86</v>
      </c>
      <c r="AY119" s="19" t="s">
        <v>140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84</v>
      </c>
      <c r="BK119" s="218">
        <f>ROUND(I119*H119,2)</f>
        <v>0</v>
      </c>
      <c r="BL119" s="19" t="s">
        <v>254</v>
      </c>
      <c r="BM119" s="217" t="s">
        <v>1203</v>
      </c>
    </row>
    <row r="120" spans="1:47" s="2" customFormat="1" ht="12">
      <c r="A120" s="40"/>
      <c r="B120" s="41"/>
      <c r="C120" s="42"/>
      <c r="D120" s="242" t="s">
        <v>158</v>
      </c>
      <c r="E120" s="42"/>
      <c r="F120" s="243" t="s">
        <v>1204</v>
      </c>
      <c r="G120" s="42"/>
      <c r="H120" s="42"/>
      <c r="I120" s="244"/>
      <c r="J120" s="42"/>
      <c r="K120" s="42"/>
      <c r="L120" s="46"/>
      <c r="M120" s="245"/>
      <c r="N120" s="24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158</v>
      </c>
      <c r="AU120" s="19" t="s">
        <v>86</v>
      </c>
    </row>
    <row r="121" spans="1:65" s="2" customFormat="1" ht="16.5" customHeight="1">
      <c r="A121" s="40"/>
      <c r="B121" s="41"/>
      <c r="C121" s="247" t="s">
        <v>298</v>
      </c>
      <c r="D121" s="247" t="s">
        <v>164</v>
      </c>
      <c r="E121" s="248" t="s">
        <v>1205</v>
      </c>
      <c r="F121" s="249" t="s">
        <v>1206</v>
      </c>
      <c r="G121" s="250" t="s">
        <v>236</v>
      </c>
      <c r="H121" s="251">
        <v>235.75</v>
      </c>
      <c r="I121" s="252"/>
      <c r="J121" s="253">
        <f>ROUND(I121*H121,2)</f>
        <v>0</v>
      </c>
      <c r="K121" s="249" t="s">
        <v>156</v>
      </c>
      <c r="L121" s="254"/>
      <c r="M121" s="255" t="s">
        <v>19</v>
      </c>
      <c r="N121" s="256" t="s">
        <v>47</v>
      </c>
      <c r="O121" s="86"/>
      <c r="P121" s="215">
        <f>O121*H121</f>
        <v>0</v>
      </c>
      <c r="Q121" s="215">
        <v>0.00017</v>
      </c>
      <c r="R121" s="215">
        <f>Q121*H121</f>
        <v>0.0400775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301</v>
      </c>
      <c r="AT121" s="217" t="s">
        <v>164</v>
      </c>
      <c r="AU121" s="217" t="s">
        <v>86</v>
      </c>
      <c r="AY121" s="19" t="s">
        <v>140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84</v>
      </c>
      <c r="BK121" s="218">
        <f>ROUND(I121*H121,2)</f>
        <v>0</v>
      </c>
      <c r="BL121" s="19" t="s">
        <v>254</v>
      </c>
      <c r="BM121" s="217" t="s">
        <v>1207</v>
      </c>
    </row>
    <row r="122" spans="1:51" s="13" customFormat="1" ht="12">
      <c r="A122" s="13"/>
      <c r="B122" s="219"/>
      <c r="C122" s="220"/>
      <c r="D122" s="221" t="s">
        <v>149</v>
      </c>
      <c r="E122" s="220"/>
      <c r="F122" s="223" t="s">
        <v>1208</v>
      </c>
      <c r="G122" s="220"/>
      <c r="H122" s="224">
        <v>235.75</v>
      </c>
      <c r="I122" s="225"/>
      <c r="J122" s="220"/>
      <c r="K122" s="220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149</v>
      </c>
      <c r="AU122" s="230" t="s">
        <v>86</v>
      </c>
      <c r="AV122" s="13" t="s">
        <v>86</v>
      </c>
      <c r="AW122" s="13" t="s">
        <v>4</v>
      </c>
      <c r="AX122" s="13" t="s">
        <v>84</v>
      </c>
      <c r="AY122" s="230" t="s">
        <v>140</v>
      </c>
    </row>
    <row r="123" spans="1:65" s="2" customFormat="1" ht="24.15" customHeight="1">
      <c r="A123" s="40"/>
      <c r="B123" s="41"/>
      <c r="C123" s="206" t="s">
        <v>303</v>
      </c>
      <c r="D123" s="206" t="s">
        <v>143</v>
      </c>
      <c r="E123" s="207" t="s">
        <v>1209</v>
      </c>
      <c r="F123" s="208" t="s">
        <v>1210</v>
      </c>
      <c r="G123" s="209" t="s">
        <v>236</v>
      </c>
      <c r="H123" s="210">
        <v>25</v>
      </c>
      <c r="I123" s="211"/>
      <c r="J123" s="212">
        <f>ROUND(I123*H123,2)</f>
        <v>0</v>
      </c>
      <c r="K123" s="208" t="s">
        <v>156</v>
      </c>
      <c r="L123" s="46"/>
      <c r="M123" s="213" t="s">
        <v>19</v>
      </c>
      <c r="N123" s="214" t="s">
        <v>47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254</v>
      </c>
      <c r="AT123" s="217" t="s">
        <v>143</v>
      </c>
      <c r="AU123" s="217" t="s">
        <v>86</v>
      </c>
      <c r="AY123" s="19" t="s">
        <v>140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84</v>
      </c>
      <c r="BK123" s="218">
        <f>ROUND(I123*H123,2)</f>
        <v>0</v>
      </c>
      <c r="BL123" s="19" t="s">
        <v>254</v>
      </c>
      <c r="BM123" s="217" t="s">
        <v>1211</v>
      </c>
    </row>
    <row r="124" spans="1:47" s="2" customFormat="1" ht="12">
      <c r="A124" s="40"/>
      <c r="B124" s="41"/>
      <c r="C124" s="42"/>
      <c r="D124" s="242" t="s">
        <v>158</v>
      </c>
      <c r="E124" s="42"/>
      <c r="F124" s="243" t="s">
        <v>1212</v>
      </c>
      <c r="G124" s="42"/>
      <c r="H124" s="42"/>
      <c r="I124" s="244"/>
      <c r="J124" s="42"/>
      <c r="K124" s="42"/>
      <c r="L124" s="46"/>
      <c r="M124" s="245"/>
      <c r="N124" s="24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158</v>
      </c>
      <c r="AU124" s="19" t="s">
        <v>86</v>
      </c>
    </row>
    <row r="125" spans="1:65" s="2" customFormat="1" ht="16.5" customHeight="1">
      <c r="A125" s="40"/>
      <c r="B125" s="41"/>
      <c r="C125" s="247" t="s">
        <v>311</v>
      </c>
      <c r="D125" s="247" t="s">
        <v>164</v>
      </c>
      <c r="E125" s="248" t="s">
        <v>1213</v>
      </c>
      <c r="F125" s="249" t="s">
        <v>1214</v>
      </c>
      <c r="G125" s="250" t="s">
        <v>236</v>
      </c>
      <c r="H125" s="251">
        <v>28.75</v>
      </c>
      <c r="I125" s="252"/>
      <c r="J125" s="253">
        <f>ROUND(I125*H125,2)</f>
        <v>0</v>
      </c>
      <c r="K125" s="249" t="s">
        <v>156</v>
      </c>
      <c r="L125" s="254"/>
      <c r="M125" s="255" t="s">
        <v>19</v>
      </c>
      <c r="N125" s="256" t="s">
        <v>47</v>
      </c>
      <c r="O125" s="86"/>
      <c r="P125" s="215">
        <f>O125*H125</f>
        <v>0</v>
      </c>
      <c r="Q125" s="215">
        <v>0.00016</v>
      </c>
      <c r="R125" s="215">
        <f>Q125*H125</f>
        <v>0.004600000000000001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301</v>
      </c>
      <c r="AT125" s="217" t="s">
        <v>164</v>
      </c>
      <c r="AU125" s="217" t="s">
        <v>86</v>
      </c>
      <c r="AY125" s="19" t="s">
        <v>140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84</v>
      </c>
      <c r="BK125" s="218">
        <f>ROUND(I125*H125,2)</f>
        <v>0</v>
      </c>
      <c r="BL125" s="19" t="s">
        <v>254</v>
      </c>
      <c r="BM125" s="217" t="s">
        <v>1215</v>
      </c>
    </row>
    <row r="126" spans="1:51" s="13" customFormat="1" ht="12">
      <c r="A126" s="13"/>
      <c r="B126" s="219"/>
      <c r="C126" s="220"/>
      <c r="D126" s="221" t="s">
        <v>149</v>
      </c>
      <c r="E126" s="220"/>
      <c r="F126" s="223" t="s">
        <v>1216</v>
      </c>
      <c r="G126" s="220"/>
      <c r="H126" s="224">
        <v>28.75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149</v>
      </c>
      <c r="AU126" s="230" t="s">
        <v>86</v>
      </c>
      <c r="AV126" s="13" t="s">
        <v>86</v>
      </c>
      <c r="AW126" s="13" t="s">
        <v>4</v>
      </c>
      <c r="AX126" s="13" t="s">
        <v>84</v>
      </c>
      <c r="AY126" s="230" t="s">
        <v>140</v>
      </c>
    </row>
    <row r="127" spans="1:65" s="2" customFormat="1" ht="24.15" customHeight="1">
      <c r="A127" s="40"/>
      <c r="B127" s="41"/>
      <c r="C127" s="206" t="s">
        <v>317</v>
      </c>
      <c r="D127" s="206" t="s">
        <v>143</v>
      </c>
      <c r="E127" s="207" t="s">
        <v>1217</v>
      </c>
      <c r="F127" s="208" t="s">
        <v>1218</v>
      </c>
      <c r="G127" s="209" t="s">
        <v>236</v>
      </c>
      <c r="H127" s="210">
        <v>10</v>
      </c>
      <c r="I127" s="211"/>
      <c r="J127" s="212">
        <f>ROUND(I127*H127,2)</f>
        <v>0</v>
      </c>
      <c r="K127" s="208" t="s">
        <v>156</v>
      </c>
      <c r="L127" s="46"/>
      <c r="M127" s="213" t="s">
        <v>19</v>
      </c>
      <c r="N127" s="214" t="s">
        <v>47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254</v>
      </c>
      <c r="AT127" s="217" t="s">
        <v>143</v>
      </c>
      <c r="AU127" s="217" t="s">
        <v>86</v>
      </c>
      <c r="AY127" s="19" t="s">
        <v>140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84</v>
      </c>
      <c r="BK127" s="218">
        <f>ROUND(I127*H127,2)</f>
        <v>0</v>
      </c>
      <c r="BL127" s="19" t="s">
        <v>254</v>
      </c>
      <c r="BM127" s="217" t="s">
        <v>1219</v>
      </c>
    </row>
    <row r="128" spans="1:47" s="2" customFormat="1" ht="12">
      <c r="A128" s="40"/>
      <c r="B128" s="41"/>
      <c r="C128" s="42"/>
      <c r="D128" s="242" t="s">
        <v>158</v>
      </c>
      <c r="E128" s="42"/>
      <c r="F128" s="243" t="s">
        <v>1220</v>
      </c>
      <c r="G128" s="42"/>
      <c r="H128" s="42"/>
      <c r="I128" s="244"/>
      <c r="J128" s="42"/>
      <c r="K128" s="42"/>
      <c r="L128" s="46"/>
      <c r="M128" s="245"/>
      <c r="N128" s="24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158</v>
      </c>
      <c r="AU128" s="19" t="s">
        <v>86</v>
      </c>
    </row>
    <row r="129" spans="1:65" s="2" customFormat="1" ht="16.5" customHeight="1">
      <c r="A129" s="40"/>
      <c r="B129" s="41"/>
      <c r="C129" s="247" t="s">
        <v>328</v>
      </c>
      <c r="D129" s="247" t="s">
        <v>164</v>
      </c>
      <c r="E129" s="248" t="s">
        <v>1221</v>
      </c>
      <c r="F129" s="249" t="s">
        <v>1222</v>
      </c>
      <c r="G129" s="250" t="s">
        <v>236</v>
      </c>
      <c r="H129" s="251">
        <v>11.5</v>
      </c>
      <c r="I129" s="252"/>
      <c r="J129" s="253">
        <f>ROUND(I129*H129,2)</f>
        <v>0</v>
      </c>
      <c r="K129" s="249" t="s">
        <v>156</v>
      </c>
      <c r="L129" s="254"/>
      <c r="M129" s="255" t="s">
        <v>19</v>
      </c>
      <c r="N129" s="256" t="s">
        <v>47</v>
      </c>
      <c r="O129" s="86"/>
      <c r="P129" s="215">
        <f>O129*H129</f>
        <v>0</v>
      </c>
      <c r="Q129" s="215">
        <v>0.00053</v>
      </c>
      <c r="R129" s="215">
        <f>Q129*H129</f>
        <v>0.006095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301</v>
      </c>
      <c r="AT129" s="217" t="s">
        <v>164</v>
      </c>
      <c r="AU129" s="217" t="s">
        <v>86</v>
      </c>
      <c r="AY129" s="19" t="s">
        <v>140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84</v>
      </c>
      <c r="BK129" s="218">
        <f>ROUND(I129*H129,2)</f>
        <v>0</v>
      </c>
      <c r="BL129" s="19" t="s">
        <v>254</v>
      </c>
      <c r="BM129" s="217" t="s">
        <v>1223</v>
      </c>
    </row>
    <row r="130" spans="1:51" s="13" customFormat="1" ht="12">
      <c r="A130" s="13"/>
      <c r="B130" s="219"/>
      <c r="C130" s="220"/>
      <c r="D130" s="221" t="s">
        <v>149</v>
      </c>
      <c r="E130" s="220"/>
      <c r="F130" s="223" t="s">
        <v>1224</v>
      </c>
      <c r="G130" s="220"/>
      <c r="H130" s="224">
        <v>11.5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0" t="s">
        <v>149</v>
      </c>
      <c r="AU130" s="230" t="s">
        <v>86</v>
      </c>
      <c r="AV130" s="13" t="s">
        <v>86</v>
      </c>
      <c r="AW130" s="13" t="s">
        <v>4</v>
      </c>
      <c r="AX130" s="13" t="s">
        <v>84</v>
      </c>
      <c r="AY130" s="230" t="s">
        <v>140</v>
      </c>
    </row>
    <row r="131" spans="1:65" s="2" customFormat="1" ht="21.75" customHeight="1">
      <c r="A131" s="40"/>
      <c r="B131" s="41"/>
      <c r="C131" s="206" t="s">
        <v>335</v>
      </c>
      <c r="D131" s="206" t="s">
        <v>143</v>
      </c>
      <c r="E131" s="207" t="s">
        <v>1225</v>
      </c>
      <c r="F131" s="208" t="s">
        <v>1226</v>
      </c>
      <c r="G131" s="209" t="s">
        <v>146</v>
      </c>
      <c r="H131" s="210">
        <v>27</v>
      </c>
      <c r="I131" s="211"/>
      <c r="J131" s="212">
        <f>ROUND(I131*H131,2)</f>
        <v>0</v>
      </c>
      <c r="K131" s="208" t="s">
        <v>156</v>
      </c>
      <c r="L131" s="46"/>
      <c r="M131" s="213" t="s">
        <v>19</v>
      </c>
      <c r="N131" s="214" t="s">
        <v>47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254</v>
      </c>
      <c r="AT131" s="217" t="s">
        <v>143</v>
      </c>
      <c r="AU131" s="217" t="s">
        <v>86</v>
      </c>
      <c r="AY131" s="19" t="s">
        <v>140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84</v>
      </c>
      <c r="BK131" s="218">
        <f>ROUND(I131*H131,2)</f>
        <v>0</v>
      </c>
      <c r="BL131" s="19" t="s">
        <v>254</v>
      </c>
      <c r="BM131" s="217" t="s">
        <v>1227</v>
      </c>
    </row>
    <row r="132" spans="1:47" s="2" customFormat="1" ht="12">
      <c r="A132" s="40"/>
      <c r="B132" s="41"/>
      <c r="C132" s="42"/>
      <c r="D132" s="242" t="s">
        <v>158</v>
      </c>
      <c r="E132" s="42"/>
      <c r="F132" s="243" t="s">
        <v>1228</v>
      </c>
      <c r="G132" s="42"/>
      <c r="H132" s="42"/>
      <c r="I132" s="244"/>
      <c r="J132" s="42"/>
      <c r="K132" s="42"/>
      <c r="L132" s="46"/>
      <c r="M132" s="245"/>
      <c r="N132" s="24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158</v>
      </c>
      <c r="AU132" s="19" t="s">
        <v>86</v>
      </c>
    </row>
    <row r="133" spans="1:65" s="2" customFormat="1" ht="21.75" customHeight="1">
      <c r="A133" s="40"/>
      <c r="B133" s="41"/>
      <c r="C133" s="206" t="s">
        <v>344</v>
      </c>
      <c r="D133" s="206" t="s">
        <v>143</v>
      </c>
      <c r="E133" s="207" t="s">
        <v>1229</v>
      </c>
      <c r="F133" s="208" t="s">
        <v>1230</v>
      </c>
      <c r="G133" s="209" t="s">
        <v>146</v>
      </c>
      <c r="H133" s="210">
        <v>22</v>
      </c>
      <c r="I133" s="211"/>
      <c r="J133" s="212">
        <f>ROUND(I133*H133,2)</f>
        <v>0</v>
      </c>
      <c r="K133" s="208" t="s">
        <v>156</v>
      </c>
      <c r="L133" s="46"/>
      <c r="M133" s="213" t="s">
        <v>19</v>
      </c>
      <c r="N133" s="214" t="s">
        <v>47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254</v>
      </c>
      <c r="AT133" s="217" t="s">
        <v>143</v>
      </c>
      <c r="AU133" s="217" t="s">
        <v>86</v>
      </c>
      <c r="AY133" s="19" t="s">
        <v>140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84</v>
      </c>
      <c r="BK133" s="218">
        <f>ROUND(I133*H133,2)</f>
        <v>0</v>
      </c>
      <c r="BL133" s="19" t="s">
        <v>254</v>
      </c>
      <c r="BM133" s="217" t="s">
        <v>1231</v>
      </c>
    </row>
    <row r="134" spans="1:47" s="2" customFormat="1" ht="12">
      <c r="A134" s="40"/>
      <c r="B134" s="41"/>
      <c r="C134" s="42"/>
      <c r="D134" s="242" t="s">
        <v>158</v>
      </c>
      <c r="E134" s="42"/>
      <c r="F134" s="243" t="s">
        <v>1232</v>
      </c>
      <c r="G134" s="42"/>
      <c r="H134" s="42"/>
      <c r="I134" s="244"/>
      <c r="J134" s="42"/>
      <c r="K134" s="42"/>
      <c r="L134" s="46"/>
      <c r="M134" s="245"/>
      <c r="N134" s="24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158</v>
      </c>
      <c r="AU134" s="19" t="s">
        <v>86</v>
      </c>
    </row>
    <row r="135" spans="1:65" s="2" customFormat="1" ht="21.75" customHeight="1">
      <c r="A135" s="40"/>
      <c r="B135" s="41"/>
      <c r="C135" s="206" t="s">
        <v>349</v>
      </c>
      <c r="D135" s="206" t="s">
        <v>143</v>
      </c>
      <c r="E135" s="207" t="s">
        <v>1233</v>
      </c>
      <c r="F135" s="208" t="s">
        <v>1234</v>
      </c>
      <c r="G135" s="209" t="s">
        <v>146</v>
      </c>
      <c r="H135" s="210">
        <v>2</v>
      </c>
      <c r="I135" s="211"/>
      <c r="J135" s="212">
        <f>ROUND(I135*H135,2)</f>
        <v>0</v>
      </c>
      <c r="K135" s="208" t="s">
        <v>156</v>
      </c>
      <c r="L135" s="46"/>
      <c r="M135" s="213" t="s">
        <v>19</v>
      </c>
      <c r="N135" s="214" t="s">
        <v>47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254</v>
      </c>
      <c r="AT135" s="217" t="s">
        <v>143</v>
      </c>
      <c r="AU135" s="217" t="s">
        <v>86</v>
      </c>
      <c r="AY135" s="19" t="s">
        <v>140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84</v>
      </c>
      <c r="BK135" s="218">
        <f>ROUND(I135*H135,2)</f>
        <v>0</v>
      </c>
      <c r="BL135" s="19" t="s">
        <v>254</v>
      </c>
      <c r="BM135" s="217" t="s">
        <v>1235</v>
      </c>
    </row>
    <row r="136" spans="1:47" s="2" customFormat="1" ht="12">
      <c r="A136" s="40"/>
      <c r="B136" s="41"/>
      <c r="C136" s="42"/>
      <c r="D136" s="242" t="s">
        <v>158</v>
      </c>
      <c r="E136" s="42"/>
      <c r="F136" s="243" t="s">
        <v>1236</v>
      </c>
      <c r="G136" s="42"/>
      <c r="H136" s="42"/>
      <c r="I136" s="244"/>
      <c r="J136" s="42"/>
      <c r="K136" s="42"/>
      <c r="L136" s="46"/>
      <c r="M136" s="245"/>
      <c r="N136" s="24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158</v>
      </c>
      <c r="AU136" s="19" t="s">
        <v>86</v>
      </c>
    </row>
    <row r="137" spans="1:65" s="2" customFormat="1" ht="16.5" customHeight="1">
      <c r="A137" s="40"/>
      <c r="B137" s="41"/>
      <c r="C137" s="247" t="s">
        <v>353</v>
      </c>
      <c r="D137" s="247" t="s">
        <v>164</v>
      </c>
      <c r="E137" s="248" t="s">
        <v>1237</v>
      </c>
      <c r="F137" s="249" t="s">
        <v>1238</v>
      </c>
      <c r="G137" s="250" t="s">
        <v>146</v>
      </c>
      <c r="H137" s="251">
        <v>2</v>
      </c>
      <c r="I137" s="252"/>
      <c r="J137" s="253">
        <f>ROUND(I137*H137,2)</f>
        <v>0</v>
      </c>
      <c r="K137" s="249" t="s">
        <v>19</v>
      </c>
      <c r="L137" s="254"/>
      <c r="M137" s="255" t="s">
        <v>19</v>
      </c>
      <c r="N137" s="256" t="s">
        <v>47</v>
      </c>
      <c r="O137" s="86"/>
      <c r="P137" s="215">
        <f>O137*H137</f>
        <v>0</v>
      </c>
      <c r="Q137" s="215">
        <v>0.00947</v>
      </c>
      <c r="R137" s="215">
        <f>Q137*H137</f>
        <v>0.01894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301</v>
      </c>
      <c r="AT137" s="217" t="s">
        <v>164</v>
      </c>
      <c r="AU137" s="217" t="s">
        <v>86</v>
      </c>
      <c r="AY137" s="19" t="s">
        <v>140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84</v>
      </c>
      <c r="BK137" s="218">
        <f>ROUND(I137*H137,2)</f>
        <v>0</v>
      </c>
      <c r="BL137" s="19" t="s">
        <v>254</v>
      </c>
      <c r="BM137" s="217" t="s">
        <v>1239</v>
      </c>
    </row>
    <row r="138" spans="1:65" s="2" customFormat="1" ht="24.15" customHeight="1">
      <c r="A138" s="40"/>
      <c r="B138" s="41"/>
      <c r="C138" s="206" t="s">
        <v>359</v>
      </c>
      <c r="D138" s="206" t="s">
        <v>143</v>
      </c>
      <c r="E138" s="207" t="s">
        <v>1240</v>
      </c>
      <c r="F138" s="208" t="s">
        <v>1241</v>
      </c>
      <c r="G138" s="209" t="s">
        <v>146</v>
      </c>
      <c r="H138" s="210">
        <v>14</v>
      </c>
      <c r="I138" s="211"/>
      <c r="J138" s="212">
        <f>ROUND(I138*H138,2)</f>
        <v>0</v>
      </c>
      <c r="K138" s="208" t="s">
        <v>156</v>
      </c>
      <c r="L138" s="46"/>
      <c r="M138" s="213" t="s">
        <v>19</v>
      </c>
      <c r="N138" s="214" t="s">
        <v>47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254</v>
      </c>
      <c r="AT138" s="217" t="s">
        <v>143</v>
      </c>
      <c r="AU138" s="217" t="s">
        <v>86</v>
      </c>
      <c r="AY138" s="19" t="s">
        <v>140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84</v>
      </c>
      <c r="BK138" s="218">
        <f>ROUND(I138*H138,2)</f>
        <v>0</v>
      </c>
      <c r="BL138" s="19" t="s">
        <v>254</v>
      </c>
      <c r="BM138" s="217" t="s">
        <v>1242</v>
      </c>
    </row>
    <row r="139" spans="1:47" s="2" customFormat="1" ht="12">
      <c r="A139" s="40"/>
      <c r="B139" s="41"/>
      <c r="C139" s="42"/>
      <c r="D139" s="242" t="s">
        <v>158</v>
      </c>
      <c r="E139" s="42"/>
      <c r="F139" s="243" t="s">
        <v>1243</v>
      </c>
      <c r="G139" s="42"/>
      <c r="H139" s="42"/>
      <c r="I139" s="244"/>
      <c r="J139" s="42"/>
      <c r="K139" s="42"/>
      <c r="L139" s="46"/>
      <c r="M139" s="245"/>
      <c r="N139" s="246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158</v>
      </c>
      <c r="AU139" s="19" t="s">
        <v>86</v>
      </c>
    </row>
    <row r="140" spans="1:65" s="2" customFormat="1" ht="16.5" customHeight="1">
      <c r="A140" s="40"/>
      <c r="B140" s="41"/>
      <c r="C140" s="247" t="s">
        <v>301</v>
      </c>
      <c r="D140" s="247" t="s">
        <v>164</v>
      </c>
      <c r="E140" s="248" t="s">
        <v>1244</v>
      </c>
      <c r="F140" s="249" t="s">
        <v>1245</v>
      </c>
      <c r="G140" s="250" t="s">
        <v>146</v>
      </c>
      <c r="H140" s="251">
        <v>14</v>
      </c>
      <c r="I140" s="252"/>
      <c r="J140" s="253">
        <f>ROUND(I140*H140,2)</f>
        <v>0</v>
      </c>
      <c r="K140" s="249" t="s">
        <v>156</v>
      </c>
      <c r="L140" s="254"/>
      <c r="M140" s="255" t="s">
        <v>19</v>
      </c>
      <c r="N140" s="256" t="s">
        <v>47</v>
      </c>
      <c r="O140" s="86"/>
      <c r="P140" s="215">
        <f>O140*H140</f>
        <v>0</v>
      </c>
      <c r="Q140" s="215">
        <v>4E-05</v>
      </c>
      <c r="R140" s="215">
        <f>Q140*H140</f>
        <v>0.0005600000000000001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301</v>
      </c>
      <c r="AT140" s="217" t="s">
        <v>164</v>
      </c>
      <c r="AU140" s="217" t="s">
        <v>86</v>
      </c>
      <c r="AY140" s="19" t="s">
        <v>140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84</v>
      </c>
      <c r="BK140" s="218">
        <f>ROUND(I140*H140,2)</f>
        <v>0</v>
      </c>
      <c r="BL140" s="19" t="s">
        <v>254</v>
      </c>
      <c r="BM140" s="217" t="s">
        <v>1246</v>
      </c>
    </row>
    <row r="141" spans="1:65" s="2" customFormat="1" ht="16.5" customHeight="1">
      <c r="A141" s="40"/>
      <c r="B141" s="41"/>
      <c r="C141" s="247" t="s">
        <v>370</v>
      </c>
      <c r="D141" s="247" t="s">
        <v>164</v>
      </c>
      <c r="E141" s="248" t="s">
        <v>1247</v>
      </c>
      <c r="F141" s="249" t="s">
        <v>1248</v>
      </c>
      <c r="G141" s="250" t="s">
        <v>146</v>
      </c>
      <c r="H141" s="251">
        <v>14</v>
      </c>
      <c r="I141" s="252"/>
      <c r="J141" s="253">
        <f>ROUND(I141*H141,2)</f>
        <v>0</v>
      </c>
      <c r="K141" s="249" t="s">
        <v>156</v>
      </c>
      <c r="L141" s="254"/>
      <c r="M141" s="255" t="s">
        <v>19</v>
      </c>
      <c r="N141" s="256" t="s">
        <v>47</v>
      </c>
      <c r="O141" s="86"/>
      <c r="P141" s="215">
        <f>O141*H141</f>
        <v>0</v>
      </c>
      <c r="Q141" s="215">
        <v>3E-05</v>
      </c>
      <c r="R141" s="215">
        <f>Q141*H141</f>
        <v>0.00042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301</v>
      </c>
      <c r="AT141" s="217" t="s">
        <v>164</v>
      </c>
      <c r="AU141" s="217" t="s">
        <v>86</v>
      </c>
      <c r="AY141" s="19" t="s">
        <v>140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84</v>
      </c>
      <c r="BK141" s="218">
        <f>ROUND(I141*H141,2)</f>
        <v>0</v>
      </c>
      <c r="BL141" s="19" t="s">
        <v>254</v>
      </c>
      <c r="BM141" s="217" t="s">
        <v>1249</v>
      </c>
    </row>
    <row r="142" spans="1:65" s="2" customFormat="1" ht="16.5" customHeight="1">
      <c r="A142" s="40"/>
      <c r="B142" s="41"/>
      <c r="C142" s="247" t="s">
        <v>376</v>
      </c>
      <c r="D142" s="247" t="s">
        <v>164</v>
      </c>
      <c r="E142" s="248" t="s">
        <v>1250</v>
      </c>
      <c r="F142" s="249" t="s">
        <v>1251</v>
      </c>
      <c r="G142" s="250" t="s">
        <v>146</v>
      </c>
      <c r="H142" s="251">
        <v>14</v>
      </c>
      <c r="I142" s="252"/>
      <c r="J142" s="253">
        <f>ROUND(I142*H142,2)</f>
        <v>0</v>
      </c>
      <c r="K142" s="249" t="s">
        <v>156</v>
      </c>
      <c r="L142" s="254"/>
      <c r="M142" s="255" t="s">
        <v>19</v>
      </c>
      <c r="N142" s="256" t="s">
        <v>47</v>
      </c>
      <c r="O142" s="86"/>
      <c r="P142" s="215">
        <f>O142*H142</f>
        <v>0</v>
      </c>
      <c r="Q142" s="215">
        <v>1E-05</v>
      </c>
      <c r="R142" s="215">
        <f>Q142*H142</f>
        <v>0.00014000000000000001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301</v>
      </c>
      <c r="AT142" s="217" t="s">
        <v>164</v>
      </c>
      <c r="AU142" s="217" t="s">
        <v>86</v>
      </c>
      <c r="AY142" s="19" t="s">
        <v>140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84</v>
      </c>
      <c r="BK142" s="218">
        <f>ROUND(I142*H142,2)</f>
        <v>0</v>
      </c>
      <c r="BL142" s="19" t="s">
        <v>254</v>
      </c>
      <c r="BM142" s="217" t="s">
        <v>1252</v>
      </c>
    </row>
    <row r="143" spans="1:65" s="2" customFormat="1" ht="24.15" customHeight="1">
      <c r="A143" s="40"/>
      <c r="B143" s="41"/>
      <c r="C143" s="206" t="s">
        <v>381</v>
      </c>
      <c r="D143" s="206" t="s">
        <v>143</v>
      </c>
      <c r="E143" s="207" t="s">
        <v>1253</v>
      </c>
      <c r="F143" s="208" t="s">
        <v>1254</v>
      </c>
      <c r="G143" s="209" t="s">
        <v>146</v>
      </c>
      <c r="H143" s="210">
        <v>2</v>
      </c>
      <c r="I143" s="211"/>
      <c r="J143" s="212">
        <f>ROUND(I143*H143,2)</f>
        <v>0</v>
      </c>
      <c r="K143" s="208" t="s">
        <v>156</v>
      </c>
      <c r="L143" s="46"/>
      <c r="M143" s="213" t="s">
        <v>19</v>
      </c>
      <c r="N143" s="214" t="s">
        <v>47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254</v>
      </c>
      <c r="AT143" s="217" t="s">
        <v>143</v>
      </c>
      <c r="AU143" s="217" t="s">
        <v>86</v>
      </c>
      <c r="AY143" s="19" t="s">
        <v>140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84</v>
      </c>
      <c r="BK143" s="218">
        <f>ROUND(I143*H143,2)</f>
        <v>0</v>
      </c>
      <c r="BL143" s="19" t="s">
        <v>254</v>
      </c>
      <c r="BM143" s="217" t="s">
        <v>1255</v>
      </c>
    </row>
    <row r="144" spans="1:47" s="2" customFormat="1" ht="12">
      <c r="A144" s="40"/>
      <c r="B144" s="41"/>
      <c r="C144" s="42"/>
      <c r="D144" s="242" t="s">
        <v>158</v>
      </c>
      <c r="E144" s="42"/>
      <c r="F144" s="243" t="s">
        <v>1256</v>
      </c>
      <c r="G144" s="42"/>
      <c r="H144" s="42"/>
      <c r="I144" s="244"/>
      <c r="J144" s="42"/>
      <c r="K144" s="42"/>
      <c r="L144" s="46"/>
      <c r="M144" s="245"/>
      <c r="N144" s="24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158</v>
      </c>
      <c r="AU144" s="19" t="s">
        <v>86</v>
      </c>
    </row>
    <row r="145" spans="1:65" s="2" customFormat="1" ht="16.5" customHeight="1">
      <c r="A145" s="40"/>
      <c r="B145" s="41"/>
      <c r="C145" s="247" t="s">
        <v>387</v>
      </c>
      <c r="D145" s="247" t="s">
        <v>164</v>
      </c>
      <c r="E145" s="248" t="s">
        <v>1257</v>
      </c>
      <c r="F145" s="249" t="s">
        <v>1258</v>
      </c>
      <c r="G145" s="250" t="s">
        <v>146</v>
      </c>
      <c r="H145" s="251">
        <v>2</v>
      </c>
      <c r="I145" s="252"/>
      <c r="J145" s="253">
        <f>ROUND(I145*H145,2)</f>
        <v>0</v>
      </c>
      <c r="K145" s="249" t="s">
        <v>156</v>
      </c>
      <c r="L145" s="254"/>
      <c r="M145" s="255" t="s">
        <v>19</v>
      </c>
      <c r="N145" s="256" t="s">
        <v>47</v>
      </c>
      <c r="O145" s="86"/>
      <c r="P145" s="215">
        <f>O145*H145</f>
        <v>0</v>
      </c>
      <c r="Q145" s="215">
        <v>4E-05</v>
      </c>
      <c r="R145" s="215">
        <f>Q145*H145</f>
        <v>8E-05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301</v>
      </c>
      <c r="AT145" s="217" t="s">
        <v>164</v>
      </c>
      <c r="AU145" s="217" t="s">
        <v>86</v>
      </c>
      <c r="AY145" s="19" t="s">
        <v>140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84</v>
      </c>
      <c r="BK145" s="218">
        <f>ROUND(I145*H145,2)</f>
        <v>0</v>
      </c>
      <c r="BL145" s="19" t="s">
        <v>254</v>
      </c>
      <c r="BM145" s="217" t="s">
        <v>1259</v>
      </c>
    </row>
    <row r="146" spans="1:65" s="2" customFormat="1" ht="16.5" customHeight="1">
      <c r="A146" s="40"/>
      <c r="B146" s="41"/>
      <c r="C146" s="247" t="s">
        <v>394</v>
      </c>
      <c r="D146" s="247" t="s">
        <v>164</v>
      </c>
      <c r="E146" s="248" t="s">
        <v>1260</v>
      </c>
      <c r="F146" s="249" t="s">
        <v>1261</v>
      </c>
      <c r="G146" s="250" t="s">
        <v>146</v>
      </c>
      <c r="H146" s="251">
        <v>2</v>
      </c>
      <c r="I146" s="252"/>
      <c r="J146" s="253">
        <f>ROUND(I146*H146,2)</f>
        <v>0</v>
      </c>
      <c r="K146" s="249" t="s">
        <v>156</v>
      </c>
      <c r="L146" s="254"/>
      <c r="M146" s="255" t="s">
        <v>19</v>
      </c>
      <c r="N146" s="256" t="s">
        <v>47</v>
      </c>
      <c r="O146" s="86"/>
      <c r="P146" s="215">
        <f>O146*H146</f>
        <v>0</v>
      </c>
      <c r="Q146" s="215">
        <v>3E-05</v>
      </c>
      <c r="R146" s="215">
        <f>Q146*H146</f>
        <v>6E-05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301</v>
      </c>
      <c r="AT146" s="217" t="s">
        <v>164</v>
      </c>
      <c r="AU146" s="217" t="s">
        <v>86</v>
      </c>
      <c r="AY146" s="19" t="s">
        <v>140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84</v>
      </c>
      <c r="BK146" s="218">
        <f>ROUND(I146*H146,2)</f>
        <v>0</v>
      </c>
      <c r="BL146" s="19" t="s">
        <v>254</v>
      </c>
      <c r="BM146" s="217" t="s">
        <v>1262</v>
      </c>
    </row>
    <row r="147" spans="1:65" s="2" customFormat="1" ht="16.5" customHeight="1">
      <c r="A147" s="40"/>
      <c r="B147" s="41"/>
      <c r="C147" s="247" t="s">
        <v>403</v>
      </c>
      <c r="D147" s="247" t="s">
        <v>164</v>
      </c>
      <c r="E147" s="248" t="s">
        <v>1250</v>
      </c>
      <c r="F147" s="249" t="s">
        <v>1251</v>
      </c>
      <c r="G147" s="250" t="s">
        <v>146</v>
      </c>
      <c r="H147" s="251">
        <v>2</v>
      </c>
      <c r="I147" s="252"/>
      <c r="J147" s="253">
        <f>ROUND(I147*H147,2)</f>
        <v>0</v>
      </c>
      <c r="K147" s="249" t="s">
        <v>156</v>
      </c>
      <c r="L147" s="254"/>
      <c r="M147" s="255" t="s">
        <v>19</v>
      </c>
      <c r="N147" s="256" t="s">
        <v>47</v>
      </c>
      <c r="O147" s="86"/>
      <c r="P147" s="215">
        <f>O147*H147</f>
        <v>0</v>
      </c>
      <c r="Q147" s="215">
        <v>1E-05</v>
      </c>
      <c r="R147" s="215">
        <f>Q147*H147</f>
        <v>2E-05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301</v>
      </c>
      <c r="AT147" s="217" t="s">
        <v>164</v>
      </c>
      <c r="AU147" s="217" t="s">
        <v>86</v>
      </c>
      <c r="AY147" s="19" t="s">
        <v>140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84</v>
      </c>
      <c r="BK147" s="218">
        <f>ROUND(I147*H147,2)</f>
        <v>0</v>
      </c>
      <c r="BL147" s="19" t="s">
        <v>254</v>
      </c>
      <c r="BM147" s="217" t="s">
        <v>1263</v>
      </c>
    </row>
    <row r="148" spans="1:65" s="2" customFormat="1" ht="24.15" customHeight="1">
      <c r="A148" s="40"/>
      <c r="B148" s="41"/>
      <c r="C148" s="206" t="s">
        <v>410</v>
      </c>
      <c r="D148" s="206" t="s">
        <v>143</v>
      </c>
      <c r="E148" s="207" t="s">
        <v>1264</v>
      </c>
      <c r="F148" s="208" t="s">
        <v>1265</v>
      </c>
      <c r="G148" s="209" t="s">
        <v>146</v>
      </c>
      <c r="H148" s="210">
        <v>4</v>
      </c>
      <c r="I148" s="211"/>
      <c r="J148" s="212">
        <f>ROUND(I148*H148,2)</f>
        <v>0</v>
      </c>
      <c r="K148" s="208" t="s">
        <v>156</v>
      </c>
      <c r="L148" s="46"/>
      <c r="M148" s="213" t="s">
        <v>19</v>
      </c>
      <c r="N148" s="214" t="s">
        <v>47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254</v>
      </c>
      <c r="AT148" s="217" t="s">
        <v>143</v>
      </c>
      <c r="AU148" s="217" t="s">
        <v>86</v>
      </c>
      <c r="AY148" s="19" t="s">
        <v>140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84</v>
      </c>
      <c r="BK148" s="218">
        <f>ROUND(I148*H148,2)</f>
        <v>0</v>
      </c>
      <c r="BL148" s="19" t="s">
        <v>254</v>
      </c>
      <c r="BM148" s="217" t="s">
        <v>1266</v>
      </c>
    </row>
    <row r="149" spans="1:47" s="2" customFormat="1" ht="12">
      <c r="A149" s="40"/>
      <c r="B149" s="41"/>
      <c r="C149" s="42"/>
      <c r="D149" s="242" t="s">
        <v>158</v>
      </c>
      <c r="E149" s="42"/>
      <c r="F149" s="243" t="s">
        <v>1267</v>
      </c>
      <c r="G149" s="42"/>
      <c r="H149" s="42"/>
      <c r="I149" s="244"/>
      <c r="J149" s="42"/>
      <c r="K149" s="42"/>
      <c r="L149" s="46"/>
      <c r="M149" s="245"/>
      <c r="N149" s="246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158</v>
      </c>
      <c r="AU149" s="19" t="s">
        <v>86</v>
      </c>
    </row>
    <row r="150" spans="1:65" s="2" customFormat="1" ht="16.5" customHeight="1">
      <c r="A150" s="40"/>
      <c r="B150" s="41"/>
      <c r="C150" s="247" t="s">
        <v>418</v>
      </c>
      <c r="D150" s="247" t="s">
        <v>164</v>
      </c>
      <c r="E150" s="248" t="s">
        <v>1268</v>
      </c>
      <c r="F150" s="249" t="s">
        <v>1269</v>
      </c>
      <c r="G150" s="250" t="s">
        <v>146</v>
      </c>
      <c r="H150" s="251">
        <v>4</v>
      </c>
      <c r="I150" s="252"/>
      <c r="J150" s="253">
        <f>ROUND(I150*H150,2)</f>
        <v>0</v>
      </c>
      <c r="K150" s="249" t="s">
        <v>156</v>
      </c>
      <c r="L150" s="254"/>
      <c r="M150" s="255" t="s">
        <v>19</v>
      </c>
      <c r="N150" s="256" t="s">
        <v>47</v>
      </c>
      <c r="O150" s="86"/>
      <c r="P150" s="215">
        <f>O150*H150</f>
        <v>0</v>
      </c>
      <c r="Q150" s="215">
        <v>4E-05</v>
      </c>
      <c r="R150" s="215">
        <f>Q150*H150</f>
        <v>0.00016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301</v>
      </c>
      <c r="AT150" s="217" t="s">
        <v>164</v>
      </c>
      <c r="AU150" s="217" t="s">
        <v>86</v>
      </c>
      <c r="AY150" s="19" t="s">
        <v>140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84</v>
      </c>
      <c r="BK150" s="218">
        <f>ROUND(I150*H150,2)</f>
        <v>0</v>
      </c>
      <c r="BL150" s="19" t="s">
        <v>254</v>
      </c>
      <c r="BM150" s="217" t="s">
        <v>1270</v>
      </c>
    </row>
    <row r="151" spans="1:65" s="2" customFormat="1" ht="16.5" customHeight="1">
      <c r="A151" s="40"/>
      <c r="B151" s="41"/>
      <c r="C151" s="247" t="s">
        <v>423</v>
      </c>
      <c r="D151" s="247" t="s">
        <v>164</v>
      </c>
      <c r="E151" s="248" t="s">
        <v>1271</v>
      </c>
      <c r="F151" s="249" t="s">
        <v>1272</v>
      </c>
      <c r="G151" s="250" t="s">
        <v>146</v>
      </c>
      <c r="H151" s="251">
        <v>4</v>
      </c>
      <c r="I151" s="252"/>
      <c r="J151" s="253">
        <f>ROUND(I151*H151,2)</f>
        <v>0</v>
      </c>
      <c r="K151" s="249" t="s">
        <v>156</v>
      </c>
      <c r="L151" s="254"/>
      <c r="M151" s="255" t="s">
        <v>19</v>
      </c>
      <c r="N151" s="256" t="s">
        <v>47</v>
      </c>
      <c r="O151" s="86"/>
      <c r="P151" s="215">
        <f>O151*H151</f>
        <v>0</v>
      </c>
      <c r="Q151" s="215">
        <v>3E-05</v>
      </c>
      <c r="R151" s="215">
        <f>Q151*H151</f>
        <v>0.00012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301</v>
      </c>
      <c r="AT151" s="217" t="s">
        <v>164</v>
      </c>
      <c r="AU151" s="217" t="s">
        <v>86</v>
      </c>
      <c r="AY151" s="19" t="s">
        <v>140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84</v>
      </c>
      <c r="BK151" s="218">
        <f>ROUND(I151*H151,2)</f>
        <v>0</v>
      </c>
      <c r="BL151" s="19" t="s">
        <v>254</v>
      </c>
      <c r="BM151" s="217" t="s">
        <v>1273</v>
      </c>
    </row>
    <row r="152" spans="1:65" s="2" customFormat="1" ht="16.5" customHeight="1">
      <c r="A152" s="40"/>
      <c r="B152" s="41"/>
      <c r="C152" s="247" t="s">
        <v>430</v>
      </c>
      <c r="D152" s="247" t="s">
        <v>164</v>
      </c>
      <c r="E152" s="248" t="s">
        <v>1250</v>
      </c>
      <c r="F152" s="249" t="s">
        <v>1251</v>
      </c>
      <c r="G152" s="250" t="s">
        <v>146</v>
      </c>
      <c r="H152" s="251">
        <v>4</v>
      </c>
      <c r="I152" s="252"/>
      <c r="J152" s="253">
        <f>ROUND(I152*H152,2)</f>
        <v>0</v>
      </c>
      <c r="K152" s="249" t="s">
        <v>156</v>
      </c>
      <c r="L152" s="254"/>
      <c r="M152" s="255" t="s">
        <v>19</v>
      </c>
      <c r="N152" s="256" t="s">
        <v>47</v>
      </c>
      <c r="O152" s="86"/>
      <c r="P152" s="215">
        <f>O152*H152</f>
        <v>0</v>
      </c>
      <c r="Q152" s="215">
        <v>1E-05</v>
      </c>
      <c r="R152" s="215">
        <f>Q152*H152</f>
        <v>4E-05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301</v>
      </c>
      <c r="AT152" s="217" t="s">
        <v>164</v>
      </c>
      <c r="AU152" s="217" t="s">
        <v>86</v>
      </c>
      <c r="AY152" s="19" t="s">
        <v>140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84</v>
      </c>
      <c r="BK152" s="218">
        <f>ROUND(I152*H152,2)</f>
        <v>0</v>
      </c>
      <c r="BL152" s="19" t="s">
        <v>254</v>
      </c>
      <c r="BM152" s="217" t="s">
        <v>1274</v>
      </c>
    </row>
    <row r="153" spans="1:65" s="2" customFormat="1" ht="24.15" customHeight="1">
      <c r="A153" s="40"/>
      <c r="B153" s="41"/>
      <c r="C153" s="206" t="s">
        <v>437</v>
      </c>
      <c r="D153" s="206" t="s">
        <v>143</v>
      </c>
      <c r="E153" s="207" t="s">
        <v>1275</v>
      </c>
      <c r="F153" s="208" t="s">
        <v>1276</v>
      </c>
      <c r="G153" s="209" t="s">
        <v>146</v>
      </c>
      <c r="H153" s="210">
        <v>22</v>
      </c>
      <c r="I153" s="211"/>
      <c r="J153" s="212">
        <f>ROUND(I153*H153,2)</f>
        <v>0</v>
      </c>
      <c r="K153" s="208" t="s">
        <v>156</v>
      </c>
      <c r="L153" s="46"/>
      <c r="M153" s="213" t="s">
        <v>19</v>
      </c>
      <c r="N153" s="214" t="s">
        <v>47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254</v>
      </c>
      <c r="AT153" s="217" t="s">
        <v>143</v>
      </c>
      <c r="AU153" s="217" t="s">
        <v>86</v>
      </c>
      <c r="AY153" s="19" t="s">
        <v>140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84</v>
      </c>
      <c r="BK153" s="218">
        <f>ROUND(I153*H153,2)</f>
        <v>0</v>
      </c>
      <c r="BL153" s="19" t="s">
        <v>254</v>
      </c>
      <c r="BM153" s="217" t="s">
        <v>1277</v>
      </c>
    </row>
    <row r="154" spans="1:47" s="2" customFormat="1" ht="12">
      <c r="A154" s="40"/>
      <c r="B154" s="41"/>
      <c r="C154" s="42"/>
      <c r="D154" s="242" t="s">
        <v>158</v>
      </c>
      <c r="E154" s="42"/>
      <c r="F154" s="243" t="s">
        <v>1278</v>
      </c>
      <c r="G154" s="42"/>
      <c r="H154" s="42"/>
      <c r="I154" s="244"/>
      <c r="J154" s="42"/>
      <c r="K154" s="42"/>
      <c r="L154" s="46"/>
      <c r="M154" s="245"/>
      <c r="N154" s="246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158</v>
      </c>
      <c r="AU154" s="19" t="s">
        <v>86</v>
      </c>
    </row>
    <row r="155" spans="1:65" s="2" customFormat="1" ht="16.5" customHeight="1">
      <c r="A155" s="40"/>
      <c r="B155" s="41"/>
      <c r="C155" s="247" t="s">
        <v>442</v>
      </c>
      <c r="D155" s="247" t="s">
        <v>164</v>
      </c>
      <c r="E155" s="248" t="s">
        <v>1279</v>
      </c>
      <c r="F155" s="249" t="s">
        <v>1280</v>
      </c>
      <c r="G155" s="250" t="s">
        <v>146</v>
      </c>
      <c r="H155" s="251">
        <v>22</v>
      </c>
      <c r="I155" s="252"/>
      <c r="J155" s="253">
        <f>ROUND(I155*H155,2)</f>
        <v>0</v>
      </c>
      <c r="K155" s="249" t="s">
        <v>156</v>
      </c>
      <c r="L155" s="254"/>
      <c r="M155" s="255" t="s">
        <v>19</v>
      </c>
      <c r="N155" s="256" t="s">
        <v>47</v>
      </c>
      <c r="O155" s="86"/>
      <c r="P155" s="215">
        <f>O155*H155</f>
        <v>0</v>
      </c>
      <c r="Q155" s="215">
        <v>6E-05</v>
      </c>
      <c r="R155" s="215">
        <f>Q155*H155</f>
        <v>0.00132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301</v>
      </c>
      <c r="AT155" s="217" t="s">
        <v>164</v>
      </c>
      <c r="AU155" s="217" t="s">
        <v>86</v>
      </c>
      <c r="AY155" s="19" t="s">
        <v>140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84</v>
      </c>
      <c r="BK155" s="218">
        <f>ROUND(I155*H155,2)</f>
        <v>0</v>
      </c>
      <c r="BL155" s="19" t="s">
        <v>254</v>
      </c>
      <c r="BM155" s="217" t="s">
        <v>1281</v>
      </c>
    </row>
    <row r="156" spans="1:65" s="2" customFormat="1" ht="16.5" customHeight="1">
      <c r="A156" s="40"/>
      <c r="B156" s="41"/>
      <c r="C156" s="247" t="s">
        <v>447</v>
      </c>
      <c r="D156" s="247" t="s">
        <v>164</v>
      </c>
      <c r="E156" s="248" t="s">
        <v>1282</v>
      </c>
      <c r="F156" s="249" t="s">
        <v>1283</v>
      </c>
      <c r="G156" s="250" t="s">
        <v>146</v>
      </c>
      <c r="H156" s="251">
        <v>6</v>
      </c>
      <c r="I156" s="252"/>
      <c r="J156" s="253">
        <f>ROUND(I156*H156,2)</f>
        <v>0</v>
      </c>
      <c r="K156" s="249" t="s">
        <v>156</v>
      </c>
      <c r="L156" s="254"/>
      <c r="M156" s="255" t="s">
        <v>19</v>
      </c>
      <c r="N156" s="256" t="s">
        <v>47</v>
      </c>
      <c r="O156" s="86"/>
      <c r="P156" s="215">
        <f>O156*H156</f>
        <v>0</v>
      </c>
      <c r="Q156" s="215">
        <v>2E-05</v>
      </c>
      <c r="R156" s="215">
        <f>Q156*H156</f>
        <v>0.00012000000000000002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301</v>
      </c>
      <c r="AT156" s="217" t="s">
        <v>164</v>
      </c>
      <c r="AU156" s="217" t="s">
        <v>86</v>
      </c>
      <c r="AY156" s="19" t="s">
        <v>140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84</v>
      </c>
      <c r="BK156" s="218">
        <f>ROUND(I156*H156,2)</f>
        <v>0</v>
      </c>
      <c r="BL156" s="19" t="s">
        <v>254</v>
      </c>
      <c r="BM156" s="217" t="s">
        <v>1284</v>
      </c>
    </row>
    <row r="157" spans="1:65" s="2" customFormat="1" ht="16.5" customHeight="1">
      <c r="A157" s="40"/>
      <c r="B157" s="41"/>
      <c r="C157" s="247" t="s">
        <v>451</v>
      </c>
      <c r="D157" s="247" t="s">
        <v>164</v>
      </c>
      <c r="E157" s="248" t="s">
        <v>1250</v>
      </c>
      <c r="F157" s="249" t="s">
        <v>1251</v>
      </c>
      <c r="G157" s="250" t="s">
        <v>146</v>
      </c>
      <c r="H157" s="251">
        <v>8</v>
      </c>
      <c r="I157" s="252"/>
      <c r="J157" s="253">
        <f>ROUND(I157*H157,2)</f>
        <v>0</v>
      </c>
      <c r="K157" s="249" t="s">
        <v>156</v>
      </c>
      <c r="L157" s="254"/>
      <c r="M157" s="255" t="s">
        <v>19</v>
      </c>
      <c r="N157" s="256" t="s">
        <v>47</v>
      </c>
      <c r="O157" s="86"/>
      <c r="P157" s="215">
        <f>O157*H157</f>
        <v>0</v>
      </c>
      <c r="Q157" s="215">
        <v>1E-05</v>
      </c>
      <c r="R157" s="215">
        <f>Q157*H157</f>
        <v>8E-05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301</v>
      </c>
      <c r="AT157" s="217" t="s">
        <v>164</v>
      </c>
      <c r="AU157" s="217" t="s">
        <v>86</v>
      </c>
      <c r="AY157" s="19" t="s">
        <v>140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84</v>
      </c>
      <c r="BK157" s="218">
        <f>ROUND(I157*H157,2)</f>
        <v>0</v>
      </c>
      <c r="BL157" s="19" t="s">
        <v>254</v>
      </c>
      <c r="BM157" s="217" t="s">
        <v>1285</v>
      </c>
    </row>
    <row r="158" spans="1:65" s="2" customFormat="1" ht="16.5" customHeight="1">
      <c r="A158" s="40"/>
      <c r="B158" s="41"/>
      <c r="C158" s="206" t="s">
        <v>455</v>
      </c>
      <c r="D158" s="206" t="s">
        <v>143</v>
      </c>
      <c r="E158" s="207" t="s">
        <v>1286</v>
      </c>
      <c r="F158" s="208" t="s">
        <v>1287</v>
      </c>
      <c r="G158" s="209" t="s">
        <v>146</v>
      </c>
      <c r="H158" s="210">
        <v>10</v>
      </c>
      <c r="I158" s="211"/>
      <c r="J158" s="212">
        <f>ROUND(I158*H158,2)</f>
        <v>0</v>
      </c>
      <c r="K158" s="208" t="s">
        <v>156</v>
      </c>
      <c r="L158" s="46"/>
      <c r="M158" s="213" t="s">
        <v>19</v>
      </c>
      <c r="N158" s="214" t="s">
        <v>47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254</v>
      </c>
      <c r="AT158" s="217" t="s">
        <v>143</v>
      </c>
      <c r="AU158" s="217" t="s">
        <v>86</v>
      </c>
      <c r="AY158" s="19" t="s">
        <v>140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84</v>
      </c>
      <c r="BK158" s="218">
        <f>ROUND(I158*H158,2)</f>
        <v>0</v>
      </c>
      <c r="BL158" s="19" t="s">
        <v>254</v>
      </c>
      <c r="BM158" s="217" t="s">
        <v>1288</v>
      </c>
    </row>
    <row r="159" spans="1:47" s="2" customFormat="1" ht="12">
      <c r="A159" s="40"/>
      <c r="B159" s="41"/>
      <c r="C159" s="42"/>
      <c r="D159" s="242" t="s">
        <v>158</v>
      </c>
      <c r="E159" s="42"/>
      <c r="F159" s="243" t="s">
        <v>1289</v>
      </c>
      <c r="G159" s="42"/>
      <c r="H159" s="42"/>
      <c r="I159" s="244"/>
      <c r="J159" s="42"/>
      <c r="K159" s="42"/>
      <c r="L159" s="46"/>
      <c r="M159" s="245"/>
      <c r="N159" s="246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158</v>
      </c>
      <c r="AU159" s="19" t="s">
        <v>86</v>
      </c>
    </row>
    <row r="160" spans="1:65" s="2" customFormat="1" ht="16.5" customHeight="1">
      <c r="A160" s="40"/>
      <c r="B160" s="41"/>
      <c r="C160" s="247" t="s">
        <v>459</v>
      </c>
      <c r="D160" s="247" t="s">
        <v>164</v>
      </c>
      <c r="E160" s="248" t="s">
        <v>1290</v>
      </c>
      <c r="F160" s="249" t="s">
        <v>1291</v>
      </c>
      <c r="G160" s="250" t="s">
        <v>146</v>
      </c>
      <c r="H160" s="251">
        <v>9</v>
      </c>
      <c r="I160" s="252"/>
      <c r="J160" s="253">
        <f>ROUND(I160*H160,2)</f>
        <v>0</v>
      </c>
      <c r="K160" s="249" t="s">
        <v>19</v>
      </c>
      <c r="L160" s="254"/>
      <c r="M160" s="255" t="s">
        <v>19</v>
      </c>
      <c r="N160" s="256" t="s">
        <v>47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301</v>
      </c>
      <c r="AT160" s="217" t="s">
        <v>164</v>
      </c>
      <c r="AU160" s="217" t="s">
        <v>86</v>
      </c>
      <c r="AY160" s="19" t="s">
        <v>140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84</v>
      </c>
      <c r="BK160" s="218">
        <f>ROUND(I160*H160,2)</f>
        <v>0</v>
      </c>
      <c r="BL160" s="19" t="s">
        <v>254</v>
      </c>
      <c r="BM160" s="217" t="s">
        <v>1292</v>
      </c>
    </row>
    <row r="161" spans="1:65" s="2" customFormat="1" ht="16.5" customHeight="1">
      <c r="A161" s="40"/>
      <c r="B161" s="41"/>
      <c r="C161" s="247" t="s">
        <v>463</v>
      </c>
      <c r="D161" s="247" t="s">
        <v>164</v>
      </c>
      <c r="E161" s="248" t="s">
        <v>1293</v>
      </c>
      <c r="F161" s="249" t="s">
        <v>1294</v>
      </c>
      <c r="G161" s="250" t="s">
        <v>146</v>
      </c>
      <c r="H161" s="251">
        <v>1</v>
      </c>
      <c r="I161" s="252"/>
      <c r="J161" s="253">
        <f>ROUND(I161*H161,2)</f>
        <v>0</v>
      </c>
      <c r="K161" s="249" t="s">
        <v>19</v>
      </c>
      <c r="L161" s="254"/>
      <c r="M161" s="255" t="s">
        <v>19</v>
      </c>
      <c r="N161" s="256" t="s">
        <v>47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301</v>
      </c>
      <c r="AT161" s="217" t="s">
        <v>164</v>
      </c>
      <c r="AU161" s="217" t="s">
        <v>86</v>
      </c>
      <c r="AY161" s="19" t="s">
        <v>140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84</v>
      </c>
      <c r="BK161" s="218">
        <f>ROUND(I161*H161,2)</f>
        <v>0</v>
      </c>
      <c r="BL161" s="19" t="s">
        <v>254</v>
      </c>
      <c r="BM161" s="217" t="s">
        <v>1295</v>
      </c>
    </row>
    <row r="162" spans="1:65" s="2" customFormat="1" ht="16.5" customHeight="1">
      <c r="A162" s="40"/>
      <c r="B162" s="41"/>
      <c r="C162" s="206" t="s">
        <v>467</v>
      </c>
      <c r="D162" s="206" t="s">
        <v>143</v>
      </c>
      <c r="E162" s="207" t="s">
        <v>1296</v>
      </c>
      <c r="F162" s="208" t="s">
        <v>1297</v>
      </c>
      <c r="G162" s="209" t="s">
        <v>146</v>
      </c>
      <c r="H162" s="210">
        <v>2</v>
      </c>
      <c r="I162" s="211"/>
      <c r="J162" s="212">
        <f>ROUND(I162*H162,2)</f>
        <v>0</v>
      </c>
      <c r="K162" s="208" t="s">
        <v>156</v>
      </c>
      <c r="L162" s="46"/>
      <c r="M162" s="213" t="s">
        <v>19</v>
      </c>
      <c r="N162" s="214" t="s">
        <v>47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254</v>
      </c>
      <c r="AT162" s="217" t="s">
        <v>143</v>
      </c>
      <c r="AU162" s="217" t="s">
        <v>86</v>
      </c>
      <c r="AY162" s="19" t="s">
        <v>140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84</v>
      </c>
      <c r="BK162" s="218">
        <f>ROUND(I162*H162,2)</f>
        <v>0</v>
      </c>
      <c r="BL162" s="19" t="s">
        <v>254</v>
      </c>
      <c r="BM162" s="217" t="s">
        <v>1298</v>
      </c>
    </row>
    <row r="163" spans="1:47" s="2" customFormat="1" ht="12">
      <c r="A163" s="40"/>
      <c r="B163" s="41"/>
      <c r="C163" s="42"/>
      <c r="D163" s="242" t="s">
        <v>158</v>
      </c>
      <c r="E163" s="42"/>
      <c r="F163" s="243" t="s">
        <v>1299</v>
      </c>
      <c r="G163" s="42"/>
      <c r="H163" s="42"/>
      <c r="I163" s="244"/>
      <c r="J163" s="42"/>
      <c r="K163" s="42"/>
      <c r="L163" s="46"/>
      <c r="M163" s="245"/>
      <c r="N163" s="24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158</v>
      </c>
      <c r="AU163" s="19" t="s">
        <v>86</v>
      </c>
    </row>
    <row r="164" spans="1:65" s="2" customFormat="1" ht="16.5" customHeight="1">
      <c r="A164" s="40"/>
      <c r="B164" s="41"/>
      <c r="C164" s="247" t="s">
        <v>471</v>
      </c>
      <c r="D164" s="247" t="s">
        <v>164</v>
      </c>
      <c r="E164" s="248" t="s">
        <v>1300</v>
      </c>
      <c r="F164" s="249" t="s">
        <v>1301</v>
      </c>
      <c r="G164" s="250" t="s">
        <v>146</v>
      </c>
      <c r="H164" s="251">
        <v>2</v>
      </c>
      <c r="I164" s="252"/>
      <c r="J164" s="253">
        <f>ROUND(I164*H164,2)</f>
        <v>0</v>
      </c>
      <c r="K164" s="249" t="s">
        <v>19</v>
      </c>
      <c r="L164" s="254"/>
      <c r="M164" s="255" t="s">
        <v>19</v>
      </c>
      <c r="N164" s="256" t="s">
        <v>47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301</v>
      </c>
      <c r="AT164" s="217" t="s">
        <v>164</v>
      </c>
      <c r="AU164" s="217" t="s">
        <v>86</v>
      </c>
      <c r="AY164" s="19" t="s">
        <v>140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84</v>
      </c>
      <c r="BK164" s="218">
        <f>ROUND(I164*H164,2)</f>
        <v>0</v>
      </c>
      <c r="BL164" s="19" t="s">
        <v>254</v>
      </c>
      <c r="BM164" s="217" t="s">
        <v>1302</v>
      </c>
    </row>
    <row r="165" spans="1:65" s="2" customFormat="1" ht="16.5" customHeight="1">
      <c r="A165" s="40"/>
      <c r="B165" s="41"/>
      <c r="C165" s="206" t="s">
        <v>477</v>
      </c>
      <c r="D165" s="206" t="s">
        <v>143</v>
      </c>
      <c r="E165" s="207" t="s">
        <v>1303</v>
      </c>
      <c r="F165" s="208" t="s">
        <v>1304</v>
      </c>
      <c r="G165" s="209" t="s">
        <v>146</v>
      </c>
      <c r="H165" s="210">
        <v>2</v>
      </c>
      <c r="I165" s="211"/>
      <c r="J165" s="212">
        <f>ROUND(I165*H165,2)</f>
        <v>0</v>
      </c>
      <c r="K165" s="208" t="s">
        <v>156</v>
      </c>
      <c r="L165" s="46"/>
      <c r="M165" s="213" t="s">
        <v>19</v>
      </c>
      <c r="N165" s="214" t="s">
        <v>47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254</v>
      </c>
      <c r="AT165" s="217" t="s">
        <v>143</v>
      </c>
      <c r="AU165" s="217" t="s">
        <v>86</v>
      </c>
      <c r="AY165" s="19" t="s">
        <v>140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84</v>
      </c>
      <c r="BK165" s="218">
        <f>ROUND(I165*H165,2)</f>
        <v>0</v>
      </c>
      <c r="BL165" s="19" t="s">
        <v>254</v>
      </c>
      <c r="BM165" s="217" t="s">
        <v>1305</v>
      </c>
    </row>
    <row r="166" spans="1:47" s="2" customFormat="1" ht="12">
      <c r="A166" s="40"/>
      <c r="B166" s="41"/>
      <c r="C166" s="42"/>
      <c r="D166" s="242" t="s">
        <v>158</v>
      </c>
      <c r="E166" s="42"/>
      <c r="F166" s="243" t="s">
        <v>1306</v>
      </c>
      <c r="G166" s="42"/>
      <c r="H166" s="42"/>
      <c r="I166" s="244"/>
      <c r="J166" s="42"/>
      <c r="K166" s="42"/>
      <c r="L166" s="46"/>
      <c r="M166" s="245"/>
      <c r="N166" s="24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158</v>
      </c>
      <c r="AU166" s="19" t="s">
        <v>86</v>
      </c>
    </row>
    <row r="167" spans="1:65" s="2" customFormat="1" ht="16.5" customHeight="1">
      <c r="A167" s="40"/>
      <c r="B167" s="41"/>
      <c r="C167" s="247" t="s">
        <v>481</v>
      </c>
      <c r="D167" s="247" t="s">
        <v>164</v>
      </c>
      <c r="E167" s="248" t="s">
        <v>1307</v>
      </c>
      <c r="F167" s="249" t="s">
        <v>1308</v>
      </c>
      <c r="G167" s="250" t="s">
        <v>146</v>
      </c>
      <c r="H167" s="251">
        <v>2</v>
      </c>
      <c r="I167" s="252"/>
      <c r="J167" s="253">
        <f>ROUND(I167*H167,2)</f>
        <v>0</v>
      </c>
      <c r="K167" s="249" t="s">
        <v>19</v>
      </c>
      <c r="L167" s="254"/>
      <c r="M167" s="255" t="s">
        <v>19</v>
      </c>
      <c r="N167" s="256" t="s">
        <v>47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301</v>
      </c>
      <c r="AT167" s="217" t="s">
        <v>164</v>
      </c>
      <c r="AU167" s="217" t="s">
        <v>86</v>
      </c>
      <c r="AY167" s="19" t="s">
        <v>140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84</v>
      </c>
      <c r="BK167" s="218">
        <f>ROUND(I167*H167,2)</f>
        <v>0</v>
      </c>
      <c r="BL167" s="19" t="s">
        <v>254</v>
      </c>
      <c r="BM167" s="217" t="s">
        <v>1309</v>
      </c>
    </row>
    <row r="168" spans="1:65" s="2" customFormat="1" ht="16.5" customHeight="1">
      <c r="A168" s="40"/>
      <c r="B168" s="41"/>
      <c r="C168" s="206" t="s">
        <v>485</v>
      </c>
      <c r="D168" s="206" t="s">
        <v>143</v>
      </c>
      <c r="E168" s="207" t="s">
        <v>1310</v>
      </c>
      <c r="F168" s="208" t="s">
        <v>1311</v>
      </c>
      <c r="G168" s="209" t="s">
        <v>146</v>
      </c>
      <c r="H168" s="210">
        <v>4</v>
      </c>
      <c r="I168" s="211"/>
      <c r="J168" s="212">
        <f>ROUND(I168*H168,2)</f>
        <v>0</v>
      </c>
      <c r="K168" s="208" t="s">
        <v>156</v>
      </c>
      <c r="L168" s="46"/>
      <c r="M168" s="213" t="s">
        <v>19</v>
      </c>
      <c r="N168" s="214" t="s">
        <v>47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254</v>
      </c>
      <c r="AT168" s="217" t="s">
        <v>143</v>
      </c>
      <c r="AU168" s="217" t="s">
        <v>86</v>
      </c>
      <c r="AY168" s="19" t="s">
        <v>140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84</v>
      </c>
      <c r="BK168" s="218">
        <f>ROUND(I168*H168,2)</f>
        <v>0</v>
      </c>
      <c r="BL168" s="19" t="s">
        <v>254</v>
      </c>
      <c r="BM168" s="217" t="s">
        <v>1312</v>
      </c>
    </row>
    <row r="169" spans="1:47" s="2" customFormat="1" ht="12">
      <c r="A169" s="40"/>
      <c r="B169" s="41"/>
      <c r="C169" s="42"/>
      <c r="D169" s="242" t="s">
        <v>158</v>
      </c>
      <c r="E169" s="42"/>
      <c r="F169" s="243" t="s">
        <v>1313</v>
      </c>
      <c r="G169" s="42"/>
      <c r="H169" s="42"/>
      <c r="I169" s="244"/>
      <c r="J169" s="42"/>
      <c r="K169" s="42"/>
      <c r="L169" s="46"/>
      <c r="M169" s="245"/>
      <c r="N169" s="246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158</v>
      </c>
      <c r="AU169" s="19" t="s">
        <v>86</v>
      </c>
    </row>
    <row r="170" spans="1:65" s="2" customFormat="1" ht="16.5" customHeight="1">
      <c r="A170" s="40"/>
      <c r="B170" s="41"/>
      <c r="C170" s="247" t="s">
        <v>490</v>
      </c>
      <c r="D170" s="247" t="s">
        <v>164</v>
      </c>
      <c r="E170" s="248" t="s">
        <v>1314</v>
      </c>
      <c r="F170" s="249" t="s">
        <v>1315</v>
      </c>
      <c r="G170" s="250" t="s">
        <v>146</v>
      </c>
      <c r="H170" s="251">
        <v>4</v>
      </c>
      <c r="I170" s="252"/>
      <c r="J170" s="253">
        <f>ROUND(I170*H170,2)</f>
        <v>0</v>
      </c>
      <c r="K170" s="249" t="s">
        <v>19</v>
      </c>
      <c r="L170" s="254"/>
      <c r="M170" s="255" t="s">
        <v>19</v>
      </c>
      <c r="N170" s="256" t="s">
        <v>47</v>
      </c>
      <c r="O170" s="86"/>
      <c r="P170" s="215">
        <f>O170*H170</f>
        <v>0</v>
      </c>
      <c r="Q170" s="215">
        <v>0.00054</v>
      </c>
      <c r="R170" s="215">
        <f>Q170*H170</f>
        <v>0.00216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301</v>
      </c>
      <c r="AT170" s="217" t="s">
        <v>164</v>
      </c>
      <c r="AU170" s="217" t="s">
        <v>86</v>
      </c>
      <c r="AY170" s="19" t="s">
        <v>140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84</v>
      </c>
      <c r="BK170" s="218">
        <f>ROUND(I170*H170,2)</f>
        <v>0</v>
      </c>
      <c r="BL170" s="19" t="s">
        <v>254</v>
      </c>
      <c r="BM170" s="217" t="s">
        <v>1316</v>
      </c>
    </row>
    <row r="171" spans="1:65" s="2" customFormat="1" ht="16.5" customHeight="1">
      <c r="A171" s="40"/>
      <c r="B171" s="41"/>
      <c r="C171" s="206" t="s">
        <v>497</v>
      </c>
      <c r="D171" s="206" t="s">
        <v>143</v>
      </c>
      <c r="E171" s="207" t="s">
        <v>1317</v>
      </c>
      <c r="F171" s="208" t="s">
        <v>1318</v>
      </c>
      <c r="G171" s="209" t="s">
        <v>146</v>
      </c>
      <c r="H171" s="210">
        <v>2</v>
      </c>
      <c r="I171" s="211"/>
      <c r="J171" s="212">
        <f>ROUND(I171*H171,2)</f>
        <v>0</v>
      </c>
      <c r="K171" s="208" t="s">
        <v>156</v>
      </c>
      <c r="L171" s="46"/>
      <c r="M171" s="213" t="s">
        <v>19</v>
      </c>
      <c r="N171" s="214" t="s">
        <v>47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254</v>
      </c>
      <c r="AT171" s="217" t="s">
        <v>143</v>
      </c>
      <c r="AU171" s="217" t="s">
        <v>86</v>
      </c>
      <c r="AY171" s="19" t="s">
        <v>140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84</v>
      </c>
      <c r="BK171" s="218">
        <f>ROUND(I171*H171,2)</f>
        <v>0</v>
      </c>
      <c r="BL171" s="19" t="s">
        <v>254</v>
      </c>
      <c r="BM171" s="217" t="s">
        <v>1319</v>
      </c>
    </row>
    <row r="172" spans="1:47" s="2" customFormat="1" ht="12">
      <c r="A172" s="40"/>
      <c r="B172" s="41"/>
      <c r="C172" s="42"/>
      <c r="D172" s="242" t="s">
        <v>158</v>
      </c>
      <c r="E172" s="42"/>
      <c r="F172" s="243" t="s">
        <v>1320</v>
      </c>
      <c r="G172" s="42"/>
      <c r="H172" s="42"/>
      <c r="I172" s="244"/>
      <c r="J172" s="42"/>
      <c r="K172" s="42"/>
      <c r="L172" s="46"/>
      <c r="M172" s="245"/>
      <c r="N172" s="246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158</v>
      </c>
      <c r="AU172" s="19" t="s">
        <v>86</v>
      </c>
    </row>
    <row r="173" spans="1:65" s="2" customFormat="1" ht="16.5" customHeight="1">
      <c r="A173" s="40"/>
      <c r="B173" s="41"/>
      <c r="C173" s="247" t="s">
        <v>501</v>
      </c>
      <c r="D173" s="247" t="s">
        <v>164</v>
      </c>
      <c r="E173" s="248" t="s">
        <v>1321</v>
      </c>
      <c r="F173" s="249" t="s">
        <v>1322</v>
      </c>
      <c r="G173" s="250" t="s">
        <v>146</v>
      </c>
      <c r="H173" s="251">
        <v>2</v>
      </c>
      <c r="I173" s="252"/>
      <c r="J173" s="253">
        <f>ROUND(I173*H173,2)</f>
        <v>0</v>
      </c>
      <c r="K173" s="249" t="s">
        <v>19</v>
      </c>
      <c r="L173" s="254"/>
      <c r="M173" s="255" t="s">
        <v>19</v>
      </c>
      <c r="N173" s="256" t="s">
        <v>47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301</v>
      </c>
      <c r="AT173" s="217" t="s">
        <v>164</v>
      </c>
      <c r="AU173" s="217" t="s">
        <v>86</v>
      </c>
      <c r="AY173" s="19" t="s">
        <v>140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84</v>
      </c>
      <c r="BK173" s="218">
        <f>ROUND(I173*H173,2)</f>
        <v>0</v>
      </c>
      <c r="BL173" s="19" t="s">
        <v>254</v>
      </c>
      <c r="BM173" s="217" t="s">
        <v>1323</v>
      </c>
    </row>
    <row r="174" spans="1:65" s="2" customFormat="1" ht="16.5" customHeight="1">
      <c r="A174" s="40"/>
      <c r="B174" s="41"/>
      <c r="C174" s="206" t="s">
        <v>508</v>
      </c>
      <c r="D174" s="206" t="s">
        <v>143</v>
      </c>
      <c r="E174" s="207" t="s">
        <v>1324</v>
      </c>
      <c r="F174" s="208" t="s">
        <v>1325</v>
      </c>
      <c r="G174" s="209" t="s">
        <v>146</v>
      </c>
      <c r="H174" s="210">
        <v>4</v>
      </c>
      <c r="I174" s="211"/>
      <c r="J174" s="212">
        <f>ROUND(I174*H174,2)</f>
        <v>0</v>
      </c>
      <c r="K174" s="208" t="s">
        <v>156</v>
      </c>
      <c r="L174" s="46"/>
      <c r="M174" s="213" t="s">
        <v>19</v>
      </c>
      <c r="N174" s="214" t="s">
        <v>47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254</v>
      </c>
      <c r="AT174" s="217" t="s">
        <v>143</v>
      </c>
      <c r="AU174" s="217" t="s">
        <v>86</v>
      </c>
      <c r="AY174" s="19" t="s">
        <v>140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84</v>
      </c>
      <c r="BK174" s="218">
        <f>ROUND(I174*H174,2)</f>
        <v>0</v>
      </c>
      <c r="BL174" s="19" t="s">
        <v>254</v>
      </c>
      <c r="BM174" s="217" t="s">
        <v>1326</v>
      </c>
    </row>
    <row r="175" spans="1:47" s="2" customFormat="1" ht="12">
      <c r="A175" s="40"/>
      <c r="B175" s="41"/>
      <c r="C175" s="42"/>
      <c r="D175" s="242" t="s">
        <v>158</v>
      </c>
      <c r="E175" s="42"/>
      <c r="F175" s="243" t="s">
        <v>1327</v>
      </c>
      <c r="G175" s="42"/>
      <c r="H175" s="42"/>
      <c r="I175" s="244"/>
      <c r="J175" s="42"/>
      <c r="K175" s="42"/>
      <c r="L175" s="46"/>
      <c r="M175" s="245"/>
      <c r="N175" s="246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158</v>
      </c>
      <c r="AU175" s="19" t="s">
        <v>86</v>
      </c>
    </row>
    <row r="176" spans="1:65" s="2" customFormat="1" ht="16.5" customHeight="1">
      <c r="A176" s="40"/>
      <c r="B176" s="41"/>
      <c r="C176" s="247" t="s">
        <v>512</v>
      </c>
      <c r="D176" s="247" t="s">
        <v>164</v>
      </c>
      <c r="E176" s="248" t="s">
        <v>1328</v>
      </c>
      <c r="F176" s="249" t="s">
        <v>1329</v>
      </c>
      <c r="G176" s="250" t="s">
        <v>146</v>
      </c>
      <c r="H176" s="251">
        <v>4</v>
      </c>
      <c r="I176" s="252"/>
      <c r="J176" s="253">
        <f>ROUND(I176*H176,2)</f>
        <v>0</v>
      </c>
      <c r="K176" s="249" t="s">
        <v>19</v>
      </c>
      <c r="L176" s="254"/>
      <c r="M176" s="255" t="s">
        <v>19</v>
      </c>
      <c r="N176" s="256" t="s">
        <v>47</v>
      </c>
      <c r="O176" s="86"/>
      <c r="P176" s="215">
        <f>O176*H176</f>
        <v>0</v>
      </c>
      <c r="Q176" s="215">
        <v>6E-05</v>
      </c>
      <c r="R176" s="215">
        <f>Q176*H176</f>
        <v>0.00024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301</v>
      </c>
      <c r="AT176" s="217" t="s">
        <v>164</v>
      </c>
      <c r="AU176" s="217" t="s">
        <v>86</v>
      </c>
      <c r="AY176" s="19" t="s">
        <v>140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84</v>
      </c>
      <c r="BK176" s="218">
        <f>ROUND(I176*H176,2)</f>
        <v>0</v>
      </c>
      <c r="BL176" s="19" t="s">
        <v>254</v>
      </c>
      <c r="BM176" s="217" t="s">
        <v>1330</v>
      </c>
    </row>
    <row r="177" spans="1:65" s="2" customFormat="1" ht="24.15" customHeight="1">
      <c r="A177" s="40"/>
      <c r="B177" s="41"/>
      <c r="C177" s="206" t="s">
        <v>519</v>
      </c>
      <c r="D177" s="206" t="s">
        <v>143</v>
      </c>
      <c r="E177" s="207" t="s">
        <v>1331</v>
      </c>
      <c r="F177" s="208" t="s">
        <v>1332</v>
      </c>
      <c r="G177" s="209" t="s">
        <v>146</v>
      </c>
      <c r="H177" s="210">
        <v>13</v>
      </c>
      <c r="I177" s="211"/>
      <c r="J177" s="212">
        <f>ROUND(I177*H177,2)</f>
        <v>0</v>
      </c>
      <c r="K177" s="208" t="s">
        <v>156</v>
      </c>
      <c r="L177" s="46"/>
      <c r="M177" s="213" t="s">
        <v>19</v>
      </c>
      <c r="N177" s="214" t="s">
        <v>47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254</v>
      </c>
      <c r="AT177" s="217" t="s">
        <v>143</v>
      </c>
      <c r="AU177" s="217" t="s">
        <v>86</v>
      </c>
      <c r="AY177" s="19" t="s">
        <v>140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84</v>
      </c>
      <c r="BK177" s="218">
        <f>ROUND(I177*H177,2)</f>
        <v>0</v>
      </c>
      <c r="BL177" s="19" t="s">
        <v>254</v>
      </c>
      <c r="BM177" s="217" t="s">
        <v>1333</v>
      </c>
    </row>
    <row r="178" spans="1:47" s="2" customFormat="1" ht="12">
      <c r="A178" s="40"/>
      <c r="B178" s="41"/>
      <c r="C178" s="42"/>
      <c r="D178" s="242" t="s">
        <v>158</v>
      </c>
      <c r="E178" s="42"/>
      <c r="F178" s="243" t="s">
        <v>1334</v>
      </c>
      <c r="G178" s="42"/>
      <c r="H178" s="42"/>
      <c r="I178" s="244"/>
      <c r="J178" s="42"/>
      <c r="K178" s="42"/>
      <c r="L178" s="46"/>
      <c r="M178" s="245"/>
      <c r="N178" s="24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158</v>
      </c>
      <c r="AU178" s="19" t="s">
        <v>86</v>
      </c>
    </row>
    <row r="179" spans="1:65" s="2" customFormat="1" ht="16.5" customHeight="1">
      <c r="A179" s="40"/>
      <c r="B179" s="41"/>
      <c r="C179" s="247" t="s">
        <v>525</v>
      </c>
      <c r="D179" s="247" t="s">
        <v>164</v>
      </c>
      <c r="E179" s="248" t="s">
        <v>1335</v>
      </c>
      <c r="F179" s="249" t="s">
        <v>1336</v>
      </c>
      <c r="G179" s="250" t="s">
        <v>146</v>
      </c>
      <c r="H179" s="251">
        <v>3</v>
      </c>
      <c r="I179" s="252"/>
      <c r="J179" s="253">
        <f>ROUND(I179*H179,2)</f>
        <v>0</v>
      </c>
      <c r="K179" s="249" t="s">
        <v>19</v>
      </c>
      <c r="L179" s="254"/>
      <c r="M179" s="255" t="s">
        <v>19</v>
      </c>
      <c r="N179" s="256" t="s">
        <v>47</v>
      </c>
      <c r="O179" s="86"/>
      <c r="P179" s="215">
        <f>O179*H179</f>
        <v>0</v>
      </c>
      <c r="Q179" s="215">
        <v>0.0021</v>
      </c>
      <c r="R179" s="215">
        <f>Q179*H179</f>
        <v>0.0063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301</v>
      </c>
      <c r="AT179" s="217" t="s">
        <v>164</v>
      </c>
      <c r="AU179" s="217" t="s">
        <v>86</v>
      </c>
      <c r="AY179" s="19" t="s">
        <v>140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84</v>
      </c>
      <c r="BK179" s="218">
        <f>ROUND(I179*H179,2)</f>
        <v>0</v>
      </c>
      <c r="BL179" s="19" t="s">
        <v>254</v>
      </c>
      <c r="BM179" s="217" t="s">
        <v>1337</v>
      </c>
    </row>
    <row r="180" spans="1:65" s="2" customFormat="1" ht="16.5" customHeight="1">
      <c r="A180" s="40"/>
      <c r="B180" s="41"/>
      <c r="C180" s="247" t="s">
        <v>530</v>
      </c>
      <c r="D180" s="247" t="s">
        <v>164</v>
      </c>
      <c r="E180" s="248" t="s">
        <v>1338</v>
      </c>
      <c r="F180" s="249" t="s">
        <v>1339</v>
      </c>
      <c r="G180" s="250" t="s">
        <v>146</v>
      </c>
      <c r="H180" s="251">
        <v>10</v>
      </c>
      <c r="I180" s="252"/>
      <c r="J180" s="253">
        <f>ROUND(I180*H180,2)</f>
        <v>0</v>
      </c>
      <c r="K180" s="249" t="s">
        <v>19</v>
      </c>
      <c r="L180" s="254"/>
      <c r="M180" s="255" t="s">
        <v>19</v>
      </c>
      <c r="N180" s="256" t="s">
        <v>47</v>
      </c>
      <c r="O180" s="86"/>
      <c r="P180" s="215">
        <f>O180*H180</f>
        <v>0</v>
      </c>
      <c r="Q180" s="215">
        <v>0.0009</v>
      </c>
      <c r="R180" s="215">
        <f>Q180*H180</f>
        <v>0.009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301</v>
      </c>
      <c r="AT180" s="217" t="s">
        <v>164</v>
      </c>
      <c r="AU180" s="217" t="s">
        <v>86</v>
      </c>
      <c r="AY180" s="19" t="s">
        <v>140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84</v>
      </c>
      <c r="BK180" s="218">
        <f>ROUND(I180*H180,2)</f>
        <v>0</v>
      </c>
      <c r="BL180" s="19" t="s">
        <v>254</v>
      </c>
      <c r="BM180" s="217" t="s">
        <v>1340</v>
      </c>
    </row>
    <row r="181" spans="1:65" s="2" customFormat="1" ht="24.15" customHeight="1">
      <c r="A181" s="40"/>
      <c r="B181" s="41"/>
      <c r="C181" s="206" t="s">
        <v>534</v>
      </c>
      <c r="D181" s="206" t="s">
        <v>143</v>
      </c>
      <c r="E181" s="207" t="s">
        <v>1341</v>
      </c>
      <c r="F181" s="208" t="s">
        <v>1342</v>
      </c>
      <c r="G181" s="209" t="s">
        <v>146</v>
      </c>
      <c r="H181" s="210">
        <v>6</v>
      </c>
      <c r="I181" s="211"/>
      <c r="J181" s="212">
        <f>ROUND(I181*H181,2)</f>
        <v>0</v>
      </c>
      <c r="K181" s="208" t="s">
        <v>156</v>
      </c>
      <c r="L181" s="46"/>
      <c r="M181" s="213" t="s">
        <v>19</v>
      </c>
      <c r="N181" s="214" t="s">
        <v>47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254</v>
      </c>
      <c r="AT181" s="217" t="s">
        <v>143</v>
      </c>
      <c r="AU181" s="217" t="s">
        <v>86</v>
      </c>
      <c r="AY181" s="19" t="s">
        <v>140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84</v>
      </c>
      <c r="BK181" s="218">
        <f>ROUND(I181*H181,2)</f>
        <v>0</v>
      </c>
      <c r="BL181" s="19" t="s">
        <v>254</v>
      </c>
      <c r="BM181" s="217" t="s">
        <v>1343</v>
      </c>
    </row>
    <row r="182" spans="1:47" s="2" customFormat="1" ht="12">
      <c r="A182" s="40"/>
      <c r="B182" s="41"/>
      <c r="C182" s="42"/>
      <c r="D182" s="242" t="s">
        <v>158</v>
      </c>
      <c r="E182" s="42"/>
      <c r="F182" s="243" t="s">
        <v>1344</v>
      </c>
      <c r="G182" s="42"/>
      <c r="H182" s="42"/>
      <c r="I182" s="244"/>
      <c r="J182" s="42"/>
      <c r="K182" s="42"/>
      <c r="L182" s="46"/>
      <c r="M182" s="245"/>
      <c r="N182" s="246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158</v>
      </c>
      <c r="AU182" s="19" t="s">
        <v>86</v>
      </c>
    </row>
    <row r="183" spans="1:65" s="2" customFormat="1" ht="16.5" customHeight="1">
      <c r="A183" s="40"/>
      <c r="B183" s="41"/>
      <c r="C183" s="247" t="s">
        <v>541</v>
      </c>
      <c r="D183" s="247" t="s">
        <v>164</v>
      </c>
      <c r="E183" s="248" t="s">
        <v>1345</v>
      </c>
      <c r="F183" s="249" t="s">
        <v>1346</v>
      </c>
      <c r="G183" s="250" t="s">
        <v>146</v>
      </c>
      <c r="H183" s="251">
        <v>6</v>
      </c>
      <c r="I183" s="252"/>
      <c r="J183" s="253">
        <f>ROUND(I183*H183,2)</f>
        <v>0</v>
      </c>
      <c r="K183" s="249" t="s">
        <v>19</v>
      </c>
      <c r="L183" s="254"/>
      <c r="M183" s="255" t="s">
        <v>19</v>
      </c>
      <c r="N183" s="256" t="s">
        <v>47</v>
      </c>
      <c r="O183" s="86"/>
      <c r="P183" s="215">
        <f>O183*H183</f>
        <v>0</v>
      </c>
      <c r="Q183" s="215">
        <v>0.0035</v>
      </c>
      <c r="R183" s="215">
        <f>Q183*H183</f>
        <v>0.021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301</v>
      </c>
      <c r="AT183" s="217" t="s">
        <v>164</v>
      </c>
      <c r="AU183" s="217" t="s">
        <v>86</v>
      </c>
      <c r="AY183" s="19" t="s">
        <v>140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84</v>
      </c>
      <c r="BK183" s="218">
        <f>ROUND(I183*H183,2)</f>
        <v>0</v>
      </c>
      <c r="BL183" s="19" t="s">
        <v>254</v>
      </c>
      <c r="BM183" s="217" t="s">
        <v>1347</v>
      </c>
    </row>
    <row r="184" spans="1:65" s="2" customFormat="1" ht="24.15" customHeight="1">
      <c r="A184" s="40"/>
      <c r="B184" s="41"/>
      <c r="C184" s="206" t="s">
        <v>548</v>
      </c>
      <c r="D184" s="206" t="s">
        <v>143</v>
      </c>
      <c r="E184" s="207" t="s">
        <v>1348</v>
      </c>
      <c r="F184" s="208" t="s">
        <v>1349</v>
      </c>
      <c r="G184" s="209" t="s">
        <v>146</v>
      </c>
      <c r="H184" s="210">
        <v>3</v>
      </c>
      <c r="I184" s="211"/>
      <c r="J184" s="212">
        <f>ROUND(I184*H184,2)</f>
        <v>0</v>
      </c>
      <c r="K184" s="208" t="s">
        <v>156</v>
      </c>
      <c r="L184" s="46"/>
      <c r="M184" s="213" t="s">
        <v>19</v>
      </c>
      <c r="N184" s="214" t="s">
        <v>47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254</v>
      </c>
      <c r="AT184" s="217" t="s">
        <v>143</v>
      </c>
      <c r="AU184" s="217" t="s">
        <v>86</v>
      </c>
      <c r="AY184" s="19" t="s">
        <v>140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84</v>
      </c>
      <c r="BK184" s="218">
        <f>ROUND(I184*H184,2)</f>
        <v>0</v>
      </c>
      <c r="BL184" s="19" t="s">
        <v>254</v>
      </c>
      <c r="BM184" s="217" t="s">
        <v>1350</v>
      </c>
    </row>
    <row r="185" spans="1:47" s="2" customFormat="1" ht="12">
      <c r="A185" s="40"/>
      <c r="B185" s="41"/>
      <c r="C185" s="42"/>
      <c r="D185" s="242" t="s">
        <v>158</v>
      </c>
      <c r="E185" s="42"/>
      <c r="F185" s="243" t="s">
        <v>1351</v>
      </c>
      <c r="G185" s="42"/>
      <c r="H185" s="42"/>
      <c r="I185" s="244"/>
      <c r="J185" s="42"/>
      <c r="K185" s="42"/>
      <c r="L185" s="46"/>
      <c r="M185" s="245"/>
      <c r="N185" s="246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158</v>
      </c>
      <c r="AU185" s="19" t="s">
        <v>86</v>
      </c>
    </row>
    <row r="186" spans="1:65" s="2" customFormat="1" ht="16.5" customHeight="1">
      <c r="A186" s="40"/>
      <c r="B186" s="41"/>
      <c r="C186" s="247" t="s">
        <v>554</v>
      </c>
      <c r="D186" s="247" t="s">
        <v>164</v>
      </c>
      <c r="E186" s="248" t="s">
        <v>1352</v>
      </c>
      <c r="F186" s="249" t="s">
        <v>1353</v>
      </c>
      <c r="G186" s="250" t="s">
        <v>146</v>
      </c>
      <c r="H186" s="251">
        <v>3</v>
      </c>
      <c r="I186" s="252"/>
      <c r="J186" s="253">
        <f>ROUND(I186*H186,2)</f>
        <v>0</v>
      </c>
      <c r="K186" s="249" t="s">
        <v>19</v>
      </c>
      <c r="L186" s="254"/>
      <c r="M186" s="255" t="s">
        <v>19</v>
      </c>
      <c r="N186" s="256" t="s">
        <v>47</v>
      </c>
      <c r="O186" s="86"/>
      <c r="P186" s="215">
        <f>O186*H186</f>
        <v>0</v>
      </c>
      <c r="Q186" s="215">
        <v>0.0035</v>
      </c>
      <c r="R186" s="215">
        <f>Q186*H186</f>
        <v>0.0105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301</v>
      </c>
      <c r="AT186" s="217" t="s">
        <v>164</v>
      </c>
      <c r="AU186" s="217" t="s">
        <v>86</v>
      </c>
      <c r="AY186" s="19" t="s">
        <v>140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84</v>
      </c>
      <c r="BK186" s="218">
        <f>ROUND(I186*H186,2)</f>
        <v>0</v>
      </c>
      <c r="BL186" s="19" t="s">
        <v>254</v>
      </c>
      <c r="BM186" s="217" t="s">
        <v>1354</v>
      </c>
    </row>
    <row r="187" spans="1:65" s="2" customFormat="1" ht="24.15" customHeight="1">
      <c r="A187" s="40"/>
      <c r="B187" s="41"/>
      <c r="C187" s="206" t="s">
        <v>561</v>
      </c>
      <c r="D187" s="206" t="s">
        <v>143</v>
      </c>
      <c r="E187" s="207" t="s">
        <v>1355</v>
      </c>
      <c r="F187" s="208" t="s">
        <v>1356</v>
      </c>
      <c r="G187" s="209" t="s">
        <v>146</v>
      </c>
      <c r="H187" s="210">
        <v>2</v>
      </c>
      <c r="I187" s="211"/>
      <c r="J187" s="212">
        <f>ROUND(I187*H187,2)</f>
        <v>0</v>
      </c>
      <c r="K187" s="208" t="s">
        <v>156</v>
      </c>
      <c r="L187" s="46"/>
      <c r="M187" s="213" t="s">
        <v>19</v>
      </c>
      <c r="N187" s="214" t="s">
        <v>47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254</v>
      </c>
      <c r="AT187" s="217" t="s">
        <v>143</v>
      </c>
      <c r="AU187" s="217" t="s">
        <v>86</v>
      </c>
      <c r="AY187" s="19" t="s">
        <v>140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84</v>
      </c>
      <c r="BK187" s="218">
        <f>ROUND(I187*H187,2)</f>
        <v>0</v>
      </c>
      <c r="BL187" s="19" t="s">
        <v>254</v>
      </c>
      <c r="BM187" s="217" t="s">
        <v>1357</v>
      </c>
    </row>
    <row r="188" spans="1:47" s="2" customFormat="1" ht="12">
      <c r="A188" s="40"/>
      <c r="B188" s="41"/>
      <c r="C188" s="42"/>
      <c r="D188" s="242" t="s">
        <v>158</v>
      </c>
      <c r="E188" s="42"/>
      <c r="F188" s="243" t="s">
        <v>1358</v>
      </c>
      <c r="G188" s="42"/>
      <c r="H188" s="42"/>
      <c r="I188" s="244"/>
      <c r="J188" s="42"/>
      <c r="K188" s="42"/>
      <c r="L188" s="46"/>
      <c r="M188" s="245"/>
      <c r="N188" s="246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158</v>
      </c>
      <c r="AU188" s="19" t="s">
        <v>86</v>
      </c>
    </row>
    <row r="189" spans="1:65" s="2" customFormat="1" ht="16.5" customHeight="1">
      <c r="A189" s="40"/>
      <c r="B189" s="41"/>
      <c r="C189" s="247" t="s">
        <v>568</v>
      </c>
      <c r="D189" s="247" t="s">
        <v>164</v>
      </c>
      <c r="E189" s="248" t="s">
        <v>1359</v>
      </c>
      <c r="F189" s="249" t="s">
        <v>1360</v>
      </c>
      <c r="G189" s="250" t="s">
        <v>146</v>
      </c>
      <c r="H189" s="251">
        <v>2</v>
      </c>
      <c r="I189" s="252"/>
      <c r="J189" s="253">
        <f>ROUND(I189*H189,2)</f>
        <v>0</v>
      </c>
      <c r="K189" s="249" t="s">
        <v>19</v>
      </c>
      <c r="L189" s="254"/>
      <c r="M189" s="255" t="s">
        <v>19</v>
      </c>
      <c r="N189" s="256" t="s">
        <v>47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301</v>
      </c>
      <c r="AT189" s="217" t="s">
        <v>164</v>
      </c>
      <c r="AU189" s="217" t="s">
        <v>86</v>
      </c>
      <c r="AY189" s="19" t="s">
        <v>140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84</v>
      </c>
      <c r="BK189" s="218">
        <f>ROUND(I189*H189,2)</f>
        <v>0</v>
      </c>
      <c r="BL189" s="19" t="s">
        <v>254</v>
      </c>
      <c r="BM189" s="217" t="s">
        <v>1361</v>
      </c>
    </row>
    <row r="190" spans="1:65" s="2" customFormat="1" ht="24.15" customHeight="1">
      <c r="A190" s="40"/>
      <c r="B190" s="41"/>
      <c r="C190" s="206" t="s">
        <v>572</v>
      </c>
      <c r="D190" s="206" t="s">
        <v>143</v>
      </c>
      <c r="E190" s="207" t="s">
        <v>1362</v>
      </c>
      <c r="F190" s="208" t="s">
        <v>1363</v>
      </c>
      <c r="G190" s="209" t="s">
        <v>146</v>
      </c>
      <c r="H190" s="210">
        <v>1</v>
      </c>
      <c r="I190" s="211"/>
      <c r="J190" s="212">
        <f>ROUND(I190*H190,2)</f>
        <v>0</v>
      </c>
      <c r="K190" s="208" t="s">
        <v>156</v>
      </c>
      <c r="L190" s="46"/>
      <c r="M190" s="213" t="s">
        <v>19</v>
      </c>
      <c r="N190" s="214" t="s">
        <v>47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254</v>
      </c>
      <c r="AT190" s="217" t="s">
        <v>143</v>
      </c>
      <c r="AU190" s="217" t="s">
        <v>86</v>
      </c>
      <c r="AY190" s="19" t="s">
        <v>140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84</v>
      </c>
      <c r="BK190" s="218">
        <f>ROUND(I190*H190,2)</f>
        <v>0</v>
      </c>
      <c r="BL190" s="19" t="s">
        <v>254</v>
      </c>
      <c r="BM190" s="217" t="s">
        <v>1364</v>
      </c>
    </row>
    <row r="191" spans="1:47" s="2" customFormat="1" ht="12">
      <c r="A191" s="40"/>
      <c r="B191" s="41"/>
      <c r="C191" s="42"/>
      <c r="D191" s="242" t="s">
        <v>158</v>
      </c>
      <c r="E191" s="42"/>
      <c r="F191" s="243" t="s">
        <v>1365</v>
      </c>
      <c r="G191" s="42"/>
      <c r="H191" s="42"/>
      <c r="I191" s="244"/>
      <c r="J191" s="42"/>
      <c r="K191" s="42"/>
      <c r="L191" s="46"/>
      <c r="M191" s="245"/>
      <c r="N191" s="24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158</v>
      </c>
      <c r="AU191" s="19" t="s">
        <v>86</v>
      </c>
    </row>
    <row r="192" spans="1:65" s="2" customFormat="1" ht="24.15" customHeight="1">
      <c r="A192" s="40"/>
      <c r="B192" s="41"/>
      <c r="C192" s="206" t="s">
        <v>577</v>
      </c>
      <c r="D192" s="206" t="s">
        <v>143</v>
      </c>
      <c r="E192" s="207" t="s">
        <v>1366</v>
      </c>
      <c r="F192" s="208" t="s">
        <v>1367</v>
      </c>
      <c r="G192" s="209" t="s">
        <v>146</v>
      </c>
      <c r="H192" s="210">
        <v>6</v>
      </c>
      <c r="I192" s="211"/>
      <c r="J192" s="212">
        <f>ROUND(I192*H192,2)</f>
        <v>0</v>
      </c>
      <c r="K192" s="208" t="s">
        <v>156</v>
      </c>
      <c r="L192" s="46"/>
      <c r="M192" s="213" t="s">
        <v>19</v>
      </c>
      <c r="N192" s="214" t="s">
        <v>47</v>
      </c>
      <c r="O192" s="86"/>
      <c r="P192" s="215">
        <f>O192*H192</f>
        <v>0</v>
      </c>
      <c r="Q192" s="215">
        <v>4E-05</v>
      </c>
      <c r="R192" s="215">
        <f>Q192*H192</f>
        <v>0.00024000000000000003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254</v>
      </c>
      <c r="AT192" s="217" t="s">
        <v>143</v>
      </c>
      <c r="AU192" s="217" t="s">
        <v>86</v>
      </c>
      <c r="AY192" s="19" t="s">
        <v>140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84</v>
      </c>
      <c r="BK192" s="218">
        <f>ROUND(I192*H192,2)</f>
        <v>0</v>
      </c>
      <c r="BL192" s="19" t="s">
        <v>254</v>
      </c>
      <c r="BM192" s="217" t="s">
        <v>1368</v>
      </c>
    </row>
    <row r="193" spans="1:47" s="2" customFormat="1" ht="12">
      <c r="A193" s="40"/>
      <c r="B193" s="41"/>
      <c r="C193" s="42"/>
      <c r="D193" s="242" t="s">
        <v>158</v>
      </c>
      <c r="E193" s="42"/>
      <c r="F193" s="243" t="s">
        <v>1369</v>
      </c>
      <c r="G193" s="42"/>
      <c r="H193" s="42"/>
      <c r="I193" s="244"/>
      <c r="J193" s="42"/>
      <c r="K193" s="42"/>
      <c r="L193" s="46"/>
      <c r="M193" s="245"/>
      <c r="N193" s="24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158</v>
      </c>
      <c r="AU193" s="19" t="s">
        <v>86</v>
      </c>
    </row>
    <row r="194" spans="1:65" s="2" customFormat="1" ht="24.15" customHeight="1">
      <c r="A194" s="40"/>
      <c r="B194" s="41"/>
      <c r="C194" s="206" t="s">
        <v>584</v>
      </c>
      <c r="D194" s="206" t="s">
        <v>143</v>
      </c>
      <c r="E194" s="207" t="s">
        <v>1370</v>
      </c>
      <c r="F194" s="208" t="s">
        <v>1371</v>
      </c>
      <c r="G194" s="209" t="s">
        <v>155</v>
      </c>
      <c r="H194" s="210">
        <v>0.162</v>
      </c>
      <c r="I194" s="211"/>
      <c r="J194" s="212">
        <f>ROUND(I194*H194,2)</f>
        <v>0</v>
      </c>
      <c r="K194" s="208" t="s">
        <v>156</v>
      </c>
      <c r="L194" s="46"/>
      <c r="M194" s="213" t="s">
        <v>19</v>
      </c>
      <c r="N194" s="214" t="s">
        <v>47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254</v>
      </c>
      <c r="AT194" s="217" t="s">
        <v>143</v>
      </c>
      <c r="AU194" s="217" t="s">
        <v>86</v>
      </c>
      <c r="AY194" s="19" t="s">
        <v>140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84</v>
      </c>
      <c r="BK194" s="218">
        <f>ROUND(I194*H194,2)</f>
        <v>0</v>
      </c>
      <c r="BL194" s="19" t="s">
        <v>254</v>
      </c>
      <c r="BM194" s="217" t="s">
        <v>1372</v>
      </c>
    </row>
    <row r="195" spans="1:47" s="2" customFormat="1" ht="12">
      <c r="A195" s="40"/>
      <c r="B195" s="41"/>
      <c r="C195" s="42"/>
      <c r="D195" s="242" t="s">
        <v>158</v>
      </c>
      <c r="E195" s="42"/>
      <c r="F195" s="243" t="s">
        <v>1373</v>
      </c>
      <c r="G195" s="42"/>
      <c r="H195" s="42"/>
      <c r="I195" s="244"/>
      <c r="J195" s="42"/>
      <c r="K195" s="42"/>
      <c r="L195" s="46"/>
      <c r="M195" s="245"/>
      <c r="N195" s="246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158</v>
      </c>
      <c r="AU195" s="19" t="s">
        <v>86</v>
      </c>
    </row>
    <row r="196" spans="1:63" s="12" customFormat="1" ht="22.8" customHeight="1">
      <c r="A196" s="12"/>
      <c r="B196" s="190"/>
      <c r="C196" s="191"/>
      <c r="D196" s="192" t="s">
        <v>75</v>
      </c>
      <c r="E196" s="204" t="s">
        <v>1374</v>
      </c>
      <c r="F196" s="204" t="s">
        <v>1375</v>
      </c>
      <c r="G196" s="191"/>
      <c r="H196" s="191"/>
      <c r="I196" s="194"/>
      <c r="J196" s="205">
        <f>BK196</f>
        <v>0</v>
      </c>
      <c r="K196" s="191"/>
      <c r="L196" s="196"/>
      <c r="M196" s="197"/>
      <c r="N196" s="198"/>
      <c r="O196" s="198"/>
      <c r="P196" s="199">
        <f>SUM(P197:P211)</f>
        <v>0</v>
      </c>
      <c r="Q196" s="198"/>
      <c r="R196" s="199">
        <f>SUM(R197:R211)</f>
        <v>0.00046</v>
      </c>
      <c r="S196" s="198"/>
      <c r="T196" s="200">
        <f>SUM(T197:T211)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1" t="s">
        <v>86</v>
      </c>
      <c r="AT196" s="202" t="s">
        <v>75</v>
      </c>
      <c r="AU196" s="202" t="s">
        <v>84</v>
      </c>
      <c r="AY196" s="201" t="s">
        <v>140</v>
      </c>
      <c r="BK196" s="203">
        <f>SUM(BK197:BK211)</f>
        <v>0</v>
      </c>
    </row>
    <row r="197" spans="1:65" s="2" customFormat="1" ht="16.5" customHeight="1">
      <c r="A197" s="40"/>
      <c r="B197" s="41"/>
      <c r="C197" s="206" t="s">
        <v>591</v>
      </c>
      <c r="D197" s="206" t="s">
        <v>143</v>
      </c>
      <c r="E197" s="207" t="s">
        <v>1376</v>
      </c>
      <c r="F197" s="208" t="s">
        <v>1377</v>
      </c>
      <c r="G197" s="209" t="s">
        <v>236</v>
      </c>
      <c r="H197" s="210">
        <v>20</v>
      </c>
      <c r="I197" s="211"/>
      <c r="J197" s="212">
        <f>ROUND(I197*H197,2)</f>
        <v>0</v>
      </c>
      <c r="K197" s="208" t="s">
        <v>156</v>
      </c>
      <c r="L197" s="46"/>
      <c r="M197" s="213" t="s">
        <v>19</v>
      </c>
      <c r="N197" s="214" t="s">
        <v>47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254</v>
      </c>
      <c r="AT197" s="217" t="s">
        <v>143</v>
      </c>
      <c r="AU197" s="217" t="s">
        <v>86</v>
      </c>
      <c r="AY197" s="19" t="s">
        <v>140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84</v>
      </c>
      <c r="BK197" s="218">
        <f>ROUND(I197*H197,2)</f>
        <v>0</v>
      </c>
      <c r="BL197" s="19" t="s">
        <v>254</v>
      </c>
      <c r="BM197" s="217" t="s">
        <v>1378</v>
      </c>
    </row>
    <row r="198" spans="1:47" s="2" customFormat="1" ht="12">
      <c r="A198" s="40"/>
      <c r="B198" s="41"/>
      <c r="C198" s="42"/>
      <c r="D198" s="242" t="s">
        <v>158</v>
      </c>
      <c r="E198" s="42"/>
      <c r="F198" s="243" t="s">
        <v>1379</v>
      </c>
      <c r="G198" s="42"/>
      <c r="H198" s="42"/>
      <c r="I198" s="244"/>
      <c r="J198" s="42"/>
      <c r="K198" s="42"/>
      <c r="L198" s="46"/>
      <c r="M198" s="245"/>
      <c r="N198" s="246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158</v>
      </c>
      <c r="AU198" s="19" t="s">
        <v>86</v>
      </c>
    </row>
    <row r="199" spans="1:65" s="2" customFormat="1" ht="16.5" customHeight="1">
      <c r="A199" s="40"/>
      <c r="B199" s="41"/>
      <c r="C199" s="247" t="s">
        <v>597</v>
      </c>
      <c r="D199" s="247" t="s">
        <v>164</v>
      </c>
      <c r="E199" s="248" t="s">
        <v>1380</v>
      </c>
      <c r="F199" s="249" t="s">
        <v>1381</v>
      </c>
      <c r="G199" s="250" t="s">
        <v>236</v>
      </c>
      <c r="H199" s="251">
        <v>24</v>
      </c>
      <c r="I199" s="252"/>
      <c r="J199" s="253">
        <f>ROUND(I199*H199,2)</f>
        <v>0</v>
      </c>
      <c r="K199" s="249" t="s">
        <v>19</v>
      </c>
      <c r="L199" s="254"/>
      <c r="M199" s="255" t="s">
        <v>19</v>
      </c>
      <c r="N199" s="256" t="s">
        <v>47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301</v>
      </c>
      <c r="AT199" s="217" t="s">
        <v>164</v>
      </c>
      <c r="AU199" s="217" t="s">
        <v>86</v>
      </c>
      <c r="AY199" s="19" t="s">
        <v>140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84</v>
      </c>
      <c r="BK199" s="218">
        <f>ROUND(I199*H199,2)</f>
        <v>0</v>
      </c>
      <c r="BL199" s="19" t="s">
        <v>254</v>
      </c>
      <c r="BM199" s="217" t="s">
        <v>1382</v>
      </c>
    </row>
    <row r="200" spans="1:51" s="13" customFormat="1" ht="12">
      <c r="A200" s="13"/>
      <c r="B200" s="219"/>
      <c r="C200" s="220"/>
      <c r="D200" s="221" t="s">
        <v>149</v>
      </c>
      <c r="E200" s="220"/>
      <c r="F200" s="223" t="s">
        <v>1383</v>
      </c>
      <c r="G200" s="220"/>
      <c r="H200" s="224">
        <v>24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149</v>
      </c>
      <c r="AU200" s="230" t="s">
        <v>86</v>
      </c>
      <c r="AV200" s="13" t="s">
        <v>86</v>
      </c>
      <c r="AW200" s="13" t="s">
        <v>4</v>
      </c>
      <c r="AX200" s="13" t="s">
        <v>84</v>
      </c>
      <c r="AY200" s="230" t="s">
        <v>140</v>
      </c>
    </row>
    <row r="201" spans="1:65" s="2" customFormat="1" ht="16.5" customHeight="1">
      <c r="A201" s="40"/>
      <c r="B201" s="41"/>
      <c r="C201" s="206" t="s">
        <v>603</v>
      </c>
      <c r="D201" s="206" t="s">
        <v>143</v>
      </c>
      <c r="E201" s="207" t="s">
        <v>1384</v>
      </c>
      <c r="F201" s="208" t="s">
        <v>1385</v>
      </c>
      <c r="G201" s="209" t="s">
        <v>146</v>
      </c>
      <c r="H201" s="210">
        <v>1</v>
      </c>
      <c r="I201" s="211"/>
      <c r="J201" s="212">
        <f>ROUND(I201*H201,2)</f>
        <v>0</v>
      </c>
      <c r="K201" s="208" t="s">
        <v>156</v>
      </c>
      <c r="L201" s="46"/>
      <c r="M201" s="213" t="s">
        <v>19</v>
      </c>
      <c r="N201" s="214" t="s">
        <v>47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254</v>
      </c>
      <c r="AT201" s="217" t="s">
        <v>143</v>
      </c>
      <c r="AU201" s="217" t="s">
        <v>86</v>
      </c>
      <c r="AY201" s="19" t="s">
        <v>140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84</v>
      </c>
      <c r="BK201" s="218">
        <f>ROUND(I201*H201,2)</f>
        <v>0</v>
      </c>
      <c r="BL201" s="19" t="s">
        <v>254</v>
      </c>
      <c r="BM201" s="217" t="s">
        <v>1386</v>
      </c>
    </row>
    <row r="202" spans="1:47" s="2" customFormat="1" ht="12">
      <c r="A202" s="40"/>
      <c r="B202" s="41"/>
      <c r="C202" s="42"/>
      <c r="D202" s="242" t="s">
        <v>158</v>
      </c>
      <c r="E202" s="42"/>
      <c r="F202" s="243" t="s">
        <v>1387</v>
      </c>
      <c r="G202" s="42"/>
      <c r="H202" s="42"/>
      <c r="I202" s="244"/>
      <c r="J202" s="42"/>
      <c r="K202" s="42"/>
      <c r="L202" s="46"/>
      <c r="M202" s="245"/>
      <c r="N202" s="246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158</v>
      </c>
      <c r="AU202" s="19" t="s">
        <v>86</v>
      </c>
    </row>
    <row r="203" spans="1:65" s="2" customFormat="1" ht="16.5" customHeight="1">
      <c r="A203" s="40"/>
      <c r="B203" s="41"/>
      <c r="C203" s="206" t="s">
        <v>607</v>
      </c>
      <c r="D203" s="206" t="s">
        <v>143</v>
      </c>
      <c r="E203" s="207" t="s">
        <v>1388</v>
      </c>
      <c r="F203" s="208" t="s">
        <v>1389</v>
      </c>
      <c r="G203" s="209" t="s">
        <v>146</v>
      </c>
      <c r="H203" s="210">
        <v>1</v>
      </c>
      <c r="I203" s="211"/>
      <c r="J203" s="212">
        <f>ROUND(I203*H203,2)</f>
        <v>0</v>
      </c>
      <c r="K203" s="208" t="s">
        <v>156</v>
      </c>
      <c r="L203" s="46"/>
      <c r="M203" s="213" t="s">
        <v>19</v>
      </c>
      <c r="N203" s="214" t="s">
        <v>47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254</v>
      </c>
      <c r="AT203" s="217" t="s">
        <v>143</v>
      </c>
      <c r="AU203" s="217" t="s">
        <v>86</v>
      </c>
      <c r="AY203" s="19" t="s">
        <v>140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84</v>
      </c>
      <c r="BK203" s="218">
        <f>ROUND(I203*H203,2)</f>
        <v>0</v>
      </c>
      <c r="BL203" s="19" t="s">
        <v>254</v>
      </c>
      <c r="BM203" s="217" t="s">
        <v>1390</v>
      </c>
    </row>
    <row r="204" spans="1:47" s="2" customFormat="1" ht="12">
      <c r="A204" s="40"/>
      <c r="B204" s="41"/>
      <c r="C204" s="42"/>
      <c r="D204" s="242" t="s">
        <v>158</v>
      </c>
      <c r="E204" s="42"/>
      <c r="F204" s="243" t="s">
        <v>1391</v>
      </c>
      <c r="G204" s="42"/>
      <c r="H204" s="42"/>
      <c r="I204" s="244"/>
      <c r="J204" s="42"/>
      <c r="K204" s="42"/>
      <c r="L204" s="46"/>
      <c r="M204" s="245"/>
      <c r="N204" s="246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158</v>
      </c>
      <c r="AU204" s="19" t="s">
        <v>86</v>
      </c>
    </row>
    <row r="205" spans="1:65" s="2" customFormat="1" ht="21.75" customHeight="1">
      <c r="A205" s="40"/>
      <c r="B205" s="41"/>
      <c r="C205" s="206" t="s">
        <v>611</v>
      </c>
      <c r="D205" s="206" t="s">
        <v>143</v>
      </c>
      <c r="E205" s="207" t="s">
        <v>1392</v>
      </c>
      <c r="F205" s="208" t="s">
        <v>1393</v>
      </c>
      <c r="G205" s="209" t="s">
        <v>146</v>
      </c>
      <c r="H205" s="210">
        <v>1</v>
      </c>
      <c r="I205" s="211"/>
      <c r="J205" s="212">
        <f>ROUND(I205*H205,2)</f>
        <v>0</v>
      </c>
      <c r="K205" s="208" t="s">
        <v>156</v>
      </c>
      <c r="L205" s="46"/>
      <c r="M205" s="213" t="s">
        <v>19</v>
      </c>
      <c r="N205" s="214" t="s">
        <v>47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254</v>
      </c>
      <c r="AT205" s="217" t="s">
        <v>143</v>
      </c>
      <c r="AU205" s="217" t="s">
        <v>86</v>
      </c>
      <c r="AY205" s="19" t="s">
        <v>140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84</v>
      </c>
      <c r="BK205" s="218">
        <f>ROUND(I205*H205,2)</f>
        <v>0</v>
      </c>
      <c r="BL205" s="19" t="s">
        <v>254</v>
      </c>
      <c r="BM205" s="217" t="s">
        <v>1394</v>
      </c>
    </row>
    <row r="206" spans="1:47" s="2" customFormat="1" ht="12">
      <c r="A206" s="40"/>
      <c r="B206" s="41"/>
      <c r="C206" s="42"/>
      <c r="D206" s="242" t="s">
        <v>158</v>
      </c>
      <c r="E206" s="42"/>
      <c r="F206" s="243" t="s">
        <v>1395</v>
      </c>
      <c r="G206" s="42"/>
      <c r="H206" s="42"/>
      <c r="I206" s="244"/>
      <c r="J206" s="42"/>
      <c r="K206" s="42"/>
      <c r="L206" s="46"/>
      <c r="M206" s="245"/>
      <c r="N206" s="246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158</v>
      </c>
      <c r="AU206" s="19" t="s">
        <v>86</v>
      </c>
    </row>
    <row r="207" spans="1:65" s="2" customFormat="1" ht="16.5" customHeight="1">
      <c r="A207" s="40"/>
      <c r="B207" s="41"/>
      <c r="C207" s="206" t="s">
        <v>615</v>
      </c>
      <c r="D207" s="206" t="s">
        <v>143</v>
      </c>
      <c r="E207" s="207" t="s">
        <v>1396</v>
      </c>
      <c r="F207" s="208" t="s">
        <v>1397</v>
      </c>
      <c r="G207" s="209" t="s">
        <v>146</v>
      </c>
      <c r="H207" s="210">
        <v>1</v>
      </c>
      <c r="I207" s="211"/>
      <c r="J207" s="212">
        <f>ROUND(I207*H207,2)</f>
        <v>0</v>
      </c>
      <c r="K207" s="208" t="s">
        <v>156</v>
      </c>
      <c r="L207" s="46"/>
      <c r="M207" s="213" t="s">
        <v>19</v>
      </c>
      <c r="N207" s="214" t="s">
        <v>47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254</v>
      </c>
      <c r="AT207" s="217" t="s">
        <v>143</v>
      </c>
      <c r="AU207" s="217" t="s">
        <v>86</v>
      </c>
      <c r="AY207" s="19" t="s">
        <v>140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84</v>
      </c>
      <c r="BK207" s="218">
        <f>ROUND(I207*H207,2)</f>
        <v>0</v>
      </c>
      <c r="BL207" s="19" t="s">
        <v>254</v>
      </c>
      <c r="BM207" s="217" t="s">
        <v>1398</v>
      </c>
    </row>
    <row r="208" spans="1:47" s="2" customFormat="1" ht="12">
      <c r="A208" s="40"/>
      <c r="B208" s="41"/>
      <c r="C208" s="42"/>
      <c r="D208" s="242" t="s">
        <v>158</v>
      </c>
      <c r="E208" s="42"/>
      <c r="F208" s="243" t="s">
        <v>1399</v>
      </c>
      <c r="G208" s="42"/>
      <c r="H208" s="42"/>
      <c r="I208" s="244"/>
      <c r="J208" s="42"/>
      <c r="K208" s="42"/>
      <c r="L208" s="46"/>
      <c r="M208" s="245"/>
      <c r="N208" s="246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158</v>
      </c>
      <c r="AU208" s="19" t="s">
        <v>86</v>
      </c>
    </row>
    <row r="209" spans="1:65" s="2" customFormat="1" ht="16.5" customHeight="1">
      <c r="A209" s="40"/>
      <c r="B209" s="41"/>
      <c r="C209" s="206" t="s">
        <v>619</v>
      </c>
      <c r="D209" s="206" t="s">
        <v>143</v>
      </c>
      <c r="E209" s="207" t="s">
        <v>1400</v>
      </c>
      <c r="F209" s="208" t="s">
        <v>1401</v>
      </c>
      <c r="G209" s="209" t="s">
        <v>146</v>
      </c>
      <c r="H209" s="210">
        <v>1</v>
      </c>
      <c r="I209" s="211"/>
      <c r="J209" s="212">
        <f>ROUND(I209*H209,2)</f>
        <v>0</v>
      </c>
      <c r="K209" s="208" t="s">
        <v>156</v>
      </c>
      <c r="L209" s="46"/>
      <c r="M209" s="213" t="s">
        <v>19</v>
      </c>
      <c r="N209" s="214" t="s">
        <v>47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254</v>
      </c>
      <c r="AT209" s="217" t="s">
        <v>143</v>
      </c>
      <c r="AU209" s="217" t="s">
        <v>86</v>
      </c>
      <c r="AY209" s="19" t="s">
        <v>140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84</v>
      </c>
      <c r="BK209" s="218">
        <f>ROUND(I209*H209,2)</f>
        <v>0</v>
      </c>
      <c r="BL209" s="19" t="s">
        <v>254</v>
      </c>
      <c r="BM209" s="217" t="s">
        <v>1402</v>
      </c>
    </row>
    <row r="210" spans="1:47" s="2" customFormat="1" ht="12">
      <c r="A210" s="40"/>
      <c r="B210" s="41"/>
      <c r="C210" s="42"/>
      <c r="D210" s="242" t="s">
        <v>158</v>
      </c>
      <c r="E210" s="42"/>
      <c r="F210" s="243" t="s">
        <v>1403</v>
      </c>
      <c r="G210" s="42"/>
      <c r="H210" s="42"/>
      <c r="I210" s="244"/>
      <c r="J210" s="42"/>
      <c r="K210" s="42"/>
      <c r="L210" s="46"/>
      <c r="M210" s="245"/>
      <c r="N210" s="246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158</v>
      </c>
      <c r="AU210" s="19" t="s">
        <v>86</v>
      </c>
    </row>
    <row r="211" spans="1:65" s="2" customFormat="1" ht="16.5" customHeight="1">
      <c r="A211" s="40"/>
      <c r="B211" s="41"/>
      <c r="C211" s="247" t="s">
        <v>623</v>
      </c>
      <c r="D211" s="247" t="s">
        <v>164</v>
      </c>
      <c r="E211" s="248" t="s">
        <v>1404</v>
      </c>
      <c r="F211" s="249" t="s">
        <v>1405</v>
      </c>
      <c r="G211" s="250" t="s">
        <v>146</v>
      </c>
      <c r="H211" s="251">
        <v>1</v>
      </c>
      <c r="I211" s="252"/>
      <c r="J211" s="253">
        <f>ROUND(I211*H211,2)</f>
        <v>0</v>
      </c>
      <c r="K211" s="249" t="s">
        <v>19</v>
      </c>
      <c r="L211" s="254"/>
      <c r="M211" s="255" t="s">
        <v>19</v>
      </c>
      <c r="N211" s="256" t="s">
        <v>47</v>
      </c>
      <c r="O211" s="86"/>
      <c r="P211" s="215">
        <f>O211*H211</f>
        <v>0</v>
      </c>
      <c r="Q211" s="215">
        <v>0.00046</v>
      </c>
      <c r="R211" s="215">
        <f>Q211*H211</f>
        <v>0.00046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301</v>
      </c>
      <c r="AT211" s="217" t="s">
        <v>164</v>
      </c>
      <c r="AU211" s="217" t="s">
        <v>86</v>
      </c>
      <c r="AY211" s="19" t="s">
        <v>140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84</v>
      </c>
      <c r="BK211" s="218">
        <f>ROUND(I211*H211,2)</f>
        <v>0</v>
      </c>
      <c r="BL211" s="19" t="s">
        <v>254</v>
      </c>
      <c r="BM211" s="217" t="s">
        <v>1406</v>
      </c>
    </row>
    <row r="212" spans="1:63" s="12" customFormat="1" ht="25.9" customHeight="1">
      <c r="A212" s="12"/>
      <c r="B212" s="190"/>
      <c r="C212" s="191"/>
      <c r="D212" s="192" t="s">
        <v>75</v>
      </c>
      <c r="E212" s="193" t="s">
        <v>1407</v>
      </c>
      <c r="F212" s="193" t="s">
        <v>1408</v>
      </c>
      <c r="G212" s="191"/>
      <c r="H212" s="191"/>
      <c r="I212" s="194"/>
      <c r="J212" s="195">
        <f>BK212</f>
        <v>0</v>
      </c>
      <c r="K212" s="191"/>
      <c r="L212" s="196"/>
      <c r="M212" s="197"/>
      <c r="N212" s="198"/>
      <c r="O212" s="198"/>
      <c r="P212" s="199">
        <f>SUM(P213:P216)</f>
        <v>0</v>
      </c>
      <c r="Q212" s="198"/>
      <c r="R212" s="199">
        <f>SUM(R213:R216)</f>
        <v>0</v>
      </c>
      <c r="S212" s="198"/>
      <c r="T212" s="200">
        <f>SUM(T213:T216)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1" t="s">
        <v>147</v>
      </c>
      <c r="AT212" s="202" t="s">
        <v>75</v>
      </c>
      <c r="AU212" s="202" t="s">
        <v>76</v>
      </c>
      <c r="AY212" s="201" t="s">
        <v>140</v>
      </c>
      <c r="BK212" s="203">
        <f>SUM(BK213:BK216)</f>
        <v>0</v>
      </c>
    </row>
    <row r="213" spans="1:65" s="2" customFormat="1" ht="16.5" customHeight="1">
      <c r="A213" s="40"/>
      <c r="B213" s="41"/>
      <c r="C213" s="206" t="s">
        <v>628</v>
      </c>
      <c r="D213" s="206" t="s">
        <v>143</v>
      </c>
      <c r="E213" s="207" t="s">
        <v>1409</v>
      </c>
      <c r="F213" s="208" t="s">
        <v>1410</v>
      </c>
      <c r="G213" s="209" t="s">
        <v>1411</v>
      </c>
      <c r="H213" s="210">
        <v>10</v>
      </c>
      <c r="I213" s="211"/>
      <c r="J213" s="212">
        <f>ROUND(I213*H213,2)</f>
        <v>0</v>
      </c>
      <c r="K213" s="208" t="s">
        <v>156</v>
      </c>
      <c r="L213" s="46"/>
      <c r="M213" s="213" t="s">
        <v>19</v>
      </c>
      <c r="N213" s="214" t="s">
        <v>47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1119</v>
      </c>
      <c r="AT213" s="217" t="s">
        <v>143</v>
      </c>
      <c r="AU213" s="217" t="s">
        <v>84</v>
      </c>
      <c r="AY213" s="19" t="s">
        <v>140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84</v>
      </c>
      <c r="BK213" s="218">
        <f>ROUND(I213*H213,2)</f>
        <v>0</v>
      </c>
      <c r="BL213" s="19" t="s">
        <v>1119</v>
      </c>
      <c r="BM213" s="217" t="s">
        <v>1412</v>
      </c>
    </row>
    <row r="214" spans="1:47" s="2" customFormat="1" ht="12">
      <c r="A214" s="40"/>
      <c r="B214" s="41"/>
      <c r="C214" s="42"/>
      <c r="D214" s="242" t="s">
        <v>158</v>
      </c>
      <c r="E214" s="42"/>
      <c r="F214" s="243" t="s">
        <v>1413</v>
      </c>
      <c r="G214" s="42"/>
      <c r="H214" s="42"/>
      <c r="I214" s="244"/>
      <c r="J214" s="42"/>
      <c r="K214" s="42"/>
      <c r="L214" s="46"/>
      <c r="M214" s="245"/>
      <c r="N214" s="246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158</v>
      </c>
      <c r="AU214" s="19" t="s">
        <v>84</v>
      </c>
    </row>
    <row r="215" spans="1:65" s="2" customFormat="1" ht="21.75" customHeight="1">
      <c r="A215" s="40"/>
      <c r="B215" s="41"/>
      <c r="C215" s="206" t="s">
        <v>632</v>
      </c>
      <c r="D215" s="206" t="s">
        <v>143</v>
      </c>
      <c r="E215" s="207" t="s">
        <v>1414</v>
      </c>
      <c r="F215" s="208" t="s">
        <v>1415</v>
      </c>
      <c r="G215" s="209" t="s">
        <v>1411</v>
      </c>
      <c r="H215" s="210">
        <v>32</v>
      </c>
      <c r="I215" s="211"/>
      <c r="J215" s="212">
        <f>ROUND(I215*H215,2)</f>
        <v>0</v>
      </c>
      <c r="K215" s="208" t="s">
        <v>156</v>
      </c>
      <c r="L215" s="46"/>
      <c r="M215" s="213" t="s">
        <v>19</v>
      </c>
      <c r="N215" s="214" t="s">
        <v>47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1119</v>
      </c>
      <c r="AT215" s="217" t="s">
        <v>143</v>
      </c>
      <c r="AU215" s="217" t="s">
        <v>84</v>
      </c>
      <c r="AY215" s="19" t="s">
        <v>140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84</v>
      </c>
      <c r="BK215" s="218">
        <f>ROUND(I215*H215,2)</f>
        <v>0</v>
      </c>
      <c r="BL215" s="19" t="s">
        <v>1119</v>
      </c>
      <c r="BM215" s="217" t="s">
        <v>1416</v>
      </c>
    </row>
    <row r="216" spans="1:47" s="2" customFormat="1" ht="12">
      <c r="A216" s="40"/>
      <c r="B216" s="41"/>
      <c r="C216" s="42"/>
      <c r="D216" s="242" t="s">
        <v>158</v>
      </c>
      <c r="E216" s="42"/>
      <c r="F216" s="243" t="s">
        <v>1417</v>
      </c>
      <c r="G216" s="42"/>
      <c r="H216" s="42"/>
      <c r="I216" s="244"/>
      <c r="J216" s="42"/>
      <c r="K216" s="42"/>
      <c r="L216" s="46"/>
      <c r="M216" s="284"/>
      <c r="N216" s="285"/>
      <c r="O216" s="281"/>
      <c r="P216" s="281"/>
      <c r="Q216" s="281"/>
      <c r="R216" s="281"/>
      <c r="S216" s="281"/>
      <c r="T216" s="286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158</v>
      </c>
      <c r="AU216" s="19" t="s">
        <v>84</v>
      </c>
    </row>
    <row r="217" spans="1:31" s="2" customFormat="1" ht="6.95" customHeight="1">
      <c r="A217" s="40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46"/>
      <c r="M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</sheetData>
  <sheetProtection password="CC35" sheet="1" objects="1" scenarios="1" formatColumns="0" formatRows="0" autoFilter="0"/>
  <autoFilter ref="C82:K21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1/741110511"/>
    <hyperlink ref="F91" r:id="rId2" display="https://podminky.urs.cz/item/CS_URS_2023_01/741110512"/>
    <hyperlink ref="F99" r:id="rId3" display="https://podminky.urs.cz/item/CS_URS_2023_01/741110541"/>
    <hyperlink ref="F103" r:id="rId4" display="https://podminky.urs.cz/item/CS_URS_2023_01/741112061"/>
    <hyperlink ref="F107" r:id="rId5" display="https://podminky.urs.cz/item/CS_URS_2023_01/741112101"/>
    <hyperlink ref="F110" r:id="rId6" display="https://podminky.urs.cz/item/CS_URS_2023_01/741120001"/>
    <hyperlink ref="F114" r:id="rId7" display="https://podminky.urs.cz/item/CS_URS_2023_01/741122015"/>
    <hyperlink ref="F120" r:id="rId8" display="https://podminky.urs.cz/item/CS_URS_2023_01/741122016"/>
    <hyperlink ref="F124" r:id="rId9" display="https://podminky.urs.cz/item/CS_URS_2023_01/741122031"/>
    <hyperlink ref="F128" r:id="rId10" display="https://podminky.urs.cz/item/CS_URS_2023_01/741122232"/>
    <hyperlink ref="F132" r:id="rId11" display="https://podminky.urs.cz/item/CS_URS_2023_01/741130001"/>
    <hyperlink ref="F134" r:id="rId12" display="https://podminky.urs.cz/item/CS_URS_2023_01/741130004"/>
    <hyperlink ref="F136" r:id="rId13" display="https://podminky.urs.cz/item/CS_URS_2023_01/741210001"/>
    <hyperlink ref="F139" r:id="rId14" display="https://podminky.urs.cz/item/CS_URS_2023_01/741310101"/>
    <hyperlink ref="F144" r:id="rId15" display="https://podminky.urs.cz/item/CS_URS_2023_01/741310121"/>
    <hyperlink ref="F149" r:id="rId16" display="https://podminky.urs.cz/item/CS_URS_2023_01/741310122"/>
    <hyperlink ref="F154" r:id="rId17" display="https://podminky.urs.cz/item/CS_URS_2023_01/741313002"/>
    <hyperlink ref="F159" r:id="rId18" display="https://podminky.urs.cz/item/CS_URS_2023_01/741320105"/>
    <hyperlink ref="F163" r:id="rId19" display="https://podminky.urs.cz/item/CS_URS_2023_01/741320165"/>
    <hyperlink ref="F166" r:id="rId20" display="https://podminky.urs.cz/item/CS_URS_2023_01/741320175"/>
    <hyperlink ref="F169" r:id="rId21" display="https://podminky.urs.cz/item/CS_URS_2023_01/741321003"/>
    <hyperlink ref="F172" r:id="rId22" display="https://podminky.urs.cz/item/CS_URS_2023_01/741321043"/>
    <hyperlink ref="F175" r:id="rId23" display="https://podminky.urs.cz/item/CS_URS_2023_01/741330731"/>
    <hyperlink ref="F178" r:id="rId24" display="https://podminky.urs.cz/item/CS_URS_2023_01/741370021"/>
    <hyperlink ref="F182" r:id="rId25" display="https://podminky.urs.cz/item/CS_URS_2023_01/741371002"/>
    <hyperlink ref="F185" r:id="rId26" display="https://podminky.urs.cz/item/CS_URS_2023_01/741371021"/>
    <hyperlink ref="F188" r:id="rId27" display="https://podminky.urs.cz/item/CS_URS_2023_01/741371031"/>
    <hyperlink ref="F191" r:id="rId28" display="https://podminky.urs.cz/item/CS_URS_2023_01/741810002"/>
    <hyperlink ref="F193" r:id="rId29" display="https://podminky.urs.cz/item/CS_URS_2023_01/741920241"/>
    <hyperlink ref="F195" r:id="rId30" display="https://podminky.urs.cz/item/CS_URS_2023_01/998741102"/>
    <hyperlink ref="F198" r:id="rId31" display="https://podminky.urs.cz/item/CS_URS_2023_01/742121001"/>
    <hyperlink ref="F202" r:id="rId32" display="https://podminky.urs.cz/item/CS_URS_2023_01/742350001"/>
    <hyperlink ref="F204" r:id="rId33" display="https://podminky.urs.cz/item/CS_URS_2023_01/742350002"/>
    <hyperlink ref="F206" r:id="rId34" display="https://podminky.urs.cz/item/CS_URS_2023_01/742350003"/>
    <hyperlink ref="F208" r:id="rId35" display="https://podminky.urs.cz/item/CS_URS_2023_01/742350004"/>
    <hyperlink ref="F210" r:id="rId36" display="https://podminky.urs.cz/item/CS_URS_2023_01/742350006"/>
    <hyperlink ref="F214" r:id="rId37" display="https://podminky.urs.cz/item/CS_URS_2023_01/HZS2232"/>
    <hyperlink ref="F216" r:id="rId38" display="https://podminky.urs.cz/item/CS_URS_2023_01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97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Nemocnice Karlovy Vary-objekt C stavební úpravy WC v 1.np,3.np a 5.np a inspekčních pokojů ve 3.np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1418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37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38</v>
      </c>
      <c r="F24" s="40"/>
      <c r="G24" s="40"/>
      <c r="H24" s="40"/>
      <c r="I24" s="134" t="s">
        <v>29</v>
      </c>
      <c r="J24" s="138" t="s">
        <v>39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ROUND((SUM(BE84:BE289)),2)</f>
        <v>0</v>
      </c>
      <c r="G33" s="40"/>
      <c r="H33" s="40"/>
      <c r="I33" s="150">
        <v>0.21</v>
      </c>
      <c r="J33" s="149">
        <f>ROUND(((SUM(BE84:BE289))*I33),2)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ROUND((SUM(BF84:BF289)),2)</f>
        <v>0</v>
      </c>
      <c r="G34" s="40"/>
      <c r="H34" s="40"/>
      <c r="I34" s="150">
        <v>0.15</v>
      </c>
      <c r="J34" s="149">
        <f>ROUND(((SUM(BF84:BF289))*I34),2)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ROUND((SUM(BG84:BG289)),2)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ROUND((SUM(BH84:BH289)),2)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ROUND((SUM(BI84:BI289)),2)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Nemocnice Karlovy Vary-objekt C stavební úpravy WC v 1.np,3.np a 5.np a inspekčních pokojů ve 3.np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Zdravotně technické instalace,vzduchotechnika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Karlovy Vary</v>
      </c>
      <c r="G52" s="42"/>
      <c r="H52" s="42"/>
      <c r="I52" s="34" t="s">
        <v>23</v>
      </c>
      <c r="J52" s="74" t="str">
        <f>IF(J12="","",J12)</f>
        <v>19. 1. 2023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KKN a.s.,Bezručova 19.36066 Karlovy Vary</v>
      </c>
      <c r="G54" s="42"/>
      <c r="H54" s="42"/>
      <c r="I54" s="34" t="s">
        <v>32</v>
      </c>
      <c r="J54" s="38" t="str">
        <f>E21</f>
        <v>Jan Sobotka,Kynšperk nad Ohří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Ing.Jana Handšuhová Smutná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111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112</v>
      </c>
      <c r="E62" s="176"/>
      <c r="F62" s="176"/>
      <c r="G62" s="176"/>
      <c r="H62" s="176"/>
      <c r="I62" s="176"/>
      <c r="J62" s="177">
        <f>J137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113</v>
      </c>
      <c r="E63" s="176"/>
      <c r="F63" s="176"/>
      <c r="G63" s="176"/>
      <c r="H63" s="176"/>
      <c r="I63" s="176"/>
      <c r="J63" s="177">
        <f>J170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115</v>
      </c>
      <c r="E64" s="176"/>
      <c r="F64" s="176"/>
      <c r="G64" s="176"/>
      <c r="H64" s="176"/>
      <c r="I64" s="176"/>
      <c r="J64" s="177">
        <f>J222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125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Nemocnice Karlovy Vary-objekt C stavební úpravy WC v 1.np,3.np a 5.np a inspekčních pokojů ve 3.np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98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03 - Zdravotně technické instalace,vzduchotechnika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Karlovy Vary</v>
      </c>
      <c r="G78" s="42"/>
      <c r="H78" s="42"/>
      <c r="I78" s="34" t="s">
        <v>23</v>
      </c>
      <c r="J78" s="74" t="str">
        <f>IF(J12="","",J12)</f>
        <v>19. 1. 2023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KKN a.s.,Bezručova 19.36066 Karlovy Vary</v>
      </c>
      <c r="G80" s="42"/>
      <c r="H80" s="42"/>
      <c r="I80" s="34" t="s">
        <v>32</v>
      </c>
      <c r="J80" s="38" t="str">
        <f>E21</f>
        <v>Jan Sobotka,Kynšperk nad Ohří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30</v>
      </c>
      <c r="D81" s="42"/>
      <c r="E81" s="42"/>
      <c r="F81" s="29" t="str">
        <f>IF(E18="","",E18)</f>
        <v>Vyplň údaj</v>
      </c>
      <c r="G81" s="42"/>
      <c r="H81" s="42"/>
      <c r="I81" s="34" t="s">
        <v>36</v>
      </c>
      <c r="J81" s="38" t="str">
        <f>E24</f>
        <v>Ing.Jana Handšuhová Smutná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126</v>
      </c>
      <c r="D83" s="182" t="s">
        <v>61</v>
      </c>
      <c r="E83" s="182" t="s">
        <v>57</v>
      </c>
      <c r="F83" s="182" t="s">
        <v>58</v>
      </c>
      <c r="G83" s="182" t="s">
        <v>127</v>
      </c>
      <c r="H83" s="182" t="s">
        <v>128</v>
      </c>
      <c r="I83" s="182" t="s">
        <v>129</v>
      </c>
      <c r="J83" s="182" t="s">
        <v>102</v>
      </c>
      <c r="K83" s="183" t="s">
        <v>130</v>
      </c>
      <c r="L83" s="184"/>
      <c r="M83" s="94" t="s">
        <v>19</v>
      </c>
      <c r="N83" s="95" t="s">
        <v>46</v>
      </c>
      <c r="O83" s="95" t="s">
        <v>131</v>
      </c>
      <c r="P83" s="95" t="s">
        <v>132</v>
      </c>
      <c r="Q83" s="95" t="s">
        <v>133</v>
      </c>
      <c r="R83" s="95" t="s">
        <v>134</v>
      </c>
      <c r="S83" s="95" t="s">
        <v>135</v>
      </c>
      <c r="T83" s="96" t="s">
        <v>136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137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0.45654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75</v>
      </c>
      <c r="AU84" s="19" t="s">
        <v>103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75</v>
      </c>
      <c r="E85" s="193" t="s">
        <v>399</v>
      </c>
      <c r="F85" s="193" t="s">
        <v>400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P86+P137+P170+P222</f>
        <v>0</v>
      </c>
      <c r="Q85" s="198"/>
      <c r="R85" s="199">
        <f>R86+R137+R170+R222</f>
        <v>0.45654</v>
      </c>
      <c r="S85" s="198"/>
      <c r="T85" s="200">
        <f>T86+T137+T170+T222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86</v>
      </c>
      <c r="AT85" s="202" t="s">
        <v>75</v>
      </c>
      <c r="AU85" s="202" t="s">
        <v>76</v>
      </c>
      <c r="AY85" s="201" t="s">
        <v>140</v>
      </c>
      <c r="BK85" s="203">
        <f>BK86+BK137+BK170+BK222</f>
        <v>0</v>
      </c>
    </row>
    <row r="86" spans="1:63" s="12" customFormat="1" ht="22.8" customHeight="1">
      <c r="A86" s="12"/>
      <c r="B86" s="190"/>
      <c r="C86" s="191"/>
      <c r="D86" s="192" t="s">
        <v>75</v>
      </c>
      <c r="E86" s="204" t="s">
        <v>401</v>
      </c>
      <c r="F86" s="204" t="s">
        <v>402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SUM(P87:P136)</f>
        <v>0</v>
      </c>
      <c r="Q86" s="198"/>
      <c r="R86" s="199">
        <f>SUM(R87:R136)</f>
        <v>0.04239</v>
      </c>
      <c r="S86" s="198"/>
      <c r="T86" s="200">
        <f>SUM(T87:T136)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86</v>
      </c>
      <c r="AT86" s="202" t="s">
        <v>75</v>
      </c>
      <c r="AU86" s="202" t="s">
        <v>84</v>
      </c>
      <c r="AY86" s="201" t="s">
        <v>140</v>
      </c>
      <c r="BK86" s="203">
        <f>SUM(BK87:BK136)</f>
        <v>0</v>
      </c>
    </row>
    <row r="87" spans="1:65" s="2" customFormat="1" ht="16.5" customHeight="1">
      <c r="A87" s="40"/>
      <c r="B87" s="41"/>
      <c r="C87" s="206" t="s">
        <v>84</v>
      </c>
      <c r="D87" s="206" t="s">
        <v>143</v>
      </c>
      <c r="E87" s="207" t="s">
        <v>1419</v>
      </c>
      <c r="F87" s="208" t="s">
        <v>1420</v>
      </c>
      <c r="G87" s="209" t="s">
        <v>236</v>
      </c>
      <c r="H87" s="210">
        <v>7</v>
      </c>
      <c r="I87" s="211"/>
      <c r="J87" s="212">
        <f>ROUND(I87*H87,2)</f>
        <v>0</v>
      </c>
      <c r="K87" s="208" t="s">
        <v>156</v>
      </c>
      <c r="L87" s="46"/>
      <c r="M87" s="213" t="s">
        <v>19</v>
      </c>
      <c r="N87" s="214" t="s">
        <v>47</v>
      </c>
      <c r="O87" s="86"/>
      <c r="P87" s="215">
        <f>O87*H87</f>
        <v>0</v>
      </c>
      <c r="Q87" s="215">
        <v>0.00041</v>
      </c>
      <c r="R87" s="215">
        <f>Q87*H87</f>
        <v>0.00287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254</v>
      </c>
      <c r="AT87" s="217" t="s">
        <v>143</v>
      </c>
      <c r="AU87" s="217" t="s">
        <v>86</v>
      </c>
      <c r="AY87" s="19" t="s">
        <v>140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84</v>
      </c>
      <c r="BK87" s="218">
        <f>ROUND(I87*H87,2)</f>
        <v>0</v>
      </c>
      <c r="BL87" s="19" t="s">
        <v>254</v>
      </c>
      <c r="BM87" s="217" t="s">
        <v>1421</v>
      </c>
    </row>
    <row r="88" spans="1:47" s="2" customFormat="1" ht="12">
      <c r="A88" s="40"/>
      <c r="B88" s="41"/>
      <c r="C88" s="42"/>
      <c r="D88" s="242" t="s">
        <v>158</v>
      </c>
      <c r="E88" s="42"/>
      <c r="F88" s="243" t="s">
        <v>1422</v>
      </c>
      <c r="G88" s="42"/>
      <c r="H88" s="42"/>
      <c r="I88" s="244"/>
      <c r="J88" s="42"/>
      <c r="K88" s="42"/>
      <c r="L88" s="46"/>
      <c r="M88" s="245"/>
      <c r="N88" s="246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158</v>
      </c>
      <c r="AU88" s="19" t="s">
        <v>86</v>
      </c>
    </row>
    <row r="89" spans="1:51" s="13" customFormat="1" ht="12">
      <c r="A89" s="13"/>
      <c r="B89" s="219"/>
      <c r="C89" s="220"/>
      <c r="D89" s="221" t="s">
        <v>149</v>
      </c>
      <c r="E89" s="222" t="s">
        <v>19</v>
      </c>
      <c r="F89" s="223" t="s">
        <v>1423</v>
      </c>
      <c r="G89" s="220"/>
      <c r="H89" s="224">
        <v>1</v>
      </c>
      <c r="I89" s="225"/>
      <c r="J89" s="220"/>
      <c r="K89" s="220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149</v>
      </c>
      <c r="AU89" s="230" t="s">
        <v>86</v>
      </c>
      <c r="AV89" s="13" t="s">
        <v>86</v>
      </c>
      <c r="AW89" s="13" t="s">
        <v>35</v>
      </c>
      <c r="AX89" s="13" t="s">
        <v>76</v>
      </c>
      <c r="AY89" s="230" t="s">
        <v>140</v>
      </c>
    </row>
    <row r="90" spans="1:51" s="13" customFormat="1" ht="12">
      <c r="A90" s="13"/>
      <c r="B90" s="219"/>
      <c r="C90" s="220"/>
      <c r="D90" s="221" t="s">
        <v>149</v>
      </c>
      <c r="E90" s="222" t="s">
        <v>19</v>
      </c>
      <c r="F90" s="223" t="s">
        <v>1424</v>
      </c>
      <c r="G90" s="220"/>
      <c r="H90" s="224">
        <v>5</v>
      </c>
      <c r="I90" s="225"/>
      <c r="J90" s="220"/>
      <c r="K90" s="220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149</v>
      </c>
      <c r="AU90" s="230" t="s">
        <v>86</v>
      </c>
      <c r="AV90" s="13" t="s">
        <v>86</v>
      </c>
      <c r="AW90" s="13" t="s">
        <v>35</v>
      </c>
      <c r="AX90" s="13" t="s">
        <v>76</v>
      </c>
      <c r="AY90" s="230" t="s">
        <v>140</v>
      </c>
    </row>
    <row r="91" spans="1:51" s="13" customFormat="1" ht="12">
      <c r="A91" s="13"/>
      <c r="B91" s="219"/>
      <c r="C91" s="220"/>
      <c r="D91" s="221" t="s">
        <v>149</v>
      </c>
      <c r="E91" s="222" t="s">
        <v>19</v>
      </c>
      <c r="F91" s="223" t="s">
        <v>1425</v>
      </c>
      <c r="G91" s="220"/>
      <c r="H91" s="224">
        <v>1</v>
      </c>
      <c r="I91" s="225"/>
      <c r="J91" s="220"/>
      <c r="K91" s="220"/>
      <c r="L91" s="226"/>
      <c r="M91" s="227"/>
      <c r="N91" s="228"/>
      <c r="O91" s="228"/>
      <c r="P91" s="228"/>
      <c r="Q91" s="228"/>
      <c r="R91" s="228"/>
      <c r="S91" s="228"/>
      <c r="T91" s="229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0" t="s">
        <v>149</v>
      </c>
      <c r="AU91" s="230" t="s">
        <v>86</v>
      </c>
      <c r="AV91" s="13" t="s">
        <v>86</v>
      </c>
      <c r="AW91" s="13" t="s">
        <v>35</v>
      </c>
      <c r="AX91" s="13" t="s">
        <v>76</v>
      </c>
      <c r="AY91" s="230" t="s">
        <v>140</v>
      </c>
    </row>
    <row r="92" spans="1:51" s="14" customFormat="1" ht="12">
      <c r="A92" s="14"/>
      <c r="B92" s="231"/>
      <c r="C92" s="232"/>
      <c r="D92" s="221" t="s">
        <v>149</v>
      </c>
      <c r="E92" s="233" t="s">
        <v>19</v>
      </c>
      <c r="F92" s="234" t="s">
        <v>152</v>
      </c>
      <c r="G92" s="232"/>
      <c r="H92" s="235">
        <v>7</v>
      </c>
      <c r="I92" s="236"/>
      <c r="J92" s="232"/>
      <c r="K92" s="232"/>
      <c r="L92" s="237"/>
      <c r="M92" s="238"/>
      <c r="N92" s="239"/>
      <c r="O92" s="239"/>
      <c r="P92" s="239"/>
      <c r="Q92" s="239"/>
      <c r="R92" s="239"/>
      <c r="S92" s="239"/>
      <c r="T92" s="240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1" t="s">
        <v>149</v>
      </c>
      <c r="AU92" s="241" t="s">
        <v>86</v>
      </c>
      <c r="AV92" s="14" t="s">
        <v>147</v>
      </c>
      <c r="AW92" s="14" t="s">
        <v>35</v>
      </c>
      <c r="AX92" s="14" t="s">
        <v>84</v>
      </c>
      <c r="AY92" s="241" t="s">
        <v>140</v>
      </c>
    </row>
    <row r="93" spans="1:65" s="2" customFormat="1" ht="16.5" customHeight="1">
      <c r="A93" s="40"/>
      <c r="B93" s="41"/>
      <c r="C93" s="206" t="s">
        <v>86</v>
      </c>
      <c r="D93" s="206" t="s">
        <v>143</v>
      </c>
      <c r="E93" s="207" t="s">
        <v>1426</v>
      </c>
      <c r="F93" s="208" t="s">
        <v>1427</v>
      </c>
      <c r="G93" s="209" t="s">
        <v>236</v>
      </c>
      <c r="H93" s="210">
        <v>10</v>
      </c>
      <c r="I93" s="211"/>
      <c r="J93" s="212">
        <f>ROUND(I93*H93,2)</f>
        <v>0</v>
      </c>
      <c r="K93" s="208" t="s">
        <v>156</v>
      </c>
      <c r="L93" s="46"/>
      <c r="M93" s="213" t="s">
        <v>19</v>
      </c>
      <c r="N93" s="214" t="s">
        <v>47</v>
      </c>
      <c r="O93" s="86"/>
      <c r="P93" s="215">
        <f>O93*H93</f>
        <v>0</v>
      </c>
      <c r="Q93" s="215">
        <v>0.00048</v>
      </c>
      <c r="R93" s="215">
        <f>Q93*H93</f>
        <v>0.0048000000000000004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254</v>
      </c>
      <c r="AT93" s="217" t="s">
        <v>143</v>
      </c>
      <c r="AU93" s="217" t="s">
        <v>86</v>
      </c>
      <c r="AY93" s="19" t="s">
        <v>140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84</v>
      </c>
      <c r="BK93" s="218">
        <f>ROUND(I93*H93,2)</f>
        <v>0</v>
      </c>
      <c r="BL93" s="19" t="s">
        <v>254</v>
      </c>
      <c r="BM93" s="217" t="s">
        <v>1428</v>
      </c>
    </row>
    <row r="94" spans="1:47" s="2" customFormat="1" ht="12">
      <c r="A94" s="40"/>
      <c r="B94" s="41"/>
      <c r="C94" s="42"/>
      <c r="D94" s="242" t="s">
        <v>158</v>
      </c>
      <c r="E94" s="42"/>
      <c r="F94" s="243" t="s">
        <v>1429</v>
      </c>
      <c r="G94" s="42"/>
      <c r="H94" s="42"/>
      <c r="I94" s="244"/>
      <c r="J94" s="42"/>
      <c r="K94" s="42"/>
      <c r="L94" s="46"/>
      <c r="M94" s="245"/>
      <c r="N94" s="246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158</v>
      </c>
      <c r="AU94" s="19" t="s">
        <v>86</v>
      </c>
    </row>
    <row r="95" spans="1:51" s="13" customFormat="1" ht="12">
      <c r="A95" s="13"/>
      <c r="B95" s="219"/>
      <c r="C95" s="220"/>
      <c r="D95" s="221" t="s">
        <v>149</v>
      </c>
      <c r="E95" s="222" t="s">
        <v>19</v>
      </c>
      <c r="F95" s="223" t="s">
        <v>1430</v>
      </c>
      <c r="G95" s="220"/>
      <c r="H95" s="224">
        <v>2</v>
      </c>
      <c r="I95" s="225"/>
      <c r="J95" s="220"/>
      <c r="K95" s="220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149</v>
      </c>
      <c r="AU95" s="230" t="s">
        <v>86</v>
      </c>
      <c r="AV95" s="13" t="s">
        <v>86</v>
      </c>
      <c r="AW95" s="13" t="s">
        <v>35</v>
      </c>
      <c r="AX95" s="13" t="s">
        <v>76</v>
      </c>
      <c r="AY95" s="230" t="s">
        <v>140</v>
      </c>
    </row>
    <row r="96" spans="1:51" s="13" customFormat="1" ht="12">
      <c r="A96" s="13"/>
      <c r="B96" s="219"/>
      <c r="C96" s="220"/>
      <c r="D96" s="221" t="s">
        <v>149</v>
      </c>
      <c r="E96" s="222" t="s">
        <v>19</v>
      </c>
      <c r="F96" s="223" t="s">
        <v>1431</v>
      </c>
      <c r="G96" s="220"/>
      <c r="H96" s="224">
        <v>6</v>
      </c>
      <c r="I96" s="225"/>
      <c r="J96" s="220"/>
      <c r="K96" s="220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149</v>
      </c>
      <c r="AU96" s="230" t="s">
        <v>86</v>
      </c>
      <c r="AV96" s="13" t="s">
        <v>86</v>
      </c>
      <c r="AW96" s="13" t="s">
        <v>35</v>
      </c>
      <c r="AX96" s="13" t="s">
        <v>76</v>
      </c>
      <c r="AY96" s="230" t="s">
        <v>140</v>
      </c>
    </row>
    <row r="97" spans="1:51" s="13" customFormat="1" ht="12">
      <c r="A97" s="13"/>
      <c r="B97" s="219"/>
      <c r="C97" s="220"/>
      <c r="D97" s="221" t="s">
        <v>149</v>
      </c>
      <c r="E97" s="222" t="s">
        <v>19</v>
      </c>
      <c r="F97" s="223" t="s">
        <v>1432</v>
      </c>
      <c r="G97" s="220"/>
      <c r="H97" s="224">
        <v>2</v>
      </c>
      <c r="I97" s="225"/>
      <c r="J97" s="220"/>
      <c r="K97" s="220"/>
      <c r="L97" s="226"/>
      <c r="M97" s="227"/>
      <c r="N97" s="228"/>
      <c r="O97" s="228"/>
      <c r="P97" s="228"/>
      <c r="Q97" s="228"/>
      <c r="R97" s="228"/>
      <c r="S97" s="228"/>
      <c r="T97" s="22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0" t="s">
        <v>149</v>
      </c>
      <c r="AU97" s="230" t="s">
        <v>86</v>
      </c>
      <c r="AV97" s="13" t="s">
        <v>86</v>
      </c>
      <c r="AW97" s="13" t="s">
        <v>35</v>
      </c>
      <c r="AX97" s="13" t="s">
        <v>76</v>
      </c>
      <c r="AY97" s="230" t="s">
        <v>140</v>
      </c>
    </row>
    <row r="98" spans="1:51" s="14" customFormat="1" ht="12">
      <c r="A98" s="14"/>
      <c r="B98" s="231"/>
      <c r="C98" s="232"/>
      <c r="D98" s="221" t="s">
        <v>149</v>
      </c>
      <c r="E98" s="233" t="s">
        <v>19</v>
      </c>
      <c r="F98" s="234" t="s">
        <v>152</v>
      </c>
      <c r="G98" s="232"/>
      <c r="H98" s="235">
        <v>10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1" t="s">
        <v>149</v>
      </c>
      <c r="AU98" s="241" t="s">
        <v>86</v>
      </c>
      <c r="AV98" s="14" t="s">
        <v>147</v>
      </c>
      <c r="AW98" s="14" t="s">
        <v>35</v>
      </c>
      <c r="AX98" s="14" t="s">
        <v>84</v>
      </c>
      <c r="AY98" s="241" t="s">
        <v>140</v>
      </c>
    </row>
    <row r="99" spans="1:65" s="2" customFormat="1" ht="16.5" customHeight="1">
      <c r="A99" s="40"/>
      <c r="B99" s="41"/>
      <c r="C99" s="206" t="s">
        <v>141</v>
      </c>
      <c r="D99" s="206" t="s">
        <v>143</v>
      </c>
      <c r="E99" s="207" t="s">
        <v>1433</v>
      </c>
      <c r="F99" s="208" t="s">
        <v>1434</v>
      </c>
      <c r="G99" s="209" t="s">
        <v>236</v>
      </c>
      <c r="H99" s="210">
        <v>8</v>
      </c>
      <c r="I99" s="211"/>
      <c r="J99" s="212">
        <f>ROUND(I99*H99,2)</f>
        <v>0</v>
      </c>
      <c r="K99" s="208" t="s">
        <v>156</v>
      </c>
      <c r="L99" s="46"/>
      <c r="M99" s="213" t="s">
        <v>19</v>
      </c>
      <c r="N99" s="214" t="s">
        <v>47</v>
      </c>
      <c r="O99" s="86"/>
      <c r="P99" s="215">
        <f>O99*H99</f>
        <v>0</v>
      </c>
      <c r="Q99" s="215">
        <v>0.00224</v>
      </c>
      <c r="R99" s="215">
        <f>Q99*H99</f>
        <v>0.01792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254</v>
      </c>
      <c r="AT99" s="217" t="s">
        <v>143</v>
      </c>
      <c r="AU99" s="217" t="s">
        <v>86</v>
      </c>
      <c r="AY99" s="19" t="s">
        <v>140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84</v>
      </c>
      <c r="BK99" s="218">
        <f>ROUND(I99*H99,2)</f>
        <v>0</v>
      </c>
      <c r="BL99" s="19" t="s">
        <v>254</v>
      </c>
      <c r="BM99" s="217" t="s">
        <v>1435</v>
      </c>
    </row>
    <row r="100" spans="1:47" s="2" customFormat="1" ht="12">
      <c r="A100" s="40"/>
      <c r="B100" s="41"/>
      <c r="C100" s="42"/>
      <c r="D100" s="242" t="s">
        <v>158</v>
      </c>
      <c r="E100" s="42"/>
      <c r="F100" s="243" t="s">
        <v>1436</v>
      </c>
      <c r="G100" s="42"/>
      <c r="H100" s="42"/>
      <c r="I100" s="244"/>
      <c r="J100" s="42"/>
      <c r="K100" s="42"/>
      <c r="L100" s="46"/>
      <c r="M100" s="245"/>
      <c r="N100" s="246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158</v>
      </c>
      <c r="AU100" s="19" t="s">
        <v>86</v>
      </c>
    </row>
    <row r="101" spans="1:51" s="13" customFormat="1" ht="12">
      <c r="A101" s="13"/>
      <c r="B101" s="219"/>
      <c r="C101" s="220"/>
      <c r="D101" s="221" t="s">
        <v>149</v>
      </c>
      <c r="E101" s="222" t="s">
        <v>19</v>
      </c>
      <c r="F101" s="223" t="s">
        <v>1430</v>
      </c>
      <c r="G101" s="220"/>
      <c r="H101" s="224">
        <v>2</v>
      </c>
      <c r="I101" s="225"/>
      <c r="J101" s="220"/>
      <c r="K101" s="220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149</v>
      </c>
      <c r="AU101" s="230" t="s">
        <v>86</v>
      </c>
      <c r="AV101" s="13" t="s">
        <v>86</v>
      </c>
      <c r="AW101" s="13" t="s">
        <v>35</v>
      </c>
      <c r="AX101" s="13" t="s">
        <v>76</v>
      </c>
      <c r="AY101" s="230" t="s">
        <v>140</v>
      </c>
    </row>
    <row r="102" spans="1:51" s="13" customFormat="1" ht="12">
      <c r="A102" s="13"/>
      <c r="B102" s="219"/>
      <c r="C102" s="220"/>
      <c r="D102" s="221" t="s">
        <v>149</v>
      </c>
      <c r="E102" s="222" t="s">
        <v>19</v>
      </c>
      <c r="F102" s="223" t="s">
        <v>1437</v>
      </c>
      <c r="G102" s="220"/>
      <c r="H102" s="224">
        <v>4</v>
      </c>
      <c r="I102" s="225"/>
      <c r="J102" s="220"/>
      <c r="K102" s="220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149</v>
      </c>
      <c r="AU102" s="230" t="s">
        <v>86</v>
      </c>
      <c r="AV102" s="13" t="s">
        <v>86</v>
      </c>
      <c r="AW102" s="13" t="s">
        <v>35</v>
      </c>
      <c r="AX102" s="13" t="s">
        <v>76</v>
      </c>
      <c r="AY102" s="230" t="s">
        <v>140</v>
      </c>
    </row>
    <row r="103" spans="1:51" s="13" customFormat="1" ht="12">
      <c r="A103" s="13"/>
      <c r="B103" s="219"/>
      <c r="C103" s="220"/>
      <c r="D103" s="221" t="s">
        <v>149</v>
      </c>
      <c r="E103" s="222" t="s">
        <v>19</v>
      </c>
      <c r="F103" s="223" t="s">
        <v>1432</v>
      </c>
      <c r="G103" s="220"/>
      <c r="H103" s="224">
        <v>2</v>
      </c>
      <c r="I103" s="225"/>
      <c r="J103" s="220"/>
      <c r="K103" s="220"/>
      <c r="L103" s="226"/>
      <c r="M103" s="227"/>
      <c r="N103" s="228"/>
      <c r="O103" s="228"/>
      <c r="P103" s="228"/>
      <c r="Q103" s="228"/>
      <c r="R103" s="228"/>
      <c r="S103" s="228"/>
      <c r="T103" s="22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0" t="s">
        <v>149</v>
      </c>
      <c r="AU103" s="230" t="s">
        <v>86</v>
      </c>
      <c r="AV103" s="13" t="s">
        <v>86</v>
      </c>
      <c r="AW103" s="13" t="s">
        <v>35</v>
      </c>
      <c r="AX103" s="13" t="s">
        <v>76</v>
      </c>
      <c r="AY103" s="230" t="s">
        <v>140</v>
      </c>
    </row>
    <row r="104" spans="1:51" s="14" customFormat="1" ht="12">
      <c r="A104" s="14"/>
      <c r="B104" s="231"/>
      <c r="C104" s="232"/>
      <c r="D104" s="221" t="s">
        <v>149</v>
      </c>
      <c r="E104" s="233" t="s">
        <v>19</v>
      </c>
      <c r="F104" s="234" t="s">
        <v>152</v>
      </c>
      <c r="G104" s="232"/>
      <c r="H104" s="235">
        <v>8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1" t="s">
        <v>149</v>
      </c>
      <c r="AU104" s="241" t="s">
        <v>86</v>
      </c>
      <c r="AV104" s="14" t="s">
        <v>147</v>
      </c>
      <c r="AW104" s="14" t="s">
        <v>35</v>
      </c>
      <c r="AX104" s="14" t="s">
        <v>84</v>
      </c>
      <c r="AY104" s="241" t="s">
        <v>140</v>
      </c>
    </row>
    <row r="105" spans="1:65" s="2" customFormat="1" ht="16.5" customHeight="1">
      <c r="A105" s="40"/>
      <c r="B105" s="41"/>
      <c r="C105" s="247" t="s">
        <v>147</v>
      </c>
      <c r="D105" s="247" t="s">
        <v>164</v>
      </c>
      <c r="E105" s="248" t="s">
        <v>1438</v>
      </c>
      <c r="F105" s="249" t="s">
        <v>1439</v>
      </c>
      <c r="G105" s="250" t="s">
        <v>146</v>
      </c>
      <c r="H105" s="251">
        <v>3</v>
      </c>
      <c r="I105" s="252"/>
      <c r="J105" s="253">
        <f>ROUND(I105*H105,2)</f>
        <v>0</v>
      </c>
      <c r="K105" s="249" t="s">
        <v>19</v>
      </c>
      <c r="L105" s="254"/>
      <c r="M105" s="255" t="s">
        <v>19</v>
      </c>
      <c r="N105" s="256" t="s">
        <v>47</v>
      </c>
      <c r="O105" s="86"/>
      <c r="P105" s="215">
        <f>O105*H105</f>
        <v>0</v>
      </c>
      <c r="Q105" s="215">
        <v>0.00035</v>
      </c>
      <c r="R105" s="215">
        <f>Q105*H105</f>
        <v>0.00105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301</v>
      </c>
      <c r="AT105" s="217" t="s">
        <v>164</v>
      </c>
      <c r="AU105" s="217" t="s">
        <v>86</v>
      </c>
      <c r="AY105" s="19" t="s">
        <v>140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84</v>
      </c>
      <c r="BK105" s="218">
        <f>ROUND(I105*H105,2)</f>
        <v>0</v>
      </c>
      <c r="BL105" s="19" t="s">
        <v>254</v>
      </c>
      <c r="BM105" s="217" t="s">
        <v>1440</v>
      </c>
    </row>
    <row r="106" spans="1:51" s="13" customFormat="1" ht="12">
      <c r="A106" s="13"/>
      <c r="B106" s="219"/>
      <c r="C106" s="220"/>
      <c r="D106" s="221" t="s">
        <v>149</v>
      </c>
      <c r="E106" s="222" t="s">
        <v>19</v>
      </c>
      <c r="F106" s="223" t="s">
        <v>1430</v>
      </c>
      <c r="G106" s="220"/>
      <c r="H106" s="224">
        <v>2</v>
      </c>
      <c r="I106" s="225"/>
      <c r="J106" s="220"/>
      <c r="K106" s="220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149</v>
      </c>
      <c r="AU106" s="230" t="s">
        <v>86</v>
      </c>
      <c r="AV106" s="13" t="s">
        <v>86</v>
      </c>
      <c r="AW106" s="13" t="s">
        <v>35</v>
      </c>
      <c r="AX106" s="13" t="s">
        <v>76</v>
      </c>
      <c r="AY106" s="230" t="s">
        <v>140</v>
      </c>
    </row>
    <row r="107" spans="1:51" s="13" customFormat="1" ht="12">
      <c r="A107" s="13"/>
      <c r="B107" s="219"/>
      <c r="C107" s="220"/>
      <c r="D107" s="221" t="s">
        <v>149</v>
      </c>
      <c r="E107" s="222" t="s">
        <v>19</v>
      </c>
      <c r="F107" s="223" t="s">
        <v>1425</v>
      </c>
      <c r="G107" s="220"/>
      <c r="H107" s="224">
        <v>1</v>
      </c>
      <c r="I107" s="225"/>
      <c r="J107" s="220"/>
      <c r="K107" s="220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149</v>
      </c>
      <c r="AU107" s="230" t="s">
        <v>86</v>
      </c>
      <c r="AV107" s="13" t="s">
        <v>86</v>
      </c>
      <c r="AW107" s="13" t="s">
        <v>35</v>
      </c>
      <c r="AX107" s="13" t="s">
        <v>76</v>
      </c>
      <c r="AY107" s="230" t="s">
        <v>140</v>
      </c>
    </row>
    <row r="108" spans="1:51" s="14" customFormat="1" ht="12">
      <c r="A108" s="14"/>
      <c r="B108" s="231"/>
      <c r="C108" s="232"/>
      <c r="D108" s="221" t="s">
        <v>149</v>
      </c>
      <c r="E108" s="233" t="s">
        <v>19</v>
      </c>
      <c r="F108" s="234" t="s">
        <v>152</v>
      </c>
      <c r="G108" s="232"/>
      <c r="H108" s="235">
        <v>3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1" t="s">
        <v>149</v>
      </c>
      <c r="AU108" s="241" t="s">
        <v>86</v>
      </c>
      <c r="AV108" s="14" t="s">
        <v>147</v>
      </c>
      <c r="AW108" s="14" t="s">
        <v>35</v>
      </c>
      <c r="AX108" s="14" t="s">
        <v>84</v>
      </c>
      <c r="AY108" s="241" t="s">
        <v>140</v>
      </c>
    </row>
    <row r="109" spans="1:65" s="2" customFormat="1" ht="16.5" customHeight="1">
      <c r="A109" s="40"/>
      <c r="B109" s="41"/>
      <c r="C109" s="206" t="s">
        <v>178</v>
      </c>
      <c r="D109" s="206" t="s">
        <v>143</v>
      </c>
      <c r="E109" s="207" t="s">
        <v>1441</v>
      </c>
      <c r="F109" s="208" t="s">
        <v>1442</v>
      </c>
      <c r="G109" s="209" t="s">
        <v>146</v>
      </c>
      <c r="H109" s="210">
        <v>6</v>
      </c>
      <c r="I109" s="211"/>
      <c r="J109" s="212">
        <f>ROUND(I109*H109,2)</f>
        <v>0</v>
      </c>
      <c r="K109" s="208" t="s">
        <v>156</v>
      </c>
      <c r="L109" s="46"/>
      <c r="M109" s="213" t="s">
        <v>19</v>
      </c>
      <c r="N109" s="214" t="s">
        <v>47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254</v>
      </c>
      <c r="AT109" s="217" t="s">
        <v>143</v>
      </c>
      <c r="AU109" s="217" t="s">
        <v>86</v>
      </c>
      <c r="AY109" s="19" t="s">
        <v>140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84</v>
      </c>
      <c r="BK109" s="218">
        <f>ROUND(I109*H109,2)</f>
        <v>0</v>
      </c>
      <c r="BL109" s="19" t="s">
        <v>254</v>
      </c>
      <c r="BM109" s="217" t="s">
        <v>1443</v>
      </c>
    </row>
    <row r="110" spans="1:47" s="2" customFormat="1" ht="12">
      <c r="A110" s="40"/>
      <c r="B110" s="41"/>
      <c r="C110" s="42"/>
      <c r="D110" s="242" t="s">
        <v>158</v>
      </c>
      <c r="E110" s="42"/>
      <c r="F110" s="243" t="s">
        <v>1444</v>
      </c>
      <c r="G110" s="42"/>
      <c r="H110" s="42"/>
      <c r="I110" s="244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158</v>
      </c>
      <c r="AU110" s="19" t="s">
        <v>86</v>
      </c>
    </row>
    <row r="111" spans="1:51" s="13" customFormat="1" ht="12">
      <c r="A111" s="13"/>
      <c r="B111" s="219"/>
      <c r="C111" s="220"/>
      <c r="D111" s="221" t="s">
        <v>149</v>
      </c>
      <c r="E111" s="222" t="s">
        <v>19</v>
      </c>
      <c r="F111" s="223" t="s">
        <v>1445</v>
      </c>
      <c r="G111" s="220"/>
      <c r="H111" s="224">
        <v>6</v>
      </c>
      <c r="I111" s="225"/>
      <c r="J111" s="220"/>
      <c r="K111" s="220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149</v>
      </c>
      <c r="AU111" s="230" t="s">
        <v>86</v>
      </c>
      <c r="AV111" s="13" t="s">
        <v>86</v>
      </c>
      <c r="AW111" s="13" t="s">
        <v>35</v>
      </c>
      <c r="AX111" s="13" t="s">
        <v>84</v>
      </c>
      <c r="AY111" s="230" t="s">
        <v>140</v>
      </c>
    </row>
    <row r="112" spans="1:65" s="2" customFormat="1" ht="16.5" customHeight="1">
      <c r="A112" s="40"/>
      <c r="B112" s="41"/>
      <c r="C112" s="247" t="s">
        <v>187</v>
      </c>
      <c r="D112" s="247" t="s">
        <v>164</v>
      </c>
      <c r="E112" s="248" t="s">
        <v>1446</v>
      </c>
      <c r="F112" s="249" t="s">
        <v>1447</v>
      </c>
      <c r="G112" s="250" t="s">
        <v>146</v>
      </c>
      <c r="H112" s="251">
        <v>6</v>
      </c>
      <c r="I112" s="252"/>
      <c r="J112" s="253">
        <f>ROUND(I112*H112,2)</f>
        <v>0</v>
      </c>
      <c r="K112" s="249" t="s">
        <v>156</v>
      </c>
      <c r="L112" s="254"/>
      <c r="M112" s="255" t="s">
        <v>19</v>
      </c>
      <c r="N112" s="256" t="s">
        <v>47</v>
      </c>
      <c r="O112" s="86"/>
      <c r="P112" s="215">
        <f>O112*H112</f>
        <v>0</v>
      </c>
      <c r="Q112" s="215">
        <v>0.00038</v>
      </c>
      <c r="R112" s="215">
        <f>Q112*H112</f>
        <v>0.00228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301</v>
      </c>
      <c r="AT112" s="217" t="s">
        <v>164</v>
      </c>
      <c r="AU112" s="217" t="s">
        <v>86</v>
      </c>
      <c r="AY112" s="19" t="s">
        <v>140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84</v>
      </c>
      <c r="BK112" s="218">
        <f>ROUND(I112*H112,2)</f>
        <v>0</v>
      </c>
      <c r="BL112" s="19" t="s">
        <v>254</v>
      </c>
      <c r="BM112" s="217" t="s">
        <v>1448</v>
      </c>
    </row>
    <row r="113" spans="1:65" s="2" customFormat="1" ht="16.5" customHeight="1">
      <c r="A113" s="40"/>
      <c r="B113" s="41"/>
      <c r="C113" s="206" t="s">
        <v>195</v>
      </c>
      <c r="D113" s="206" t="s">
        <v>143</v>
      </c>
      <c r="E113" s="207" t="s">
        <v>1449</v>
      </c>
      <c r="F113" s="208" t="s">
        <v>1450</v>
      </c>
      <c r="G113" s="209" t="s">
        <v>146</v>
      </c>
      <c r="H113" s="210">
        <v>8</v>
      </c>
      <c r="I113" s="211"/>
      <c r="J113" s="212">
        <f>ROUND(I113*H113,2)</f>
        <v>0</v>
      </c>
      <c r="K113" s="208" t="s">
        <v>156</v>
      </c>
      <c r="L113" s="46"/>
      <c r="M113" s="213" t="s">
        <v>19</v>
      </c>
      <c r="N113" s="214" t="s">
        <v>47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254</v>
      </c>
      <c r="AT113" s="217" t="s">
        <v>143</v>
      </c>
      <c r="AU113" s="217" t="s">
        <v>86</v>
      </c>
      <c r="AY113" s="19" t="s">
        <v>140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84</v>
      </c>
      <c r="BK113" s="218">
        <f>ROUND(I113*H113,2)</f>
        <v>0</v>
      </c>
      <c r="BL113" s="19" t="s">
        <v>254</v>
      </c>
      <c r="BM113" s="217" t="s">
        <v>1451</v>
      </c>
    </row>
    <row r="114" spans="1:47" s="2" customFormat="1" ht="12">
      <c r="A114" s="40"/>
      <c r="B114" s="41"/>
      <c r="C114" s="42"/>
      <c r="D114" s="242" t="s">
        <v>158</v>
      </c>
      <c r="E114" s="42"/>
      <c r="F114" s="243" t="s">
        <v>1452</v>
      </c>
      <c r="G114" s="42"/>
      <c r="H114" s="42"/>
      <c r="I114" s="244"/>
      <c r="J114" s="42"/>
      <c r="K114" s="42"/>
      <c r="L114" s="46"/>
      <c r="M114" s="245"/>
      <c r="N114" s="24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158</v>
      </c>
      <c r="AU114" s="19" t="s">
        <v>86</v>
      </c>
    </row>
    <row r="115" spans="1:51" s="13" customFormat="1" ht="12">
      <c r="A115" s="13"/>
      <c r="B115" s="219"/>
      <c r="C115" s="220"/>
      <c r="D115" s="221" t="s">
        <v>149</v>
      </c>
      <c r="E115" s="222" t="s">
        <v>19</v>
      </c>
      <c r="F115" s="223" t="s">
        <v>1453</v>
      </c>
      <c r="G115" s="220"/>
      <c r="H115" s="224">
        <v>8</v>
      </c>
      <c r="I115" s="225"/>
      <c r="J115" s="220"/>
      <c r="K115" s="220"/>
      <c r="L115" s="226"/>
      <c r="M115" s="227"/>
      <c r="N115" s="228"/>
      <c r="O115" s="228"/>
      <c r="P115" s="228"/>
      <c r="Q115" s="228"/>
      <c r="R115" s="228"/>
      <c r="S115" s="228"/>
      <c r="T115" s="22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0" t="s">
        <v>149</v>
      </c>
      <c r="AU115" s="230" t="s">
        <v>86</v>
      </c>
      <c r="AV115" s="13" t="s">
        <v>86</v>
      </c>
      <c r="AW115" s="13" t="s">
        <v>35</v>
      </c>
      <c r="AX115" s="13" t="s">
        <v>84</v>
      </c>
      <c r="AY115" s="230" t="s">
        <v>140</v>
      </c>
    </row>
    <row r="116" spans="1:65" s="2" customFormat="1" ht="16.5" customHeight="1">
      <c r="A116" s="40"/>
      <c r="B116" s="41"/>
      <c r="C116" s="206" t="s">
        <v>167</v>
      </c>
      <c r="D116" s="206" t="s">
        <v>143</v>
      </c>
      <c r="E116" s="207" t="s">
        <v>1454</v>
      </c>
      <c r="F116" s="208" t="s">
        <v>1455</v>
      </c>
      <c r="G116" s="209" t="s">
        <v>146</v>
      </c>
      <c r="H116" s="210">
        <v>2</v>
      </c>
      <c r="I116" s="211"/>
      <c r="J116" s="212">
        <f>ROUND(I116*H116,2)</f>
        <v>0</v>
      </c>
      <c r="K116" s="208" t="s">
        <v>156</v>
      </c>
      <c r="L116" s="46"/>
      <c r="M116" s="213" t="s">
        <v>19</v>
      </c>
      <c r="N116" s="214" t="s">
        <v>47</v>
      </c>
      <c r="O116" s="86"/>
      <c r="P116" s="215">
        <f>O116*H116</f>
        <v>0</v>
      </c>
      <c r="Q116" s="215">
        <v>0.00535</v>
      </c>
      <c r="R116" s="215">
        <f>Q116*H116</f>
        <v>0.0107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254</v>
      </c>
      <c r="AT116" s="217" t="s">
        <v>143</v>
      </c>
      <c r="AU116" s="217" t="s">
        <v>86</v>
      </c>
      <c r="AY116" s="19" t="s">
        <v>140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84</v>
      </c>
      <c r="BK116" s="218">
        <f>ROUND(I116*H116,2)</f>
        <v>0</v>
      </c>
      <c r="BL116" s="19" t="s">
        <v>254</v>
      </c>
      <c r="BM116" s="217" t="s">
        <v>1456</v>
      </c>
    </row>
    <row r="117" spans="1:47" s="2" customFormat="1" ht="12">
      <c r="A117" s="40"/>
      <c r="B117" s="41"/>
      <c r="C117" s="42"/>
      <c r="D117" s="242" t="s">
        <v>158</v>
      </c>
      <c r="E117" s="42"/>
      <c r="F117" s="243" t="s">
        <v>1457</v>
      </c>
      <c r="G117" s="42"/>
      <c r="H117" s="42"/>
      <c r="I117" s="244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158</v>
      </c>
      <c r="AU117" s="19" t="s">
        <v>86</v>
      </c>
    </row>
    <row r="118" spans="1:65" s="2" customFormat="1" ht="16.5" customHeight="1">
      <c r="A118" s="40"/>
      <c r="B118" s="41"/>
      <c r="C118" s="206" t="s">
        <v>205</v>
      </c>
      <c r="D118" s="206" t="s">
        <v>143</v>
      </c>
      <c r="E118" s="207" t="s">
        <v>1458</v>
      </c>
      <c r="F118" s="208" t="s">
        <v>1459</v>
      </c>
      <c r="G118" s="209" t="s">
        <v>146</v>
      </c>
      <c r="H118" s="210">
        <v>8</v>
      </c>
      <c r="I118" s="211"/>
      <c r="J118" s="212">
        <f>ROUND(I118*H118,2)</f>
        <v>0</v>
      </c>
      <c r="K118" s="208" t="s">
        <v>156</v>
      </c>
      <c r="L118" s="46"/>
      <c r="M118" s="213" t="s">
        <v>19</v>
      </c>
      <c r="N118" s="214" t="s">
        <v>47</v>
      </c>
      <c r="O118" s="86"/>
      <c r="P118" s="215">
        <f>O118*H118</f>
        <v>0</v>
      </c>
      <c r="Q118" s="215">
        <v>6E-05</v>
      </c>
      <c r="R118" s="215">
        <f>Q118*H118</f>
        <v>0.00048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254</v>
      </c>
      <c r="AT118" s="217" t="s">
        <v>143</v>
      </c>
      <c r="AU118" s="217" t="s">
        <v>86</v>
      </c>
      <c r="AY118" s="19" t="s">
        <v>140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84</v>
      </c>
      <c r="BK118" s="218">
        <f>ROUND(I118*H118,2)</f>
        <v>0</v>
      </c>
      <c r="BL118" s="19" t="s">
        <v>254</v>
      </c>
      <c r="BM118" s="217" t="s">
        <v>1460</v>
      </c>
    </row>
    <row r="119" spans="1:47" s="2" customFormat="1" ht="12">
      <c r="A119" s="40"/>
      <c r="B119" s="41"/>
      <c r="C119" s="42"/>
      <c r="D119" s="242" t="s">
        <v>158</v>
      </c>
      <c r="E119" s="42"/>
      <c r="F119" s="243" t="s">
        <v>1461</v>
      </c>
      <c r="G119" s="42"/>
      <c r="H119" s="42"/>
      <c r="I119" s="244"/>
      <c r="J119" s="42"/>
      <c r="K119" s="42"/>
      <c r="L119" s="46"/>
      <c r="M119" s="245"/>
      <c r="N119" s="24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158</v>
      </c>
      <c r="AU119" s="19" t="s">
        <v>86</v>
      </c>
    </row>
    <row r="120" spans="1:51" s="13" customFormat="1" ht="12">
      <c r="A120" s="13"/>
      <c r="B120" s="219"/>
      <c r="C120" s="220"/>
      <c r="D120" s="221" t="s">
        <v>149</v>
      </c>
      <c r="E120" s="222" t="s">
        <v>19</v>
      </c>
      <c r="F120" s="223" t="s">
        <v>1462</v>
      </c>
      <c r="G120" s="220"/>
      <c r="H120" s="224">
        <v>8</v>
      </c>
      <c r="I120" s="225"/>
      <c r="J120" s="220"/>
      <c r="K120" s="220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149</v>
      </c>
      <c r="AU120" s="230" t="s">
        <v>86</v>
      </c>
      <c r="AV120" s="13" t="s">
        <v>86</v>
      </c>
      <c r="AW120" s="13" t="s">
        <v>35</v>
      </c>
      <c r="AX120" s="13" t="s">
        <v>84</v>
      </c>
      <c r="AY120" s="230" t="s">
        <v>140</v>
      </c>
    </row>
    <row r="121" spans="1:65" s="2" customFormat="1" ht="16.5" customHeight="1">
      <c r="A121" s="40"/>
      <c r="B121" s="41"/>
      <c r="C121" s="247" t="s">
        <v>216</v>
      </c>
      <c r="D121" s="247" t="s">
        <v>164</v>
      </c>
      <c r="E121" s="248" t="s">
        <v>1463</v>
      </c>
      <c r="F121" s="249" t="s">
        <v>1464</v>
      </c>
      <c r="G121" s="250" t="s">
        <v>146</v>
      </c>
      <c r="H121" s="251">
        <v>1</v>
      </c>
      <c r="I121" s="252"/>
      <c r="J121" s="253">
        <f>ROUND(I121*H121,2)</f>
        <v>0</v>
      </c>
      <c r="K121" s="249" t="s">
        <v>156</v>
      </c>
      <c r="L121" s="254"/>
      <c r="M121" s="255" t="s">
        <v>19</v>
      </c>
      <c r="N121" s="256" t="s">
        <v>47</v>
      </c>
      <c r="O121" s="86"/>
      <c r="P121" s="215">
        <f>O121*H121</f>
        <v>0</v>
      </c>
      <c r="Q121" s="215">
        <v>0.00025</v>
      </c>
      <c r="R121" s="215">
        <f>Q121*H121</f>
        <v>0.00025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301</v>
      </c>
      <c r="AT121" s="217" t="s">
        <v>164</v>
      </c>
      <c r="AU121" s="217" t="s">
        <v>86</v>
      </c>
      <c r="AY121" s="19" t="s">
        <v>140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84</v>
      </c>
      <c r="BK121" s="218">
        <f>ROUND(I121*H121,2)</f>
        <v>0</v>
      </c>
      <c r="BL121" s="19" t="s">
        <v>254</v>
      </c>
      <c r="BM121" s="217" t="s">
        <v>1465</v>
      </c>
    </row>
    <row r="122" spans="1:51" s="13" customFormat="1" ht="12">
      <c r="A122" s="13"/>
      <c r="B122" s="219"/>
      <c r="C122" s="220"/>
      <c r="D122" s="221" t="s">
        <v>149</v>
      </c>
      <c r="E122" s="222" t="s">
        <v>19</v>
      </c>
      <c r="F122" s="223" t="s">
        <v>1425</v>
      </c>
      <c r="G122" s="220"/>
      <c r="H122" s="224">
        <v>1</v>
      </c>
      <c r="I122" s="225"/>
      <c r="J122" s="220"/>
      <c r="K122" s="220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149</v>
      </c>
      <c r="AU122" s="230" t="s">
        <v>86</v>
      </c>
      <c r="AV122" s="13" t="s">
        <v>86</v>
      </c>
      <c r="AW122" s="13" t="s">
        <v>35</v>
      </c>
      <c r="AX122" s="13" t="s">
        <v>84</v>
      </c>
      <c r="AY122" s="230" t="s">
        <v>140</v>
      </c>
    </row>
    <row r="123" spans="1:65" s="2" customFormat="1" ht="16.5" customHeight="1">
      <c r="A123" s="40"/>
      <c r="B123" s="41"/>
      <c r="C123" s="247" t="s">
        <v>221</v>
      </c>
      <c r="D123" s="247" t="s">
        <v>164</v>
      </c>
      <c r="E123" s="248" t="s">
        <v>1466</v>
      </c>
      <c r="F123" s="249" t="s">
        <v>1467</v>
      </c>
      <c r="G123" s="250" t="s">
        <v>146</v>
      </c>
      <c r="H123" s="251">
        <v>2</v>
      </c>
      <c r="I123" s="252"/>
      <c r="J123" s="253">
        <f>ROUND(I123*H123,2)</f>
        <v>0</v>
      </c>
      <c r="K123" s="249" t="s">
        <v>156</v>
      </c>
      <c r="L123" s="254"/>
      <c r="M123" s="255" t="s">
        <v>19</v>
      </c>
      <c r="N123" s="256" t="s">
        <v>47</v>
      </c>
      <c r="O123" s="86"/>
      <c r="P123" s="215">
        <f>O123*H123</f>
        <v>0</v>
      </c>
      <c r="Q123" s="215">
        <v>0.00022</v>
      </c>
      <c r="R123" s="215">
        <f>Q123*H123</f>
        <v>0.00044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301</v>
      </c>
      <c r="AT123" s="217" t="s">
        <v>164</v>
      </c>
      <c r="AU123" s="217" t="s">
        <v>86</v>
      </c>
      <c r="AY123" s="19" t="s">
        <v>140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84</v>
      </c>
      <c r="BK123" s="218">
        <f>ROUND(I123*H123,2)</f>
        <v>0</v>
      </c>
      <c r="BL123" s="19" t="s">
        <v>254</v>
      </c>
      <c r="BM123" s="217" t="s">
        <v>1468</v>
      </c>
    </row>
    <row r="124" spans="1:51" s="13" customFormat="1" ht="12">
      <c r="A124" s="13"/>
      <c r="B124" s="219"/>
      <c r="C124" s="220"/>
      <c r="D124" s="221" t="s">
        <v>149</v>
      </c>
      <c r="E124" s="222" t="s">
        <v>19</v>
      </c>
      <c r="F124" s="223" t="s">
        <v>1469</v>
      </c>
      <c r="G124" s="220"/>
      <c r="H124" s="224">
        <v>2</v>
      </c>
      <c r="I124" s="225"/>
      <c r="J124" s="220"/>
      <c r="K124" s="220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149</v>
      </c>
      <c r="AU124" s="230" t="s">
        <v>86</v>
      </c>
      <c r="AV124" s="13" t="s">
        <v>86</v>
      </c>
      <c r="AW124" s="13" t="s">
        <v>35</v>
      </c>
      <c r="AX124" s="13" t="s">
        <v>84</v>
      </c>
      <c r="AY124" s="230" t="s">
        <v>140</v>
      </c>
    </row>
    <row r="125" spans="1:65" s="2" customFormat="1" ht="16.5" customHeight="1">
      <c r="A125" s="40"/>
      <c r="B125" s="41"/>
      <c r="C125" s="247" t="s">
        <v>228</v>
      </c>
      <c r="D125" s="247" t="s">
        <v>164</v>
      </c>
      <c r="E125" s="248" t="s">
        <v>1470</v>
      </c>
      <c r="F125" s="249" t="s">
        <v>1471</v>
      </c>
      <c r="G125" s="250" t="s">
        <v>146</v>
      </c>
      <c r="H125" s="251">
        <v>5</v>
      </c>
      <c r="I125" s="252"/>
      <c r="J125" s="253">
        <f>ROUND(I125*H125,2)</f>
        <v>0</v>
      </c>
      <c r="K125" s="249" t="s">
        <v>156</v>
      </c>
      <c r="L125" s="254"/>
      <c r="M125" s="255" t="s">
        <v>19</v>
      </c>
      <c r="N125" s="256" t="s">
        <v>47</v>
      </c>
      <c r="O125" s="86"/>
      <c r="P125" s="215">
        <f>O125*H125</f>
        <v>0</v>
      </c>
      <c r="Q125" s="215">
        <v>0.00032</v>
      </c>
      <c r="R125" s="215">
        <f>Q125*H125</f>
        <v>0.0016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301</v>
      </c>
      <c r="AT125" s="217" t="s">
        <v>164</v>
      </c>
      <c r="AU125" s="217" t="s">
        <v>86</v>
      </c>
      <c r="AY125" s="19" t="s">
        <v>140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84</v>
      </c>
      <c r="BK125" s="218">
        <f>ROUND(I125*H125,2)</f>
        <v>0</v>
      </c>
      <c r="BL125" s="19" t="s">
        <v>254</v>
      </c>
      <c r="BM125" s="217" t="s">
        <v>1472</v>
      </c>
    </row>
    <row r="126" spans="1:51" s="13" customFormat="1" ht="12">
      <c r="A126" s="13"/>
      <c r="B126" s="219"/>
      <c r="C126" s="220"/>
      <c r="D126" s="221" t="s">
        <v>149</v>
      </c>
      <c r="E126" s="222" t="s">
        <v>19</v>
      </c>
      <c r="F126" s="223" t="s">
        <v>1430</v>
      </c>
      <c r="G126" s="220"/>
      <c r="H126" s="224">
        <v>2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149</v>
      </c>
      <c r="AU126" s="230" t="s">
        <v>86</v>
      </c>
      <c r="AV126" s="13" t="s">
        <v>86</v>
      </c>
      <c r="AW126" s="13" t="s">
        <v>35</v>
      </c>
      <c r="AX126" s="13" t="s">
        <v>76</v>
      </c>
      <c r="AY126" s="230" t="s">
        <v>140</v>
      </c>
    </row>
    <row r="127" spans="1:51" s="13" customFormat="1" ht="12">
      <c r="A127" s="13"/>
      <c r="B127" s="219"/>
      <c r="C127" s="220"/>
      <c r="D127" s="221" t="s">
        <v>149</v>
      </c>
      <c r="E127" s="222" t="s">
        <v>19</v>
      </c>
      <c r="F127" s="223" t="s">
        <v>1469</v>
      </c>
      <c r="G127" s="220"/>
      <c r="H127" s="224">
        <v>2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149</v>
      </c>
      <c r="AU127" s="230" t="s">
        <v>86</v>
      </c>
      <c r="AV127" s="13" t="s">
        <v>86</v>
      </c>
      <c r="AW127" s="13" t="s">
        <v>35</v>
      </c>
      <c r="AX127" s="13" t="s">
        <v>76</v>
      </c>
      <c r="AY127" s="230" t="s">
        <v>140</v>
      </c>
    </row>
    <row r="128" spans="1:51" s="13" customFormat="1" ht="12">
      <c r="A128" s="13"/>
      <c r="B128" s="219"/>
      <c r="C128" s="220"/>
      <c r="D128" s="221" t="s">
        <v>149</v>
      </c>
      <c r="E128" s="222" t="s">
        <v>19</v>
      </c>
      <c r="F128" s="223" t="s">
        <v>1425</v>
      </c>
      <c r="G128" s="220"/>
      <c r="H128" s="224">
        <v>1</v>
      </c>
      <c r="I128" s="225"/>
      <c r="J128" s="220"/>
      <c r="K128" s="220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149</v>
      </c>
      <c r="AU128" s="230" t="s">
        <v>86</v>
      </c>
      <c r="AV128" s="13" t="s">
        <v>86</v>
      </c>
      <c r="AW128" s="13" t="s">
        <v>35</v>
      </c>
      <c r="AX128" s="13" t="s">
        <v>76</v>
      </c>
      <c r="AY128" s="230" t="s">
        <v>140</v>
      </c>
    </row>
    <row r="129" spans="1:51" s="14" customFormat="1" ht="12">
      <c r="A129" s="14"/>
      <c r="B129" s="231"/>
      <c r="C129" s="232"/>
      <c r="D129" s="221" t="s">
        <v>149</v>
      </c>
      <c r="E129" s="233" t="s">
        <v>19</v>
      </c>
      <c r="F129" s="234" t="s">
        <v>152</v>
      </c>
      <c r="G129" s="232"/>
      <c r="H129" s="235">
        <v>5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1" t="s">
        <v>149</v>
      </c>
      <c r="AU129" s="241" t="s">
        <v>86</v>
      </c>
      <c r="AV129" s="14" t="s">
        <v>147</v>
      </c>
      <c r="AW129" s="14" t="s">
        <v>35</v>
      </c>
      <c r="AX129" s="14" t="s">
        <v>84</v>
      </c>
      <c r="AY129" s="241" t="s">
        <v>140</v>
      </c>
    </row>
    <row r="130" spans="1:65" s="2" customFormat="1" ht="16.5" customHeight="1">
      <c r="A130" s="40"/>
      <c r="B130" s="41"/>
      <c r="C130" s="206" t="s">
        <v>233</v>
      </c>
      <c r="D130" s="206" t="s">
        <v>143</v>
      </c>
      <c r="E130" s="207" t="s">
        <v>1473</v>
      </c>
      <c r="F130" s="208" t="s">
        <v>1474</v>
      </c>
      <c r="G130" s="209" t="s">
        <v>1118</v>
      </c>
      <c r="H130" s="210">
        <v>5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47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254</v>
      </c>
      <c r="AT130" s="217" t="s">
        <v>143</v>
      </c>
      <c r="AU130" s="217" t="s">
        <v>86</v>
      </c>
      <c r="AY130" s="19" t="s">
        <v>140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84</v>
      </c>
      <c r="BK130" s="218">
        <f>ROUND(I130*H130,2)</f>
        <v>0</v>
      </c>
      <c r="BL130" s="19" t="s">
        <v>254</v>
      </c>
      <c r="BM130" s="217" t="s">
        <v>1475</v>
      </c>
    </row>
    <row r="131" spans="1:65" s="2" customFormat="1" ht="16.5" customHeight="1">
      <c r="A131" s="40"/>
      <c r="B131" s="41"/>
      <c r="C131" s="206" t="s">
        <v>242</v>
      </c>
      <c r="D131" s="206" t="s">
        <v>143</v>
      </c>
      <c r="E131" s="207" t="s">
        <v>1476</v>
      </c>
      <c r="F131" s="208" t="s">
        <v>1477</v>
      </c>
      <c r="G131" s="209" t="s">
        <v>1118</v>
      </c>
      <c r="H131" s="210">
        <v>9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47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254</v>
      </c>
      <c r="AT131" s="217" t="s">
        <v>143</v>
      </c>
      <c r="AU131" s="217" t="s">
        <v>86</v>
      </c>
      <c r="AY131" s="19" t="s">
        <v>140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84</v>
      </c>
      <c r="BK131" s="218">
        <f>ROUND(I131*H131,2)</f>
        <v>0</v>
      </c>
      <c r="BL131" s="19" t="s">
        <v>254</v>
      </c>
      <c r="BM131" s="217" t="s">
        <v>1478</v>
      </c>
    </row>
    <row r="132" spans="1:65" s="2" customFormat="1" ht="16.5" customHeight="1">
      <c r="A132" s="40"/>
      <c r="B132" s="41"/>
      <c r="C132" s="206" t="s">
        <v>8</v>
      </c>
      <c r="D132" s="206" t="s">
        <v>143</v>
      </c>
      <c r="E132" s="207" t="s">
        <v>1479</v>
      </c>
      <c r="F132" s="208" t="s">
        <v>1480</v>
      </c>
      <c r="G132" s="209" t="s">
        <v>236</v>
      </c>
      <c r="H132" s="210">
        <v>25</v>
      </c>
      <c r="I132" s="211"/>
      <c r="J132" s="212">
        <f>ROUND(I132*H132,2)</f>
        <v>0</v>
      </c>
      <c r="K132" s="208" t="s">
        <v>156</v>
      </c>
      <c r="L132" s="46"/>
      <c r="M132" s="213" t="s">
        <v>19</v>
      </c>
      <c r="N132" s="214" t="s">
        <v>47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254</v>
      </c>
      <c r="AT132" s="217" t="s">
        <v>143</v>
      </c>
      <c r="AU132" s="217" t="s">
        <v>86</v>
      </c>
      <c r="AY132" s="19" t="s">
        <v>140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84</v>
      </c>
      <c r="BK132" s="218">
        <f>ROUND(I132*H132,2)</f>
        <v>0</v>
      </c>
      <c r="BL132" s="19" t="s">
        <v>254</v>
      </c>
      <c r="BM132" s="217" t="s">
        <v>1481</v>
      </c>
    </row>
    <row r="133" spans="1:47" s="2" customFormat="1" ht="12">
      <c r="A133" s="40"/>
      <c r="B133" s="41"/>
      <c r="C133" s="42"/>
      <c r="D133" s="242" t="s">
        <v>158</v>
      </c>
      <c r="E133" s="42"/>
      <c r="F133" s="243" t="s">
        <v>1482</v>
      </c>
      <c r="G133" s="42"/>
      <c r="H133" s="42"/>
      <c r="I133" s="244"/>
      <c r="J133" s="42"/>
      <c r="K133" s="42"/>
      <c r="L133" s="46"/>
      <c r="M133" s="245"/>
      <c r="N133" s="24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158</v>
      </c>
      <c r="AU133" s="19" t="s">
        <v>86</v>
      </c>
    </row>
    <row r="134" spans="1:51" s="13" customFormat="1" ht="12">
      <c r="A134" s="13"/>
      <c r="B134" s="219"/>
      <c r="C134" s="220"/>
      <c r="D134" s="221" t="s">
        <v>149</v>
      </c>
      <c r="E134" s="222" t="s">
        <v>19</v>
      </c>
      <c r="F134" s="223" t="s">
        <v>1483</v>
      </c>
      <c r="G134" s="220"/>
      <c r="H134" s="224">
        <v>25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0" t="s">
        <v>149</v>
      </c>
      <c r="AU134" s="230" t="s">
        <v>86</v>
      </c>
      <c r="AV134" s="13" t="s">
        <v>86</v>
      </c>
      <c r="AW134" s="13" t="s">
        <v>35</v>
      </c>
      <c r="AX134" s="13" t="s">
        <v>84</v>
      </c>
      <c r="AY134" s="230" t="s">
        <v>140</v>
      </c>
    </row>
    <row r="135" spans="1:65" s="2" customFormat="1" ht="24.15" customHeight="1">
      <c r="A135" s="40"/>
      <c r="B135" s="41"/>
      <c r="C135" s="206" t="s">
        <v>254</v>
      </c>
      <c r="D135" s="206" t="s">
        <v>143</v>
      </c>
      <c r="E135" s="207" t="s">
        <v>411</v>
      </c>
      <c r="F135" s="208" t="s">
        <v>412</v>
      </c>
      <c r="G135" s="209" t="s">
        <v>413</v>
      </c>
      <c r="H135" s="278"/>
      <c r="I135" s="211"/>
      <c r="J135" s="212">
        <f>ROUND(I135*H135,2)</f>
        <v>0</v>
      </c>
      <c r="K135" s="208" t="s">
        <v>156</v>
      </c>
      <c r="L135" s="46"/>
      <c r="M135" s="213" t="s">
        <v>19</v>
      </c>
      <c r="N135" s="214" t="s">
        <v>47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254</v>
      </c>
      <c r="AT135" s="217" t="s">
        <v>143</v>
      </c>
      <c r="AU135" s="217" t="s">
        <v>86</v>
      </c>
      <c r="AY135" s="19" t="s">
        <v>140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84</v>
      </c>
      <c r="BK135" s="218">
        <f>ROUND(I135*H135,2)</f>
        <v>0</v>
      </c>
      <c r="BL135" s="19" t="s">
        <v>254</v>
      </c>
      <c r="BM135" s="217" t="s">
        <v>1484</v>
      </c>
    </row>
    <row r="136" spans="1:47" s="2" customFormat="1" ht="12">
      <c r="A136" s="40"/>
      <c r="B136" s="41"/>
      <c r="C136" s="42"/>
      <c r="D136" s="242" t="s">
        <v>158</v>
      </c>
      <c r="E136" s="42"/>
      <c r="F136" s="243" t="s">
        <v>415</v>
      </c>
      <c r="G136" s="42"/>
      <c r="H136" s="42"/>
      <c r="I136" s="244"/>
      <c r="J136" s="42"/>
      <c r="K136" s="42"/>
      <c r="L136" s="46"/>
      <c r="M136" s="245"/>
      <c r="N136" s="24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158</v>
      </c>
      <c r="AU136" s="19" t="s">
        <v>86</v>
      </c>
    </row>
    <row r="137" spans="1:63" s="12" customFormat="1" ht="22.8" customHeight="1">
      <c r="A137" s="12"/>
      <c r="B137" s="190"/>
      <c r="C137" s="191"/>
      <c r="D137" s="192" t="s">
        <v>75</v>
      </c>
      <c r="E137" s="204" t="s">
        <v>416</v>
      </c>
      <c r="F137" s="204" t="s">
        <v>417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SUM(P138:P169)</f>
        <v>0</v>
      </c>
      <c r="Q137" s="198"/>
      <c r="R137" s="199">
        <f>SUM(R138:R169)</f>
        <v>0.05735</v>
      </c>
      <c r="S137" s="198"/>
      <c r="T137" s="200">
        <f>SUM(T138:T169)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86</v>
      </c>
      <c r="AT137" s="202" t="s">
        <v>75</v>
      </c>
      <c r="AU137" s="202" t="s">
        <v>84</v>
      </c>
      <c r="AY137" s="201" t="s">
        <v>140</v>
      </c>
      <c r="BK137" s="203">
        <f>SUM(BK138:BK169)</f>
        <v>0</v>
      </c>
    </row>
    <row r="138" spans="1:65" s="2" customFormat="1" ht="21.75" customHeight="1">
      <c r="A138" s="40"/>
      <c r="B138" s="41"/>
      <c r="C138" s="206" t="s">
        <v>259</v>
      </c>
      <c r="D138" s="206" t="s">
        <v>143</v>
      </c>
      <c r="E138" s="207" t="s">
        <v>1485</v>
      </c>
      <c r="F138" s="208" t="s">
        <v>1486</v>
      </c>
      <c r="G138" s="209" t="s">
        <v>236</v>
      </c>
      <c r="H138" s="210">
        <v>35</v>
      </c>
      <c r="I138" s="211"/>
      <c r="J138" s="212">
        <f>ROUND(I138*H138,2)</f>
        <v>0</v>
      </c>
      <c r="K138" s="208" t="s">
        <v>156</v>
      </c>
      <c r="L138" s="46"/>
      <c r="M138" s="213" t="s">
        <v>19</v>
      </c>
      <c r="N138" s="214" t="s">
        <v>47</v>
      </c>
      <c r="O138" s="86"/>
      <c r="P138" s="215">
        <f>O138*H138</f>
        <v>0</v>
      </c>
      <c r="Q138" s="215">
        <v>0.00098</v>
      </c>
      <c r="R138" s="215">
        <f>Q138*H138</f>
        <v>0.0343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254</v>
      </c>
      <c r="AT138" s="217" t="s">
        <v>143</v>
      </c>
      <c r="AU138" s="217" t="s">
        <v>86</v>
      </c>
      <c r="AY138" s="19" t="s">
        <v>140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84</v>
      </c>
      <c r="BK138" s="218">
        <f>ROUND(I138*H138,2)</f>
        <v>0</v>
      </c>
      <c r="BL138" s="19" t="s">
        <v>254</v>
      </c>
      <c r="BM138" s="217" t="s">
        <v>1487</v>
      </c>
    </row>
    <row r="139" spans="1:47" s="2" customFormat="1" ht="12">
      <c r="A139" s="40"/>
      <c r="B139" s="41"/>
      <c r="C139" s="42"/>
      <c r="D139" s="242" t="s">
        <v>158</v>
      </c>
      <c r="E139" s="42"/>
      <c r="F139" s="243" t="s">
        <v>1488</v>
      </c>
      <c r="G139" s="42"/>
      <c r="H139" s="42"/>
      <c r="I139" s="244"/>
      <c r="J139" s="42"/>
      <c r="K139" s="42"/>
      <c r="L139" s="46"/>
      <c r="M139" s="245"/>
      <c r="N139" s="246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158</v>
      </c>
      <c r="AU139" s="19" t="s">
        <v>86</v>
      </c>
    </row>
    <row r="140" spans="1:51" s="13" customFormat="1" ht="12">
      <c r="A140" s="13"/>
      <c r="B140" s="219"/>
      <c r="C140" s="220"/>
      <c r="D140" s="221" t="s">
        <v>149</v>
      </c>
      <c r="E140" s="222" t="s">
        <v>19</v>
      </c>
      <c r="F140" s="223" t="s">
        <v>1489</v>
      </c>
      <c r="G140" s="220"/>
      <c r="H140" s="224">
        <v>35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149</v>
      </c>
      <c r="AU140" s="230" t="s">
        <v>86</v>
      </c>
      <c r="AV140" s="13" t="s">
        <v>86</v>
      </c>
      <c r="AW140" s="13" t="s">
        <v>35</v>
      </c>
      <c r="AX140" s="13" t="s">
        <v>84</v>
      </c>
      <c r="AY140" s="230" t="s">
        <v>140</v>
      </c>
    </row>
    <row r="141" spans="1:65" s="2" customFormat="1" ht="16.5" customHeight="1">
      <c r="A141" s="40"/>
      <c r="B141" s="41"/>
      <c r="C141" s="206" t="s">
        <v>263</v>
      </c>
      <c r="D141" s="206" t="s">
        <v>143</v>
      </c>
      <c r="E141" s="207" t="s">
        <v>1490</v>
      </c>
      <c r="F141" s="208" t="s">
        <v>1491</v>
      </c>
      <c r="G141" s="209" t="s">
        <v>433</v>
      </c>
      <c r="H141" s="210">
        <v>3</v>
      </c>
      <c r="I141" s="211"/>
      <c r="J141" s="212">
        <f>ROUND(I141*H141,2)</f>
        <v>0</v>
      </c>
      <c r="K141" s="208" t="s">
        <v>156</v>
      </c>
      <c r="L141" s="46"/>
      <c r="M141" s="213" t="s">
        <v>19</v>
      </c>
      <c r="N141" s="214" t="s">
        <v>47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254</v>
      </c>
      <c r="AT141" s="217" t="s">
        <v>143</v>
      </c>
      <c r="AU141" s="217" t="s">
        <v>86</v>
      </c>
      <c r="AY141" s="19" t="s">
        <v>140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84</v>
      </c>
      <c r="BK141" s="218">
        <f>ROUND(I141*H141,2)</f>
        <v>0</v>
      </c>
      <c r="BL141" s="19" t="s">
        <v>254</v>
      </c>
      <c r="BM141" s="217" t="s">
        <v>1492</v>
      </c>
    </row>
    <row r="142" spans="1:47" s="2" customFormat="1" ht="12">
      <c r="A142" s="40"/>
      <c r="B142" s="41"/>
      <c r="C142" s="42"/>
      <c r="D142" s="242" t="s">
        <v>158</v>
      </c>
      <c r="E142" s="42"/>
      <c r="F142" s="243" t="s">
        <v>1493</v>
      </c>
      <c r="G142" s="42"/>
      <c r="H142" s="42"/>
      <c r="I142" s="244"/>
      <c r="J142" s="42"/>
      <c r="K142" s="42"/>
      <c r="L142" s="46"/>
      <c r="M142" s="245"/>
      <c r="N142" s="246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158</v>
      </c>
      <c r="AU142" s="19" t="s">
        <v>86</v>
      </c>
    </row>
    <row r="143" spans="1:65" s="2" customFormat="1" ht="33" customHeight="1">
      <c r="A143" s="40"/>
      <c r="B143" s="41"/>
      <c r="C143" s="206" t="s">
        <v>268</v>
      </c>
      <c r="D143" s="206" t="s">
        <v>143</v>
      </c>
      <c r="E143" s="207" t="s">
        <v>1494</v>
      </c>
      <c r="F143" s="208" t="s">
        <v>1495</v>
      </c>
      <c r="G143" s="209" t="s">
        <v>236</v>
      </c>
      <c r="H143" s="210">
        <v>35</v>
      </c>
      <c r="I143" s="211"/>
      <c r="J143" s="212">
        <f>ROUND(I143*H143,2)</f>
        <v>0</v>
      </c>
      <c r="K143" s="208" t="s">
        <v>156</v>
      </c>
      <c r="L143" s="46"/>
      <c r="M143" s="213" t="s">
        <v>19</v>
      </c>
      <c r="N143" s="214" t="s">
        <v>47</v>
      </c>
      <c r="O143" s="86"/>
      <c r="P143" s="215">
        <f>O143*H143</f>
        <v>0</v>
      </c>
      <c r="Q143" s="215">
        <v>0.00012</v>
      </c>
      <c r="R143" s="215">
        <f>Q143*H143</f>
        <v>0.0042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254</v>
      </c>
      <c r="AT143" s="217" t="s">
        <v>143</v>
      </c>
      <c r="AU143" s="217" t="s">
        <v>86</v>
      </c>
      <c r="AY143" s="19" t="s">
        <v>140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84</v>
      </c>
      <c r="BK143" s="218">
        <f>ROUND(I143*H143,2)</f>
        <v>0</v>
      </c>
      <c r="BL143" s="19" t="s">
        <v>254</v>
      </c>
      <c r="BM143" s="217" t="s">
        <v>1496</v>
      </c>
    </row>
    <row r="144" spans="1:47" s="2" customFormat="1" ht="12">
      <c r="A144" s="40"/>
      <c r="B144" s="41"/>
      <c r="C144" s="42"/>
      <c r="D144" s="242" t="s">
        <v>158</v>
      </c>
      <c r="E144" s="42"/>
      <c r="F144" s="243" t="s">
        <v>1497</v>
      </c>
      <c r="G144" s="42"/>
      <c r="H144" s="42"/>
      <c r="I144" s="244"/>
      <c r="J144" s="42"/>
      <c r="K144" s="42"/>
      <c r="L144" s="46"/>
      <c r="M144" s="245"/>
      <c r="N144" s="24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158</v>
      </c>
      <c r="AU144" s="19" t="s">
        <v>86</v>
      </c>
    </row>
    <row r="145" spans="1:51" s="13" customFormat="1" ht="12">
      <c r="A145" s="13"/>
      <c r="B145" s="219"/>
      <c r="C145" s="220"/>
      <c r="D145" s="221" t="s">
        <v>149</v>
      </c>
      <c r="E145" s="222" t="s">
        <v>19</v>
      </c>
      <c r="F145" s="223" t="s">
        <v>1498</v>
      </c>
      <c r="G145" s="220"/>
      <c r="H145" s="224">
        <v>5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149</v>
      </c>
      <c r="AU145" s="230" t="s">
        <v>86</v>
      </c>
      <c r="AV145" s="13" t="s">
        <v>86</v>
      </c>
      <c r="AW145" s="13" t="s">
        <v>35</v>
      </c>
      <c r="AX145" s="13" t="s">
        <v>76</v>
      </c>
      <c r="AY145" s="230" t="s">
        <v>140</v>
      </c>
    </row>
    <row r="146" spans="1:51" s="13" customFormat="1" ht="12">
      <c r="A146" s="13"/>
      <c r="B146" s="219"/>
      <c r="C146" s="220"/>
      <c r="D146" s="221" t="s">
        <v>149</v>
      </c>
      <c r="E146" s="222" t="s">
        <v>19</v>
      </c>
      <c r="F146" s="223" t="s">
        <v>1499</v>
      </c>
      <c r="G146" s="220"/>
      <c r="H146" s="224">
        <v>25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149</v>
      </c>
      <c r="AU146" s="230" t="s">
        <v>86</v>
      </c>
      <c r="AV146" s="13" t="s">
        <v>86</v>
      </c>
      <c r="AW146" s="13" t="s">
        <v>35</v>
      </c>
      <c r="AX146" s="13" t="s">
        <v>76</v>
      </c>
      <c r="AY146" s="230" t="s">
        <v>140</v>
      </c>
    </row>
    <row r="147" spans="1:51" s="13" customFormat="1" ht="12">
      <c r="A147" s="13"/>
      <c r="B147" s="219"/>
      <c r="C147" s="220"/>
      <c r="D147" s="221" t="s">
        <v>149</v>
      </c>
      <c r="E147" s="222" t="s">
        <v>19</v>
      </c>
      <c r="F147" s="223" t="s">
        <v>1500</v>
      </c>
      <c r="G147" s="220"/>
      <c r="H147" s="224">
        <v>5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149</v>
      </c>
      <c r="AU147" s="230" t="s">
        <v>86</v>
      </c>
      <c r="AV147" s="13" t="s">
        <v>86</v>
      </c>
      <c r="AW147" s="13" t="s">
        <v>35</v>
      </c>
      <c r="AX147" s="13" t="s">
        <v>76</v>
      </c>
      <c r="AY147" s="230" t="s">
        <v>140</v>
      </c>
    </row>
    <row r="148" spans="1:51" s="14" customFormat="1" ht="12">
      <c r="A148" s="14"/>
      <c r="B148" s="231"/>
      <c r="C148" s="232"/>
      <c r="D148" s="221" t="s">
        <v>149</v>
      </c>
      <c r="E148" s="233" t="s">
        <v>19</v>
      </c>
      <c r="F148" s="234" t="s">
        <v>152</v>
      </c>
      <c r="G148" s="232"/>
      <c r="H148" s="235">
        <v>35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1" t="s">
        <v>149</v>
      </c>
      <c r="AU148" s="241" t="s">
        <v>86</v>
      </c>
      <c r="AV148" s="14" t="s">
        <v>147</v>
      </c>
      <c r="AW148" s="14" t="s">
        <v>35</v>
      </c>
      <c r="AX148" s="14" t="s">
        <v>84</v>
      </c>
      <c r="AY148" s="241" t="s">
        <v>140</v>
      </c>
    </row>
    <row r="149" spans="1:65" s="2" customFormat="1" ht="16.5" customHeight="1">
      <c r="A149" s="40"/>
      <c r="B149" s="41"/>
      <c r="C149" s="206" t="s">
        <v>273</v>
      </c>
      <c r="D149" s="206" t="s">
        <v>143</v>
      </c>
      <c r="E149" s="207" t="s">
        <v>1501</v>
      </c>
      <c r="F149" s="208" t="s">
        <v>1502</v>
      </c>
      <c r="G149" s="209" t="s">
        <v>146</v>
      </c>
      <c r="H149" s="210">
        <v>28</v>
      </c>
      <c r="I149" s="211"/>
      <c r="J149" s="212">
        <f>ROUND(I149*H149,2)</f>
        <v>0</v>
      </c>
      <c r="K149" s="208" t="s">
        <v>156</v>
      </c>
      <c r="L149" s="46"/>
      <c r="M149" s="213" t="s">
        <v>19</v>
      </c>
      <c r="N149" s="214" t="s">
        <v>47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254</v>
      </c>
      <c r="AT149" s="217" t="s">
        <v>143</v>
      </c>
      <c r="AU149" s="217" t="s">
        <v>86</v>
      </c>
      <c r="AY149" s="19" t="s">
        <v>140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84</v>
      </c>
      <c r="BK149" s="218">
        <f>ROUND(I149*H149,2)</f>
        <v>0</v>
      </c>
      <c r="BL149" s="19" t="s">
        <v>254</v>
      </c>
      <c r="BM149" s="217" t="s">
        <v>1503</v>
      </c>
    </row>
    <row r="150" spans="1:47" s="2" customFormat="1" ht="12">
      <c r="A150" s="40"/>
      <c r="B150" s="41"/>
      <c r="C150" s="42"/>
      <c r="D150" s="242" t="s">
        <v>158</v>
      </c>
      <c r="E150" s="42"/>
      <c r="F150" s="243" t="s">
        <v>1504</v>
      </c>
      <c r="G150" s="42"/>
      <c r="H150" s="42"/>
      <c r="I150" s="244"/>
      <c r="J150" s="42"/>
      <c r="K150" s="42"/>
      <c r="L150" s="46"/>
      <c r="M150" s="245"/>
      <c r="N150" s="24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158</v>
      </c>
      <c r="AU150" s="19" t="s">
        <v>86</v>
      </c>
    </row>
    <row r="151" spans="1:51" s="13" customFormat="1" ht="12">
      <c r="A151" s="13"/>
      <c r="B151" s="219"/>
      <c r="C151" s="220"/>
      <c r="D151" s="221" t="s">
        <v>149</v>
      </c>
      <c r="E151" s="222" t="s">
        <v>19</v>
      </c>
      <c r="F151" s="223" t="s">
        <v>1505</v>
      </c>
      <c r="G151" s="220"/>
      <c r="H151" s="224">
        <v>6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0" t="s">
        <v>149</v>
      </c>
      <c r="AU151" s="230" t="s">
        <v>86</v>
      </c>
      <c r="AV151" s="13" t="s">
        <v>86</v>
      </c>
      <c r="AW151" s="13" t="s">
        <v>35</v>
      </c>
      <c r="AX151" s="13" t="s">
        <v>76</v>
      </c>
      <c r="AY151" s="230" t="s">
        <v>140</v>
      </c>
    </row>
    <row r="152" spans="1:51" s="13" customFormat="1" ht="12">
      <c r="A152" s="13"/>
      <c r="B152" s="219"/>
      <c r="C152" s="220"/>
      <c r="D152" s="221" t="s">
        <v>149</v>
      </c>
      <c r="E152" s="222" t="s">
        <v>19</v>
      </c>
      <c r="F152" s="223" t="s">
        <v>1506</v>
      </c>
      <c r="G152" s="220"/>
      <c r="H152" s="224">
        <v>16</v>
      </c>
      <c r="I152" s="225"/>
      <c r="J152" s="220"/>
      <c r="K152" s="220"/>
      <c r="L152" s="226"/>
      <c r="M152" s="227"/>
      <c r="N152" s="228"/>
      <c r="O152" s="228"/>
      <c r="P152" s="228"/>
      <c r="Q152" s="228"/>
      <c r="R152" s="228"/>
      <c r="S152" s="228"/>
      <c r="T152" s="22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0" t="s">
        <v>149</v>
      </c>
      <c r="AU152" s="230" t="s">
        <v>86</v>
      </c>
      <c r="AV152" s="13" t="s">
        <v>86</v>
      </c>
      <c r="AW152" s="13" t="s">
        <v>35</v>
      </c>
      <c r="AX152" s="13" t="s">
        <v>76</v>
      </c>
      <c r="AY152" s="230" t="s">
        <v>140</v>
      </c>
    </row>
    <row r="153" spans="1:51" s="13" customFormat="1" ht="12">
      <c r="A153" s="13"/>
      <c r="B153" s="219"/>
      <c r="C153" s="220"/>
      <c r="D153" s="221" t="s">
        <v>149</v>
      </c>
      <c r="E153" s="222" t="s">
        <v>19</v>
      </c>
      <c r="F153" s="223" t="s">
        <v>1507</v>
      </c>
      <c r="G153" s="220"/>
      <c r="H153" s="224">
        <v>6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149</v>
      </c>
      <c r="AU153" s="230" t="s">
        <v>86</v>
      </c>
      <c r="AV153" s="13" t="s">
        <v>86</v>
      </c>
      <c r="AW153" s="13" t="s">
        <v>35</v>
      </c>
      <c r="AX153" s="13" t="s">
        <v>76</v>
      </c>
      <c r="AY153" s="230" t="s">
        <v>140</v>
      </c>
    </row>
    <row r="154" spans="1:51" s="14" customFormat="1" ht="12">
      <c r="A154" s="14"/>
      <c r="B154" s="231"/>
      <c r="C154" s="232"/>
      <c r="D154" s="221" t="s">
        <v>149</v>
      </c>
      <c r="E154" s="233" t="s">
        <v>19</v>
      </c>
      <c r="F154" s="234" t="s">
        <v>152</v>
      </c>
      <c r="G154" s="232"/>
      <c r="H154" s="235">
        <v>28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1" t="s">
        <v>149</v>
      </c>
      <c r="AU154" s="241" t="s">
        <v>86</v>
      </c>
      <c r="AV154" s="14" t="s">
        <v>147</v>
      </c>
      <c r="AW154" s="14" t="s">
        <v>35</v>
      </c>
      <c r="AX154" s="14" t="s">
        <v>84</v>
      </c>
      <c r="AY154" s="241" t="s">
        <v>140</v>
      </c>
    </row>
    <row r="155" spans="1:65" s="2" customFormat="1" ht="16.5" customHeight="1">
      <c r="A155" s="40"/>
      <c r="B155" s="41"/>
      <c r="C155" s="206" t="s">
        <v>7</v>
      </c>
      <c r="D155" s="206" t="s">
        <v>143</v>
      </c>
      <c r="E155" s="207" t="s">
        <v>1508</v>
      </c>
      <c r="F155" s="208" t="s">
        <v>1509</v>
      </c>
      <c r="G155" s="209" t="s">
        <v>146</v>
      </c>
      <c r="H155" s="210">
        <v>6</v>
      </c>
      <c r="I155" s="211"/>
      <c r="J155" s="212">
        <f>ROUND(I155*H155,2)</f>
        <v>0</v>
      </c>
      <c r="K155" s="208" t="s">
        <v>156</v>
      </c>
      <c r="L155" s="46"/>
      <c r="M155" s="213" t="s">
        <v>19</v>
      </c>
      <c r="N155" s="214" t="s">
        <v>47</v>
      </c>
      <c r="O155" s="86"/>
      <c r="P155" s="215">
        <f>O155*H155</f>
        <v>0</v>
      </c>
      <c r="Q155" s="215">
        <v>0.00075</v>
      </c>
      <c r="R155" s="215">
        <f>Q155*H155</f>
        <v>0.0045000000000000005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254</v>
      </c>
      <c r="AT155" s="217" t="s">
        <v>143</v>
      </c>
      <c r="AU155" s="217" t="s">
        <v>86</v>
      </c>
      <c r="AY155" s="19" t="s">
        <v>140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84</v>
      </c>
      <c r="BK155" s="218">
        <f>ROUND(I155*H155,2)</f>
        <v>0</v>
      </c>
      <c r="BL155" s="19" t="s">
        <v>254</v>
      </c>
      <c r="BM155" s="217" t="s">
        <v>1510</v>
      </c>
    </row>
    <row r="156" spans="1:47" s="2" customFormat="1" ht="12">
      <c r="A156" s="40"/>
      <c r="B156" s="41"/>
      <c r="C156" s="42"/>
      <c r="D156" s="242" t="s">
        <v>158</v>
      </c>
      <c r="E156" s="42"/>
      <c r="F156" s="243" t="s">
        <v>1511</v>
      </c>
      <c r="G156" s="42"/>
      <c r="H156" s="42"/>
      <c r="I156" s="244"/>
      <c r="J156" s="42"/>
      <c r="K156" s="42"/>
      <c r="L156" s="46"/>
      <c r="M156" s="245"/>
      <c r="N156" s="24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158</v>
      </c>
      <c r="AU156" s="19" t="s">
        <v>86</v>
      </c>
    </row>
    <row r="157" spans="1:51" s="13" customFormat="1" ht="12">
      <c r="A157" s="13"/>
      <c r="B157" s="219"/>
      <c r="C157" s="220"/>
      <c r="D157" s="221" t="s">
        <v>149</v>
      </c>
      <c r="E157" s="222" t="s">
        <v>19</v>
      </c>
      <c r="F157" s="223" t="s">
        <v>1430</v>
      </c>
      <c r="G157" s="220"/>
      <c r="H157" s="224">
        <v>2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0" t="s">
        <v>149</v>
      </c>
      <c r="AU157" s="230" t="s">
        <v>86</v>
      </c>
      <c r="AV157" s="13" t="s">
        <v>86</v>
      </c>
      <c r="AW157" s="13" t="s">
        <v>35</v>
      </c>
      <c r="AX157" s="13" t="s">
        <v>76</v>
      </c>
      <c r="AY157" s="230" t="s">
        <v>140</v>
      </c>
    </row>
    <row r="158" spans="1:51" s="13" customFormat="1" ht="12">
      <c r="A158" s="13"/>
      <c r="B158" s="219"/>
      <c r="C158" s="220"/>
      <c r="D158" s="221" t="s">
        <v>149</v>
      </c>
      <c r="E158" s="222" t="s">
        <v>19</v>
      </c>
      <c r="F158" s="223" t="s">
        <v>1469</v>
      </c>
      <c r="G158" s="220"/>
      <c r="H158" s="224">
        <v>2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149</v>
      </c>
      <c r="AU158" s="230" t="s">
        <v>86</v>
      </c>
      <c r="AV158" s="13" t="s">
        <v>86</v>
      </c>
      <c r="AW158" s="13" t="s">
        <v>35</v>
      </c>
      <c r="AX158" s="13" t="s">
        <v>76</v>
      </c>
      <c r="AY158" s="230" t="s">
        <v>140</v>
      </c>
    </row>
    <row r="159" spans="1:51" s="13" customFormat="1" ht="12">
      <c r="A159" s="13"/>
      <c r="B159" s="219"/>
      <c r="C159" s="220"/>
      <c r="D159" s="221" t="s">
        <v>149</v>
      </c>
      <c r="E159" s="222" t="s">
        <v>19</v>
      </c>
      <c r="F159" s="223" t="s">
        <v>1432</v>
      </c>
      <c r="G159" s="220"/>
      <c r="H159" s="224">
        <v>2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0" t="s">
        <v>149</v>
      </c>
      <c r="AU159" s="230" t="s">
        <v>86</v>
      </c>
      <c r="AV159" s="13" t="s">
        <v>86</v>
      </c>
      <c r="AW159" s="13" t="s">
        <v>35</v>
      </c>
      <c r="AX159" s="13" t="s">
        <v>76</v>
      </c>
      <c r="AY159" s="230" t="s">
        <v>140</v>
      </c>
    </row>
    <row r="160" spans="1:51" s="14" customFormat="1" ht="12">
      <c r="A160" s="14"/>
      <c r="B160" s="231"/>
      <c r="C160" s="232"/>
      <c r="D160" s="221" t="s">
        <v>149</v>
      </c>
      <c r="E160" s="233" t="s">
        <v>19</v>
      </c>
      <c r="F160" s="234" t="s">
        <v>152</v>
      </c>
      <c r="G160" s="232"/>
      <c r="H160" s="235">
        <v>6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1" t="s">
        <v>149</v>
      </c>
      <c r="AU160" s="241" t="s">
        <v>86</v>
      </c>
      <c r="AV160" s="14" t="s">
        <v>147</v>
      </c>
      <c r="AW160" s="14" t="s">
        <v>35</v>
      </c>
      <c r="AX160" s="14" t="s">
        <v>84</v>
      </c>
      <c r="AY160" s="241" t="s">
        <v>140</v>
      </c>
    </row>
    <row r="161" spans="1:65" s="2" customFormat="1" ht="24.15" customHeight="1">
      <c r="A161" s="40"/>
      <c r="B161" s="41"/>
      <c r="C161" s="206" t="s">
        <v>298</v>
      </c>
      <c r="D161" s="206" t="s">
        <v>143</v>
      </c>
      <c r="E161" s="207" t="s">
        <v>1512</v>
      </c>
      <c r="F161" s="208" t="s">
        <v>1513</v>
      </c>
      <c r="G161" s="209" t="s">
        <v>236</v>
      </c>
      <c r="H161" s="210">
        <v>35</v>
      </c>
      <c r="I161" s="211"/>
      <c r="J161" s="212">
        <f>ROUND(I161*H161,2)</f>
        <v>0</v>
      </c>
      <c r="K161" s="208" t="s">
        <v>156</v>
      </c>
      <c r="L161" s="46"/>
      <c r="M161" s="213" t="s">
        <v>19</v>
      </c>
      <c r="N161" s="214" t="s">
        <v>47</v>
      </c>
      <c r="O161" s="86"/>
      <c r="P161" s="215">
        <f>O161*H161</f>
        <v>0</v>
      </c>
      <c r="Q161" s="215">
        <v>0.0004</v>
      </c>
      <c r="R161" s="215">
        <f>Q161*H161</f>
        <v>0.014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254</v>
      </c>
      <c r="AT161" s="217" t="s">
        <v>143</v>
      </c>
      <c r="AU161" s="217" t="s">
        <v>86</v>
      </c>
      <c r="AY161" s="19" t="s">
        <v>140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84</v>
      </c>
      <c r="BK161" s="218">
        <f>ROUND(I161*H161,2)</f>
        <v>0</v>
      </c>
      <c r="BL161" s="19" t="s">
        <v>254</v>
      </c>
      <c r="BM161" s="217" t="s">
        <v>1514</v>
      </c>
    </row>
    <row r="162" spans="1:47" s="2" customFormat="1" ht="12">
      <c r="A162" s="40"/>
      <c r="B162" s="41"/>
      <c r="C162" s="42"/>
      <c r="D162" s="242" t="s">
        <v>158</v>
      </c>
      <c r="E162" s="42"/>
      <c r="F162" s="243" t="s">
        <v>1515</v>
      </c>
      <c r="G162" s="42"/>
      <c r="H162" s="42"/>
      <c r="I162" s="244"/>
      <c r="J162" s="42"/>
      <c r="K162" s="42"/>
      <c r="L162" s="46"/>
      <c r="M162" s="245"/>
      <c r="N162" s="246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158</v>
      </c>
      <c r="AU162" s="19" t="s">
        <v>86</v>
      </c>
    </row>
    <row r="163" spans="1:65" s="2" customFormat="1" ht="21.75" customHeight="1">
      <c r="A163" s="40"/>
      <c r="B163" s="41"/>
      <c r="C163" s="206" t="s">
        <v>303</v>
      </c>
      <c r="D163" s="206" t="s">
        <v>143</v>
      </c>
      <c r="E163" s="207" t="s">
        <v>1516</v>
      </c>
      <c r="F163" s="208" t="s">
        <v>1517</v>
      </c>
      <c r="G163" s="209" t="s">
        <v>236</v>
      </c>
      <c r="H163" s="210">
        <v>35</v>
      </c>
      <c r="I163" s="211"/>
      <c r="J163" s="212">
        <f>ROUND(I163*H163,2)</f>
        <v>0</v>
      </c>
      <c r="K163" s="208" t="s">
        <v>156</v>
      </c>
      <c r="L163" s="46"/>
      <c r="M163" s="213" t="s">
        <v>19</v>
      </c>
      <c r="N163" s="214" t="s">
        <v>47</v>
      </c>
      <c r="O163" s="86"/>
      <c r="P163" s="215">
        <f>O163*H163</f>
        <v>0</v>
      </c>
      <c r="Q163" s="215">
        <v>1E-05</v>
      </c>
      <c r="R163" s="215">
        <f>Q163*H163</f>
        <v>0.00035000000000000005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254</v>
      </c>
      <c r="AT163" s="217" t="s">
        <v>143</v>
      </c>
      <c r="AU163" s="217" t="s">
        <v>86</v>
      </c>
      <c r="AY163" s="19" t="s">
        <v>140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84</v>
      </c>
      <c r="BK163" s="218">
        <f>ROUND(I163*H163,2)</f>
        <v>0</v>
      </c>
      <c r="BL163" s="19" t="s">
        <v>254</v>
      </c>
      <c r="BM163" s="217" t="s">
        <v>1518</v>
      </c>
    </row>
    <row r="164" spans="1:47" s="2" customFormat="1" ht="12">
      <c r="A164" s="40"/>
      <c r="B164" s="41"/>
      <c r="C164" s="42"/>
      <c r="D164" s="242" t="s">
        <v>158</v>
      </c>
      <c r="E164" s="42"/>
      <c r="F164" s="243" t="s">
        <v>1519</v>
      </c>
      <c r="G164" s="42"/>
      <c r="H164" s="42"/>
      <c r="I164" s="244"/>
      <c r="J164" s="42"/>
      <c r="K164" s="42"/>
      <c r="L164" s="46"/>
      <c r="M164" s="245"/>
      <c r="N164" s="246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158</v>
      </c>
      <c r="AU164" s="19" t="s">
        <v>86</v>
      </c>
    </row>
    <row r="165" spans="1:65" s="2" customFormat="1" ht="16.5" customHeight="1">
      <c r="A165" s="40"/>
      <c r="B165" s="41"/>
      <c r="C165" s="206" t="s">
        <v>311</v>
      </c>
      <c r="D165" s="206" t="s">
        <v>143</v>
      </c>
      <c r="E165" s="207" t="s">
        <v>1520</v>
      </c>
      <c r="F165" s="208" t="s">
        <v>1521</v>
      </c>
      <c r="G165" s="209" t="s">
        <v>1118</v>
      </c>
      <c r="H165" s="210">
        <v>5</v>
      </c>
      <c r="I165" s="211"/>
      <c r="J165" s="212">
        <f>ROUND(I165*H165,2)</f>
        <v>0</v>
      </c>
      <c r="K165" s="208" t="s">
        <v>257</v>
      </c>
      <c r="L165" s="46"/>
      <c r="M165" s="213" t="s">
        <v>19</v>
      </c>
      <c r="N165" s="214" t="s">
        <v>47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254</v>
      </c>
      <c r="AT165" s="217" t="s">
        <v>143</v>
      </c>
      <c r="AU165" s="217" t="s">
        <v>86</v>
      </c>
      <c r="AY165" s="19" t="s">
        <v>140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84</v>
      </c>
      <c r="BK165" s="218">
        <f>ROUND(I165*H165,2)</f>
        <v>0</v>
      </c>
      <c r="BL165" s="19" t="s">
        <v>254</v>
      </c>
      <c r="BM165" s="217" t="s">
        <v>1522</v>
      </c>
    </row>
    <row r="166" spans="1:65" s="2" customFormat="1" ht="16.5" customHeight="1">
      <c r="A166" s="40"/>
      <c r="B166" s="41"/>
      <c r="C166" s="206" t="s">
        <v>317</v>
      </c>
      <c r="D166" s="206" t="s">
        <v>143</v>
      </c>
      <c r="E166" s="207" t="s">
        <v>1523</v>
      </c>
      <c r="F166" s="208" t="s">
        <v>1524</v>
      </c>
      <c r="G166" s="209" t="s">
        <v>1118</v>
      </c>
      <c r="H166" s="210">
        <v>4</v>
      </c>
      <c r="I166" s="211"/>
      <c r="J166" s="212">
        <f>ROUND(I166*H166,2)</f>
        <v>0</v>
      </c>
      <c r="K166" s="208" t="s">
        <v>257</v>
      </c>
      <c r="L166" s="46"/>
      <c r="M166" s="213" t="s">
        <v>19</v>
      </c>
      <c r="N166" s="214" t="s">
        <v>47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254</v>
      </c>
      <c r="AT166" s="217" t="s">
        <v>143</v>
      </c>
      <c r="AU166" s="217" t="s">
        <v>86</v>
      </c>
      <c r="AY166" s="19" t="s">
        <v>140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84</v>
      </c>
      <c r="BK166" s="218">
        <f>ROUND(I166*H166,2)</f>
        <v>0</v>
      </c>
      <c r="BL166" s="19" t="s">
        <v>254</v>
      </c>
      <c r="BM166" s="217" t="s">
        <v>1525</v>
      </c>
    </row>
    <row r="167" spans="1:65" s="2" customFormat="1" ht="16.5" customHeight="1">
      <c r="A167" s="40"/>
      <c r="B167" s="41"/>
      <c r="C167" s="206" t="s">
        <v>328</v>
      </c>
      <c r="D167" s="206" t="s">
        <v>143</v>
      </c>
      <c r="E167" s="207" t="s">
        <v>1526</v>
      </c>
      <c r="F167" s="208" t="s">
        <v>1527</v>
      </c>
      <c r="G167" s="209" t="s">
        <v>1118</v>
      </c>
      <c r="H167" s="210">
        <v>4</v>
      </c>
      <c r="I167" s="211"/>
      <c r="J167" s="212">
        <f>ROUND(I167*H167,2)</f>
        <v>0</v>
      </c>
      <c r="K167" s="208" t="s">
        <v>257</v>
      </c>
      <c r="L167" s="46"/>
      <c r="M167" s="213" t="s">
        <v>19</v>
      </c>
      <c r="N167" s="214" t="s">
        <v>47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254</v>
      </c>
      <c r="AT167" s="217" t="s">
        <v>143</v>
      </c>
      <c r="AU167" s="217" t="s">
        <v>86</v>
      </c>
      <c r="AY167" s="19" t="s">
        <v>140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84</v>
      </c>
      <c r="BK167" s="218">
        <f>ROUND(I167*H167,2)</f>
        <v>0</v>
      </c>
      <c r="BL167" s="19" t="s">
        <v>254</v>
      </c>
      <c r="BM167" s="217" t="s">
        <v>1528</v>
      </c>
    </row>
    <row r="168" spans="1:65" s="2" customFormat="1" ht="24.15" customHeight="1">
      <c r="A168" s="40"/>
      <c r="B168" s="41"/>
      <c r="C168" s="206" t="s">
        <v>335</v>
      </c>
      <c r="D168" s="206" t="s">
        <v>143</v>
      </c>
      <c r="E168" s="207" t="s">
        <v>424</v>
      </c>
      <c r="F168" s="208" t="s">
        <v>425</v>
      </c>
      <c r="G168" s="209" t="s">
        <v>413</v>
      </c>
      <c r="H168" s="278"/>
      <c r="I168" s="211"/>
      <c r="J168" s="212">
        <f>ROUND(I168*H168,2)</f>
        <v>0</v>
      </c>
      <c r="K168" s="208" t="s">
        <v>156</v>
      </c>
      <c r="L168" s="46"/>
      <c r="M168" s="213" t="s">
        <v>19</v>
      </c>
      <c r="N168" s="214" t="s">
        <v>47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254</v>
      </c>
      <c r="AT168" s="217" t="s">
        <v>143</v>
      </c>
      <c r="AU168" s="217" t="s">
        <v>86</v>
      </c>
      <c r="AY168" s="19" t="s">
        <v>140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84</v>
      </c>
      <c r="BK168" s="218">
        <f>ROUND(I168*H168,2)</f>
        <v>0</v>
      </c>
      <c r="BL168" s="19" t="s">
        <v>254</v>
      </c>
      <c r="BM168" s="217" t="s">
        <v>1529</v>
      </c>
    </row>
    <row r="169" spans="1:47" s="2" customFormat="1" ht="12">
      <c r="A169" s="40"/>
      <c r="B169" s="41"/>
      <c r="C169" s="42"/>
      <c r="D169" s="242" t="s">
        <v>158</v>
      </c>
      <c r="E169" s="42"/>
      <c r="F169" s="243" t="s">
        <v>427</v>
      </c>
      <c r="G169" s="42"/>
      <c r="H169" s="42"/>
      <c r="I169" s="244"/>
      <c r="J169" s="42"/>
      <c r="K169" s="42"/>
      <c r="L169" s="46"/>
      <c r="M169" s="245"/>
      <c r="N169" s="246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158</v>
      </c>
      <c r="AU169" s="19" t="s">
        <v>86</v>
      </c>
    </row>
    <row r="170" spans="1:63" s="12" customFormat="1" ht="22.8" customHeight="1">
      <c r="A170" s="12"/>
      <c r="B170" s="190"/>
      <c r="C170" s="191"/>
      <c r="D170" s="192" t="s">
        <v>75</v>
      </c>
      <c r="E170" s="204" t="s">
        <v>428</v>
      </c>
      <c r="F170" s="204" t="s">
        <v>429</v>
      </c>
      <c r="G170" s="191"/>
      <c r="H170" s="191"/>
      <c r="I170" s="194"/>
      <c r="J170" s="205">
        <f>BK170</f>
        <v>0</v>
      </c>
      <c r="K170" s="191"/>
      <c r="L170" s="196"/>
      <c r="M170" s="197"/>
      <c r="N170" s="198"/>
      <c r="O170" s="198"/>
      <c r="P170" s="199">
        <f>SUM(P171:P221)</f>
        <v>0</v>
      </c>
      <c r="Q170" s="198"/>
      <c r="R170" s="199">
        <f>SUM(R171:R221)</f>
        <v>0.32621</v>
      </c>
      <c r="S170" s="198"/>
      <c r="T170" s="200">
        <f>SUM(T171:T221)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1" t="s">
        <v>86</v>
      </c>
      <c r="AT170" s="202" t="s">
        <v>75</v>
      </c>
      <c r="AU170" s="202" t="s">
        <v>84</v>
      </c>
      <c r="AY170" s="201" t="s">
        <v>140</v>
      </c>
      <c r="BK170" s="203">
        <f>SUM(BK171:BK221)</f>
        <v>0</v>
      </c>
    </row>
    <row r="171" spans="1:65" s="2" customFormat="1" ht="21.75" customHeight="1">
      <c r="A171" s="40"/>
      <c r="B171" s="41"/>
      <c r="C171" s="206" t="s">
        <v>344</v>
      </c>
      <c r="D171" s="206" t="s">
        <v>143</v>
      </c>
      <c r="E171" s="207" t="s">
        <v>1530</v>
      </c>
      <c r="F171" s="208" t="s">
        <v>1531</v>
      </c>
      <c r="G171" s="209" t="s">
        <v>433</v>
      </c>
      <c r="H171" s="210">
        <v>3</v>
      </c>
      <c r="I171" s="211"/>
      <c r="J171" s="212">
        <f>ROUND(I171*H171,2)</f>
        <v>0</v>
      </c>
      <c r="K171" s="208" t="s">
        <v>156</v>
      </c>
      <c r="L171" s="46"/>
      <c r="M171" s="213" t="s">
        <v>19</v>
      </c>
      <c r="N171" s="214" t="s">
        <v>47</v>
      </c>
      <c r="O171" s="86"/>
      <c r="P171" s="215">
        <f>O171*H171</f>
        <v>0</v>
      </c>
      <c r="Q171" s="215">
        <v>0.01657</v>
      </c>
      <c r="R171" s="215">
        <f>Q171*H171</f>
        <v>0.049710000000000004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254</v>
      </c>
      <c r="AT171" s="217" t="s">
        <v>143</v>
      </c>
      <c r="AU171" s="217" t="s">
        <v>86</v>
      </c>
      <c r="AY171" s="19" t="s">
        <v>140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84</v>
      </c>
      <c r="BK171" s="218">
        <f>ROUND(I171*H171,2)</f>
        <v>0</v>
      </c>
      <c r="BL171" s="19" t="s">
        <v>254</v>
      </c>
      <c r="BM171" s="217" t="s">
        <v>1532</v>
      </c>
    </row>
    <row r="172" spans="1:47" s="2" customFormat="1" ht="12">
      <c r="A172" s="40"/>
      <c r="B172" s="41"/>
      <c r="C172" s="42"/>
      <c r="D172" s="242" t="s">
        <v>158</v>
      </c>
      <c r="E172" s="42"/>
      <c r="F172" s="243" t="s">
        <v>1533</v>
      </c>
      <c r="G172" s="42"/>
      <c r="H172" s="42"/>
      <c r="I172" s="244"/>
      <c r="J172" s="42"/>
      <c r="K172" s="42"/>
      <c r="L172" s="46"/>
      <c r="M172" s="245"/>
      <c r="N172" s="246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158</v>
      </c>
      <c r="AU172" s="19" t="s">
        <v>86</v>
      </c>
    </row>
    <row r="173" spans="1:51" s="13" customFormat="1" ht="12">
      <c r="A173" s="13"/>
      <c r="B173" s="219"/>
      <c r="C173" s="220"/>
      <c r="D173" s="221" t="s">
        <v>149</v>
      </c>
      <c r="E173" s="222" t="s">
        <v>19</v>
      </c>
      <c r="F173" s="223" t="s">
        <v>1430</v>
      </c>
      <c r="G173" s="220"/>
      <c r="H173" s="224">
        <v>2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0" t="s">
        <v>149</v>
      </c>
      <c r="AU173" s="230" t="s">
        <v>86</v>
      </c>
      <c r="AV173" s="13" t="s">
        <v>86</v>
      </c>
      <c r="AW173" s="13" t="s">
        <v>35</v>
      </c>
      <c r="AX173" s="13" t="s">
        <v>76</v>
      </c>
      <c r="AY173" s="230" t="s">
        <v>140</v>
      </c>
    </row>
    <row r="174" spans="1:51" s="13" customFormat="1" ht="12">
      <c r="A174" s="13"/>
      <c r="B174" s="219"/>
      <c r="C174" s="220"/>
      <c r="D174" s="221" t="s">
        <v>149</v>
      </c>
      <c r="E174" s="222" t="s">
        <v>19</v>
      </c>
      <c r="F174" s="223" t="s">
        <v>1425</v>
      </c>
      <c r="G174" s="220"/>
      <c r="H174" s="224">
        <v>1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0" t="s">
        <v>149</v>
      </c>
      <c r="AU174" s="230" t="s">
        <v>86</v>
      </c>
      <c r="AV174" s="13" t="s">
        <v>86</v>
      </c>
      <c r="AW174" s="13" t="s">
        <v>35</v>
      </c>
      <c r="AX174" s="13" t="s">
        <v>76</v>
      </c>
      <c r="AY174" s="230" t="s">
        <v>140</v>
      </c>
    </row>
    <row r="175" spans="1:51" s="14" customFormat="1" ht="12">
      <c r="A175" s="14"/>
      <c r="B175" s="231"/>
      <c r="C175" s="232"/>
      <c r="D175" s="221" t="s">
        <v>149</v>
      </c>
      <c r="E175" s="233" t="s">
        <v>19</v>
      </c>
      <c r="F175" s="234" t="s">
        <v>152</v>
      </c>
      <c r="G175" s="232"/>
      <c r="H175" s="235">
        <v>3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1" t="s">
        <v>149</v>
      </c>
      <c r="AU175" s="241" t="s">
        <v>86</v>
      </c>
      <c r="AV175" s="14" t="s">
        <v>147</v>
      </c>
      <c r="AW175" s="14" t="s">
        <v>35</v>
      </c>
      <c r="AX175" s="14" t="s">
        <v>84</v>
      </c>
      <c r="AY175" s="241" t="s">
        <v>140</v>
      </c>
    </row>
    <row r="176" spans="1:65" s="2" customFormat="1" ht="21.75" customHeight="1">
      <c r="A176" s="40"/>
      <c r="B176" s="41"/>
      <c r="C176" s="206" t="s">
        <v>349</v>
      </c>
      <c r="D176" s="206" t="s">
        <v>143</v>
      </c>
      <c r="E176" s="207" t="s">
        <v>1534</v>
      </c>
      <c r="F176" s="208" t="s">
        <v>1535</v>
      </c>
      <c r="G176" s="209" t="s">
        <v>433</v>
      </c>
      <c r="H176" s="210">
        <v>2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47</v>
      </c>
      <c r="O176" s="86"/>
      <c r="P176" s="215">
        <f>O176*H176</f>
        <v>0</v>
      </c>
      <c r="Q176" s="215">
        <v>0.01697</v>
      </c>
      <c r="R176" s="215">
        <f>Q176*H176</f>
        <v>0.03394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254</v>
      </c>
      <c r="AT176" s="217" t="s">
        <v>143</v>
      </c>
      <c r="AU176" s="217" t="s">
        <v>86</v>
      </c>
      <c r="AY176" s="19" t="s">
        <v>140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84</v>
      </c>
      <c r="BK176" s="218">
        <f>ROUND(I176*H176,2)</f>
        <v>0</v>
      </c>
      <c r="BL176" s="19" t="s">
        <v>254</v>
      </c>
      <c r="BM176" s="217" t="s">
        <v>1536</v>
      </c>
    </row>
    <row r="177" spans="1:51" s="13" customFormat="1" ht="12">
      <c r="A177" s="13"/>
      <c r="B177" s="219"/>
      <c r="C177" s="220"/>
      <c r="D177" s="221" t="s">
        <v>149</v>
      </c>
      <c r="E177" s="222" t="s">
        <v>19</v>
      </c>
      <c r="F177" s="223" t="s">
        <v>1469</v>
      </c>
      <c r="G177" s="220"/>
      <c r="H177" s="224">
        <v>2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0" t="s">
        <v>149</v>
      </c>
      <c r="AU177" s="230" t="s">
        <v>86</v>
      </c>
      <c r="AV177" s="13" t="s">
        <v>86</v>
      </c>
      <c r="AW177" s="13" t="s">
        <v>35</v>
      </c>
      <c r="AX177" s="13" t="s">
        <v>76</v>
      </c>
      <c r="AY177" s="230" t="s">
        <v>140</v>
      </c>
    </row>
    <row r="178" spans="1:51" s="14" customFormat="1" ht="12">
      <c r="A178" s="14"/>
      <c r="B178" s="231"/>
      <c r="C178" s="232"/>
      <c r="D178" s="221" t="s">
        <v>149</v>
      </c>
      <c r="E178" s="233" t="s">
        <v>19</v>
      </c>
      <c r="F178" s="234" t="s">
        <v>152</v>
      </c>
      <c r="G178" s="232"/>
      <c r="H178" s="235">
        <v>2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1" t="s">
        <v>149</v>
      </c>
      <c r="AU178" s="241" t="s">
        <v>86</v>
      </c>
      <c r="AV178" s="14" t="s">
        <v>147</v>
      </c>
      <c r="AW178" s="14" t="s">
        <v>35</v>
      </c>
      <c r="AX178" s="14" t="s">
        <v>84</v>
      </c>
      <c r="AY178" s="241" t="s">
        <v>140</v>
      </c>
    </row>
    <row r="179" spans="1:65" s="2" customFormat="1" ht="16.5" customHeight="1">
      <c r="A179" s="40"/>
      <c r="B179" s="41"/>
      <c r="C179" s="247" t="s">
        <v>353</v>
      </c>
      <c r="D179" s="247" t="s">
        <v>164</v>
      </c>
      <c r="E179" s="248" t="s">
        <v>1537</v>
      </c>
      <c r="F179" s="249" t="s">
        <v>1538</v>
      </c>
      <c r="G179" s="250" t="s">
        <v>146</v>
      </c>
      <c r="H179" s="251">
        <v>5</v>
      </c>
      <c r="I179" s="252"/>
      <c r="J179" s="253">
        <f>ROUND(I179*H179,2)</f>
        <v>0</v>
      </c>
      <c r="K179" s="249" t="s">
        <v>156</v>
      </c>
      <c r="L179" s="254"/>
      <c r="M179" s="255" t="s">
        <v>19</v>
      </c>
      <c r="N179" s="256" t="s">
        <v>47</v>
      </c>
      <c r="O179" s="86"/>
      <c r="P179" s="215">
        <f>O179*H179</f>
        <v>0</v>
      </c>
      <c r="Q179" s="215">
        <v>0.0021</v>
      </c>
      <c r="R179" s="215">
        <f>Q179*H179</f>
        <v>0.010499999999999999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301</v>
      </c>
      <c r="AT179" s="217" t="s">
        <v>164</v>
      </c>
      <c r="AU179" s="217" t="s">
        <v>86</v>
      </c>
      <c r="AY179" s="19" t="s">
        <v>140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84</v>
      </c>
      <c r="BK179" s="218">
        <f>ROUND(I179*H179,2)</f>
        <v>0</v>
      </c>
      <c r="BL179" s="19" t="s">
        <v>254</v>
      </c>
      <c r="BM179" s="217" t="s">
        <v>1539</v>
      </c>
    </row>
    <row r="180" spans="1:51" s="13" customFormat="1" ht="12">
      <c r="A180" s="13"/>
      <c r="B180" s="219"/>
      <c r="C180" s="220"/>
      <c r="D180" s="221" t="s">
        <v>149</v>
      </c>
      <c r="E180" s="222" t="s">
        <v>19</v>
      </c>
      <c r="F180" s="223" t="s">
        <v>1430</v>
      </c>
      <c r="G180" s="220"/>
      <c r="H180" s="224">
        <v>2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0" t="s">
        <v>149</v>
      </c>
      <c r="AU180" s="230" t="s">
        <v>86</v>
      </c>
      <c r="AV180" s="13" t="s">
        <v>86</v>
      </c>
      <c r="AW180" s="13" t="s">
        <v>35</v>
      </c>
      <c r="AX180" s="13" t="s">
        <v>76</v>
      </c>
      <c r="AY180" s="230" t="s">
        <v>140</v>
      </c>
    </row>
    <row r="181" spans="1:51" s="13" customFormat="1" ht="12">
      <c r="A181" s="13"/>
      <c r="B181" s="219"/>
      <c r="C181" s="220"/>
      <c r="D181" s="221" t="s">
        <v>149</v>
      </c>
      <c r="E181" s="222" t="s">
        <v>19</v>
      </c>
      <c r="F181" s="223" t="s">
        <v>1469</v>
      </c>
      <c r="G181" s="220"/>
      <c r="H181" s="224">
        <v>2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0" t="s">
        <v>149</v>
      </c>
      <c r="AU181" s="230" t="s">
        <v>86</v>
      </c>
      <c r="AV181" s="13" t="s">
        <v>86</v>
      </c>
      <c r="AW181" s="13" t="s">
        <v>35</v>
      </c>
      <c r="AX181" s="13" t="s">
        <v>76</v>
      </c>
      <c r="AY181" s="230" t="s">
        <v>140</v>
      </c>
    </row>
    <row r="182" spans="1:51" s="13" customFormat="1" ht="12">
      <c r="A182" s="13"/>
      <c r="B182" s="219"/>
      <c r="C182" s="220"/>
      <c r="D182" s="221" t="s">
        <v>149</v>
      </c>
      <c r="E182" s="222" t="s">
        <v>19</v>
      </c>
      <c r="F182" s="223" t="s">
        <v>1425</v>
      </c>
      <c r="G182" s="220"/>
      <c r="H182" s="224">
        <v>1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0" t="s">
        <v>149</v>
      </c>
      <c r="AU182" s="230" t="s">
        <v>86</v>
      </c>
      <c r="AV182" s="13" t="s">
        <v>86</v>
      </c>
      <c r="AW182" s="13" t="s">
        <v>35</v>
      </c>
      <c r="AX182" s="13" t="s">
        <v>76</v>
      </c>
      <c r="AY182" s="230" t="s">
        <v>140</v>
      </c>
    </row>
    <row r="183" spans="1:51" s="14" customFormat="1" ht="12">
      <c r="A183" s="14"/>
      <c r="B183" s="231"/>
      <c r="C183" s="232"/>
      <c r="D183" s="221" t="s">
        <v>149</v>
      </c>
      <c r="E183" s="233" t="s">
        <v>19</v>
      </c>
      <c r="F183" s="234" t="s">
        <v>152</v>
      </c>
      <c r="G183" s="232"/>
      <c r="H183" s="235">
        <v>5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1" t="s">
        <v>149</v>
      </c>
      <c r="AU183" s="241" t="s">
        <v>86</v>
      </c>
      <c r="AV183" s="14" t="s">
        <v>147</v>
      </c>
      <c r="AW183" s="14" t="s">
        <v>35</v>
      </c>
      <c r="AX183" s="14" t="s">
        <v>84</v>
      </c>
      <c r="AY183" s="241" t="s">
        <v>140</v>
      </c>
    </row>
    <row r="184" spans="1:65" s="2" customFormat="1" ht="16.5" customHeight="1">
      <c r="A184" s="40"/>
      <c r="B184" s="41"/>
      <c r="C184" s="206" t="s">
        <v>359</v>
      </c>
      <c r="D184" s="206" t="s">
        <v>143</v>
      </c>
      <c r="E184" s="207" t="s">
        <v>1540</v>
      </c>
      <c r="F184" s="208" t="s">
        <v>1541</v>
      </c>
      <c r="G184" s="209" t="s">
        <v>146</v>
      </c>
      <c r="H184" s="210">
        <v>1</v>
      </c>
      <c r="I184" s="211"/>
      <c r="J184" s="212">
        <f>ROUND(I184*H184,2)</f>
        <v>0</v>
      </c>
      <c r="K184" s="208" t="s">
        <v>156</v>
      </c>
      <c r="L184" s="46"/>
      <c r="M184" s="213" t="s">
        <v>19</v>
      </c>
      <c r="N184" s="214" t="s">
        <v>47</v>
      </c>
      <c r="O184" s="86"/>
      <c r="P184" s="215">
        <f>O184*H184</f>
        <v>0</v>
      </c>
      <c r="Q184" s="215">
        <v>0.00119</v>
      </c>
      <c r="R184" s="215">
        <f>Q184*H184</f>
        <v>0.00119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254</v>
      </c>
      <c r="AT184" s="217" t="s">
        <v>143</v>
      </c>
      <c r="AU184" s="217" t="s">
        <v>86</v>
      </c>
      <c r="AY184" s="19" t="s">
        <v>140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84</v>
      </c>
      <c r="BK184" s="218">
        <f>ROUND(I184*H184,2)</f>
        <v>0</v>
      </c>
      <c r="BL184" s="19" t="s">
        <v>254</v>
      </c>
      <c r="BM184" s="217" t="s">
        <v>1542</v>
      </c>
    </row>
    <row r="185" spans="1:47" s="2" customFormat="1" ht="12">
      <c r="A185" s="40"/>
      <c r="B185" s="41"/>
      <c r="C185" s="42"/>
      <c r="D185" s="242" t="s">
        <v>158</v>
      </c>
      <c r="E185" s="42"/>
      <c r="F185" s="243" t="s">
        <v>1543</v>
      </c>
      <c r="G185" s="42"/>
      <c r="H185" s="42"/>
      <c r="I185" s="244"/>
      <c r="J185" s="42"/>
      <c r="K185" s="42"/>
      <c r="L185" s="46"/>
      <c r="M185" s="245"/>
      <c r="N185" s="246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158</v>
      </c>
      <c r="AU185" s="19" t="s">
        <v>86</v>
      </c>
    </row>
    <row r="186" spans="1:65" s="2" customFormat="1" ht="16.5" customHeight="1">
      <c r="A186" s="40"/>
      <c r="B186" s="41"/>
      <c r="C186" s="247" t="s">
        <v>301</v>
      </c>
      <c r="D186" s="247" t="s">
        <v>164</v>
      </c>
      <c r="E186" s="248" t="s">
        <v>1544</v>
      </c>
      <c r="F186" s="249" t="s">
        <v>1545</v>
      </c>
      <c r="G186" s="250" t="s">
        <v>146</v>
      </c>
      <c r="H186" s="251">
        <v>1</v>
      </c>
      <c r="I186" s="252"/>
      <c r="J186" s="253">
        <f>ROUND(I186*H186,2)</f>
        <v>0</v>
      </c>
      <c r="K186" s="249" t="s">
        <v>19</v>
      </c>
      <c r="L186" s="254"/>
      <c r="M186" s="255" t="s">
        <v>19</v>
      </c>
      <c r="N186" s="256" t="s">
        <v>47</v>
      </c>
      <c r="O186" s="86"/>
      <c r="P186" s="215">
        <f>O186*H186</f>
        <v>0</v>
      </c>
      <c r="Q186" s="215">
        <v>0.0259</v>
      </c>
      <c r="R186" s="215">
        <f>Q186*H186</f>
        <v>0.0259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301</v>
      </c>
      <c r="AT186" s="217" t="s">
        <v>164</v>
      </c>
      <c r="AU186" s="217" t="s">
        <v>86</v>
      </c>
      <c r="AY186" s="19" t="s">
        <v>140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84</v>
      </c>
      <c r="BK186" s="218">
        <f>ROUND(I186*H186,2)</f>
        <v>0</v>
      </c>
      <c r="BL186" s="19" t="s">
        <v>254</v>
      </c>
      <c r="BM186" s="217" t="s">
        <v>1546</v>
      </c>
    </row>
    <row r="187" spans="1:65" s="2" customFormat="1" ht="16.5" customHeight="1">
      <c r="A187" s="40"/>
      <c r="B187" s="41"/>
      <c r="C187" s="247" t="s">
        <v>370</v>
      </c>
      <c r="D187" s="247" t="s">
        <v>164</v>
      </c>
      <c r="E187" s="248" t="s">
        <v>1547</v>
      </c>
      <c r="F187" s="249" t="s">
        <v>1548</v>
      </c>
      <c r="G187" s="250" t="s">
        <v>146</v>
      </c>
      <c r="H187" s="251">
        <v>1</v>
      </c>
      <c r="I187" s="252"/>
      <c r="J187" s="253">
        <f>ROUND(I187*H187,2)</f>
        <v>0</v>
      </c>
      <c r="K187" s="249" t="s">
        <v>19</v>
      </c>
      <c r="L187" s="254"/>
      <c r="M187" s="255" t="s">
        <v>19</v>
      </c>
      <c r="N187" s="256" t="s">
        <v>47</v>
      </c>
      <c r="O187" s="86"/>
      <c r="P187" s="215">
        <f>O187*H187</f>
        <v>0</v>
      </c>
      <c r="Q187" s="215">
        <v>0.0259</v>
      </c>
      <c r="R187" s="215">
        <f>Q187*H187</f>
        <v>0.0259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301</v>
      </c>
      <c r="AT187" s="217" t="s">
        <v>164</v>
      </c>
      <c r="AU187" s="217" t="s">
        <v>86</v>
      </c>
      <c r="AY187" s="19" t="s">
        <v>140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84</v>
      </c>
      <c r="BK187" s="218">
        <f>ROUND(I187*H187,2)</f>
        <v>0</v>
      </c>
      <c r="BL187" s="19" t="s">
        <v>254</v>
      </c>
      <c r="BM187" s="217" t="s">
        <v>1549</v>
      </c>
    </row>
    <row r="188" spans="1:65" s="2" customFormat="1" ht="21.75" customHeight="1">
      <c r="A188" s="40"/>
      <c r="B188" s="41"/>
      <c r="C188" s="206" t="s">
        <v>376</v>
      </c>
      <c r="D188" s="206" t="s">
        <v>143</v>
      </c>
      <c r="E188" s="207" t="s">
        <v>1550</v>
      </c>
      <c r="F188" s="208" t="s">
        <v>1551</v>
      </c>
      <c r="G188" s="209" t="s">
        <v>433</v>
      </c>
      <c r="H188" s="210">
        <v>5</v>
      </c>
      <c r="I188" s="211"/>
      <c r="J188" s="212">
        <f>ROUND(I188*H188,2)</f>
        <v>0</v>
      </c>
      <c r="K188" s="208" t="s">
        <v>19</v>
      </c>
      <c r="L188" s="46"/>
      <c r="M188" s="213" t="s">
        <v>19</v>
      </c>
      <c r="N188" s="214" t="s">
        <v>47</v>
      </c>
      <c r="O188" s="86"/>
      <c r="P188" s="215">
        <f>O188*H188</f>
        <v>0</v>
      </c>
      <c r="Q188" s="215">
        <v>0.02613</v>
      </c>
      <c r="R188" s="215">
        <f>Q188*H188</f>
        <v>0.13065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254</v>
      </c>
      <c r="AT188" s="217" t="s">
        <v>143</v>
      </c>
      <c r="AU188" s="217" t="s">
        <v>86</v>
      </c>
      <c r="AY188" s="19" t="s">
        <v>140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84</v>
      </c>
      <c r="BK188" s="218">
        <f>ROUND(I188*H188,2)</f>
        <v>0</v>
      </c>
      <c r="BL188" s="19" t="s">
        <v>254</v>
      </c>
      <c r="BM188" s="217" t="s">
        <v>1552</v>
      </c>
    </row>
    <row r="189" spans="1:51" s="13" customFormat="1" ht="12">
      <c r="A189" s="13"/>
      <c r="B189" s="219"/>
      <c r="C189" s="220"/>
      <c r="D189" s="221" t="s">
        <v>149</v>
      </c>
      <c r="E189" s="222" t="s">
        <v>19</v>
      </c>
      <c r="F189" s="223" t="s">
        <v>1430</v>
      </c>
      <c r="G189" s="220"/>
      <c r="H189" s="224">
        <v>2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0" t="s">
        <v>149</v>
      </c>
      <c r="AU189" s="230" t="s">
        <v>86</v>
      </c>
      <c r="AV189" s="13" t="s">
        <v>86</v>
      </c>
      <c r="AW189" s="13" t="s">
        <v>35</v>
      </c>
      <c r="AX189" s="13" t="s">
        <v>76</v>
      </c>
      <c r="AY189" s="230" t="s">
        <v>140</v>
      </c>
    </row>
    <row r="190" spans="1:51" s="13" customFormat="1" ht="12">
      <c r="A190" s="13"/>
      <c r="B190" s="219"/>
      <c r="C190" s="220"/>
      <c r="D190" s="221" t="s">
        <v>149</v>
      </c>
      <c r="E190" s="222" t="s">
        <v>19</v>
      </c>
      <c r="F190" s="223" t="s">
        <v>1469</v>
      </c>
      <c r="G190" s="220"/>
      <c r="H190" s="224">
        <v>2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0" t="s">
        <v>149</v>
      </c>
      <c r="AU190" s="230" t="s">
        <v>86</v>
      </c>
      <c r="AV190" s="13" t="s">
        <v>86</v>
      </c>
      <c r="AW190" s="13" t="s">
        <v>35</v>
      </c>
      <c r="AX190" s="13" t="s">
        <v>76</v>
      </c>
      <c r="AY190" s="230" t="s">
        <v>140</v>
      </c>
    </row>
    <row r="191" spans="1:51" s="13" customFormat="1" ht="12">
      <c r="A191" s="13"/>
      <c r="B191" s="219"/>
      <c r="C191" s="220"/>
      <c r="D191" s="221" t="s">
        <v>149</v>
      </c>
      <c r="E191" s="222" t="s">
        <v>19</v>
      </c>
      <c r="F191" s="223" t="s">
        <v>1425</v>
      </c>
      <c r="G191" s="220"/>
      <c r="H191" s="224">
        <v>1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0" t="s">
        <v>149</v>
      </c>
      <c r="AU191" s="230" t="s">
        <v>86</v>
      </c>
      <c r="AV191" s="13" t="s">
        <v>86</v>
      </c>
      <c r="AW191" s="13" t="s">
        <v>35</v>
      </c>
      <c r="AX191" s="13" t="s">
        <v>76</v>
      </c>
      <c r="AY191" s="230" t="s">
        <v>140</v>
      </c>
    </row>
    <row r="192" spans="1:51" s="14" customFormat="1" ht="12">
      <c r="A192" s="14"/>
      <c r="B192" s="231"/>
      <c r="C192" s="232"/>
      <c r="D192" s="221" t="s">
        <v>149</v>
      </c>
      <c r="E192" s="233" t="s">
        <v>19</v>
      </c>
      <c r="F192" s="234" t="s">
        <v>152</v>
      </c>
      <c r="G192" s="232"/>
      <c r="H192" s="235">
        <v>5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1" t="s">
        <v>149</v>
      </c>
      <c r="AU192" s="241" t="s">
        <v>86</v>
      </c>
      <c r="AV192" s="14" t="s">
        <v>147</v>
      </c>
      <c r="AW192" s="14" t="s">
        <v>35</v>
      </c>
      <c r="AX192" s="14" t="s">
        <v>84</v>
      </c>
      <c r="AY192" s="241" t="s">
        <v>140</v>
      </c>
    </row>
    <row r="193" spans="1:65" s="2" customFormat="1" ht="24.15" customHeight="1">
      <c r="A193" s="40"/>
      <c r="B193" s="41"/>
      <c r="C193" s="206" t="s">
        <v>381</v>
      </c>
      <c r="D193" s="206" t="s">
        <v>143</v>
      </c>
      <c r="E193" s="207" t="s">
        <v>1553</v>
      </c>
      <c r="F193" s="208" t="s">
        <v>1554</v>
      </c>
      <c r="G193" s="209" t="s">
        <v>433</v>
      </c>
      <c r="H193" s="210">
        <v>1</v>
      </c>
      <c r="I193" s="211"/>
      <c r="J193" s="212">
        <f>ROUND(I193*H193,2)</f>
        <v>0</v>
      </c>
      <c r="K193" s="208" t="s">
        <v>156</v>
      </c>
      <c r="L193" s="46"/>
      <c r="M193" s="213" t="s">
        <v>19</v>
      </c>
      <c r="N193" s="214" t="s">
        <v>47</v>
      </c>
      <c r="O193" s="86"/>
      <c r="P193" s="215">
        <f>O193*H193</f>
        <v>0</v>
      </c>
      <c r="Q193" s="215">
        <v>0.01921</v>
      </c>
      <c r="R193" s="215">
        <f>Q193*H193</f>
        <v>0.01921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254</v>
      </c>
      <c r="AT193" s="217" t="s">
        <v>143</v>
      </c>
      <c r="AU193" s="217" t="s">
        <v>86</v>
      </c>
      <c r="AY193" s="19" t="s">
        <v>140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84</v>
      </c>
      <c r="BK193" s="218">
        <f>ROUND(I193*H193,2)</f>
        <v>0</v>
      </c>
      <c r="BL193" s="19" t="s">
        <v>254</v>
      </c>
      <c r="BM193" s="217" t="s">
        <v>1555</v>
      </c>
    </row>
    <row r="194" spans="1:47" s="2" customFormat="1" ht="12">
      <c r="A194" s="40"/>
      <c r="B194" s="41"/>
      <c r="C194" s="42"/>
      <c r="D194" s="242" t="s">
        <v>158</v>
      </c>
      <c r="E194" s="42"/>
      <c r="F194" s="243" t="s">
        <v>1556</v>
      </c>
      <c r="G194" s="42"/>
      <c r="H194" s="42"/>
      <c r="I194" s="244"/>
      <c r="J194" s="42"/>
      <c r="K194" s="42"/>
      <c r="L194" s="46"/>
      <c r="M194" s="245"/>
      <c r="N194" s="246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158</v>
      </c>
      <c r="AU194" s="19" t="s">
        <v>86</v>
      </c>
    </row>
    <row r="195" spans="1:65" s="2" customFormat="1" ht="16.5" customHeight="1">
      <c r="A195" s="40"/>
      <c r="B195" s="41"/>
      <c r="C195" s="206" t="s">
        <v>387</v>
      </c>
      <c r="D195" s="206" t="s">
        <v>143</v>
      </c>
      <c r="E195" s="207" t="s">
        <v>1557</v>
      </c>
      <c r="F195" s="208" t="s">
        <v>1558</v>
      </c>
      <c r="G195" s="209" t="s">
        <v>433</v>
      </c>
      <c r="H195" s="210">
        <v>2</v>
      </c>
      <c r="I195" s="211"/>
      <c r="J195" s="212">
        <f>ROUND(I195*H195,2)</f>
        <v>0</v>
      </c>
      <c r="K195" s="208" t="s">
        <v>19</v>
      </c>
      <c r="L195" s="46"/>
      <c r="M195" s="213" t="s">
        <v>19</v>
      </c>
      <c r="N195" s="214" t="s">
        <v>47</v>
      </c>
      <c r="O195" s="86"/>
      <c r="P195" s="215">
        <f>O195*H195</f>
        <v>0</v>
      </c>
      <c r="Q195" s="215">
        <v>0.00493</v>
      </c>
      <c r="R195" s="215">
        <f>Q195*H195</f>
        <v>0.00986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254</v>
      </c>
      <c r="AT195" s="217" t="s">
        <v>143</v>
      </c>
      <c r="AU195" s="217" t="s">
        <v>86</v>
      </c>
      <c r="AY195" s="19" t="s">
        <v>140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84</v>
      </c>
      <c r="BK195" s="218">
        <f>ROUND(I195*H195,2)</f>
        <v>0</v>
      </c>
      <c r="BL195" s="19" t="s">
        <v>254</v>
      </c>
      <c r="BM195" s="217" t="s">
        <v>1559</v>
      </c>
    </row>
    <row r="196" spans="1:65" s="2" customFormat="1" ht="16.5" customHeight="1">
      <c r="A196" s="40"/>
      <c r="B196" s="41"/>
      <c r="C196" s="206" t="s">
        <v>394</v>
      </c>
      <c r="D196" s="206" t="s">
        <v>143</v>
      </c>
      <c r="E196" s="207" t="s">
        <v>1560</v>
      </c>
      <c r="F196" s="208" t="s">
        <v>1561</v>
      </c>
      <c r="G196" s="209" t="s">
        <v>433</v>
      </c>
      <c r="H196" s="210">
        <v>6</v>
      </c>
      <c r="I196" s="211"/>
      <c r="J196" s="212">
        <f>ROUND(I196*H196,2)</f>
        <v>0</v>
      </c>
      <c r="K196" s="208" t="s">
        <v>156</v>
      </c>
      <c r="L196" s="46"/>
      <c r="M196" s="213" t="s">
        <v>19</v>
      </c>
      <c r="N196" s="214" t="s">
        <v>47</v>
      </c>
      <c r="O196" s="86"/>
      <c r="P196" s="215">
        <f>O196*H196</f>
        <v>0</v>
      </c>
      <c r="Q196" s="215">
        <v>0.00024</v>
      </c>
      <c r="R196" s="215">
        <f>Q196*H196</f>
        <v>0.00144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254</v>
      </c>
      <c r="AT196" s="217" t="s">
        <v>143</v>
      </c>
      <c r="AU196" s="217" t="s">
        <v>86</v>
      </c>
      <c r="AY196" s="19" t="s">
        <v>140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84</v>
      </c>
      <c r="BK196" s="218">
        <f>ROUND(I196*H196,2)</f>
        <v>0</v>
      </c>
      <c r="BL196" s="19" t="s">
        <v>254</v>
      </c>
      <c r="BM196" s="217" t="s">
        <v>1562</v>
      </c>
    </row>
    <row r="197" spans="1:47" s="2" customFormat="1" ht="12">
      <c r="A197" s="40"/>
      <c r="B197" s="41"/>
      <c r="C197" s="42"/>
      <c r="D197" s="242" t="s">
        <v>158</v>
      </c>
      <c r="E197" s="42"/>
      <c r="F197" s="243" t="s">
        <v>1563</v>
      </c>
      <c r="G197" s="42"/>
      <c r="H197" s="42"/>
      <c r="I197" s="244"/>
      <c r="J197" s="42"/>
      <c r="K197" s="42"/>
      <c r="L197" s="46"/>
      <c r="M197" s="245"/>
      <c r="N197" s="246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158</v>
      </c>
      <c r="AU197" s="19" t="s">
        <v>86</v>
      </c>
    </row>
    <row r="198" spans="1:51" s="13" customFormat="1" ht="12">
      <c r="A198" s="13"/>
      <c r="B198" s="219"/>
      <c r="C198" s="220"/>
      <c r="D198" s="221" t="s">
        <v>149</v>
      </c>
      <c r="E198" s="222" t="s">
        <v>19</v>
      </c>
      <c r="F198" s="223" t="s">
        <v>1430</v>
      </c>
      <c r="G198" s="220"/>
      <c r="H198" s="224">
        <v>2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0" t="s">
        <v>149</v>
      </c>
      <c r="AU198" s="230" t="s">
        <v>86</v>
      </c>
      <c r="AV198" s="13" t="s">
        <v>86</v>
      </c>
      <c r="AW198" s="13" t="s">
        <v>35</v>
      </c>
      <c r="AX198" s="13" t="s">
        <v>76</v>
      </c>
      <c r="AY198" s="230" t="s">
        <v>140</v>
      </c>
    </row>
    <row r="199" spans="1:51" s="13" customFormat="1" ht="12">
      <c r="A199" s="13"/>
      <c r="B199" s="219"/>
      <c r="C199" s="220"/>
      <c r="D199" s="221" t="s">
        <v>149</v>
      </c>
      <c r="E199" s="222" t="s">
        <v>19</v>
      </c>
      <c r="F199" s="223" t="s">
        <v>1469</v>
      </c>
      <c r="G199" s="220"/>
      <c r="H199" s="224">
        <v>2</v>
      </c>
      <c r="I199" s="225"/>
      <c r="J199" s="220"/>
      <c r="K199" s="220"/>
      <c r="L199" s="226"/>
      <c r="M199" s="227"/>
      <c r="N199" s="228"/>
      <c r="O199" s="228"/>
      <c r="P199" s="228"/>
      <c r="Q199" s="228"/>
      <c r="R199" s="228"/>
      <c r="S199" s="228"/>
      <c r="T199" s="22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0" t="s">
        <v>149</v>
      </c>
      <c r="AU199" s="230" t="s">
        <v>86</v>
      </c>
      <c r="AV199" s="13" t="s">
        <v>86</v>
      </c>
      <c r="AW199" s="13" t="s">
        <v>35</v>
      </c>
      <c r="AX199" s="13" t="s">
        <v>76</v>
      </c>
      <c r="AY199" s="230" t="s">
        <v>140</v>
      </c>
    </row>
    <row r="200" spans="1:51" s="13" customFormat="1" ht="12">
      <c r="A200" s="13"/>
      <c r="B200" s="219"/>
      <c r="C200" s="220"/>
      <c r="D200" s="221" t="s">
        <v>149</v>
      </c>
      <c r="E200" s="222" t="s">
        <v>19</v>
      </c>
      <c r="F200" s="223" t="s">
        <v>1432</v>
      </c>
      <c r="G200" s="220"/>
      <c r="H200" s="224">
        <v>2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149</v>
      </c>
      <c r="AU200" s="230" t="s">
        <v>86</v>
      </c>
      <c r="AV200" s="13" t="s">
        <v>86</v>
      </c>
      <c r="AW200" s="13" t="s">
        <v>35</v>
      </c>
      <c r="AX200" s="13" t="s">
        <v>76</v>
      </c>
      <c r="AY200" s="230" t="s">
        <v>140</v>
      </c>
    </row>
    <row r="201" spans="1:51" s="14" customFormat="1" ht="12">
      <c r="A201" s="14"/>
      <c r="B201" s="231"/>
      <c r="C201" s="232"/>
      <c r="D201" s="221" t="s">
        <v>149</v>
      </c>
      <c r="E201" s="233" t="s">
        <v>19</v>
      </c>
      <c r="F201" s="234" t="s">
        <v>152</v>
      </c>
      <c r="G201" s="232"/>
      <c r="H201" s="235">
        <v>6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1" t="s">
        <v>149</v>
      </c>
      <c r="AU201" s="241" t="s">
        <v>86</v>
      </c>
      <c r="AV201" s="14" t="s">
        <v>147</v>
      </c>
      <c r="AW201" s="14" t="s">
        <v>35</v>
      </c>
      <c r="AX201" s="14" t="s">
        <v>84</v>
      </c>
      <c r="AY201" s="241" t="s">
        <v>140</v>
      </c>
    </row>
    <row r="202" spans="1:65" s="2" customFormat="1" ht="16.5" customHeight="1">
      <c r="A202" s="40"/>
      <c r="B202" s="41"/>
      <c r="C202" s="206" t="s">
        <v>403</v>
      </c>
      <c r="D202" s="206" t="s">
        <v>143</v>
      </c>
      <c r="E202" s="207" t="s">
        <v>1564</v>
      </c>
      <c r="F202" s="208" t="s">
        <v>1565</v>
      </c>
      <c r="G202" s="209" t="s">
        <v>433</v>
      </c>
      <c r="H202" s="210">
        <v>16</v>
      </c>
      <c r="I202" s="211"/>
      <c r="J202" s="212">
        <f>ROUND(I202*H202,2)</f>
        <v>0</v>
      </c>
      <c r="K202" s="208" t="s">
        <v>156</v>
      </c>
      <c r="L202" s="46"/>
      <c r="M202" s="213" t="s">
        <v>19</v>
      </c>
      <c r="N202" s="214" t="s">
        <v>47</v>
      </c>
      <c r="O202" s="86"/>
      <c r="P202" s="215">
        <f>O202*H202</f>
        <v>0</v>
      </c>
      <c r="Q202" s="215">
        <v>9E-05</v>
      </c>
      <c r="R202" s="215">
        <f>Q202*H202</f>
        <v>0.00144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254</v>
      </c>
      <c r="AT202" s="217" t="s">
        <v>143</v>
      </c>
      <c r="AU202" s="217" t="s">
        <v>86</v>
      </c>
      <c r="AY202" s="19" t="s">
        <v>140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84</v>
      </c>
      <c r="BK202" s="218">
        <f>ROUND(I202*H202,2)</f>
        <v>0</v>
      </c>
      <c r="BL202" s="19" t="s">
        <v>254</v>
      </c>
      <c r="BM202" s="217" t="s">
        <v>1566</v>
      </c>
    </row>
    <row r="203" spans="1:47" s="2" customFormat="1" ht="12">
      <c r="A203" s="40"/>
      <c r="B203" s="41"/>
      <c r="C203" s="42"/>
      <c r="D203" s="242" t="s">
        <v>158</v>
      </c>
      <c r="E203" s="42"/>
      <c r="F203" s="243" t="s">
        <v>1567</v>
      </c>
      <c r="G203" s="42"/>
      <c r="H203" s="42"/>
      <c r="I203" s="244"/>
      <c r="J203" s="42"/>
      <c r="K203" s="42"/>
      <c r="L203" s="46"/>
      <c r="M203" s="245"/>
      <c r="N203" s="246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158</v>
      </c>
      <c r="AU203" s="19" t="s">
        <v>86</v>
      </c>
    </row>
    <row r="204" spans="1:51" s="13" customFormat="1" ht="12">
      <c r="A204" s="13"/>
      <c r="B204" s="219"/>
      <c r="C204" s="220"/>
      <c r="D204" s="221" t="s">
        <v>149</v>
      </c>
      <c r="E204" s="222" t="s">
        <v>19</v>
      </c>
      <c r="F204" s="223" t="s">
        <v>1568</v>
      </c>
      <c r="G204" s="220"/>
      <c r="H204" s="224">
        <v>4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149</v>
      </c>
      <c r="AU204" s="230" t="s">
        <v>86</v>
      </c>
      <c r="AV204" s="13" t="s">
        <v>86</v>
      </c>
      <c r="AW204" s="13" t="s">
        <v>35</v>
      </c>
      <c r="AX204" s="13" t="s">
        <v>76</v>
      </c>
      <c r="AY204" s="230" t="s">
        <v>140</v>
      </c>
    </row>
    <row r="205" spans="1:51" s="13" customFormat="1" ht="12">
      <c r="A205" s="13"/>
      <c r="B205" s="219"/>
      <c r="C205" s="220"/>
      <c r="D205" s="221" t="s">
        <v>149</v>
      </c>
      <c r="E205" s="222" t="s">
        <v>19</v>
      </c>
      <c r="F205" s="223" t="s">
        <v>1569</v>
      </c>
      <c r="G205" s="220"/>
      <c r="H205" s="224">
        <v>8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0" t="s">
        <v>149</v>
      </c>
      <c r="AU205" s="230" t="s">
        <v>86</v>
      </c>
      <c r="AV205" s="13" t="s">
        <v>86</v>
      </c>
      <c r="AW205" s="13" t="s">
        <v>35</v>
      </c>
      <c r="AX205" s="13" t="s">
        <v>76</v>
      </c>
      <c r="AY205" s="230" t="s">
        <v>140</v>
      </c>
    </row>
    <row r="206" spans="1:51" s="13" customFormat="1" ht="12">
      <c r="A206" s="13"/>
      <c r="B206" s="219"/>
      <c r="C206" s="220"/>
      <c r="D206" s="221" t="s">
        <v>149</v>
      </c>
      <c r="E206" s="222" t="s">
        <v>19</v>
      </c>
      <c r="F206" s="223" t="s">
        <v>1570</v>
      </c>
      <c r="G206" s="220"/>
      <c r="H206" s="224">
        <v>4</v>
      </c>
      <c r="I206" s="225"/>
      <c r="J206" s="220"/>
      <c r="K206" s="220"/>
      <c r="L206" s="226"/>
      <c r="M206" s="227"/>
      <c r="N206" s="228"/>
      <c r="O206" s="228"/>
      <c r="P206" s="228"/>
      <c r="Q206" s="228"/>
      <c r="R206" s="228"/>
      <c r="S206" s="228"/>
      <c r="T206" s="2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0" t="s">
        <v>149</v>
      </c>
      <c r="AU206" s="230" t="s">
        <v>86</v>
      </c>
      <c r="AV206" s="13" t="s">
        <v>86</v>
      </c>
      <c r="AW206" s="13" t="s">
        <v>35</v>
      </c>
      <c r="AX206" s="13" t="s">
        <v>76</v>
      </c>
      <c r="AY206" s="230" t="s">
        <v>140</v>
      </c>
    </row>
    <row r="207" spans="1:51" s="14" customFormat="1" ht="12">
      <c r="A207" s="14"/>
      <c r="B207" s="231"/>
      <c r="C207" s="232"/>
      <c r="D207" s="221" t="s">
        <v>149</v>
      </c>
      <c r="E207" s="233" t="s">
        <v>19</v>
      </c>
      <c r="F207" s="234" t="s">
        <v>152</v>
      </c>
      <c r="G207" s="232"/>
      <c r="H207" s="235">
        <v>16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1" t="s">
        <v>149</v>
      </c>
      <c r="AU207" s="241" t="s">
        <v>86</v>
      </c>
      <c r="AV207" s="14" t="s">
        <v>147</v>
      </c>
      <c r="AW207" s="14" t="s">
        <v>35</v>
      </c>
      <c r="AX207" s="14" t="s">
        <v>84</v>
      </c>
      <c r="AY207" s="241" t="s">
        <v>140</v>
      </c>
    </row>
    <row r="208" spans="1:65" s="2" customFormat="1" ht="16.5" customHeight="1">
      <c r="A208" s="40"/>
      <c r="B208" s="41"/>
      <c r="C208" s="247" t="s">
        <v>410</v>
      </c>
      <c r="D208" s="247" t="s">
        <v>164</v>
      </c>
      <c r="E208" s="248" t="s">
        <v>1571</v>
      </c>
      <c r="F208" s="249" t="s">
        <v>1572</v>
      </c>
      <c r="G208" s="250" t="s">
        <v>146</v>
      </c>
      <c r="H208" s="251">
        <v>16</v>
      </c>
      <c r="I208" s="252"/>
      <c r="J208" s="253">
        <f>ROUND(I208*H208,2)</f>
        <v>0</v>
      </c>
      <c r="K208" s="249" t="s">
        <v>19</v>
      </c>
      <c r="L208" s="254"/>
      <c r="M208" s="255" t="s">
        <v>19</v>
      </c>
      <c r="N208" s="256" t="s">
        <v>47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301</v>
      </c>
      <c r="AT208" s="217" t="s">
        <v>164</v>
      </c>
      <c r="AU208" s="217" t="s">
        <v>86</v>
      </c>
      <c r="AY208" s="19" t="s">
        <v>140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84</v>
      </c>
      <c r="BK208" s="218">
        <f>ROUND(I208*H208,2)</f>
        <v>0</v>
      </c>
      <c r="BL208" s="19" t="s">
        <v>254</v>
      </c>
      <c r="BM208" s="217" t="s">
        <v>1573</v>
      </c>
    </row>
    <row r="209" spans="1:65" s="2" customFormat="1" ht="16.5" customHeight="1">
      <c r="A209" s="40"/>
      <c r="B209" s="41"/>
      <c r="C209" s="206" t="s">
        <v>418</v>
      </c>
      <c r="D209" s="206" t="s">
        <v>143</v>
      </c>
      <c r="E209" s="207" t="s">
        <v>1574</v>
      </c>
      <c r="F209" s="208" t="s">
        <v>1575</v>
      </c>
      <c r="G209" s="209" t="s">
        <v>146</v>
      </c>
      <c r="H209" s="210">
        <v>2</v>
      </c>
      <c r="I209" s="211"/>
      <c r="J209" s="212">
        <f>ROUND(I209*H209,2)</f>
        <v>0</v>
      </c>
      <c r="K209" s="208" t="s">
        <v>156</v>
      </c>
      <c r="L209" s="46"/>
      <c r="M209" s="213" t="s">
        <v>19</v>
      </c>
      <c r="N209" s="214" t="s">
        <v>47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254</v>
      </c>
      <c r="AT209" s="217" t="s">
        <v>143</v>
      </c>
      <c r="AU209" s="217" t="s">
        <v>86</v>
      </c>
      <c r="AY209" s="19" t="s">
        <v>140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84</v>
      </c>
      <c r="BK209" s="218">
        <f>ROUND(I209*H209,2)</f>
        <v>0</v>
      </c>
      <c r="BL209" s="19" t="s">
        <v>254</v>
      </c>
      <c r="BM209" s="217" t="s">
        <v>1576</v>
      </c>
    </row>
    <row r="210" spans="1:47" s="2" customFormat="1" ht="12">
      <c r="A210" s="40"/>
      <c r="B210" s="41"/>
      <c r="C210" s="42"/>
      <c r="D210" s="242" t="s">
        <v>158</v>
      </c>
      <c r="E210" s="42"/>
      <c r="F210" s="243" t="s">
        <v>1577</v>
      </c>
      <c r="G210" s="42"/>
      <c r="H210" s="42"/>
      <c r="I210" s="244"/>
      <c r="J210" s="42"/>
      <c r="K210" s="42"/>
      <c r="L210" s="46"/>
      <c r="M210" s="245"/>
      <c r="N210" s="246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158</v>
      </c>
      <c r="AU210" s="19" t="s">
        <v>86</v>
      </c>
    </row>
    <row r="211" spans="1:65" s="2" customFormat="1" ht="16.5" customHeight="1">
      <c r="A211" s="40"/>
      <c r="B211" s="41"/>
      <c r="C211" s="247" t="s">
        <v>423</v>
      </c>
      <c r="D211" s="247" t="s">
        <v>164</v>
      </c>
      <c r="E211" s="248" t="s">
        <v>1578</v>
      </c>
      <c r="F211" s="249" t="s">
        <v>1579</v>
      </c>
      <c r="G211" s="250" t="s">
        <v>146</v>
      </c>
      <c r="H211" s="251">
        <v>2</v>
      </c>
      <c r="I211" s="252"/>
      <c r="J211" s="253">
        <f>ROUND(I211*H211,2)</f>
        <v>0</v>
      </c>
      <c r="K211" s="249" t="s">
        <v>19</v>
      </c>
      <c r="L211" s="254"/>
      <c r="M211" s="255" t="s">
        <v>19</v>
      </c>
      <c r="N211" s="256" t="s">
        <v>47</v>
      </c>
      <c r="O211" s="86"/>
      <c r="P211" s="215">
        <f>O211*H211</f>
        <v>0</v>
      </c>
      <c r="Q211" s="215">
        <v>0.00146</v>
      </c>
      <c r="R211" s="215">
        <f>Q211*H211</f>
        <v>0.00292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301</v>
      </c>
      <c r="AT211" s="217" t="s">
        <v>164</v>
      </c>
      <c r="AU211" s="217" t="s">
        <v>86</v>
      </c>
      <c r="AY211" s="19" t="s">
        <v>140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84</v>
      </c>
      <c r="BK211" s="218">
        <f>ROUND(I211*H211,2)</f>
        <v>0</v>
      </c>
      <c r="BL211" s="19" t="s">
        <v>254</v>
      </c>
      <c r="BM211" s="217" t="s">
        <v>1580</v>
      </c>
    </row>
    <row r="212" spans="1:65" s="2" customFormat="1" ht="16.5" customHeight="1">
      <c r="A212" s="40"/>
      <c r="B212" s="41"/>
      <c r="C212" s="206" t="s">
        <v>430</v>
      </c>
      <c r="D212" s="206" t="s">
        <v>143</v>
      </c>
      <c r="E212" s="207" t="s">
        <v>1581</v>
      </c>
      <c r="F212" s="208" t="s">
        <v>1582</v>
      </c>
      <c r="G212" s="209" t="s">
        <v>146</v>
      </c>
      <c r="H212" s="210">
        <v>1</v>
      </c>
      <c r="I212" s="211"/>
      <c r="J212" s="212">
        <f>ROUND(I212*H212,2)</f>
        <v>0</v>
      </c>
      <c r="K212" s="208" t="s">
        <v>156</v>
      </c>
      <c r="L212" s="46"/>
      <c r="M212" s="213" t="s">
        <v>19</v>
      </c>
      <c r="N212" s="214" t="s">
        <v>47</v>
      </c>
      <c r="O212" s="86"/>
      <c r="P212" s="215">
        <f>O212*H212</f>
        <v>0</v>
      </c>
      <c r="Q212" s="215">
        <v>0.00016</v>
      </c>
      <c r="R212" s="215">
        <f>Q212*H212</f>
        <v>0.00016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254</v>
      </c>
      <c r="AT212" s="217" t="s">
        <v>143</v>
      </c>
      <c r="AU212" s="217" t="s">
        <v>86</v>
      </c>
      <c r="AY212" s="19" t="s">
        <v>140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84</v>
      </c>
      <c r="BK212" s="218">
        <f>ROUND(I212*H212,2)</f>
        <v>0</v>
      </c>
      <c r="BL212" s="19" t="s">
        <v>254</v>
      </c>
      <c r="BM212" s="217" t="s">
        <v>1583</v>
      </c>
    </row>
    <row r="213" spans="1:47" s="2" customFormat="1" ht="12">
      <c r="A213" s="40"/>
      <c r="B213" s="41"/>
      <c r="C213" s="42"/>
      <c r="D213" s="242" t="s">
        <v>158</v>
      </c>
      <c r="E213" s="42"/>
      <c r="F213" s="243" t="s">
        <v>1584</v>
      </c>
      <c r="G213" s="42"/>
      <c r="H213" s="42"/>
      <c r="I213" s="244"/>
      <c r="J213" s="42"/>
      <c r="K213" s="42"/>
      <c r="L213" s="46"/>
      <c r="M213" s="245"/>
      <c r="N213" s="246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158</v>
      </c>
      <c r="AU213" s="19" t="s">
        <v>86</v>
      </c>
    </row>
    <row r="214" spans="1:65" s="2" customFormat="1" ht="16.5" customHeight="1">
      <c r="A214" s="40"/>
      <c r="B214" s="41"/>
      <c r="C214" s="247" t="s">
        <v>437</v>
      </c>
      <c r="D214" s="247" t="s">
        <v>164</v>
      </c>
      <c r="E214" s="248" t="s">
        <v>1585</v>
      </c>
      <c r="F214" s="249" t="s">
        <v>1586</v>
      </c>
      <c r="G214" s="250" t="s">
        <v>146</v>
      </c>
      <c r="H214" s="251">
        <v>1</v>
      </c>
      <c r="I214" s="252"/>
      <c r="J214" s="253">
        <f>ROUND(I214*H214,2)</f>
        <v>0</v>
      </c>
      <c r="K214" s="249" t="s">
        <v>19</v>
      </c>
      <c r="L214" s="254"/>
      <c r="M214" s="255" t="s">
        <v>19</v>
      </c>
      <c r="N214" s="256" t="s">
        <v>47</v>
      </c>
      <c r="O214" s="86"/>
      <c r="P214" s="215">
        <f>O214*H214</f>
        <v>0</v>
      </c>
      <c r="Q214" s="215">
        <v>0.00146</v>
      </c>
      <c r="R214" s="215">
        <f>Q214*H214</f>
        <v>0.00146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301</v>
      </c>
      <c r="AT214" s="217" t="s">
        <v>164</v>
      </c>
      <c r="AU214" s="217" t="s">
        <v>86</v>
      </c>
      <c r="AY214" s="19" t="s">
        <v>140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84</v>
      </c>
      <c r="BK214" s="218">
        <f>ROUND(I214*H214,2)</f>
        <v>0</v>
      </c>
      <c r="BL214" s="19" t="s">
        <v>254</v>
      </c>
      <c r="BM214" s="217" t="s">
        <v>1587</v>
      </c>
    </row>
    <row r="215" spans="1:65" s="2" customFormat="1" ht="16.5" customHeight="1">
      <c r="A215" s="40"/>
      <c r="B215" s="41"/>
      <c r="C215" s="206" t="s">
        <v>442</v>
      </c>
      <c r="D215" s="206" t="s">
        <v>143</v>
      </c>
      <c r="E215" s="207" t="s">
        <v>1588</v>
      </c>
      <c r="F215" s="208" t="s">
        <v>1589</v>
      </c>
      <c r="G215" s="209" t="s">
        <v>146</v>
      </c>
      <c r="H215" s="210">
        <v>5</v>
      </c>
      <c r="I215" s="211"/>
      <c r="J215" s="212">
        <f>ROUND(I215*H215,2)</f>
        <v>0</v>
      </c>
      <c r="K215" s="208" t="s">
        <v>156</v>
      </c>
      <c r="L215" s="46"/>
      <c r="M215" s="213" t="s">
        <v>19</v>
      </c>
      <c r="N215" s="214" t="s">
        <v>47</v>
      </c>
      <c r="O215" s="86"/>
      <c r="P215" s="215">
        <f>O215*H215</f>
        <v>0</v>
      </c>
      <c r="Q215" s="215">
        <v>4E-05</v>
      </c>
      <c r="R215" s="215">
        <f>Q215*H215</f>
        <v>0.0002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254</v>
      </c>
      <c r="AT215" s="217" t="s">
        <v>143</v>
      </c>
      <c r="AU215" s="217" t="s">
        <v>86</v>
      </c>
      <c r="AY215" s="19" t="s">
        <v>140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84</v>
      </c>
      <c r="BK215" s="218">
        <f>ROUND(I215*H215,2)</f>
        <v>0</v>
      </c>
      <c r="BL215" s="19" t="s">
        <v>254</v>
      </c>
      <c r="BM215" s="217" t="s">
        <v>1590</v>
      </c>
    </row>
    <row r="216" spans="1:47" s="2" customFormat="1" ht="12">
      <c r="A216" s="40"/>
      <c r="B216" s="41"/>
      <c r="C216" s="42"/>
      <c r="D216" s="242" t="s">
        <v>158</v>
      </c>
      <c r="E216" s="42"/>
      <c r="F216" s="243" t="s">
        <v>1591</v>
      </c>
      <c r="G216" s="42"/>
      <c r="H216" s="42"/>
      <c r="I216" s="244"/>
      <c r="J216" s="42"/>
      <c r="K216" s="42"/>
      <c r="L216" s="46"/>
      <c r="M216" s="245"/>
      <c r="N216" s="246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158</v>
      </c>
      <c r="AU216" s="19" t="s">
        <v>86</v>
      </c>
    </row>
    <row r="217" spans="1:65" s="2" customFormat="1" ht="16.5" customHeight="1">
      <c r="A217" s="40"/>
      <c r="B217" s="41"/>
      <c r="C217" s="247" t="s">
        <v>447</v>
      </c>
      <c r="D217" s="247" t="s">
        <v>164</v>
      </c>
      <c r="E217" s="248" t="s">
        <v>1592</v>
      </c>
      <c r="F217" s="249" t="s">
        <v>1593</v>
      </c>
      <c r="G217" s="250" t="s">
        <v>146</v>
      </c>
      <c r="H217" s="251">
        <v>5</v>
      </c>
      <c r="I217" s="252"/>
      <c r="J217" s="253">
        <f>ROUND(I217*H217,2)</f>
        <v>0</v>
      </c>
      <c r="K217" s="249" t="s">
        <v>19</v>
      </c>
      <c r="L217" s="254"/>
      <c r="M217" s="255" t="s">
        <v>19</v>
      </c>
      <c r="N217" s="256" t="s">
        <v>47</v>
      </c>
      <c r="O217" s="86"/>
      <c r="P217" s="215">
        <f>O217*H217</f>
        <v>0</v>
      </c>
      <c r="Q217" s="215">
        <v>0.00149</v>
      </c>
      <c r="R217" s="215">
        <f>Q217*H217</f>
        <v>0.00745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301</v>
      </c>
      <c r="AT217" s="217" t="s">
        <v>164</v>
      </c>
      <c r="AU217" s="217" t="s">
        <v>86</v>
      </c>
      <c r="AY217" s="19" t="s">
        <v>140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84</v>
      </c>
      <c r="BK217" s="218">
        <f>ROUND(I217*H217,2)</f>
        <v>0</v>
      </c>
      <c r="BL217" s="19" t="s">
        <v>254</v>
      </c>
      <c r="BM217" s="217" t="s">
        <v>1594</v>
      </c>
    </row>
    <row r="218" spans="1:65" s="2" customFormat="1" ht="16.5" customHeight="1">
      <c r="A218" s="40"/>
      <c r="B218" s="41"/>
      <c r="C218" s="206" t="s">
        <v>451</v>
      </c>
      <c r="D218" s="206" t="s">
        <v>143</v>
      </c>
      <c r="E218" s="207" t="s">
        <v>1595</v>
      </c>
      <c r="F218" s="208" t="s">
        <v>1596</v>
      </c>
      <c r="G218" s="209" t="s">
        <v>433</v>
      </c>
      <c r="H218" s="210">
        <v>2</v>
      </c>
      <c r="I218" s="211"/>
      <c r="J218" s="212">
        <f>ROUND(I218*H218,2)</f>
        <v>0</v>
      </c>
      <c r="K218" s="208" t="s">
        <v>156</v>
      </c>
      <c r="L218" s="46"/>
      <c r="M218" s="213" t="s">
        <v>19</v>
      </c>
      <c r="N218" s="214" t="s">
        <v>47</v>
      </c>
      <c r="O218" s="86"/>
      <c r="P218" s="215">
        <f>O218*H218</f>
        <v>0</v>
      </c>
      <c r="Q218" s="215">
        <v>0.00214</v>
      </c>
      <c r="R218" s="215">
        <f>Q218*H218</f>
        <v>0.00428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254</v>
      </c>
      <c r="AT218" s="217" t="s">
        <v>143</v>
      </c>
      <c r="AU218" s="217" t="s">
        <v>86</v>
      </c>
      <c r="AY218" s="19" t="s">
        <v>140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84</v>
      </c>
      <c r="BK218" s="218">
        <f>ROUND(I218*H218,2)</f>
        <v>0</v>
      </c>
      <c r="BL218" s="19" t="s">
        <v>254</v>
      </c>
      <c r="BM218" s="217" t="s">
        <v>1597</v>
      </c>
    </row>
    <row r="219" spans="1:47" s="2" customFormat="1" ht="12">
      <c r="A219" s="40"/>
      <c r="B219" s="41"/>
      <c r="C219" s="42"/>
      <c r="D219" s="242" t="s">
        <v>158</v>
      </c>
      <c r="E219" s="42"/>
      <c r="F219" s="243" t="s">
        <v>1598</v>
      </c>
      <c r="G219" s="42"/>
      <c r="H219" s="42"/>
      <c r="I219" s="244"/>
      <c r="J219" s="42"/>
      <c r="K219" s="42"/>
      <c r="L219" s="46"/>
      <c r="M219" s="245"/>
      <c r="N219" s="246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158</v>
      </c>
      <c r="AU219" s="19" t="s">
        <v>86</v>
      </c>
    </row>
    <row r="220" spans="1:65" s="2" customFormat="1" ht="24.15" customHeight="1">
      <c r="A220" s="40"/>
      <c r="B220" s="41"/>
      <c r="C220" s="206" t="s">
        <v>455</v>
      </c>
      <c r="D220" s="206" t="s">
        <v>143</v>
      </c>
      <c r="E220" s="207" t="s">
        <v>491</v>
      </c>
      <c r="F220" s="208" t="s">
        <v>492</v>
      </c>
      <c r="G220" s="209" t="s">
        <v>413</v>
      </c>
      <c r="H220" s="278"/>
      <c r="I220" s="211"/>
      <c r="J220" s="212">
        <f>ROUND(I220*H220,2)</f>
        <v>0</v>
      </c>
      <c r="K220" s="208" t="s">
        <v>156</v>
      </c>
      <c r="L220" s="46"/>
      <c r="M220" s="213" t="s">
        <v>19</v>
      </c>
      <c r="N220" s="214" t="s">
        <v>47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254</v>
      </c>
      <c r="AT220" s="217" t="s">
        <v>143</v>
      </c>
      <c r="AU220" s="217" t="s">
        <v>86</v>
      </c>
      <c r="AY220" s="19" t="s">
        <v>140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84</v>
      </c>
      <c r="BK220" s="218">
        <f>ROUND(I220*H220,2)</f>
        <v>0</v>
      </c>
      <c r="BL220" s="19" t="s">
        <v>254</v>
      </c>
      <c r="BM220" s="217" t="s">
        <v>1599</v>
      </c>
    </row>
    <row r="221" spans="1:47" s="2" customFormat="1" ht="12">
      <c r="A221" s="40"/>
      <c r="B221" s="41"/>
      <c r="C221" s="42"/>
      <c r="D221" s="242" t="s">
        <v>158</v>
      </c>
      <c r="E221" s="42"/>
      <c r="F221" s="243" t="s">
        <v>494</v>
      </c>
      <c r="G221" s="42"/>
      <c r="H221" s="42"/>
      <c r="I221" s="244"/>
      <c r="J221" s="42"/>
      <c r="K221" s="42"/>
      <c r="L221" s="46"/>
      <c r="M221" s="245"/>
      <c r="N221" s="246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158</v>
      </c>
      <c r="AU221" s="19" t="s">
        <v>86</v>
      </c>
    </row>
    <row r="222" spans="1:63" s="12" customFormat="1" ht="22.8" customHeight="1">
      <c r="A222" s="12"/>
      <c r="B222" s="190"/>
      <c r="C222" s="191"/>
      <c r="D222" s="192" t="s">
        <v>75</v>
      </c>
      <c r="E222" s="204" t="s">
        <v>517</v>
      </c>
      <c r="F222" s="204" t="s">
        <v>518</v>
      </c>
      <c r="G222" s="191"/>
      <c r="H222" s="191"/>
      <c r="I222" s="194"/>
      <c r="J222" s="205">
        <f>BK222</f>
        <v>0</v>
      </c>
      <c r="K222" s="191"/>
      <c r="L222" s="196"/>
      <c r="M222" s="197"/>
      <c r="N222" s="198"/>
      <c r="O222" s="198"/>
      <c r="P222" s="199">
        <f>SUM(P223:P289)</f>
        <v>0</v>
      </c>
      <c r="Q222" s="198"/>
      <c r="R222" s="199">
        <f>SUM(R223:R289)</f>
        <v>0.03059</v>
      </c>
      <c r="S222" s="198"/>
      <c r="T222" s="200">
        <f>SUM(T223:T289)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1" t="s">
        <v>86</v>
      </c>
      <c r="AT222" s="202" t="s">
        <v>75</v>
      </c>
      <c r="AU222" s="202" t="s">
        <v>84</v>
      </c>
      <c r="AY222" s="201" t="s">
        <v>140</v>
      </c>
      <c r="BK222" s="203">
        <f>SUM(BK223:BK289)</f>
        <v>0</v>
      </c>
    </row>
    <row r="223" spans="1:65" s="2" customFormat="1" ht="16.5" customHeight="1">
      <c r="A223" s="40"/>
      <c r="B223" s="41"/>
      <c r="C223" s="206" t="s">
        <v>459</v>
      </c>
      <c r="D223" s="206" t="s">
        <v>143</v>
      </c>
      <c r="E223" s="207" t="s">
        <v>1600</v>
      </c>
      <c r="F223" s="208" t="s">
        <v>1601</v>
      </c>
      <c r="G223" s="209" t="s">
        <v>146</v>
      </c>
      <c r="H223" s="210">
        <v>4</v>
      </c>
      <c r="I223" s="211"/>
      <c r="J223" s="212">
        <f>ROUND(I223*H223,2)</f>
        <v>0</v>
      </c>
      <c r="K223" s="208" t="s">
        <v>156</v>
      </c>
      <c r="L223" s="46"/>
      <c r="M223" s="213" t="s">
        <v>19</v>
      </c>
      <c r="N223" s="214" t="s">
        <v>47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254</v>
      </c>
      <c r="AT223" s="217" t="s">
        <v>143</v>
      </c>
      <c r="AU223" s="217" t="s">
        <v>86</v>
      </c>
      <c r="AY223" s="19" t="s">
        <v>140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84</v>
      </c>
      <c r="BK223" s="218">
        <f>ROUND(I223*H223,2)</f>
        <v>0</v>
      </c>
      <c r="BL223" s="19" t="s">
        <v>254</v>
      </c>
      <c r="BM223" s="217" t="s">
        <v>1602</v>
      </c>
    </row>
    <row r="224" spans="1:47" s="2" customFormat="1" ht="12">
      <c r="A224" s="40"/>
      <c r="B224" s="41"/>
      <c r="C224" s="42"/>
      <c r="D224" s="242" t="s">
        <v>158</v>
      </c>
      <c r="E224" s="42"/>
      <c r="F224" s="243" t="s">
        <v>1603</v>
      </c>
      <c r="G224" s="42"/>
      <c r="H224" s="42"/>
      <c r="I224" s="244"/>
      <c r="J224" s="42"/>
      <c r="K224" s="42"/>
      <c r="L224" s="46"/>
      <c r="M224" s="245"/>
      <c r="N224" s="246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158</v>
      </c>
      <c r="AU224" s="19" t="s">
        <v>86</v>
      </c>
    </row>
    <row r="225" spans="1:65" s="2" customFormat="1" ht="16.5" customHeight="1">
      <c r="A225" s="40"/>
      <c r="B225" s="41"/>
      <c r="C225" s="247" t="s">
        <v>463</v>
      </c>
      <c r="D225" s="247" t="s">
        <v>164</v>
      </c>
      <c r="E225" s="248" t="s">
        <v>1604</v>
      </c>
      <c r="F225" s="249" t="s">
        <v>1605</v>
      </c>
      <c r="G225" s="250" t="s">
        <v>1118</v>
      </c>
      <c r="H225" s="251">
        <v>4</v>
      </c>
      <c r="I225" s="252"/>
      <c r="J225" s="253">
        <f>ROUND(I225*H225,2)</f>
        <v>0</v>
      </c>
      <c r="K225" s="249" t="s">
        <v>19</v>
      </c>
      <c r="L225" s="254"/>
      <c r="M225" s="255" t="s">
        <v>19</v>
      </c>
      <c r="N225" s="256" t="s">
        <v>47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301</v>
      </c>
      <c r="AT225" s="217" t="s">
        <v>164</v>
      </c>
      <c r="AU225" s="217" t="s">
        <v>86</v>
      </c>
      <c r="AY225" s="19" t="s">
        <v>140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84</v>
      </c>
      <c r="BK225" s="218">
        <f>ROUND(I225*H225,2)</f>
        <v>0</v>
      </c>
      <c r="BL225" s="19" t="s">
        <v>254</v>
      </c>
      <c r="BM225" s="217" t="s">
        <v>1606</v>
      </c>
    </row>
    <row r="226" spans="1:51" s="13" customFormat="1" ht="12">
      <c r="A226" s="13"/>
      <c r="B226" s="219"/>
      <c r="C226" s="220"/>
      <c r="D226" s="221" t="s">
        <v>149</v>
      </c>
      <c r="E226" s="222" t="s">
        <v>19</v>
      </c>
      <c r="F226" s="223" t="s">
        <v>1423</v>
      </c>
      <c r="G226" s="220"/>
      <c r="H226" s="224">
        <v>1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0" t="s">
        <v>149</v>
      </c>
      <c r="AU226" s="230" t="s">
        <v>86</v>
      </c>
      <c r="AV226" s="13" t="s">
        <v>86</v>
      </c>
      <c r="AW226" s="13" t="s">
        <v>35</v>
      </c>
      <c r="AX226" s="13" t="s">
        <v>76</v>
      </c>
      <c r="AY226" s="230" t="s">
        <v>140</v>
      </c>
    </row>
    <row r="227" spans="1:51" s="13" customFormat="1" ht="12">
      <c r="A227" s="13"/>
      <c r="B227" s="219"/>
      <c r="C227" s="220"/>
      <c r="D227" s="221" t="s">
        <v>149</v>
      </c>
      <c r="E227" s="222" t="s">
        <v>19</v>
      </c>
      <c r="F227" s="223" t="s">
        <v>1469</v>
      </c>
      <c r="G227" s="220"/>
      <c r="H227" s="224">
        <v>2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0" t="s">
        <v>149</v>
      </c>
      <c r="AU227" s="230" t="s">
        <v>86</v>
      </c>
      <c r="AV227" s="13" t="s">
        <v>86</v>
      </c>
      <c r="AW227" s="13" t="s">
        <v>35</v>
      </c>
      <c r="AX227" s="13" t="s">
        <v>76</v>
      </c>
      <c r="AY227" s="230" t="s">
        <v>140</v>
      </c>
    </row>
    <row r="228" spans="1:51" s="13" customFormat="1" ht="12">
      <c r="A228" s="13"/>
      <c r="B228" s="219"/>
      <c r="C228" s="220"/>
      <c r="D228" s="221" t="s">
        <v>149</v>
      </c>
      <c r="E228" s="222" t="s">
        <v>19</v>
      </c>
      <c r="F228" s="223" t="s">
        <v>1425</v>
      </c>
      <c r="G228" s="220"/>
      <c r="H228" s="224">
        <v>1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0" t="s">
        <v>149</v>
      </c>
      <c r="AU228" s="230" t="s">
        <v>86</v>
      </c>
      <c r="AV228" s="13" t="s">
        <v>86</v>
      </c>
      <c r="AW228" s="13" t="s">
        <v>35</v>
      </c>
      <c r="AX228" s="13" t="s">
        <v>76</v>
      </c>
      <c r="AY228" s="230" t="s">
        <v>140</v>
      </c>
    </row>
    <row r="229" spans="1:51" s="14" customFormat="1" ht="12">
      <c r="A229" s="14"/>
      <c r="B229" s="231"/>
      <c r="C229" s="232"/>
      <c r="D229" s="221" t="s">
        <v>149</v>
      </c>
      <c r="E229" s="233" t="s">
        <v>19</v>
      </c>
      <c r="F229" s="234" t="s">
        <v>152</v>
      </c>
      <c r="G229" s="232"/>
      <c r="H229" s="235">
        <v>4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1" t="s">
        <v>149</v>
      </c>
      <c r="AU229" s="241" t="s">
        <v>86</v>
      </c>
      <c r="AV229" s="14" t="s">
        <v>147</v>
      </c>
      <c r="AW229" s="14" t="s">
        <v>35</v>
      </c>
      <c r="AX229" s="14" t="s">
        <v>84</v>
      </c>
      <c r="AY229" s="241" t="s">
        <v>140</v>
      </c>
    </row>
    <row r="230" spans="1:65" s="2" customFormat="1" ht="16.5" customHeight="1">
      <c r="A230" s="40"/>
      <c r="B230" s="41"/>
      <c r="C230" s="206" t="s">
        <v>467</v>
      </c>
      <c r="D230" s="206" t="s">
        <v>143</v>
      </c>
      <c r="E230" s="207" t="s">
        <v>1607</v>
      </c>
      <c r="F230" s="208" t="s">
        <v>1608</v>
      </c>
      <c r="G230" s="209" t="s">
        <v>146</v>
      </c>
      <c r="H230" s="210">
        <v>9</v>
      </c>
      <c r="I230" s="211"/>
      <c r="J230" s="212">
        <f>ROUND(I230*H230,2)</f>
        <v>0</v>
      </c>
      <c r="K230" s="208" t="s">
        <v>156</v>
      </c>
      <c r="L230" s="46"/>
      <c r="M230" s="213" t="s">
        <v>19</v>
      </c>
      <c r="N230" s="214" t="s">
        <v>47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254</v>
      </c>
      <c r="AT230" s="217" t="s">
        <v>143</v>
      </c>
      <c r="AU230" s="217" t="s">
        <v>86</v>
      </c>
      <c r="AY230" s="19" t="s">
        <v>140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84</v>
      </c>
      <c r="BK230" s="218">
        <f>ROUND(I230*H230,2)</f>
        <v>0</v>
      </c>
      <c r="BL230" s="19" t="s">
        <v>254</v>
      </c>
      <c r="BM230" s="217" t="s">
        <v>1609</v>
      </c>
    </row>
    <row r="231" spans="1:47" s="2" customFormat="1" ht="12">
      <c r="A231" s="40"/>
      <c r="B231" s="41"/>
      <c r="C231" s="42"/>
      <c r="D231" s="242" t="s">
        <v>158</v>
      </c>
      <c r="E231" s="42"/>
      <c r="F231" s="243" t="s">
        <v>1610</v>
      </c>
      <c r="G231" s="42"/>
      <c r="H231" s="42"/>
      <c r="I231" s="244"/>
      <c r="J231" s="42"/>
      <c r="K231" s="42"/>
      <c r="L231" s="46"/>
      <c r="M231" s="245"/>
      <c r="N231" s="246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158</v>
      </c>
      <c r="AU231" s="19" t="s">
        <v>86</v>
      </c>
    </row>
    <row r="232" spans="1:51" s="13" customFormat="1" ht="12">
      <c r="A232" s="13"/>
      <c r="B232" s="219"/>
      <c r="C232" s="220"/>
      <c r="D232" s="221" t="s">
        <v>149</v>
      </c>
      <c r="E232" s="222" t="s">
        <v>19</v>
      </c>
      <c r="F232" s="223" t="s">
        <v>1611</v>
      </c>
      <c r="G232" s="220"/>
      <c r="H232" s="224">
        <v>9</v>
      </c>
      <c r="I232" s="225"/>
      <c r="J232" s="220"/>
      <c r="K232" s="220"/>
      <c r="L232" s="226"/>
      <c r="M232" s="227"/>
      <c r="N232" s="228"/>
      <c r="O232" s="228"/>
      <c r="P232" s="228"/>
      <c r="Q232" s="228"/>
      <c r="R232" s="228"/>
      <c r="S232" s="228"/>
      <c r="T232" s="22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0" t="s">
        <v>149</v>
      </c>
      <c r="AU232" s="230" t="s">
        <v>86</v>
      </c>
      <c r="AV232" s="13" t="s">
        <v>86</v>
      </c>
      <c r="AW232" s="13" t="s">
        <v>35</v>
      </c>
      <c r="AX232" s="13" t="s">
        <v>84</v>
      </c>
      <c r="AY232" s="230" t="s">
        <v>140</v>
      </c>
    </row>
    <row r="233" spans="1:65" s="2" customFormat="1" ht="16.5" customHeight="1">
      <c r="A233" s="40"/>
      <c r="B233" s="41"/>
      <c r="C233" s="247" t="s">
        <v>471</v>
      </c>
      <c r="D233" s="247" t="s">
        <v>164</v>
      </c>
      <c r="E233" s="248" t="s">
        <v>1612</v>
      </c>
      <c r="F233" s="249" t="s">
        <v>1613</v>
      </c>
      <c r="G233" s="250" t="s">
        <v>146</v>
      </c>
      <c r="H233" s="251">
        <v>8</v>
      </c>
      <c r="I233" s="252"/>
      <c r="J233" s="253">
        <f>ROUND(I233*H233,2)</f>
        <v>0</v>
      </c>
      <c r="K233" s="249" t="s">
        <v>19</v>
      </c>
      <c r="L233" s="254"/>
      <c r="M233" s="255" t="s">
        <v>19</v>
      </c>
      <c r="N233" s="256" t="s">
        <v>47</v>
      </c>
      <c r="O233" s="86"/>
      <c r="P233" s="215">
        <f>O233*H233</f>
        <v>0</v>
      </c>
      <c r="Q233" s="215">
        <v>0.0002</v>
      </c>
      <c r="R233" s="215">
        <f>Q233*H233</f>
        <v>0.0016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301</v>
      </c>
      <c r="AT233" s="217" t="s">
        <v>164</v>
      </c>
      <c r="AU233" s="217" t="s">
        <v>86</v>
      </c>
      <c r="AY233" s="19" t="s">
        <v>140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84</v>
      </c>
      <c r="BK233" s="218">
        <f>ROUND(I233*H233,2)</f>
        <v>0</v>
      </c>
      <c r="BL233" s="19" t="s">
        <v>254</v>
      </c>
      <c r="BM233" s="217" t="s">
        <v>1614</v>
      </c>
    </row>
    <row r="234" spans="1:51" s="13" customFormat="1" ht="12">
      <c r="A234" s="13"/>
      <c r="B234" s="219"/>
      <c r="C234" s="220"/>
      <c r="D234" s="221" t="s">
        <v>149</v>
      </c>
      <c r="E234" s="222" t="s">
        <v>19</v>
      </c>
      <c r="F234" s="223" t="s">
        <v>1498</v>
      </c>
      <c r="G234" s="220"/>
      <c r="H234" s="224">
        <v>5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0" t="s">
        <v>149</v>
      </c>
      <c r="AU234" s="230" t="s">
        <v>86</v>
      </c>
      <c r="AV234" s="13" t="s">
        <v>86</v>
      </c>
      <c r="AW234" s="13" t="s">
        <v>35</v>
      </c>
      <c r="AX234" s="13" t="s">
        <v>76</v>
      </c>
      <c r="AY234" s="230" t="s">
        <v>140</v>
      </c>
    </row>
    <row r="235" spans="1:51" s="13" customFormat="1" ht="12">
      <c r="A235" s="13"/>
      <c r="B235" s="219"/>
      <c r="C235" s="220"/>
      <c r="D235" s="221" t="s">
        <v>149</v>
      </c>
      <c r="E235" s="222" t="s">
        <v>19</v>
      </c>
      <c r="F235" s="223" t="s">
        <v>1615</v>
      </c>
      <c r="G235" s="220"/>
      <c r="H235" s="224">
        <v>3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0" t="s">
        <v>149</v>
      </c>
      <c r="AU235" s="230" t="s">
        <v>86</v>
      </c>
      <c r="AV235" s="13" t="s">
        <v>86</v>
      </c>
      <c r="AW235" s="13" t="s">
        <v>35</v>
      </c>
      <c r="AX235" s="13" t="s">
        <v>76</v>
      </c>
      <c r="AY235" s="230" t="s">
        <v>140</v>
      </c>
    </row>
    <row r="236" spans="1:51" s="14" customFormat="1" ht="12">
      <c r="A236" s="14"/>
      <c r="B236" s="231"/>
      <c r="C236" s="232"/>
      <c r="D236" s="221" t="s">
        <v>149</v>
      </c>
      <c r="E236" s="233" t="s">
        <v>19</v>
      </c>
      <c r="F236" s="234" t="s">
        <v>152</v>
      </c>
      <c r="G236" s="232"/>
      <c r="H236" s="235">
        <v>8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1" t="s">
        <v>149</v>
      </c>
      <c r="AU236" s="241" t="s">
        <v>86</v>
      </c>
      <c r="AV236" s="14" t="s">
        <v>147</v>
      </c>
      <c r="AW236" s="14" t="s">
        <v>35</v>
      </c>
      <c r="AX236" s="14" t="s">
        <v>84</v>
      </c>
      <c r="AY236" s="241" t="s">
        <v>140</v>
      </c>
    </row>
    <row r="237" spans="1:65" s="2" customFormat="1" ht="16.5" customHeight="1">
      <c r="A237" s="40"/>
      <c r="B237" s="41"/>
      <c r="C237" s="247" t="s">
        <v>477</v>
      </c>
      <c r="D237" s="247" t="s">
        <v>164</v>
      </c>
      <c r="E237" s="248" t="s">
        <v>1616</v>
      </c>
      <c r="F237" s="249" t="s">
        <v>1617</v>
      </c>
      <c r="G237" s="250" t="s">
        <v>146</v>
      </c>
      <c r="H237" s="251">
        <v>1</v>
      </c>
      <c r="I237" s="252"/>
      <c r="J237" s="253">
        <f>ROUND(I237*H237,2)</f>
        <v>0</v>
      </c>
      <c r="K237" s="249" t="s">
        <v>156</v>
      </c>
      <c r="L237" s="254"/>
      <c r="M237" s="255" t="s">
        <v>19</v>
      </c>
      <c r="N237" s="256" t="s">
        <v>47</v>
      </c>
      <c r="O237" s="86"/>
      <c r="P237" s="215">
        <f>O237*H237</f>
        <v>0</v>
      </c>
      <c r="Q237" s="215">
        <v>0.0002</v>
      </c>
      <c r="R237" s="215">
        <f>Q237*H237</f>
        <v>0.0002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301</v>
      </c>
      <c r="AT237" s="217" t="s">
        <v>164</v>
      </c>
      <c r="AU237" s="217" t="s">
        <v>86</v>
      </c>
      <c r="AY237" s="19" t="s">
        <v>140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84</v>
      </c>
      <c r="BK237" s="218">
        <f>ROUND(I237*H237,2)</f>
        <v>0</v>
      </c>
      <c r="BL237" s="19" t="s">
        <v>254</v>
      </c>
      <c r="BM237" s="217" t="s">
        <v>1618</v>
      </c>
    </row>
    <row r="238" spans="1:51" s="13" customFormat="1" ht="12">
      <c r="A238" s="13"/>
      <c r="B238" s="219"/>
      <c r="C238" s="220"/>
      <c r="D238" s="221" t="s">
        <v>149</v>
      </c>
      <c r="E238" s="222" t="s">
        <v>19</v>
      </c>
      <c r="F238" s="223" t="s">
        <v>1425</v>
      </c>
      <c r="G238" s="220"/>
      <c r="H238" s="224">
        <v>1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0" t="s">
        <v>149</v>
      </c>
      <c r="AU238" s="230" t="s">
        <v>86</v>
      </c>
      <c r="AV238" s="13" t="s">
        <v>86</v>
      </c>
      <c r="AW238" s="13" t="s">
        <v>35</v>
      </c>
      <c r="AX238" s="13" t="s">
        <v>84</v>
      </c>
      <c r="AY238" s="230" t="s">
        <v>140</v>
      </c>
    </row>
    <row r="239" spans="1:65" s="2" customFormat="1" ht="16.5" customHeight="1">
      <c r="A239" s="40"/>
      <c r="B239" s="41"/>
      <c r="C239" s="206" t="s">
        <v>481</v>
      </c>
      <c r="D239" s="206" t="s">
        <v>143</v>
      </c>
      <c r="E239" s="207" t="s">
        <v>1619</v>
      </c>
      <c r="F239" s="208" t="s">
        <v>1620</v>
      </c>
      <c r="G239" s="209" t="s">
        <v>146</v>
      </c>
      <c r="H239" s="210">
        <v>2</v>
      </c>
      <c r="I239" s="211"/>
      <c r="J239" s="212">
        <f>ROUND(I239*H239,2)</f>
        <v>0</v>
      </c>
      <c r="K239" s="208" t="s">
        <v>156</v>
      </c>
      <c r="L239" s="46"/>
      <c r="M239" s="213" t="s">
        <v>19</v>
      </c>
      <c r="N239" s="214" t="s">
        <v>47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254</v>
      </c>
      <c r="AT239" s="217" t="s">
        <v>143</v>
      </c>
      <c r="AU239" s="217" t="s">
        <v>86</v>
      </c>
      <c r="AY239" s="19" t="s">
        <v>140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84</v>
      </c>
      <c r="BK239" s="218">
        <f>ROUND(I239*H239,2)</f>
        <v>0</v>
      </c>
      <c r="BL239" s="19" t="s">
        <v>254</v>
      </c>
      <c r="BM239" s="217" t="s">
        <v>1621</v>
      </c>
    </row>
    <row r="240" spans="1:47" s="2" customFormat="1" ht="12">
      <c r="A240" s="40"/>
      <c r="B240" s="41"/>
      <c r="C240" s="42"/>
      <c r="D240" s="242" t="s">
        <v>158</v>
      </c>
      <c r="E240" s="42"/>
      <c r="F240" s="243" t="s">
        <v>1622</v>
      </c>
      <c r="G240" s="42"/>
      <c r="H240" s="42"/>
      <c r="I240" s="244"/>
      <c r="J240" s="42"/>
      <c r="K240" s="42"/>
      <c r="L240" s="46"/>
      <c r="M240" s="245"/>
      <c r="N240" s="246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158</v>
      </c>
      <c r="AU240" s="19" t="s">
        <v>86</v>
      </c>
    </row>
    <row r="241" spans="1:65" s="2" customFormat="1" ht="16.5" customHeight="1">
      <c r="A241" s="40"/>
      <c r="B241" s="41"/>
      <c r="C241" s="247" t="s">
        <v>485</v>
      </c>
      <c r="D241" s="247" t="s">
        <v>164</v>
      </c>
      <c r="E241" s="248" t="s">
        <v>1623</v>
      </c>
      <c r="F241" s="249" t="s">
        <v>1624</v>
      </c>
      <c r="G241" s="250" t="s">
        <v>146</v>
      </c>
      <c r="H241" s="251">
        <v>2</v>
      </c>
      <c r="I241" s="252"/>
      <c r="J241" s="253">
        <f>ROUND(I241*H241,2)</f>
        <v>0</v>
      </c>
      <c r="K241" s="249" t="s">
        <v>156</v>
      </c>
      <c r="L241" s="254"/>
      <c r="M241" s="255" t="s">
        <v>19</v>
      </c>
      <c r="N241" s="256" t="s">
        <v>47</v>
      </c>
      <c r="O241" s="86"/>
      <c r="P241" s="215">
        <f>O241*H241</f>
        <v>0</v>
      </c>
      <c r="Q241" s="215">
        <v>0.0002</v>
      </c>
      <c r="R241" s="215">
        <f>Q241*H241</f>
        <v>0.0004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301</v>
      </c>
      <c r="AT241" s="217" t="s">
        <v>164</v>
      </c>
      <c r="AU241" s="217" t="s">
        <v>86</v>
      </c>
      <c r="AY241" s="19" t="s">
        <v>140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84</v>
      </c>
      <c r="BK241" s="218">
        <f>ROUND(I241*H241,2)</f>
        <v>0</v>
      </c>
      <c r="BL241" s="19" t="s">
        <v>254</v>
      </c>
      <c r="BM241" s="217" t="s">
        <v>1625</v>
      </c>
    </row>
    <row r="242" spans="1:51" s="13" customFormat="1" ht="12">
      <c r="A242" s="13"/>
      <c r="B242" s="219"/>
      <c r="C242" s="220"/>
      <c r="D242" s="221" t="s">
        <v>149</v>
      </c>
      <c r="E242" s="222" t="s">
        <v>19</v>
      </c>
      <c r="F242" s="223" t="s">
        <v>1469</v>
      </c>
      <c r="G242" s="220"/>
      <c r="H242" s="224">
        <v>2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0" t="s">
        <v>149</v>
      </c>
      <c r="AU242" s="230" t="s">
        <v>86</v>
      </c>
      <c r="AV242" s="13" t="s">
        <v>86</v>
      </c>
      <c r="AW242" s="13" t="s">
        <v>35</v>
      </c>
      <c r="AX242" s="13" t="s">
        <v>84</v>
      </c>
      <c r="AY242" s="230" t="s">
        <v>140</v>
      </c>
    </row>
    <row r="243" spans="1:65" s="2" customFormat="1" ht="24.15" customHeight="1">
      <c r="A243" s="40"/>
      <c r="B243" s="41"/>
      <c r="C243" s="206" t="s">
        <v>490</v>
      </c>
      <c r="D243" s="206" t="s">
        <v>143</v>
      </c>
      <c r="E243" s="207" t="s">
        <v>1626</v>
      </c>
      <c r="F243" s="208" t="s">
        <v>1627</v>
      </c>
      <c r="G243" s="209" t="s">
        <v>236</v>
      </c>
      <c r="H243" s="210">
        <v>3</v>
      </c>
      <c r="I243" s="211"/>
      <c r="J243" s="212">
        <f>ROUND(I243*H243,2)</f>
        <v>0</v>
      </c>
      <c r="K243" s="208" t="s">
        <v>156</v>
      </c>
      <c r="L243" s="46"/>
      <c r="M243" s="213" t="s">
        <v>19</v>
      </c>
      <c r="N243" s="214" t="s">
        <v>47</v>
      </c>
      <c r="O243" s="86"/>
      <c r="P243" s="215">
        <f>O243*H243</f>
        <v>0</v>
      </c>
      <c r="Q243" s="215">
        <v>0.00167</v>
      </c>
      <c r="R243" s="215">
        <f>Q243*H243</f>
        <v>0.0050100000000000006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254</v>
      </c>
      <c r="AT243" s="217" t="s">
        <v>143</v>
      </c>
      <c r="AU243" s="217" t="s">
        <v>86</v>
      </c>
      <c r="AY243" s="19" t="s">
        <v>140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84</v>
      </c>
      <c r="BK243" s="218">
        <f>ROUND(I243*H243,2)</f>
        <v>0</v>
      </c>
      <c r="BL243" s="19" t="s">
        <v>254</v>
      </c>
      <c r="BM243" s="217" t="s">
        <v>1628</v>
      </c>
    </row>
    <row r="244" spans="1:47" s="2" customFormat="1" ht="12">
      <c r="A244" s="40"/>
      <c r="B244" s="41"/>
      <c r="C244" s="42"/>
      <c r="D244" s="242" t="s">
        <v>158</v>
      </c>
      <c r="E244" s="42"/>
      <c r="F244" s="243" t="s">
        <v>1629</v>
      </c>
      <c r="G244" s="42"/>
      <c r="H244" s="42"/>
      <c r="I244" s="244"/>
      <c r="J244" s="42"/>
      <c r="K244" s="42"/>
      <c r="L244" s="46"/>
      <c r="M244" s="245"/>
      <c r="N244" s="246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158</v>
      </c>
      <c r="AU244" s="19" t="s">
        <v>86</v>
      </c>
    </row>
    <row r="245" spans="1:51" s="13" customFormat="1" ht="12">
      <c r="A245" s="13"/>
      <c r="B245" s="219"/>
      <c r="C245" s="220"/>
      <c r="D245" s="221" t="s">
        <v>149</v>
      </c>
      <c r="E245" s="222" t="s">
        <v>19</v>
      </c>
      <c r="F245" s="223" t="s">
        <v>1630</v>
      </c>
      <c r="G245" s="220"/>
      <c r="H245" s="224">
        <v>1.5</v>
      </c>
      <c r="I245" s="225"/>
      <c r="J245" s="220"/>
      <c r="K245" s="220"/>
      <c r="L245" s="226"/>
      <c r="M245" s="227"/>
      <c r="N245" s="228"/>
      <c r="O245" s="228"/>
      <c r="P245" s="228"/>
      <c r="Q245" s="228"/>
      <c r="R245" s="228"/>
      <c r="S245" s="228"/>
      <c r="T245" s="22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0" t="s">
        <v>149</v>
      </c>
      <c r="AU245" s="230" t="s">
        <v>86</v>
      </c>
      <c r="AV245" s="13" t="s">
        <v>86</v>
      </c>
      <c r="AW245" s="13" t="s">
        <v>35</v>
      </c>
      <c r="AX245" s="13" t="s">
        <v>76</v>
      </c>
      <c r="AY245" s="230" t="s">
        <v>140</v>
      </c>
    </row>
    <row r="246" spans="1:51" s="13" customFormat="1" ht="12">
      <c r="A246" s="13"/>
      <c r="B246" s="219"/>
      <c r="C246" s="220"/>
      <c r="D246" s="221" t="s">
        <v>149</v>
      </c>
      <c r="E246" s="222" t="s">
        <v>19</v>
      </c>
      <c r="F246" s="223" t="s">
        <v>1631</v>
      </c>
      <c r="G246" s="220"/>
      <c r="H246" s="224">
        <v>1.5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0" t="s">
        <v>149</v>
      </c>
      <c r="AU246" s="230" t="s">
        <v>86</v>
      </c>
      <c r="AV246" s="13" t="s">
        <v>86</v>
      </c>
      <c r="AW246" s="13" t="s">
        <v>35</v>
      </c>
      <c r="AX246" s="13" t="s">
        <v>76</v>
      </c>
      <c r="AY246" s="230" t="s">
        <v>140</v>
      </c>
    </row>
    <row r="247" spans="1:51" s="14" customFormat="1" ht="12">
      <c r="A247" s="14"/>
      <c r="B247" s="231"/>
      <c r="C247" s="232"/>
      <c r="D247" s="221" t="s">
        <v>149</v>
      </c>
      <c r="E247" s="233" t="s">
        <v>19</v>
      </c>
      <c r="F247" s="234" t="s">
        <v>152</v>
      </c>
      <c r="G247" s="232"/>
      <c r="H247" s="235">
        <v>3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1" t="s">
        <v>149</v>
      </c>
      <c r="AU247" s="241" t="s">
        <v>86</v>
      </c>
      <c r="AV247" s="14" t="s">
        <v>147</v>
      </c>
      <c r="AW247" s="14" t="s">
        <v>35</v>
      </c>
      <c r="AX247" s="14" t="s">
        <v>84</v>
      </c>
      <c r="AY247" s="241" t="s">
        <v>140</v>
      </c>
    </row>
    <row r="248" spans="1:65" s="2" customFormat="1" ht="24.15" customHeight="1">
      <c r="A248" s="40"/>
      <c r="B248" s="41"/>
      <c r="C248" s="206" t="s">
        <v>497</v>
      </c>
      <c r="D248" s="206" t="s">
        <v>143</v>
      </c>
      <c r="E248" s="207" t="s">
        <v>1632</v>
      </c>
      <c r="F248" s="208" t="s">
        <v>1633</v>
      </c>
      <c r="G248" s="209" t="s">
        <v>236</v>
      </c>
      <c r="H248" s="210">
        <v>3</v>
      </c>
      <c r="I248" s="211"/>
      <c r="J248" s="212">
        <f>ROUND(I248*H248,2)</f>
        <v>0</v>
      </c>
      <c r="K248" s="208" t="s">
        <v>156</v>
      </c>
      <c r="L248" s="46"/>
      <c r="M248" s="213" t="s">
        <v>19</v>
      </c>
      <c r="N248" s="214" t="s">
        <v>47</v>
      </c>
      <c r="O248" s="86"/>
      <c r="P248" s="215">
        <f>O248*H248</f>
        <v>0</v>
      </c>
      <c r="Q248" s="215">
        <v>0.00344</v>
      </c>
      <c r="R248" s="215">
        <f>Q248*H248</f>
        <v>0.01032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254</v>
      </c>
      <c r="AT248" s="217" t="s">
        <v>143</v>
      </c>
      <c r="AU248" s="217" t="s">
        <v>86</v>
      </c>
      <c r="AY248" s="19" t="s">
        <v>140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84</v>
      </c>
      <c r="BK248" s="218">
        <f>ROUND(I248*H248,2)</f>
        <v>0</v>
      </c>
      <c r="BL248" s="19" t="s">
        <v>254</v>
      </c>
      <c r="BM248" s="217" t="s">
        <v>1634</v>
      </c>
    </row>
    <row r="249" spans="1:47" s="2" customFormat="1" ht="12">
      <c r="A249" s="40"/>
      <c r="B249" s="41"/>
      <c r="C249" s="42"/>
      <c r="D249" s="242" t="s">
        <v>158</v>
      </c>
      <c r="E249" s="42"/>
      <c r="F249" s="243" t="s">
        <v>1635</v>
      </c>
      <c r="G249" s="42"/>
      <c r="H249" s="42"/>
      <c r="I249" s="244"/>
      <c r="J249" s="42"/>
      <c r="K249" s="42"/>
      <c r="L249" s="46"/>
      <c r="M249" s="245"/>
      <c r="N249" s="246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158</v>
      </c>
      <c r="AU249" s="19" t="s">
        <v>86</v>
      </c>
    </row>
    <row r="250" spans="1:51" s="13" customFormat="1" ht="12">
      <c r="A250" s="13"/>
      <c r="B250" s="219"/>
      <c r="C250" s="220"/>
      <c r="D250" s="221" t="s">
        <v>149</v>
      </c>
      <c r="E250" s="222" t="s">
        <v>19</v>
      </c>
      <c r="F250" s="223" t="s">
        <v>1636</v>
      </c>
      <c r="G250" s="220"/>
      <c r="H250" s="224">
        <v>1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0" t="s">
        <v>149</v>
      </c>
      <c r="AU250" s="230" t="s">
        <v>86</v>
      </c>
      <c r="AV250" s="13" t="s">
        <v>86</v>
      </c>
      <c r="AW250" s="13" t="s">
        <v>35</v>
      </c>
      <c r="AX250" s="13" t="s">
        <v>76</v>
      </c>
      <c r="AY250" s="230" t="s">
        <v>140</v>
      </c>
    </row>
    <row r="251" spans="1:51" s="13" customFormat="1" ht="12">
      <c r="A251" s="13"/>
      <c r="B251" s="219"/>
      <c r="C251" s="220"/>
      <c r="D251" s="221" t="s">
        <v>149</v>
      </c>
      <c r="E251" s="222" t="s">
        <v>19</v>
      </c>
      <c r="F251" s="223" t="s">
        <v>1637</v>
      </c>
      <c r="G251" s="220"/>
      <c r="H251" s="224">
        <v>1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149</v>
      </c>
      <c r="AU251" s="230" t="s">
        <v>86</v>
      </c>
      <c r="AV251" s="13" t="s">
        <v>86</v>
      </c>
      <c r="AW251" s="13" t="s">
        <v>35</v>
      </c>
      <c r="AX251" s="13" t="s">
        <v>76</v>
      </c>
      <c r="AY251" s="230" t="s">
        <v>140</v>
      </c>
    </row>
    <row r="252" spans="1:51" s="13" customFormat="1" ht="12">
      <c r="A252" s="13"/>
      <c r="B252" s="219"/>
      <c r="C252" s="220"/>
      <c r="D252" s="221" t="s">
        <v>149</v>
      </c>
      <c r="E252" s="222" t="s">
        <v>19</v>
      </c>
      <c r="F252" s="223" t="s">
        <v>1638</v>
      </c>
      <c r="G252" s="220"/>
      <c r="H252" s="224">
        <v>1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0" t="s">
        <v>149</v>
      </c>
      <c r="AU252" s="230" t="s">
        <v>86</v>
      </c>
      <c r="AV252" s="13" t="s">
        <v>86</v>
      </c>
      <c r="AW252" s="13" t="s">
        <v>35</v>
      </c>
      <c r="AX252" s="13" t="s">
        <v>76</v>
      </c>
      <c r="AY252" s="230" t="s">
        <v>140</v>
      </c>
    </row>
    <row r="253" spans="1:51" s="14" customFormat="1" ht="12">
      <c r="A253" s="14"/>
      <c r="B253" s="231"/>
      <c r="C253" s="232"/>
      <c r="D253" s="221" t="s">
        <v>149</v>
      </c>
      <c r="E253" s="233" t="s">
        <v>19</v>
      </c>
      <c r="F253" s="234" t="s">
        <v>152</v>
      </c>
      <c r="G253" s="232"/>
      <c r="H253" s="235">
        <v>3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1" t="s">
        <v>149</v>
      </c>
      <c r="AU253" s="241" t="s">
        <v>86</v>
      </c>
      <c r="AV253" s="14" t="s">
        <v>147</v>
      </c>
      <c r="AW253" s="14" t="s">
        <v>35</v>
      </c>
      <c r="AX253" s="14" t="s">
        <v>84</v>
      </c>
      <c r="AY253" s="241" t="s">
        <v>140</v>
      </c>
    </row>
    <row r="254" spans="1:65" s="2" customFormat="1" ht="16.5" customHeight="1">
      <c r="A254" s="40"/>
      <c r="B254" s="41"/>
      <c r="C254" s="206" t="s">
        <v>501</v>
      </c>
      <c r="D254" s="206" t="s">
        <v>143</v>
      </c>
      <c r="E254" s="207" t="s">
        <v>1639</v>
      </c>
      <c r="F254" s="208" t="s">
        <v>1640</v>
      </c>
      <c r="G254" s="209" t="s">
        <v>146</v>
      </c>
      <c r="H254" s="210">
        <v>2</v>
      </c>
      <c r="I254" s="211"/>
      <c r="J254" s="212">
        <f>ROUND(I254*H254,2)</f>
        <v>0</v>
      </c>
      <c r="K254" s="208" t="s">
        <v>156</v>
      </c>
      <c r="L254" s="46"/>
      <c r="M254" s="213" t="s">
        <v>19</v>
      </c>
      <c r="N254" s="214" t="s">
        <v>47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254</v>
      </c>
      <c r="AT254" s="217" t="s">
        <v>143</v>
      </c>
      <c r="AU254" s="217" t="s">
        <v>86</v>
      </c>
      <c r="AY254" s="19" t="s">
        <v>140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84</v>
      </c>
      <c r="BK254" s="218">
        <f>ROUND(I254*H254,2)</f>
        <v>0</v>
      </c>
      <c r="BL254" s="19" t="s">
        <v>254</v>
      </c>
      <c r="BM254" s="217" t="s">
        <v>1641</v>
      </c>
    </row>
    <row r="255" spans="1:47" s="2" customFormat="1" ht="12">
      <c r="A255" s="40"/>
      <c r="B255" s="41"/>
      <c r="C255" s="42"/>
      <c r="D255" s="242" t="s">
        <v>158</v>
      </c>
      <c r="E255" s="42"/>
      <c r="F255" s="243" t="s">
        <v>1642</v>
      </c>
      <c r="G255" s="42"/>
      <c r="H255" s="42"/>
      <c r="I255" s="244"/>
      <c r="J255" s="42"/>
      <c r="K255" s="42"/>
      <c r="L255" s="46"/>
      <c r="M255" s="245"/>
      <c r="N255" s="246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158</v>
      </c>
      <c r="AU255" s="19" t="s">
        <v>86</v>
      </c>
    </row>
    <row r="256" spans="1:65" s="2" customFormat="1" ht="16.5" customHeight="1">
      <c r="A256" s="40"/>
      <c r="B256" s="41"/>
      <c r="C256" s="247" t="s">
        <v>508</v>
      </c>
      <c r="D256" s="247" t="s">
        <v>164</v>
      </c>
      <c r="E256" s="248" t="s">
        <v>1643</v>
      </c>
      <c r="F256" s="249" t="s">
        <v>1644</v>
      </c>
      <c r="G256" s="250" t="s">
        <v>146</v>
      </c>
      <c r="H256" s="251">
        <v>2</v>
      </c>
      <c r="I256" s="252"/>
      <c r="J256" s="253">
        <f>ROUND(I256*H256,2)</f>
        <v>0</v>
      </c>
      <c r="K256" s="249" t="s">
        <v>645</v>
      </c>
      <c r="L256" s="254"/>
      <c r="M256" s="255" t="s">
        <v>19</v>
      </c>
      <c r="N256" s="256" t="s">
        <v>47</v>
      </c>
      <c r="O256" s="86"/>
      <c r="P256" s="215">
        <f>O256*H256</f>
        <v>0</v>
      </c>
      <c r="Q256" s="215">
        <v>0.0005</v>
      </c>
      <c r="R256" s="215">
        <f>Q256*H256</f>
        <v>0.001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301</v>
      </c>
      <c r="AT256" s="217" t="s">
        <v>164</v>
      </c>
      <c r="AU256" s="217" t="s">
        <v>86</v>
      </c>
      <c r="AY256" s="19" t="s">
        <v>140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84</v>
      </c>
      <c r="BK256" s="218">
        <f>ROUND(I256*H256,2)</f>
        <v>0</v>
      </c>
      <c r="BL256" s="19" t="s">
        <v>254</v>
      </c>
      <c r="BM256" s="217" t="s">
        <v>1645</v>
      </c>
    </row>
    <row r="257" spans="1:65" s="2" customFormat="1" ht="24.15" customHeight="1">
      <c r="A257" s="40"/>
      <c r="B257" s="41"/>
      <c r="C257" s="206" t="s">
        <v>512</v>
      </c>
      <c r="D257" s="206" t="s">
        <v>143</v>
      </c>
      <c r="E257" s="207" t="s">
        <v>1646</v>
      </c>
      <c r="F257" s="208" t="s">
        <v>1647</v>
      </c>
      <c r="G257" s="209" t="s">
        <v>146</v>
      </c>
      <c r="H257" s="210">
        <v>3</v>
      </c>
      <c r="I257" s="211"/>
      <c r="J257" s="212">
        <f>ROUND(I257*H257,2)</f>
        <v>0</v>
      </c>
      <c r="K257" s="208" t="s">
        <v>156</v>
      </c>
      <c r="L257" s="46"/>
      <c r="M257" s="213" t="s">
        <v>19</v>
      </c>
      <c r="N257" s="214" t="s">
        <v>47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254</v>
      </c>
      <c r="AT257" s="217" t="s">
        <v>143</v>
      </c>
      <c r="AU257" s="217" t="s">
        <v>86</v>
      </c>
      <c r="AY257" s="19" t="s">
        <v>140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84</v>
      </c>
      <c r="BK257" s="218">
        <f>ROUND(I257*H257,2)</f>
        <v>0</v>
      </c>
      <c r="BL257" s="19" t="s">
        <v>254</v>
      </c>
      <c r="BM257" s="217" t="s">
        <v>1648</v>
      </c>
    </row>
    <row r="258" spans="1:47" s="2" customFormat="1" ht="12">
      <c r="A258" s="40"/>
      <c r="B258" s="41"/>
      <c r="C258" s="42"/>
      <c r="D258" s="242" t="s">
        <v>158</v>
      </c>
      <c r="E258" s="42"/>
      <c r="F258" s="243" t="s">
        <v>1649</v>
      </c>
      <c r="G258" s="42"/>
      <c r="H258" s="42"/>
      <c r="I258" s="244"/>
      <c r="J258" s="42"/>
      <c r="K258" s="42"/>
      <c r="L258" s="46"/>
      <c r="M258" s="245"/>
      <c r="N258" s="246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158</v>
      </c>
      <c r="AU258" s="19" t="s">
        <v>86</v>
      </c>
    </row>
    <row r="259" spans="1:51" s="13" customFormat="1" ht="12">
      <c r="A259" s="13"/>
      <c r="B259" s="219"/>
      <c r="C259" s="220"/>
      <c r="D259" s="221" t="s">
        <v>149</v>
      </c>
      <c r="E259" s="222" t="s">
        <v>19</v>
      </c>
      <c r="F259" s="223" t="s">
        <v>1650</v>
      </c>
      <c r="G259" s="220"/>
      <c r="H259" s="224">
        <v>3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0" t="s">
        <v>149</v>
      </c>
      <c r="AU259" s="230" t="s">
        <v>86</v>
      </c>
      <c r="AV259" s="13" t="s">
        <v>86</v>
      </c>
      <c r="AW259" s="13" t="s">
        <v>35</v>
      </c>
      <c r="AX259" s="13" t="s">
        <v>84</v>
      </c>
      <c r="AY259" s="230" t="s">
        <v>140</v>
      </c>
    </row>
    <row r="260" spans="1:65" s="2" customFormat="1" ht="16.5" customHeight="1">
      <c r="A260" s="40"/>
      <c r="B260" s="41"/>
      <c r="C260" s="247" t="s">
        <v>519</v>
      </c>
      <c r="D260" s="247" t="s">
        <v>164</v>
      </c>
      <c r="E260" s="248" t="s">
        <v>1651</v>
      </c>
      <c r="F260" s="249" t="s">
        <v>1652</v>
      </c>
      <c r="G260" s="250" t="s">
        <v>146</v>
      </c>
      <c r="H260" s="251">
        <v>3</v>
      </c>
      <c r="I260" s="252"/>
      <c r="J260" s="253">
        <f>ROUND(I260*H260,2)</f>
        <v>0</v>
      </c>
      <c r="K260" s="249" t="s">
        <v>645</v>
      </c>
      <c r="L260" s="254"/>
      <c r="M260" s="255" t="s">
        <v>19</v>
      </c>
      <c r="N260" s="256" t="s">
        <v>47</v>
      </c>
      <c r="O260" s="86"/>
      <c r="P260" s="215">
        <f>O260*H260</f>
        <v>0</v>
      </c>
      <c r="Q260" s="215">
        <v>0.0005</v>
      </c>
      <c r="R260" s="215">
        <f>Q260*H260</f>
        <v>0.0015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301</v>
      </c>
      <c r="AT260" s="217" t="s">
        <v>164</v>
      </c>
      <c r="AU260" s="217" t="s">
        <v>86</v>
      </c>
      <c r="AY260" s="19" t="s">
        <v>140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84</v>
      </c>
      <c r="BK260" s="218">
        <f>ROUND(I260*H260,2)</f>
        <v>0</v>
      </c>
      <c r="BL260" s="19" t="s">
        <v>254</v>
      </c>
      <c r="BM260" s="217" t="s">
        <v>1653</v>
      </c>
    </row>
    <row r="261" spans="1:65" s="2" customFormat="1" ht="24.15" customHeight="1">
      <c r="A261" s="40"/>
      <c r="B261" s="41"/>
      <c r="C261" s="206" t="s">
        <v>525</v>
      </c>
      <c r="D261" s="206" t="s">
        <v>143</v>
      </c>
      <c r="E261" s="207" t="s">
        <v>1654</v>
      </c>
      <c r="F261" s="208" t="s">
        <v>1655</v>
      </c>
      <c r="G261" s="209" t="s">
        <v>146</v>
      </c>
      <c r="H261" s="210">
        <v>3</v>
      </c>
      <c r="I261" s="211"/>
      <c r="J261" s="212">
        <f>ROUND(I261*H261,2)</f>
        <v>0</v>
      </c>
      <c r="K261" s="208" t="s">
        <v>156</v>
      </c>
      <c r="L261" s="46"/>
      <c r="M261" s="213" t="s">
        <v>19</v>
      </c>
      <c r="N261" s="214" t="s">
        <v>47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254</v>
      </c>
      <c r="AT261" s="217" t="s">
        <v>143</v>
      </c>
      <c r="AU261" s="217" t="s">
        <v>86</v>
      </c>
      <c r="AY261" s="19" t="s">
        <v>140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84</v>
      </c>
      <c r="BK261" s="218">
        <f>ROUND(I261*H261,2)</f>
        <v>0</v>
      </c>
      <c r="BL261" s="19" t="s">
        <v>254</v>
      </c>
      <c r="BM261" s="217" t="s">
        <v>1656</v>
      </c>
    </row>
    <row r="262" spans="1:47" s="2" customFormat="1" ht="12">
      <c r="A262" s="40"/>
      <c r="B262" s="41"/>
      <c r="C262" s="42"/>
      <c r="D262" s="242" t="s">
        <v>158</v>
      </c>
      <c r="E262" s="42"/>
      <c r="F262" s="243" t="s">
        <v>1657</v>
      </c>
      <c r="G262" s="42"/>
      <c r="H262" s="42"/>
      <c r="I262" s="244"/>
      <c r="J262" s="42"/>
      <c r="K262" s="42"/>
      <c r="L262" s="46"/>
      <c r="M262" s="245"/>
      <c r="N262" s="246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158</v>
      </c>
      <c r="AU262" s="19" t="s">
        <v>86</v>
      </c>
    </row>
    <row r="263" spans="1:51" s="13" customFormat="1" ht="12">
      <c r="A263" s="13"/>
      <c r="B263" s="219"/>
      <c r="C263" s="220"/>
      <c r="D263" s="221" t="s">
        <v>149</v>
      </c>
      <c r="E263" s="222" t="s">
        <v>19</v>
      </c>
      <c r="F263" s="223" t="s">
        <v>1658</v>
      </c>
      <c r="G263" s="220"/>
      <c r="H263" s="224">
        <v>3</v>
      </c>
      <c r="I263" s="225"/>
      <c r="J263" s="220"/>
      <c r="K263" s="220"/>
      <c r="L263" s="226"/>
      <c r="M263" s="227"/>
      <c r="N263" s="228"/>
      <c r="O263" s="228"/>
      <c r="P263" s="228"/>
      <c r="Q263" s="228"/>
      <c r="R263" s="228"/>
      <c r="S263" s="228"/>
      <c r="T263" s="2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0" t="s">
        <v>149</v>
      </c>
      <c r="AU263" s="230" t="s">
        <v>86</v>
      </c>
      <c r="AV263" s="13" t="s">
        <v>86</v>
      </c>
      <c r="AW263" s="13" t="s">
        <v>35</v>
      </c>
      <c r="AX263" s="13" t="s">
        <v>84</v>
      </c>
      <c r="AY263" s="230" t="s">
        <v>140</v>
      </c>
    </row>
    <row r="264" spans="1:65" s="2" customFormat="1" ht="16.5" customHeight="1">
      <c r="A264" s="40"/>
      <c r="B264" s="41"/>
      <c r="C264" s="247" t="s">
        <v>530</v>
      </c>
      <c r="D264" s="247" t="s">
        <v>164</v>
      </c>
      <c r="E264" s="248" t="s">
        <v>1659</v>
      </c>
      <c r="F264" s="249" t="s">
        <v>1660</v>
      </c>
      <c r="G264" s="250" t="s">
        <v>146</v>
      </c>
      <c r="H264" s="251">
        <v>3</v>
      </c>
      <c r="I264" s="252"/>
      <c r="J264" s="253">
        <f>ROUND(I264*H264,2)</f>
        <v>0</v>
      </c>
      <c r="K264" s="249" t="s">
        <v>257</v>
      </c>
      <c r="L264" s="254"/>
      <c r="M264" s="255" t="s">
        <v>19</v>
      </c>
      <c r="N264" s="256" t="s">
        <v>47</v>
      </c>
      <c r="O264" s="86"/>
      <c r="P264" s="215">
        <f>O264*H264</f>
        <v>0</v>
      </c>
      <c r="Q264" s="215">
        <v>0.0006</v>
      </c>
      <c r="R264" s="215">
        <f>Q264*H264</f>
        <v>0.0018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301</v>
      </c>
      <c r="AT264" s="217" t="s">
        <v>164</v>
      </c>
      <c r="AU264" s="217" t="s">
        <v>86</v>
      </c>
      <c r="AY264" s="19" t="s">
        <v>140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84</v>
      </c>
      <c r="BK264" s="218">
        <f>ROUND(I264*H264,2)</f>
        <v>0</v>
      </c>
      <c r="BL264" s="19" t="s">
        <v>254</v>
      </c>
      <c r="BM264" s="217" t="s">
        <v>1661</v>
      </c>
    </row>
    <row r="265" spans="1:65" s="2" customFormat="1" ht="24.15" customHeight="1">
      <c r="A265" s="40"/>
      <c r="B265" s="41"/>
      <c r="C265" s="206" t="s">
        <v>534</v>
      </c>
      <c r="D265" s="206" t="s">
        <v>143</v>
      </c>
      <c r="E265" s="207" t="s">
        <v>1662</v>
      </c>
      <c r="F265" s="208" t="s">
        <v>1663</v>
      </c>
      <c r="G265" s="209" t="s">
        <v>146</v>
      </c>
      <c r="H265" s="210">
        <v>3</v>
      </c>
      <c r="I265" s="211"/>
      <c r="J265" s="212">
        <f>ROUND(I265*H265,2)</f>
        <v>0</v>
      </c>
      <c r="K265" s="208" t="s">
        <v>156</v>
      </c>
      <c r="L265" s="46"/>
      <c r="M265" s="213" t="s">
        <v>19</v>
      </c>
      <c r="N265" s="214" t="s">
        <v>47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254</v>
      </c>
      <c r="AT265" s="217" t="s">
        <v>143</v>
      </c>
      <c r="AU265" s="217" t="s">
        <v>86</v>
      </c>
      <c r="AY265" s="19" t="s">
        <v>140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84</v>
      </c>
      <c r="BK265" s="218">
        <f>ROUND(I265*H265,2)</f>
        <v>0</v>
      </c>
      <c r="BL265" s="19" t="s">
        <v>254</v>
      </c>
      <c r="BM265" s="217" t="s">
        <v>1664</v>
      </c>
    </row>
    <row r="266" spans="1:47" s="2" customFormat="1" ht="12">
      <c r="A266" s="40"/>
      <c r="B266" s="41"/>
      <c r="C266" s="42"/>
      <c r="D266" s="242" t="s">
        <v>158</v>
      </c>
      <c r="E266" s="42"/>
      <c r="F266" s="243" t="s">
        <v>1665</v>
      </c>
      <c r="G266" s="42"/>
      <c r="H266" s="42"/>
      <c r="I266" s="244"/>
      <c r="J266" s="42"/>
      <c r="K266" s="42"/>
      <c r="L266" s="46"/>
      <c r="M266" s="245"/>
      <c r="N266" s="246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158</v>
      </c>
      <c r="AU266" s="19" t="s">
        <v>86</v>
      </c>
    </row>
    <row r="267" spans="1:51" s="13" customFormat="1" ht="12">
      <c r="A267" s="13"/>
      <c r="B267" s="219"/>
      <c r="C267" s="220"/>
      <c r="D267" s="221" t="s">
        <v>149</v>
      </c>
      <c r="E267" s="222" t="s">
        <v>19</v>
      </c>
      <c r="F267" s="223" t="s">
        <v>1658</v>
      </c>
      <c r="G267" s="220"/>
      <c r="H267" s="224">
        <v>3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0" t="s">
        <v>149</v>
      </c>
      <c r="AU267" s="230" t="s">
        <v>86</v>
      </c>
      <c r="AV267" s="13" t="s">
        <v>86</v>
      </c>
      <c r="AW267" s="13" t="s">
        <v>35</v>
      </c>
      <c r="AX267" s="13" t="s">
        <v>84</v>
      </c>
      <c r="AY267" s="230" t="s">
        <v>140</v>
      </c>
    </row>
    <row r="268" spans="1:65" s="2" customFormat="1" ht="16.5" customHeight="1">
      <c r="A268" s="40"/>
      <c r="B268" s="41"/>
      <c r="C268" s="247" t="s">
        <v>541</v>
      </c>
      <c r="D268" s="247" t="s">
        <v>164</v>
      </c>
      <c r="E268" s="248" t="s">
        <v>1666</v>
      </c>
      <c r="F268" s="249" t="s">
        <v>1667</v>
      </c>
      <c r="G268" s="250" t="s">
        <v>146</v>
      </c>
      <c r="H268" s="251">
        <v>3</v>
      </c>
      <c r="I268" s="252"/>
      <c r="J268" s="253">
        <f>ROUND(I268*H268,2)</f>
        <v>0</v>
      </c>
      <c r="K268" s="249" t="s">
        <v>645</v>
      </c>
      <c r="L268" s="254"/>
      <c r="M268" s="255" t="s">
        <v>19</v>
      </c>
      <c r="N268" s="256" t="s">
        <v>47</v>
      </c>
      <c r="O268" s="86"/>
      <c r="P268" s="215">
        <f>O268*H268</f>
        <v>0</v>
      </c>
      <c r="Q268" s="215">
        <v>0.0012</v>
      </c>
      <c r="R268" s="215">
        <f>Q268*H268</f>
        <v>0.0036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301</v>
      </c>
      <c r="AT268" s="217" t="s">
        <v>164</v>
      </c>
      <c r="AU268" s="217" t="s">
        <v>86</v>
      </c>
      <c r="AY268" s="19" t="s">
        <v>140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84</v>
      </c>
      <c r="BK268" s="218">
        <f>ROUND(I268*H268,2)</f>
        <v>0</v>
      </c>
      <c r="BL268" s="19" t="s">
        <v>254</v>
      </c>
      <c r="BM268" s="217" t="s">
        <v>1668</v>
      </c>
    </row>
    <row r="269" spans="1:65" s="2" customFormat="1" ht="24.15" customHeight="1">
      <c r="A269" s="40"/>
      <c r="B269" s="41"/>
      <c r="C269" s="206" t="s">
        <v>548</v>
      </c>
      <c r="D269" s="206" t="s">
        <v>143</v>
      </c>
      <c r="E269" s="207" t="s">
        <v>1669</v>
      </c>
      <c r="F269" s="208" t="s">
        <v>1670</v>
      </c>
      <c r="G269" s="209" t="s">
        <v>146</v>
      </c>
      <c r="H269" s="210">
        <v>4</v>
      </c>
      <c r="I269" s="211"/>
      <c r="J269" s="212">
        <f>ROUND(I269*H269,2)</f>
        <v>0</v>
      </c>
      <c r="K269" s="208" t="s">
        <v>156</v>
      </c>
      <c r="L269" s="46"/>
      <c r="M269" s="213" t="s">
        <v>19</v>
      </c>
      <c r="N269" s="214" t="s">
        <v>47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254</v>
      </c>
      <c r="AT269" s="217" t="s">
        <v>143</v>
      </c>
      <c r="AU269" s="217" t="s">
        <v>86</v>
      </c>
      <c r="AY269" s="19" t="s">
        <v>140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84</v>
      </c>
      <c r="BK269" s="218">
        <f>ROUND(I269*H269,2)</f>
        <v>0</v>
      </c>
      <c r="BL269" s="19" t="s">
        <v>254</v>
      </c>
      <c r="BM269" s="217" t="s">
        <v>1671</v>
      </c>
    </row>
    <row r="270" spans="1:47" s="2" customFormat="1" ht="12">
      <c r="A270" s="40"/>
      <c r="B270" s="41"/>
      <c r="C270" s="42"/>
      <c r="D270" s="242" t="s">
        <v>158</v>
      </c>
      <c r="E270" s="42"/>
      <c r="F270" s="243" t="s">
        <v>1672</v>
      </c>
      <c r="G270" s="42"/>
      <c r="H270" s="42"/>
      <c r="I270" s="244"/>
      <c r="J270" s="42"/>
      <c r="K270" s="42"/>
      <c r="L270" s="46"/>
      <c r="M270" s="245"/>
      <c r="N270" s="246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158</v>
      </c>
      <c r="AU270" s="19" t="s">
        <v>86</v>
      </c>
    </row>
    <row r="271" spans="1:51" s="13" customFormat="1" ht="12">
      <c r="A271" s="13"/>
      <c r="B271" s="219"/>
      <c r="C271" s="220"/>
      <c r="D271" s="221" t="s">
        <v>149</v>
      </c>
      <c r="E271" s="222" t="s">
        <v>19</v>
      </c>
      <c r="F271" s="223" t="s">
        <v>1673</v>
      </c>
      <c r="G271" s="220"/>
      <c r="H271" s="224">
        <v>4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0" t="s">
        <v>149</v>
      </c>
      <c r="AU271" s="230" t="s">
        <v>86</v>
      </c>
      <c r="AV271" s="13" t="s">
        <v>86</v>
      </c>
      <c r="AW271" s="13" t="s">
        <v>35</v>
      </c>
      <c r="AX271" s="13" t="s">
        <v>84</v>
      </c>
      <c r="AY271" s="230" t="s">
        <v>140</v>
      </c>
    </row>
    <row r="272" spans="1:65" s="2" customFormat="1" ht="16.5" customHeight="1">
      <c r="A272" s="40"/>
      <c r="B272" s="41"/>
      <c r="C272" s="247" t="s">
        <v>554</v>
      </c>
      <c r="D272" s="247" t="s">
        <v>164</v>
      </c>
      <c r="E272" s="248" t="s">
        <v>1674</v>
      </c>
      <c r="F272" s="249" t="s">
        <v>1675</v>
      </c>
      <c r="G272" s="250" t="s">
        <v>146</v>
      </c>
      <c r="H272" s="251">
        <v>4</v>
      </c>
      <c r="I272" s="252"/>
      <c r="J272" s="253">
        <f>ROUND(I272*H272,2)</f>
        <v>0</v>
      </c>
      <c r="K272" s="249" t="s">
        <v>19</v>
      </c>
      <c r="L272" s="254"/>
      <c r="M272" s="255" t="s">
        <v>19</v>
      </c>
      <c r="N272" s="256" t="s">
        <v>47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301</v>
      </c>
      <c r="AT272" s="217" t="s">
        <v>164</v>
      </c>
      <c r="AU272" s="217" t="s">
        <v>86</v>
      </c>
      <c r="AY272" s="19" t="s">
        <v>140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84</v>
      </c>
      <c r="BK272" s="218">
        <f>ROUND(I272*H272,2)</f>
        <v>0</v>
      </c>
      <c r="BL272" s="19" t="s">
        <v>254</v>
      </c>
      <c r="BM272" s="217" t="s">
        <v>1676</v>
      </c>
    </row>
    <row r="273" spans="1:65" s="2" customFormat="1" ht="21.75" customHeight="1">
      <c r="A273" s="40"/>
      <c r="B273" s="41"/>
      <c r="C273" s="206" t="s">
        <v>561</v>
      </c>
      <c r="D273" s="206" t="s">
        <v>143</v>
      </c>
      <c r="E273" s="207" t="s">
        <v>1677</v>
      </c>
      <c r="F273" s="208" t="s">
        <v>1678</v>
      </c>
      <c r="G273" s="209" t="s">
        <v>236</v>
      </c>
      <c r="H273" s="210">
        <v>6</v>
      </c>
      <c r="I273" s="211"/>
      <c r="J273" s="212">
        <f>ROUND(I273*H273,2)</f>
        <v>0</v>
      </c>
      <c r="K273" s="208" t="s">
        <v>156</v>
      </c>
      <c r="L273" s="46"/>
      <c r="M273" s="213" t="s">
        <v>19</v>
      </c>
      <c r="N273" s="214" t="s">
        <v>47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254</v>
      </c>
      <c r="AT273" s="217" t="s">
        <v>143</v>
      </c>
      <c r="AU273" s="217" t="s">
        <v>86</v>
      </c>
      <c r="AY273" s="19" t="s">
        <v>140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84</v>
      </c>
      <c r="BK273" s="218">
        <f>ROUND(I273*H273,2)</f>
        <v>0</v>
      </c>
      <c r="BL273" s="19" t="s">
        <v>254</v>
      </c>
      <c r="BM273" s="217" t="s">
        <v>1679</v>
      </c>
    </row>
    <row r="274" spans="1:47" s="2" customFormat="1" ht="12">
      <c r="A274" s="40"/>
      <c r="B274" s="41"/>
      <c r="C274" s="42"/>
      <c r="D274" s="242" t="s">
        <v>158</v>
      </c>
      <c r="E274" s="42"/>
      <c r="F274" s="243" t="s">
        <v>1680</v>
      </c>
      <c r="G274" s="42"/>
      <c r="H274" s="42"/>
      <c r="I274" s="244"/>
      <c r="J274" s="42"/>
      <c r="K274" s="42"/>
      <c r="L274" s="46"/>
      <c r="M274" s="245"/>
      <c r="N274" s="246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158</v>
      </c>
      <c r="AU274" s="19" t="s">
        <v>86</v>
      </c>
    </row>
    <row r="275" spans="1:51" s="13" customFormat="1" ht="12">
      <c r="A275" s="13"/>
      <c r="B275" s="219"/>
      <c r="C275" s="220"/>
      <c r="D275" s="221" t="s">
        <v>149</v>
      </c>
      <c r="E275" s="222" t="s">
        <v>19</v>
      </c>
      <c r="F275" s="223" t="s">
        <v>1681</v>
      </c>
      <c r="G275" s="220"/>
      <c r="H275" s="224">
        <v>6</v>
      </c>
      <c r="I275" s="225"/>
      <c r="J275" s="220"/>
      <c r="K275" s="220"/>
      <c r="L275" s="226"/>
      <c r="M275" s="227"/>
      <c r="N275" s="228"/>
      <c r="O275" s="228"/>
      <c r="P275" s="228"/>
      <c r="Q275" s="228"/>
      <c r="R275" s="228"/>
      <c r="S275" s="228"/>
      <c r="T275" s="22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0" t="s">
        <v>149</v>
      </c>
      <c r="AU275" s="230" t="s">
        <v>86</v>
      </c>
      <c r="AV275" s="13" t="s">
        <v>86</v>
      </c>
      <c r="AW275" s="13" t="s">
        <v>35</v>
      </c>
      <c r="AX275" s="13" t="s">
        <v>84</v>
      </c>
      <c r="AY275" s="230" t="s">
        <v>140</v>
      </c>
    </row>
    <row r="276" spans="1:65" s="2" customFormat="1" ht="16.5" customHeight="1">
      <c r="A276" s="40"/>
      <c r="B276" s="41"/>
      <c r="C276" s="247" t="s">
        <v>568</v>
      </c>
      <c r="D276" s="247" t="s">
        <v>164</v>
      </c>
      <c r="E276" s="248" t="s">
        <v>1682</v>
      </c>
      <c r="F276" s="249" t="s">
        <v>1683</v>
      </c>
      <c r="G276" s="250" t="s">
        <v>236</v>
      </c>
      <c r="H276" s="251">
        <v>7.2</v>
      </c>
      <c r="I276" s="252"/>
      <c r="J276" s="253">
        <f>ROUND(I276*H276,2)</f>
        <v>0</v>
      </c>
      <c r="K276" s="249" t="s">
        <v>19</v>
      </c>
      <c r="L276" s="254"/>
      <c r="M276" s="255" t="s">
        <v>19</v>
      </c>
      <c r="N276" s="256" t="s">
        <v>47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301</v>
      </c>
      <c r="AT276" s="217" t="s">
        <v>164</v>
      </c>
      <c r="AU276" s="217" t="s">
        <v>86</v>
      </c>
      <c r="AY276" s="19" t="s">
        <v>140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84</v>
      </c>
      <c r="BK276" s="218">
        <f>ROUND(I276*H276,2)</f>
        <v>0</v>
      </c>
      <c r="BL276" s="19" t="s">
        <v>254</v>
      </c>
      <c r="BM276" s="217" t="s">
        <v>1684</v>
      </c>
    </row>
    <row r="277" spans="1:51" s="13" customFormat="1" ht="12">
      <c r="A277" s="13"/>
      <c r="B277" s="219"/>
      <c r="C277" s="220"/>
      <c r="D277" s="221" t="s">
        <v>149</v>
      </c>
      <c r="E277" s="220"/>
      <c r="F277" s="223" t="s">
        <v>1685</v>
      </c>
      <c r="G277" s="220"/>
      <c r="H277" s="224">
        <v>7.2</v>
      </c>
      <c r="I277" s="225"/>
      <c r="J277" s="220"/>
      <c r="K277" s="220"/>
      <c r="L277" s="226"/>
      <c r="M277" s="227"/>
      <c r="N277" s="228"/>
      <c r="O277" s="228"/>
      <c r="P277" s="228"/>
      <c r="Q277" s="228"/>
      <c r="R277" s="228"/>
      <c r="S277" s="228"/>
      <c r="T277" s="22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0" t="s">
        <v>149</v>
      </c>
      <c r="AU277" s="230" t="s">
        <v>86</v>
      </c>
      <c r="AV277" s="13" t="s">
        <v>86</v>
      </c>
      <c r="AW277" s="13" t="s">
        <v>4</v>
      </c>
      <c r="AX277" s="13" t="s">
        <v>84</v>
      </c>
      <c r="AY277" s="230" t="s">
        <v>140</v>
      </c>
    </row>
    <row r="278" spans="1:65" s="2" customFormat="1" ht="24.15" customHeight="1">
      <c r="A278" s="40"/>
      <c r="B278" s="41"/>
      <c r="C278" s="206" t="s">
        <v>572</v>
      </c>
      <c r="D278" s="206" t="s">
        <v>143</v>
      </c>
      <c r="E278" s="207" t="s">
        <v>1686</v>
      </c>
      <c r="F278" s="208" t="s">
        <v>1687</v>
      </c>
      <c r="G278" s="209" t="s">
        <v>146</v>
      </c>
      <c r="H278" s="210">
        <v>4</v>
      </c>
      <c r="I278" s="211"/>
      <c r="J278" s="212">
        <f>ROUND(I278*H278,2)</f>
        <v>0</v>
      </c>
      <c r="K278" s="208" t="s">
        <v>156</v>
      </c>
      <c r="L278" s="46"/>
      <c r="M278" s="213" t="s">
        <v>19</v>
      </c>
      <c r="N278" s="214" t="s">
        <v>47</v>
      </c>
      <c r="O278" s="86"/>
      <c r="P278" s="215">
        <f>O278*H278</f>
        <v>0</v>
      </c>
      <c r="Q278" s="215">
        <v>0.00047</v>
      </c>
      <c r="R278" s="215">
        <f>Q278*H278</f>
        <v>0.00188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254</v>
      </c>
      <c r="AT278" s="217" t="s">
        <v>143</v>
      </c>
      <c r="AU278" s="217" t="s">
        <v>86</v>
      </c>
      <c r="AY278" s="19" t="s">
        <v>140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84</v>
      </c>
      <c r="BK278" s="218">
        <f>ROUND(I278*H278,2)</f>
        <v>0</v>
      </c>
      <c r="BL278" s="19" t="s">
        <v>254</v>
      </c>
      <c r="BM278" s="217" t="s">
        <v>1688</v>
      </c>
    </row>
    <row r="279" spans="1:47" s="2" customFormat="1" ht="12">
      <c r="A279" s="40"/>
      <c r="B279" s="41"/>
      <c r="C279" s="42"/>
      <c r="D279" s="242" t="s">
        <v>158</v>
      </c>
      <c r="E279" s="42"/>
      <c r="F279" s="243" t="s">
        <v>1689</v>
      </c>
      <c r="G279" s="42"/>
      <c r="H279" s="42"/>
      <c r="I279" s="244"/>
      <c r="J279" s="42"/>
      <c r="K279" s="42"/>
      <c r="L279" s="46"/>
      <c r="M279" s="245"/>
      <c r="N279" s="246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158</v>
      </c>
      <c r="AU279" s="19" t="s">
        <v>86</v>
      </c>
    </row>
    <row r="280" spans="1:65" s="2" customFormat="1" ht="24.15" customHeight="1">
      <c r="A280" s="40"/>
      <c r="B280" s="41"/>
      <c r="C280" s="206" t="s">
        <v>577</v>
      </c>
      <c r="D280" s="206" t="s">
        <v>143</v>
      </c>
      <c r="E280" s="207" t="s">
        <v>1690</v>
      </c>
      <c r="F280" s="208" t="s">
        <v>1691</v>
      </c>
      <c r="G280" s="209" t="s">
        <v>146</v>
      </c>
      <c r="H280" s="210">
        <v>4</v>
      </c>
      <c r="I280" s="211"/>
      <c r="J280" s="212">
        <f>ROUND(I280*H280,2)</f>
        <v>0</v>
      </c>
      <c r="K280" s="208" t="s">
        <v>156</v>
      </c>
      <c r="L280" s="46"/>
      <c r="M280" s="213" t="s">
        <v>19</v>
      </c>
      <c r="N280" s="214" t="s">
        <v>47</v>
      </c>
      <c r="O280" s="86"/>
      <c r="P280" s="215">
        <f>O280*H280</f>
        <v>0</v>
      </c>
      <c r="Q280" s="215">
        <v>0.00082</v>
      </c>
      <c r="R280" s="215">
        <f>Q280*H280</f>
        <v>0.00328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254</v>
      </c>
      <c r="AT280" s="217" t="s">
        <v>143</v>
      </c>
      <c r="AU280" s="217" t="s">
        <v>86</v>
      </c>
      <c r="AY280" s="19" t="s">
        <v>140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84</v>
      </c>
      <c r="BK280" s="218">
        <f>ROUND(I280*H280,2)</f>
        <v>0</v>
      </c>
      <c r="BL280" s="19" t="s">
        <v>254</v>
      </c>
      <c r="BM280" s="217" t="s">
        <v>1692</v>
      </c>
    </row>
    <row r="281" spans="1:47" s="2" customFormat="1" ht="12">
      <c r="A281" s="40"/>
      <c r="B281" s="41"/>
      <c r="C281" s="42"/>
      <c r="D281" s="242" t="s">
        <v>158</v>
      </c>
      <c r="E281" s="42"/>
      <c r="F281" s="243" t="s">
        <v>1693</v>
      </c>
      <c r="G281" s="42"/>
      <c r="H281" s="42"/>
      <c r="I281" s="244"/>
      <c r="J281" s="42"/>
      <c r="K281" s="42"/>
      <c r="L281" s="46"/>
      <c r="M281" s="245"/>
      <c r="N281" s="246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158</v>
      </c>
      <c r="AU281" s="19" t="s">
        <v>86</v>
      </c>
    </row>
    <row r="282" spans="1:65" s="2" customFormat="1" ht="16.5" customHeight="1">
      <c r="A282" s="40"/>
      <c r="B282" s="41"/>
      <c r="C282" s="206" t="s">
        <v>584</v>
      </c>
      <c r="D282" s="206" t="s">
        <v>143</v>
      </c>
      <c r="E282" s="207" t="s">
        <v>1694</v>
      </c>
      <c r="F282" s="208" t="s">
        <v>1695</v>
      </c>
      <c r="G282" s="209" t="s">
        <v>1052</v>
      </c>
      <c r="H282" s="210">
        <v>18</v>
      </c>
      <c r="I282" s="211"/>
      <c r="J282" s="212">
        <f>ROUND(I282*H282,2)</f>
        <v>0</v>
      </c>
      <c r="K282" s="208" t="s">
        <v>19</v>
      </c>
      <c r="L282" s="46"/>
      <c r="M282" s="213" t="s">
        <v>19</v>
      </c>
      <c r="N282" s="214" t="s">
        <v>47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254</v>
      </c>
      <c r="AT282" s="217" t="s">
        <v>143</v>
      </c>
      <c r="AU282" s="217" t="s">
        <v>86</v>
      </c>
      <c r="AY282" s="19" t="s">
        <v>140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84</v>
      </c>
      <c r="BK282" s="218">
        <f>ROUND(I282*H282,2)</f>
        <v>0</v>
      </c>
      <c r="BL282" s="19" t="s">
        <v>254</v>
      </c>
      <c r="BM282" s="217" t="s">
        <v>1696</v>
      </c>
    </row>
    <row r="283" spans="1:65" s="2" customFormat="1" ht="16.5" customHeight="1">
      <c r="A283" s="40"/>
      <c r="B283" s="41"/>
      <c r="C283" s="247" t="s">
        <v>591</v>
      </c>
      <c r="D283" s="247" t="s">
        <v>164</v>
      </c>
      <c r="E283" s="248" t="s">
        <v>1697</v>
      </c>
      <c r="F283" s="249" t="s">
        <v>1698</v>
      </c>
      <c r="G283" s="250" t="s">
        <v>1052</v>
      </c>
      <c r="H283" s="251">
        <v>18</v>
      </c>
      <c r="I283" s="252"/>
      <c r="J283" s="253">
        <f>ROUND(I283*H283,2)</f>
        <v>0</v>
      </c>
      <c r="K283" s="249" t="s">
        <v>19</v>
      </c>
      <c r="L283" s="254"/>
      <c r="M283" s="255" t="s">
        <v>19</v>
      </c>
      <c r="N283" s="256" t="s">
        <v>47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301</v>
      </c>
      <c r="AT283" s="217" t="s">
        <v>164</v>
      </c>
      <c r="AU283" s="217" t="s">
        <v>86</v>
      </c>
      <c r="AY283" s="19" t="s">
        <v>140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84</v>
      </c>
      <c r="BK283" s="218">
        <f>ROUND(I283*H283,2)</f>
        <v>0</v>
      </c>
      <c r="BL283" s="19" t="s">
        <v>254</v>
      </c>
      <c r="BM283" s="217" t="s">
        <v>1699</v>
      </c>
    </row>
    <row r="284" spans="1:65" s="2" customFormat="1" ht="16.5" customHeight="1">
      <c r="A284" s="40"/>
      <c r="B284" s="41"/>
      <c r="C284" s="247" t="s">
        <v>597</v>
      </c>
      <c r="D284" s="247" t="s">
        <v>164</v>
      </c>
      <c r="E284" s="248" t="s">
        <v>1700</v>
      </c>
      <c r="F284" s="249" t="s">
        <v>1701</v>
      </c>
      <c r="G284" s="250" t="s">
        <v>347</v>
      </c>
      <c r="H284" s="251">
        <v>1</v>
      </c>
      <c r="I284" s="252"/>
      <c r="J284" s="253">
        <f>ROUND(I284*H284,2)</f>
        <v>0</v>
      </c>
      <c r="K284" s="249" t="s">
        <v>19</v>
      </c>
      <c r="L284" s="254"/>
      <c r="M284" s="255" t="s">
        <v>19</v>
      </c>
      <c r="N284" s="256" t="s">
        <v>47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301</v>
      </c>
      <c r="AT284" s="217" t="s">
        <v>164</v>
      </c>
      <c r="AU284" s="217" t="s">
        <v>86</v>
      </c>
      <c r="AY284" s="19" t="s">
        <v>140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84</v>
      </c>
      <c r="BK284" s="218">
        <f>ROUND(I284*H284,2)</f>
        <v>0</v>
      </c>
      <c r="BL284" s="19" t="s">
        <v>254</v>
      </c>
      <c r="BM284" s="217" t="s">
        <v>1702</v>
      </c>
    </row>
    <row r="285" spans="1:65" s="2" customFormat="1" ht="24.15" customHeight="1">
      <c r="A285" s="40"/>
      <c r="B285" s="41"/>
      <c r="C285" s="206" t="s">
        <v>603</v>
      </c>
      <c r="D285" s="206" t="s">
        <v>143</v>
      </c>
      <c r="E285" s="207" t="s">
        <v>542</v>
      </c>
      <c r="F285" s="208" t="s">
        <v>543</v>
      </c>
      <c r="G285" s="209" t="s">
        <v>413</v>
      </c>
      <c r="H285" s="278"/>
      <c r="I285" s="211"/>
      <c r="J285" s="212">
        <f>ROUND(I285*H285,2)</f>
        <v>0</v>
      </c>
      <c r="K285" s="208" t="s">
        <v>156</v>
      </c>
      <c r="L285" s="46"/>
      <c r="M285" s="213" t="s">
        <v>19</v>
      </c>
      <c r="N285" s="214" t="s">
        <v>47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254</v>
      </c>
      <c r="AT285" s="217" t="s">
        <v>143</v>
      </c>
      <c r="AU285" s="217" t="s">
        <v>86</v>
      </c>
      <c r="AY285" s="19" t="s">
        <v>140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84</v>
      </c>
      <c r="BK285" s="218">
        <f>ROUND(I285*H285,2)</f>
        <v>0</v>
      </c>
      <c r="BL285" s="19" t="s">
        <v>254</v>
      </c>
      <c r="BM285" s="217" t="s">
        <v>1703</v>
      </c>
    </row>
    <row r="286" spans="1:47" s="2" customFormat="1" ht="12">
      <c r="A286" s="40"/>
      <c r="B286" s="41"/>
      <c r="C286" s="42"/>
      <c r="D286" s="242" t="s">
        <v>158</v>
      </c>
      <c r="E286" s="42"/>
      <c r="F286" s="243" t="s">
        <v>545</v>
      </c>
      <c r="G286" s="42"/>
      <c r="H286" s="42"/>
      <c r="I286" s="244"/>
      <c r="J286" s="42"/>
      <c r="K286" s="42"/>
      <c r="L286" s="46"/>
      <c r="M286" s="245"/>
      <c r="N286" s="246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158</v>
      </c>
      <c r="AU286" s="19" t="s">
        <v>86</v>
      </c>
    </row>
    <row r="287" spans="1:65" s="2" customFormat="1" ht="16.5" customHeight="1">
      <c r="A287" s="40"/>
      <c r="B287" s="41"/>
      <c r="C287" s="206" t="s">
        <v>607</v>
      </c>
      <c r="D287" s="206" t="s">
        <v>143</v>
      </c>
      <c r="E287" s="207" t="s">
        <v>1704</v>
      </c>
      <c r="F287" s="208" t="s">
        <v>1705</v>
      </c>
      <c r="G287" s="209" t="s">
        <v>1411</v>
      </c>
      <c r="H287" s="210">
        <v>6</v>
      </c>
      <c r="I287" s="211"/>
      <c r="J287" s="212">
        <f>ROUND(I287*H287,2)</f>
        <v>0</v>
      </c>
      <c r="K287" s="208" t="s">
        <v>19</v>
      </c>
      <c r="L287" s="46"/>
      <c r="M287" s="213" t="s">
        <v>19</v>
      </c>
      <c r="N287" s="214" t="s">
        <v>47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254</v>
      </c>
      <c r="AT287" s="217" t="s">
        <v>143</v>
      </c>
      <c r="AU287" s="217" t="s">
        <v>86</v>
      </c>
      <c r="AY287" s="19" t="s">
        <v>140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84</v>
      </c>
      <c r="BK287" s="218">
        <f>ROUND(I287*H287,2)</f>
        <v>0</v>
      </c>
      <c r="BL287" s="19" t="s">
        <v>254</v>
      </c>
      <c r="BM287" s="217" t="s">
        <v>1706</v>
      </c>
    </row>
    <row r="288" spans="1:65" s="2" customFormat="1" ht="16.5" customHeight="1">
      <c r="A288" s="40"/>
      <c r="B288" s="41"/>
      <c r="C288" s="206" t="s">
        <v>611</v>
      </c>
      <c r="D288" s="206" t="s">
        <v>143</v>
      </c>
      <c r="E288" s="207" t="s">
        <v>1707</v>
      </c>
      <c r="F288" s="208" t="s">
        <v>1708</v>
      </c>
      <c r="G288" s="209" t="s">
        <v>1411</v>
      </c>
      <c r="H288" s="210">
        <v>1</v>
      </c>
      <c r="I288" s="211"/>
      <c r="J288" s="212">
        <f>ROUND(I288*H288,2)</f>
        <v>0</v>
      </c>
      <c r="K288" s="208" t="s">
        <v>19</v>
      </c>
      <c r="L288" s="46"/>
      <c r="M288" s="213" t="s">
        <v>19</v>
      </c>
      <c r="N288" s="214" t="s">
        <v>47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254</v>
      </c>
      <c r="AT288" s="217" t="s">
        <v>143</v>
      </c>
      <c r="AU288" s="217" t="s">
        <v>86</v>
      </c>
      <c r="AY288" s="19" t="s">
        <v>140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84</v>
      </c>
      <c r="BK288" s="218">
        <f>ROUND(I288*H288,2)</f>
        <v>0</v>
      </c>
      <c r="BL288" s="19" t="s">
        <v>254</v>
      </c>
      <c r="BM288" s="217" t="s">
        <v>1709</v>
      </c>
    </row>
    <row r="289" spans="1:65" s="2" customFormat="1" ht="16.5" customHeight="1">
      <c r="A289" s="40"/>
      <c r="B289" s="41"/>
      <c r="C289" s="206" t="s">
        <v>615</v>
      </c>
      <c r="D289" s="206" t="s">
        <v>143</v>
      </c>
      <c r="E289" s="207" t="s">
        <v>1710</v>
      </c>
      <c r="F289" s="208" t="s">
        <v>1711</v>
      </c>
      <c r="G289" s="209" t="s">
        <v>1411</v>
      </c>
      <c r="H289" s="210">
        <v>4</v>
      </c>
      <c r="I289" s="211"/>
      <c r="J289" s="212">
        <f>ROUND(I289*H289,2)</f>
        <v>0</v>
      </c>
      <c r="K289" s="208" t="s">
        <v>19</v>
      </c>
      <c r="L289" s="46"/>
      <c r="M289" s="287" t="s">
        <v>19</v>
      </c>
      <c r="N289" s="288" t="s">
        <v>47</v>
      </c>
      <c r="O289" s="281"/>
      <c r="P289" s="282">
        <f>O289*H289</f>
        <v>0</v>
      </c>
      <c r="Q289" s="282">
        <v>0</v>
      </c>
      <c r="R289" s="282">
        <f>Q289*H289</f>
        <v>0</v>
      </c>
      <c r="S289" s="282">
        <v>0</v>
      </c>
      <c r="T289" s="283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254</v>
      </c>
      <c r="AT289" s="217" t="s">
        <v>143</v>
      </c>
      <c r="AU289" s="217" t="s">
        <v>86</v>
      </c>
      <c r="AY289" s="19" t="s">
        <v>140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84</v>
      </c>
      <c r="BK289" s="218">
        <f>ROUND(I289*H289,2)</f>
        <v>0</v>
      </c>
      <c r="BL289" s="19" t="s">
        <v>254</v>
      </c>
      <c r="BM289" s="217" t="s">
        <v>1712</v>
      </c>
    </row>
    <row r="290" spans="1:31" s="2" customFormat="1" ht="6.95" customHeight="1">
      <c r="A290" s="40"/>
      <c r="B290" s="61"/>
      <c r="C290" s="62"/>
      <c r="D290" s="62"/>
      <c r="E290" s="62"/>
      <c r="F290" s="62"/>
      <c r="G290" s="62"/>
      <c r="H290" s="62"/>
      <c r="I290" s="62"/>
      <c r="J290" s="62"/>
      <c r="K290" s="62"/>
      <c r="L290" s="46"/>
      <c r="M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</row>
  </sheetData>
  <sheetProtection password="CC35" sheet="1" objects="1" scenarios="1" formatColumns="0" formatRows="0" autoFilter="0"/>
  <autoFilter ref="C83:K28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721174042"/>
    <hyperlink ref="F94" r:id="rId2" display="https://podminky.urs.cz/item/CS_URS_2023_01/721174043"/>
    <hyperlink ref="F100" r:id="rId3" display="https://podminky.urs.cz/item/CS_URS_2023_01/721174045"/>
    <hyperlink ref="F110" r:id="rId4" display="https://podminky.urs.cz/item/CS_URS_2023_01/721194105"/>
    <hyperlink ref="F114" r:id="rId5" display="https://podminky.urs.cz/item/CS_URS_2023_01/721194109"/>
    <hyperlink ref="F117" r:id="rId6" display="https://podminky.urs.cz/item/CS_URS_2023_01/721212123"/>
    <hyperlink ref="F119" r:id="rId7" display="https://podminky.urs.cz/item/CS_URS_2023_01/721229111"/>
    <hyperlink ref="F133" r:id="rId8" display="https://podminky.urs.cz/item/CS_URS_2023_01/721290111"/>
    <hyperlink ref="F136" r:id="rId9" display="https://podminky.urs.cz/item/CS_URS_2023_01/998721203"/>
    <hyperlink ref="F139" r:id="rId10" display="https://podminky.urs.cz/item/CS_URS_2023_01/722174022"/>
    <hyperlink ref="F142" r:id="rId11" display="https://podminky.urs.cz/item/CS_URS_2023_01/722179191"/>
    <hyperlink ref="F144" r:id="rId12" display="https://podminky.urs.cz/item/CS_URS_2023_01/722181241"/>
    <hyperlink ref="F150" r:id="rId13" display="https://podminky.urs.cz/item/CS_URS_2023_01/722190401"/>
    <hyperlink ref="F156" r:id="rId14" display="https://podminky.urs.cz/item/CS_URS_2023_01/722240122"/>
    <hyperlink ref="F162" r:id="rId15" display="https://podminky.urs.cz/item/CS_URS_2023_01/722290215"/>
    <hyperlink ref="F164" r:id="rId16" display="https://podminky.urs.cz/item/CS_URS_2023_01/722290234"/>
    <hyperlink ref="F169" r:id="rId17" display="https://podminky.urs.cz/item/CS_URS_2023_01/998722203"/>
    <hyperlink ref="F172" r:id="rId18" display="https://podminky.urs.cz/item/CS_URS_2023_01/725112001"/>
    <hyperlink ref="F185" r:id="rId19" display="https://podminky.urs.cz/item/CS_URS_2023_01/725119125"/>
    <hyperlink ref="F194" r:id="rId20" display="https://podminky.urs.cz/item/CS_URS_2023_01/725211681"/>
    <hyperlink ref="F197" r:id="rId21" display="https://podminky.urs.cz/item/CS_URS_2023_01/725813111"/>
    <hyperlink ref="F203" r:id="rId22" display="https://podminky.urs.cz/item/CS_URS_2023_01/725819401"/>
    <hyperlink ref="F210" r:id="rId23" display="https://podminky.urs.cz/item/CS_URS_2023_01/725829111"/>
    <hyperlink ref="F213" r:id="rId24" display="https://podminky.urs.cz/item/CS_URS_2023_01/725829121"/>
    <hyperlink ref="F216" r:id="rId25" display="https://podminky.urs.cz/item/CS_URS_2023_01/725829131"/>
    <hyperlink ref="F219" r:id="rId26" display="https://podminky.urs.cz/item/CS_URS_2023_01/725841322"/>
    <hyperlink ref="F221" r:id="rId27" display="https://podminky.urs.cz/item/CS_URS_2023_01/998725203"/>
    <hyperlink ref="F224" r:id="rId28" display="https://podminky.urs.cz/item/CS_URS_2023_01/751111014"/>
    <hyperlink ref="F231" r:id="rId29" display="https://podminky.urs.cz/item/CS_URS_2023_01/751322011"/>
    <hyperlink ref="F240" r:id="rId30" display="https://podminky.urs.cz/item/CS_URS_2023_01/751322012"/>
    <hyperlink ref="F244" r:id="rId31" display="https://podminky.urs.cz/item/CS_URS_2023_01/751510041"/>
    <hyperlink ref="F249" r:id="rId32" display="https://podminky.urs.cz/item/CS_URS_2023_01/751510042"/>
    <hyperlink ref="F255" r:id="rId33" display="https://podminky.urs.cz/item/CS_URS_2023_01/751514162"/>
    <hyperlink ref="F258" r:id="rId34" display="https://podminky.urs.cz/item/CS_URS_2023_01/751514261"/>
    <hyperlink ref="F262" r:id="rId35" display="https://podminky.urs.cz/item/CS_URS_2023_01/751514262"/>
    <hyperlink ref="F266" r:id="rId36" display="https://podminky.urs.cz/item/CS_URS_2023_01/751514263"/>
    <hyperlink ref="F270" r:id="rId37" display="https://podminky.urs.cz/item/CS_URS_2023_01/751514662"/>
    <hyperlink ref="F274" r:id="rId38" display="https://podminky.urs.cz/item/CS_URS_2023_01/751537012"/>
    <hyperlink ref="F279" r:id="rId39" display="https://podminky.urs.cz/item/CS_URS_2023_01/751581351"/>
    <hyperlink ref="F281" r:id="rId40" display="https://podminky.urs.cz/item/CS_URS_2023_01/751581352"/>
    <hyperlink ref="F286" r:id="rId41" display="https://podminky.urs.cz/item/CS_URS_2023_01/9987512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97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Nemocnice Karlovy Vary-objekt C stavební úpravy WC v 1.np,3.np a 5.np a inspekčních pokojů ve 3.np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1713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1714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38</v>
      </c>
      <c r="F24" s="40"/>
      <c r="G24" s="40"/>
      <c r="H24" s="40"/>
      <c r="I24" s="134" t="s">
        <v>29</v>
      </c>
      <c r="J24" s="138" t="s">
        <v>1715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ROUND((SUM(BE80:BE84)),2)</f>
        <v>0</v>
      </c>
      <c r="G33" s="40"/>
      <c r="H33" s="40"/>
      <c r="I33" s="150">
        <v>0.21</v>
      </c>
      <c r="J33" s="149">
        <f>ROUND(((SUM(BE80:BE84))*I33),2)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ROUND((SUM(BF80:BF84)),2)</f>
        <v>0</v>
      </c>
      <c r="G34" s="40"/>
      <c r="H34" s="40"/>
      <c r="I34" s="150">
        <v>0.15</v>
      </c>
      <c r="J34" s="149">
        <f>ROUND(((SUM(BF80:BF84))*I34),2)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ROUND((SUM(BG80:BG84)),2)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ROUND((SUM(BH80:BH84)),2)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ROUND((SUM(BI80:BI84)),2)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Nemocnice Karlovy Vary-objekt C stavební úpravy WC v 1.np,3.np a 5.np a inspekčních pokojů ve 3.np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Ostatní a vedlejší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Karlovy Vary</v>
      </c>
      <c r="G52" s="42"/>
      <c r="H52" s="42"/>
      <c r="I52" s="34" t="s">
        <v>23</v>
      </c>
      <c r="J52" s="74" t="str">
        <f>IF(J12="","",J12)</f>
        <v>19. 1. 2023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KKN a.s.,Bezručova 19.36066 Karlovy Vary</v>
      </c>
      <c r="G54" s="42"/>
      <c r="H54" s="42"/>
      <c r="I54" s="34" t="s">
        <v>32</v>
      </c>
      <c r="J54" s="38" t="str">
        <f>E21</f>
        <v>Jan Sobotka,Kynšperk nad Ohří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Ing.Jana Handšuhová Smutná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1716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125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Nemocnice Karlovy Vary-objekt C stavební úpravy WC v 1.np,3.np a 5.np a inspekčních pokojů ve 3.np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98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04 - Ostatní a vedlejší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Karlovy Vary</v>
      </c>
      <c r="G74" s="42"/>
      <c r="H74" s="42"/>
      <c r="I74" s="34" t="s">
        <v>23</v>
      </c>
      <c r="J74" s="74" t="str">
        <f>IF(J12="","",J12)</f>
        <v>19. 1. 2023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40.05" customHeight="1">
      <c r="A76" s="40"/>
      <c r="B76" s="41"/>
      <c r="C76" s="34" t="s">
        <v>25</v>
      </c>
      <c r="D76" s="42"/>
      <c r="E76" s="42"/>
      <c r="F76" s="29" t="str">
        <f>E15</f>
        <v>KKN a.s.,Bezručova 19.36066 Karlovy Vary</v>
      </c>
      <c r="G76" s="42"/>
      <c r="H76" s="42"/>
      <c r="I76" s="34" t="s">
        <v>32</v>
      </c>
      <c r="J76" s="38" t="str">
        <f>E21</f>
        <v>Jan Sobotka,Kynšperk nad Ohří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30</v>
      </c>
      <c r="D77" s="42"/>
      <c r="E77" s="42"/>
      <c r="F77" s="29" t="str">
        <f>IF(E18="","",E18)</f>
        <v>Vyplň údaj</v>
      </c>
      <c r="G77" s="42"/>
      <c r="H77" s="42"/>
      <c r="I77" s="34" t="s">
        <v>36</v>
      </c>
      <c r="J77" s="38" t="str">
        <f>E24</f>
        <v>Ing.Jana Handšuhová Smutná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126</v>
      </c>
      <c r="D79" s="182" t="s">
        <v>61</v>
      </c>
      <c r="E79" s="182" t="s">
        <v>57</v>
      </c>
      <c r="F79" s="182" t="s">
        <v>58</v>
      </c>
      <c r="G79" s="182" t="s">
        <v>127</v>
      </c>
      <c r="H79" s="182" t="s">
        <v>128</v>
      </c>
      <c r="I79" s="182" t="s">
        <v>129</v>
      </c>
      <c r="J79" s="182" t="s">
        <v>102</v>
      </c>
      <c r="K79" s="183" t="s">
        <v>130</v>
      </c>
      <c r="L79" s="184"/>
      <c r="M79" s="94" t="s">
        <v>19</v>
      </c>
      <c r="N79" s="95" t="s">
        <v>46</v>
      </c>
      <c r="O79" s="95" t="s">
        <v>131</v>
      </c>
      <c r="P79" s="95" t="s">
        <v>132</v>
      </c>
      <c r="Q79" s="95" t="s">
        <v>133</v>
      </c>
      <c r="R79" s="95" t="s">
        <v>134</v>
      </c>
      <c r="S79" s="95" t="s">
        <v>135</v>
      </c>
      <c r="T79" s="96" t="s">
        <v>136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137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75</v>
      </c>
      <c r="AU80" s="19" t="s">
        <v>103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75</v>
      </c>
      <c r="E81" s="193" t="s">
        <v>1717</v>
      </c>
      <c r="F81" s="193" t="s">
        <v>1718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SUM(P82:P84)</f>
        <v>0</v>
      </c>
      <c r="Q81" s="198"/>
      <c r="R81" s="199">
        <f>SUM(R82:R84)</f>
        <v>0</v>
      </c>
      <c r="S81" s="198"/>
      <c r="T81" s="200">
        <f>SUM(T82:T84)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178</v>
      </c>
      <c r="AT81" s="202" t="s">
        <v>75</v>
      </c>
      <c r="AU81" s="202" t="s">
        <v>76</v>
      </c>
      <c r="AY81" s="201" t="s">
        <v>140</v>
      </c>
      <c r="BK81" s="203">
        <f>SUM(BK82:BK84)</f>
        <v>0</v>
      </c>
    </row>
    <row r="82" spans="1:65" s="2" customFormat="1" ht="24.15" customHeight="1">
      <c r="A82" s="40"/>
      <c r="B82" s="41"/>
      <c r="C82" s="206" t="s">
        <v>86</v>
      </c>
      <c r="D82" s="206" t="s">
        <v>143</v>
      </c>
      <c r="E82" s="207" t="s">
        <v>1719</v>
      </c>
      <c r="F82" s="208" t="s">
        <v>1720</v>
      </c>
      <c r="G82" s="209" t="s">
        <v>1721</v>
      </c>
      <c r="H82" s="210">
        <v>1</v>
      </c>
      <c r="I82" s="211"/>
      <c r="J82" s="212">
        <f>ROUND(I82*H82,2)</f>
        <v>0</v>
      </c>
      <c r="K82" s="208" t="s">
        <v>19</v>
      </c>
      <c r="L82" s="46"/>
      <c r="M82" s="213" t="s">
        <v>19</v>
      </c>
      <c r="N82" s="214" t="s">
        <v>47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1722</v>
      </c>
      <c r="AT82" s="217" t="s">
        <v>143</v>
      </c>
      <c r="AU82" s="217" t="s">
        <v>84</v>
      </c>
      <c r="AY82" s="19" t="s">
        <v>140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84</v>
      </c>
      <c r="BK82" s="218">
        <f>ROUND(I82*H82,2)</f>
        <v>0</v>
      </c>
      <c r="BL82" s="19" t="s">
        <v>1722</v>
      </c>
      <c r="BM82" s="217" t="s">
        <v>1723</v>
      </c>
    </row>
    <row r="83" spans="1:65" s="2" customFormat="1" ht="24.15" customHeight="1">
      <c r="A83" s="40"/>
      <c r="B83" s="41"/>
      <c r="C83" s="206" t="s">
        <v>195</v>
      </c>
      <c r="D83" s="206" t="s">
        <v>143</v>
      </c>
      <c r="E83" s="207" t="s">
        <v>1724</v>
      </c>
      <c r="F83" s="208" t="s">
        <v>1725</v>
      </c>
      <c r="G83" s="209" t="s">
        <v>1721</v>
      </c>
      <c r="H83" s="210">
        <v>1</v>
      </c>
      <c r="I83" s="211"/>
      <c r="J83" s="212">
        <f>ROUND(I83*H83,2)</f>
        <v>0</v>
      </c>
      <c r="K83" s="208" t="s">
        <v>19</v>
      </c>
      <c r="L83" s="46"/>
      <c r="M83" s="213" t="s">
        <v>19</v>
      </c>
      <c r="N83" s="214" t="s">
        <v>47</v>
      </c>
      <c r="O83" s="86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7" t="s">
        <v>1722</v>
      </c>
      <c r="AT83" s="217" t="s">
        <v>143</v>
      </c>
      <c r="AU83" s="217" t="s">
        <v>84</v>
      </c>
      <c r="AY83" s="19" t="s">
        <v>140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9" t="s">
        <v>84</v>
      </c>
      <c r="BK83" s="218">
        <f>ROUND(I83*H83,2)</f>
        <v>0</v>
      </c>
      <c r="BL83" s="19" t="s">
        <v>1722</v>
      </c>
      <c r="BM83" s="217" t="s">
        <v>1726</v>
      </c>
    </row>
    <row r="84" spans="1:65" s="2" customFormat="1" ht="16.5" customHeight="1">
      <c r="A84" s="40"/>
      <c r="B84" s="41"/>
      <c r="C84" s="206" t="s">
        <v>167</v>
      </c>
      <c r="D84" s="206" t="s">
        <v>143</v>
      </c>
      <c r="E84" s="207" t="s">
        <v>1727</v>
      </c>
      <c r="F84" s="208" t="s">
        <v>1728</v>
      </c>
      <c r="G84" s="209" t="s">
        <v>1721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87" t="s">
        <v>19</v>
      </c>
      <c r="N84" s="288" t="s">
        <v>47</v>
      </c>
      <c r="O84" s="281"/>
      <c r="P84" s="282">
        <f>O84*H84</f>
        <v>0</v>
      </c>
      <c r="Q84" s="282">
        <v>0</v>
      </c>
      <c r="R84" s="282">
        <f>Q84*H84</f>
        <v>0</v>
      </c>
      <c r="S84" s="282">
        <v>0</v>
      </c>
      <c r="T84" s="283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1722</v>
      </c>
      <c r="AT84" s="217" t="s">
        <v>143</v>
      </c>
      <c r="AU84" s="217" t="s">
        <v>84</v>
      </c>
      <c r="AY84" s="19" t="s">
        <v>140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84</v>
      </c>
      <c r="BK84" s="218">
        <f>ROUND(I84*H84,2)</f>
        <v>0</v>
      </c>
      <c r="BL84" s="19" t="s">
        <v>1722</v>
      </c>
      <c r="BM84" s="217" t="s">
        <v>1729</v>
      </c>
    </row>
    <row r="85" spans="1:31" s="2" customFormat="1" ht="6.95" customHeight="1">
      <c r="A85" s="40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password="CC35" sheet="1" objects="1" scenarios="1" formatColumns="0" formatRows="0" autoFilter="0"/>
  <autoFilter ref="C79:K8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9" customWidth="1"/>
    <col min="2" max="2" width="1.7109375" style="289" customWidth="1"/>
    <col min="3" max="4" width="5.00390625" style="289" customWidth="1"/>
    <col min="5" max="5" width="11.7109375" style="289" customWidth="1"/>
    <col min="6" max="6" width="9.140625" style="289" customWidth="1"/>
    <col min="7" max="7" width="5.00390625" style="289" customWidth="1"/>
    <col min="8" max="8" width="77.8515625" style="289" customWidth="1"/>
    <col min="9" max="10" width="20.00390625" style="289" customWidth="1"/>
    <col min="11" max="11" width="1.7109375" style="289" customWidth="1"/>
  </cols>
  <sheetData>
    <row r="1" s="1" customFormat="1" ht="37.5" customHeight="1"/>
    <row r="2" spans="2:11" s="1" customFormat="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17" customFormat="1" ht="45" customHeight="1">
      <c r="B3" s="293"/>
      <c r="C3" s="294" t="s">
        <v>1730</v>
      </c>
      <c r="D3" s="294"/>
      <c r="E3" s="294"/>
      <c r="F3" s="294"/>
      <c r="G3" s="294"/>
      <c r="H3" s="294"/>
      <c r="I3" s="294"/>
      <c r="J3" s="294"/>
      <c r="K3" s="295"/>
    </row>
    <row r="4" spans="2:11" s="1" customFormat="1" ht="25.5" customHeight="1">
      <c r="B4" s="296"/>
      <c r="C4" s="297" t="s">
        <v>1731</v>
      </c>
      <c r="D4" s="297"/>
      <c r="E4" s="297"/>
      <c r="F4" s="297"/>
      <c r="G4" s="297"/>
      <c r="H4" s="297"/>
      <c r="I4" s="297"/>
      <c r="J4" s="297"/>
      <c r="K4" s="298"/>
    </row>
    <row r="5" spans="2:11" s="1" customFormat="1" ht="5.25" customHeight="1">
      <c r="B5" s="296"/>
      <c r="C5" s="299"/>
      <c r="D5" s="299"/>
      <c r="E5" s="299"/>
      <c r="F5" s="299"/>
      <c r="G5" s="299"/>
      <c r="H5" s="299"/>
      <c r="I5" s="299"/>
      <c r="J5" s="299"/>
      <c r="K5" s="298"/>
    </row>
    <row r="6" spans="2:11" s="1" customFormat="1" ht="15" customHeight="1">
      <c r="B6" s="296"/>
      <c r="C6" s="300" t="s">
        <v>1732</v>
      </c>
      <c r="D6" s="300"/>
      <c r="E6" s="300"/>
      <c r="F6" s="300"/>
      <c r="G6" s="300"/>
      <c r="H6" s="300"/>
      <c r="I6" s="300"/>
      <c r="J6" s="300"/>
      <c r="K6" s="298"/>
    </row>
    <row r="7" spans="2:11" s="1" customFormat="1" ht="15" customHeight="1">
      <c r="B7" s="301"/>
      <c r="C7" s="300" t="s">
        <v>1733</v>
      </c>
      <c r="D7" s="300"/>
      <c r="E7" s="300"/>
      <c r="F7" s="300"/>
      <c r="G7" s="300"/>
      <c r="H7" s="300"/>
      <c r="I7" s="300"/>
      <c r="J7" s="300"/>
      <c r="K7" s="298"/>
    </row>
    <row r="8" spans="2:11" s="1" customFormat="1" ht="12.75" customHeight="1">
      <c r="B8" s="301"/>
      <c r="C8" s="300"/>
      <c r="D8" s="300"/>
      <c r="E8" s="300"/>
      <c r="F8" s="300"/>
      <c r="G8" s="300"/>
      <c r="H8" s="300"/>
      <c r="I8" s="300"/>
      <c r="J8" s="300"/>
      <c r="K8" s="298"/>
    </row>
    <row r="9" spans="2:11" s="1" customFormat="1" ht="15" customHeight="1">
      <c r="B9" s="301"/>
      <c r="C9" s="300" t="s">
        <v>1734</v>
      </c>
      <c r="D9" s="300"/>
      <c r="E9" s="300"/>
      <c r="F9" s="300"/>
      <c r="G9" s="300"/>
      <c r="H9" s="300"/>
      <c r="I9" s="300"/>
      <c r="J9" s="300"/>
      <c r="K9" s="298"/>
    </row>
    <row r="10" spans="2:11" s="1" customFormat="1" ht="15" customHeight="1">
      <c r="B10" s="301"/>
      <c r="C10" s="300"/>
      <c r="D10" s="300" t="s">
        <v>1735</v>
      </c>
      <c r="E10" s="300"/>
      <c r="F10" s="300"/>
      <c r="G10" s="300"/>
      <c r="H10" s="300"/>
      <c r="I10" s="300"/>
      <c r="J10" s="300"/>
      <c r="K10" s="298"/>
    </row>
    <row r="11" spans="2:11" s="1" customFormat="1" ht="15" customHeight="1">
      <c r="B11" s="301"/>
      <c r="C11" s="302"/>
      <c r="D11" s="300" t="s">
        <v>1736</v>
      </c>
      <c r="E11" s="300"/>
      <c r="F11" s="300"/>
      <c r="G11" s="300"/>
      <c r="H11" s="300"/>
      <c r="I11" s="300"/>
      <c r="J11" s="300"/>
      <c r="K11" s="298"/>
    </row>
    <row r="12" spans="2:11" s="1" customFormat="1" ht="15" customHeight="1">
      <c r="B12" s="301"/>
      <c r="C12" s="302"/>
      <c r="D12" s="300"/>
      <c r="E12" s="300"/>
      <c r="F12" s="300"/>
      <c r="G12" s="300"/>
      <c r="H12" s="300"/>
      <c r="I12" s="300"/>
      <c r="J12" s="300"/>
      <c r="K12" s="298"/>
    </row>
    <row r="13" spans="2:11" s="1" customFormat="1" ht="15" customHeight="1">
      <c r="B13" s="301"/>
      <c r="C13" s="302"/>
      <c r="D13" s="303" t="s">
        <v>1737</v>
      </c>
      <c r="E13" s="300"/>
      <c r="F13" s="300"/>
      <c r="G13" s="300"/>
      <c r="H13" s="300"/>
      <c r="I13" s="300"/>
      <c r="J13" s="300"/>
      <c r="K13" s="298"/>
    </row>
    <row r="14" spans="2:11" s="1" customFormat="1" ht="12.75" customHeight="1">
      <c r="B14" s="301"/>
      <c r="C14" s="302"/>
      <c r="D14" s="302"/>
      <c r="E14" s="302"/>
      <c r="F14" s="302"/>
      <c r="G14" s="302"/>
      <c r="H14" s="302"/>
      <c r="I14" s="302"/>
      <c r="J14" s="302"/>
      <c r="K14" s="298"/>
    </row>
    <row r="15" spans="2:11" s="1" customFormat="1" ht="15" customHeight="1">
      <c r="B15" s="301"/>
      <c r="C15" s="302"/>
      <c r="D15" s="300" t="s">
        <v>1738</v>
      </c>
      <c r="E15" s="300"/>
      <c r="F15" s="300"/>
      <c r="G15" s="300"/>
      <c r="H15" s="300"/>
      <c r="I15" s="300"/>
      <c r="J15" s="300"/>
      <c r="K15" s="298"/>
    </row>
    <row r="16" spans="2:11" s="1" customFormat="1" ht="15" customHeight="1">
      <c r="B16" s="301"/>
      <c r="C16" s="302"/>
      <c r="D16" s="300" t="s">
        <v>1739</v>
      </c>
      <c r="E16" s="300"/>
      <c r="F16" s="300"/>
      <c r="G16" s="300"/>
      <c r="H16" s="300"/>
      <c r="I16" s="300"/>
      <c r="J16" s="300"/>
      <c r="K16" s="298"/>
    </row>
    <row r="17" spans="2:11" s="1" customFormat="1" ht="15" customHeight="1">
      <c r="B17" s="301"/>
      <c r="C17" s="302"/>
      <c r="D17" s="300" t="s">
        <v>1740</v>
      </c>
      <c r="E17" s="300"/>
      <c r="F17" s="300"/>
      <c r="G17" s="300"/>
      <c r="H17" s="300"/>
      <c r="I17" s="300"/>
      <c r="J17" s="300"/>
      <c r="K17" s="298"/>
    </row>
    <row r="18" spans="2:11" s="1" customFormat="1" ht="15" customHeight="1">
      <c r="B18" s="301"/>
      <c r="C18" s="302"/>
      <c r="D18" s="302"/>
      <c r="E18" s="304" t="s">
        <v>83</v>
      </c>
      <c r="F18" s="300" t="s">
        <v>1741</v>
      </c>
      <c r="G18" s="300"/>
      <c r="H18" s="300"/>
      <c r="I18" s="300"/>
      <c r="J18" s="300"/>
      <c r="K18" s="298"/>
    </row>
    <row r="19" spans="2:11" s="1" customFormat="1" ht="15" customHeight="1">
      <c r="B19" s="301"/>
      <c r="C19" s="302"/>
      <c r="D19" s="302"/>
      <c r="E19" s="304" t="s">
        <v>1742</v>
      </c>
      <c r="F19" s="300" t="s">
        <v>1743</v>
      </c>
      <c r="G19" s="300"/>
      <c r="H19" s="300"/>
      <c r="I19" s="300"/>
      <c r="J19" s="300"/>
      <c r="K19" s="298"/>
    </row>
    <row r="20" spans="2:11" s="1" customFormat="1" ht="15" customHeight="1">
      <c r="B20" s="301"/>
      <c r="C20" s="302"/>
      <c r="D20" s="302"/>
      <c r="E20" s="304" t="s">
        <v>1744</v>
      </c>
      <c r="F20" s="300" t="s">
        <v>1745</v>
      </c>
      <c r="G20" s="300"/>
      <c r="H20" s="300"/>
      <c r="I20" s="300"/>
      <c r="J20" s="300"/>
      <c r="K20" s="298"/>
    </row>
    <row r="21" spans="2:11" s="1" customFormat="1" ht="15" customHeight="1">
      <c r="B21" s="301"/>
      <c r="C21" s="302"/>
      <c r="D21" s="302"/>
      <c r="E21" s="304" t="s">
        <v>95</v>
      </c>
      <c r="F21" s="300" t="s">
        <v>1746</v>
      </c>
      <c r="G21" s="300"/>
      <c r="H21" s="300"/>
      <c r="I21" s="300"/>
      <c r="J21" s="300"/>
      <c r="K21" s="298"/>
    </row>
    <row r="22" spans="2:11" s="1" customFormat="1" ht="15" customHeight="1">
      <c r="B22" s="301"/>
      <c r="C22" s="302"/>
      <c r="D22" s="302"/>
      <c r="E22" s="304" t="s">
        <v>1747</v>
      </c>
      <c r="F22" s="300" t="s">
        <v>1114</v>
      </c>
      <c r="G22" s="300"/>
      <c r="H22" s="300"/>
      <c r="I22" s="300"/>
      <c r="J22" s="300"/>
      <c r="K22" s="298"/>
    </row>
    <row r="23" spans="2:11" s="1" customFormat="1" ht="15" customHeight="1">
      <c r="B23" s="301"/>
      <c r="C23" s="302"/>
      <c r="D23" s="302"/>
      <c r="E23" s="304" t="s">
        <v>1748</v>
      </c>
      <c r="F23" s="300" t="s">
        <v>1749</v>
      </c>
      <c r="G23" s="300"/>
      <c r="H23" s="300"/>
      <c r="I23" s="300"/>
      <c r="J23" s="300"/>
      <c r="K23" s="298"/>
    </row>
    <row r="24" spans="2:11" s="1" customFormat="1" ht="12.75" customHeight="1">
      <c r="B24" s="301"/>
      <c r="C24" s="302"/>
      <c r="D24" s="302"/>
      <c r="E24" s="302"/>
      <c r="F24" s="302"/>
      <c r="G24" s="302"/>
      <c r="H24" s="302"/>
      <c r="I24" s="302"/>
      <c r="J24" s="302"/>
      <c r="K24" s="298"/>
    </row>
    <row r="25" spans="2:11" s="1" customFormat="1" ht="15" customHeight="1">
      <c r="B25" s="301"/>
      <c r="C25" s="300" t="s">
        <v>1750</v>
      </c>
      <c r="D25" s="300"/>
      <c r="E25" s="300"/>
      <c r="F25" s="300"/>
      <c r="G25" s="300"/>
      <c r="H25" s="300"/>
      <c r="I25" s="300"/>
      <c r="J25" s="300"/>
      <c r="K25" s="298"/>
    </row>
    <row r="26" spans="2:11" s="1" customFormat="1" ht="15" customHeight="1">
      <c r="B26" s="301"/>
      <c r="C26" s="300" t="s">
        <v>1751</v>
      </c>
      <c r="D26" s="300"/>
      <c r="E26" s="300"/>
      <c r="F26" s="300"/>
      <c r="G26" s="300"/>
      <c r="H26" s="300"/>
      <c r="I26" s="300"/>
      <c r="J26" s="300"/>
      <c r="K26" s="298"/>
    </row>
    <row r="27" spans="2:11" s="1" customFormat="1" ht="15" customHeight="1">
      <c r="B27" s="301"/>
      <c r="C27" s="300"/>
      <c r="D27" s="300" t="s">
        <v>1752</v>
      </c>
      <c r="E27" s="300"/>
      <c r="F27" s="300"/>
      <c r="G27" s="300"/>
      <c r="H27" s="300"/>
      <c r="I27" s="300"/>
      <c r="J27" s="300"/>
      <c r="K27" s="298"/>
    </row>
    <row r="28" spans="2:11" s="1" customFormat="1" ht="15" customHeight="1">
      <c r="B28" s="301"/>
      <c r="C28" s="302"/>
      <c r="D28" s="300" t="s">
        <v>1753</v>
      </c>
      <c r="E28" s="300"/>
      <c r="F28" s="300"/>
      <c r="G28" s="300"/>
      <c r="H28" s="300"/>
      <c r="I28" s="300"/>
      <c r="J28" s="300"/>
      <c r="K28" s="298"/>
    </row>
    <row r="29" spans="2:11" s="1" customFormat="1" ht="12.75" customHeight="1">
      <c r="B29" s="301"/>
      <c r="C29" s="302"/>
      <c r="D29" s="302"/>
      <c r="E29" s="302"/>
      <c r="F29" s="302"/>
      <c r="G29" s="302"/>
      <c r="H29" s="302"/>
      <c r="I29" s="302"/>
      <c r="J29" s="302"/>
      <c r="K29" s="298"/>
    </row>
    <row r="30" spans="2:11" s="1" customFormat="1" ht="15" customHeight="1">
      <c r="B30" s="301"/>
      <c r="C30" s="302"/>
      <c r="D30" s="300" t="s">
        <v>1754</v>
      </c>
      <c r="E30" s="300"/>
      <c r="F30" s="300"/>
      <c r="G30" s="300"/>
      <c r="H30" s="300"/>
      <c r="I30" s="300"/>
      <c r="J30" s="300"/>
      <c r="K30" s="298"/>
    </row>
    <row r="31" spans="2:11" s="1" customFormat="1" ht="15" customHeight="1">
      <c r="B31" s="301"/>
      <c r="C31" s="302"/>
      <c r="D31" s="300" t="s">
        <v>1755</v>
      </c>
      <c r="E31" s="300"/>
      <c r="F31" s="300"/>
      <c r="G31" s="300"/>
      <c r="H31" s="300"/>
      <c r="I31" s="300"/>
      <c r="J31" s="300"/>
      <c r="K31" s="298"/>
    </row>
    <row r="32" spans="2:11" s="1" customFormat="1" ht="12.75" customHeight="1">
      <c r="B32" s="301"/>
      <c r="C32" s="302"/>
      <c r="D32" s="302"/>
      <c r="E32" s="302"/>
      <c r="F32" s="302"/>
      <c r="G32" s="302"/>
      <c r="H32" s="302"/>
      <c r="I32" s="302"/>
      <c r="J32" s="302"/>
      <c r="K32" s="298"/>
    </row>
    <row r="33" spans="2:11" s="1" customFormat="1" ht="15" customHeight="1">
      <c r="B33" s="301"/>
      <c r="C33" s="302"/>
      <c r="D33" s="300" t="s">
        <v>1756</v>
      </c>
      <c r="E33" s="300"/>
      <c r="F33" s="300"/>
      <c r="G33" s="300"/>
      <c r="H33" s="300"/>
      <c r="I33" s="300"/>
      <c r="J33" s="300"/>
      <c r="K33" s="298"/>
    </row>
    <row r="34" spans="2:11" s="1" customFormat="1" ht="15" customHeight="1">
      <c r="B34" s="301"/>
      <c r="C34" s="302"/>
      <c r="D34" s="300" t="s">
        <v>1757</v>
      </c>
      <c r="E34" s="300"/>
      <c r="F34" s="300"/>
      <c r="G34" s="300"/>
      <c r="H34" s="300"/>
      <c r="I34" s="300"/>
      <c r="J34" s="300"/>
      <c r="K34" s="298"/>
    </row>
    <row r="35" spans="2:11" s="1" customFormat="1" ht="15" customHeight="1">
      <c r="B35" s="301"/>
      <c r="C35" s="302"/>
      <c r="D35" s="300" t="s">
        <v>1758</v>
      </c>
      <c r="E35" s="300"/>
      <c r="F35" s="300"/>
      <c r="G35" s="300"/>
      <c r="H35" s="300"/>
      <c r="I35" s="300"/>
      <c r="J35" s="300"/>
      <c r="K35" s="298"/>
    </row>
    <row r="36" spans="2:11" s="1" customFormat="1" ht="15" customHeight="1">
      <c r="B36" s="301"/>
      <c r="C36" s="302"/>
      <c r="D36" s="300"/>
      <c r="E36" s="303" t="s">
        <v>126</v>
      </c>
      <c r="F36" s="300"/>
      <c r="G36" s="300" t="s">
        <v>1759</v>
      </c>
      <c r="H36" s="300"/>
      <c r="I36" s="300"/>
      <c r="J36" s="300"/>
      <c r="K36" s="298"/>
    </row>
    <row r="37" spans="2:11" s="1" customFormat="1" ht="30.75" customHeight="1">
      <c r="B37" s="301"/>
      <c r="C37" s="302"/>
      <c r="D37" s="300"/>
      <c r="E37" s="303" t="s">
        <v>1760</v>
      </c>
      <c r="F37" s="300"/>
      <c r="G37" s="300" t="s">
        <v>1761</v>
      </c>
      <c r="H37" s="300"/>
      <c r="I37" s="300"/>
      <c r="J37" s="300"/>
      <c r="K37" s="298"/>
    </row>
    <row r="38" spans="2:11" s="1" customFormat="1" ht="15" customHeight="1">
      <c r="B38" s="301"/>
      <c r="C38" s="302"/>
      <c r="D38" s="300"/>
      <c r="E38" s="303" t="s">
        <v>57</v>
      </c>
      <c r="F38" s="300"/>
      <c r="G38" s="300" t="s">
        <v>1762</v>
      </c>
      <c r="H38" s="300"/>
      <c r="I38" s="300"/>
      <c r="J38" s="300"/>
      <c r="K38" s="298"/>
    </row>
    <row r="39" spans="2:11" s="1" customFormat="1" ht="15" customHeight="1">
      <c r="B39" s="301"/>
      <c r="C39" s="302"/>
      <c r="D39" s="300"/>
      <c r="E39" s="303" t="s">
        <v>58</v>
      </c>
      <c r="F39" s="300"/>
      <c r="G39" s="300" t="s">
        <v>1763</v>
      </c>
      <c r="H39" s="300"/>
      <c r="I39" s="300"/>
      <c r="J39" s="300"/>
      <c r="K39" s="298"/>
    </row>
    <row r="40" spans="2:11" s="1" customFormat="1" ht="15" customHeight="1">
      <c r="B40" s="301"/>
      <c r="C40" s="302"/>
      <c r="D40" s="300"/>
      <c r="E40" s="303" t="s">
        <v>127</v>
      </c>
      <c r="F40" s="300"/>
      <c r="G40" s="300" t="s">
        <v>1764</v>
      </c>
      <c r="H40" s="300"/>
      <c r="I40" s="300"/>
      <c r="J40" s="300"/>
      <c r="K40" s="298"/>
    </row>
    <row r="41" spans="2:11" s="1" customFormat="1" ht="15" customHeight="1">
      <c r="B41" s="301"/>
      <c r="C41" s="302"/>
      <c r="D41" s="300"/>
      <c r="E41" s="303" t="s">
        <v>128</v>
      </c>
      <c r="F41" s="300"/>
      <c r="G41" s="300" t="s">
        <v>1765</v>
      </c>
      <c r="H41" s="300"/>
      <c r="I41" s="300"/>
      <c r="J41" s="300"/>
      <c r="K41" s="298"/>
    </row>
    <row r="42" spans="2:11" s="1" customFormat="1" ht="15" customHeight="1">
      <c r="B42" s="301"/>
      <c r="C42" s="302"/>
      <c r="D42" s="300"/>
      <c r="E42" s="303" t="s">
        <v>1766</v>
      </c>
      <c r="F42" s="300"/>
      <c r="G42" s="300" t="s">
        <v>1767</v>
      </c>
      <c r="H42" s="300"/>
      <c r="I42" s="300"/>
      <c r="J42" s="300"/>
      <c r="K42" s="298"/>
    </row>
    <row r="43" spans="2:11" s="1" customFormat="1" ht="15" customHeight="1">
      <c r="B43" s="301"/>
      <c r="C43" s="302"/>
      <c r="D43" s="300"/>
      <c r="E43" s="303"/>
      <c r="F43" s="300"/>
      <c r="G43" s="300" t="s">
        <v>1768</v>
      </c>
      <c r="H43" s="300"/>
      <c r="I43" s="300"/>
      <c r="J43" s="300"/>
      <c r="K43" s="298"/>
    </row>
    <row r="44" spans="2:11" s="1" customFormat="1" ht="15" customHeight="1">
      <c r="B44" s="301"/>
      <c r="C44" s="302"/>
      <c r="D44" s="300"/>
      <c r="E44" s="303" t="s">
        <v>1769</v>
      </c>
      <c r="F44" s="300"/>
      <c r="G44" s="300" t="s">
        <v>1770</v>
      </c>
      <c r="H44" s="300"/>
      <c r="I44" s="300"/>
      <c r="J44" s="300"/>
      <c r="K44" s="298"/>
    </row>
    <row r="45" spans="2:11" s="1" customFormat="1" ht="15" customHeight="1">
      <c r="B45" s="301"/>
      <c r="C45" s="302"/>
      <c r="D45" s="300"/>
      <c r="E45" s="303" t="s">
        <v>130</v>
      </c>
      <c r="F45" s="300"/>
      <c r="G45" s="300" t="s">
        <v>1771</v>
      </c>
      <c r="H45" s="300"/>
      <c r="I45" s="300"/>
      <c r="J45" s="300"/>
      <c r="K45" s="298"/>
    </row>
    <row r="46" spans="2:11" s="1" customFormat="1" ht="12.75" customHeight="1">
      <c r="B46" s="301"/>
      <c r="C46" s="302"/>
      <c r="D46" s="300"/>
      <c r="E46" s="300"/>
      <c r="F46" s="300"/>
      <c r="G46" s="300"/>
      <c r="H46" s="300"/>
      <c r="I46" s="300"/>
      <c r="J46" s="300"/>
      <c r="K46" s="298"/>
    </row>
    <row r="47" spans="2:11" s="1" customFormat="1" ht="15" customHeight="1">
      <c r="B47" s="301"/>
      <c r="C47" s="302"/>
      <c r="D47" s="300" t="s">
        <v>1772</v>
      </c>
      <c r="E47" s="300"/>
      <c r="F47" s="300"/>
      <c r="G47" s="300"/>
      <c r="H47" s="300"/>
      <c r="I47" s="300"/>
      <c r="J47" s="300"/>
      <c r="K47" s="298"/>
    </row>
    <row r="48" spans="2:11" s="1" customFormat="1" ht="15" customHeight="1">
      <c r="B48" s="301"/>
      <c r="C48" s="302"/>
      <c r="D48" s="302"/>
      <c r="E48" s="300" t="s">
        <v>1773</v>
      </c>
      <c r="F48" s="300"/>
      <c r="G48" s="300"/>
      <c r="H48" s="300"/>
      <c r="I48" s="300"/>
      <c r="J48" s="300"/>
      <c r="K48" s="298"/>
    </row>
    <row r="49" spans="2:11" s="1" customFormat="1" ht="15" customHeight="1">
      <c r="B49" s="301"/>
      <c r="C49" s="302"/>
      <c r="D49" s="302"/>
      <c r="E49" s="300" t="s">
        <v>1774</v>
      </c>
      <c r="F49" s="300"/>
      <c r="G49" s="300"/>
      <c r="H49" s="300"/>
      <c r="I49" s="300"/>
      <c r="J49" s="300"/>
      <c r="K49" s="298"/>
    </row>
    <row r="50" spans="2:11" s="1" customFormat="1" ht="15" customHeight="1">
      <c r="B50" s="301"/>
      <c r="C50" s="302"/>
      <c r="D50" s="302"/>
      <c r="E50" s="300" t="s">
        <v>1775</v>
      </c>
      <c r="F50" s="300"/>
      <c r="G50" s="300"/>
      <c r="H50" s="300"/>
      <c r="I50" s="300"/>
      <c r="J50" s="300"/>
      <c r="K50" s="298"/>
    </row>
    <row r="51" spans="2:11" s="1" customFormat="1" ht="15" customHeight="1">
      <c r="B51" s="301"/>
      <c r="C51" s="302"/>
      <c r="D51" s="300" t="s">
        <v>1776</v>
      </c>
      <c r="E51" s="300"/>
      <c r="F51" s="300"/>
      <c r="G51" s="300"/>
      <c r="H51" s="300"/>
      <c r="I51" s="300"/>
      <c r="J51" s="300"/>
      <c r="K51" s="298"/>
    </row>
    <row r="52" spans="2:11" s="1" customFormat="1" ht="25.5" customHeight="1">
      <c r="B52" s="296"/>
      <c r="C52" s="297" t="s">
        <v>1777</v>
      </c>
      <c r="D52" s="297"/>
      <c r="E52" s="297"/>
      <c r="F52" s="297"/>
      <c r="G52" s="297"/>
      <c r="H52" s="297"/>
      <c r="I52" s="297"/>
      <c r="J52" s="297"/>
      <c r="K52" s="298"/>
    </row>
    <row r="53" spans="2:11" s="1" customFormat="1" ht="5.25" customHeight="1">
      <c r="B53" s="296"/>
      <c r="C53" s="299"/>
      <c r="D53" s="299"/>
      <c r="E53" s="299"/>
      <c r="F53" s="299"/>
      <c r="G53" s="299"/>
      <c r="H53" s="299"/>
      <c r="I53" s="299"/>
      <c r="J53" s="299"/>
      <c r="K53" s="298"/>
    </row>
    <row r="54" spans="2:11" s="1" customFormat="1" ht="15" customHeight="1">
      <c r="B54" s="296"/>
      <c r="C54" s="300" t="s">
        <v>1778</v>
      </c>
      <c r="D54" s="300"/>
      <c r="E54" s="300"/>
      <c r="F54" s="300"/>
      <c r="G54" s="300"/>
      <c r="H54" s="300"/>
      <c r="I54" s="300"/>
      <c r="J54" s="300"/>
      <c r="K54" s="298"/>
    </row>
    <row r="55" spans="2:11" s="1" customFormat="1" ht="15" customHeight="1">
      <c r="B55" s="296"/>
      <c r="C55" s="300" t="s">
        <v>1779</v>
      </c>
      <c r="D55" s="300"/>
      <c r="E55" s="300"/>
      <c r="F55" s="300"/>
      <c r="G55" s="300"/>
      <c r="H55" s="300"/>
      <c r="I55" s="300"/>
      <c r="J55" s="300"/>
      <c r="K55" s="298"/>
    </row>
    <row r="56" spans="2:11" s="1" customFormat="1" ht="12.75" customHeight="1">
      <c r="B56" s="296"/>
      <c r="C56" s="300"/>
      <c r="D56" s="300"/>
      <c r="E56" s="300"/>
      <c r="F56" s="300"/>
      <c r="G56" s="300"/>
      <c r="H56" s="300"/>
      <c r="I56" s="300"/>
      <c r="J56" s="300"/>
      <c r="K56" s="298"/>
    </row>
    <row r="57" spans="2:11" s="1" customFormat="1" ht="15" customHeight="1">
      <c r="B57" s="296"/>
      <c r="C57" s="300" t="s">
        <v>1780</v>
      </c>
      <c r="D57" s="300"/>
      <c r="E57" s="300"/>
      <c r="F57" s="300"/>
      <c r="G57" s="300"/>
      <c r="H57" s="300"/>
      <c r="I57" s="300"/>
      <c r="J57" s="300"/>
      <c r="K57" s="298"/>
    </row>
    <row r="58" spans="2:11" s="1" customFormat="1" ht="15" customHeight="1">
      <c r="B58" s="296"/>
      <c r="C58" s="302"/>
      <c r="D58" s="300" t="s">
        <v>1781</v>
      </c>
      <c r="E58" s="300"/>
      <c r="F58" s="300"/>
      <c r="G58" s="300"/>
      <c r="H58" s="300"/>
      <c r="I58" s="300"/>
      <c r="J58" s="300"/>
      <c r="K58" s="298"/>
    </row>
    <row r="59" spans="2:11" s="1" customFormat="1" ht="15" customHeight="1">
      <c r="B59" s="296"/>
      <c r="C59" s="302"/>
      <c r="D59" s="300" t="s">
        <v>1782</v>
      </c>
      <c r="E59" s="300"/>
      <c r="F59" s="300"/>
      <c r="G59" s="300"/>
      <c r="H59" s="300"/>
      <c r="I59" s="300"/>
      <c r="J59" s="300"/>
      <c r="K59" s="298"/>
    </row>
    <row r="60" spans="2:11" s="1" customFormat="1" ht="15" customHeight="1">
      <c r="B60" s="296"/>
      <c r="C60" s="302"/>
      <c r="D60" s="300" t="s">
        <v>1783</v>
      </c>
      <c r="E60" s="300"/>
      <c r="F60" s="300"/>
      <c r="G60" s="300"/>
      <c r="H60" s="300"/>
      <c r="I60" s="300"/>
      <c r="J60" s="300"/>
      <c r="K60" s="298"/>
    </row>
    <row r="61" spans="2:11" s="1" customFormat="1" ht="15" customHeight="1">
      <c r="B61" s="296"/>
      <c r="C61" s="302"/>
      <c r="D61" s="300" t="s">
        <v>1784</v>
      </c>
      <c r="E61" s="300"/>
      <c r="F61" s="300"/>
      <c r="G61" s="300"/>
      <c r="H61" s="300"/>
      <c r="I61" s="300"/>
      <c r="J61" s="300"/>
      <c r="K61" s="298"/>
    </row>
    <row r="62" spans="2:11" s="1" customFormat="1" ht="15" customHeight="1">
      <c r="B62" s="296"/>
      <c r="C62" s="302"/>
      <c r="D62" s="305" t="s">
        <v>1785</v>
      </c>
      <c r="E62" s="305"/>
      <c r="F62" s="305"/>
      <c r="G62" s="305"/>
      <c r="H62" s="305"/>
      <c r="I62" s="305"/>
      <c r="J62" s="305"/>
      <c r="K62" s="298"/>
    </row>
    <row r="63" spans="2:11" s="1" customFormat="1" ht="15" customHeight="1">
      <c r="B63" s="296"/>
      <c r="C63" s="302"/>
      <c r="D63" s="300" t="s">
        <v>1786</v>
      </c>
      <c r="E63" s="300"/>
      <c r="F63" s="300"/>
      <c r="G63" s="300"/>
      <c r="H63" s="300"/>
      <c r="I63" s="300"/>
      <c r="J63" s="300"/>
      <c r="K63" s="298"/>
    </row>
    <row r="64" spans="2:11" s="1" customFormat="1" ht="12.75" customHeight="1">
      <c r="B64" s="296"/>
      <c r="C64" s="302"/>
      <c r="D64" s="302"/>
      <c r="E64" s="306"/>
      <c r="F64" s="302"/>
      <c r="G64" s="302"/>
      <c r="H64" s="302"/>
      <c r="I64" s="302"/>
      <c r="J64" s="302"/>
      <c r="K64" s="298"/>
    </row>
    <row r="65" spans="2:11" s="1" customFormat="1" ht="15" customHeight="1">
      <c r="B65" s="296"/>
      <c r="C65" s="302"/>
      <c r="D65" s="300" t="s">
        <v>1787</v>
      </c>
      <c r="E65" s="300"/>
      <c r="F65" s="300"/>
      <c r="G65" s="300"/>
      <c r="H65" s="300"/>
      <c r="I65" s="300"/>
      <c r="J65" s="300"/>
      <c r="K65" s="298"/>
    </row>
    <row r="66" spans="2:11" s="1" customFormat="1" ht="15" customHeight="1">
      <c r="B66" s="296"/>
      <c r="C66" s="302"/>
      <c r="D66" s="305" t="s">
        <v>1788</v>
      </c>
      <c r="E66" s="305"/>
      <c r="F66" s="305"/>
      <c r="G66" s="305"/>
      <c r="H66" s="305"/>
      <c r="I66" s="305"/>
      <c r="J66" s="305"/>
      <c r="K66" s="298"/>
    </row>
    <row r="67" spans="2:11" s="1" customFormat="1" ht="15" customHeight="1">
      <c r="B67" s="296"/>
      <c r="C67" s="302"/>
      <c r="D67" s="300" t="s">
        <v>1789</v>
      </c>
      <c r="E67" s="300"/>
      <c r="F67" s="300"/>
      <c r="G67" s="300"/>
      <c r="H67" s="300"/>
      <c r="I67" s="300"/>
      <c r="J67" s="300"/>
      <c r="K67" s="298"/>
    </row>
    <row r="68" spans="2:11" s="1" customFormat="1" ht="15" customHeight="1">
      <c r="B68" s="296"/>
      <c r="C68" s="302"/>
      <c r="D68" s="300" t="s">
        <v>1790</v>
      </c>
      <c r="E68" s="300"/>
      <c r="F68" s="300"/>
      <c r="G68" s="300"/>
      <c r="H68" s="300"/>
      <c r="I68" s="300"/>
      <c r="J68" s="300"/>
      <c r="K68" s="298"/>
    </row>
    <row r="69" spans="2:11" s="1" customFormat="1" ht="15" customHeight="1">
      <c r="B69" s="296"/>
      <c r="C69" s="302"/>
      <c r="D69" s="300" t="s">
        <v>1791</v>
      </c>
      <c r="E69" s="300"/>
      <c r="F69" s="300"/>
      <c r="G69" s="300"/>
      <c r="H69" s="300"/>
      <c r="I69" s="300"/>
      <c r="J69" s="300"/>
      <c r="K69" s="298"/>
    </row>
    <row r="70" spans="2:11" s="1" customFormat="1" ht="15" customHeight="1">
      <c r="B70" s="296"/>
      <c r="C70" s="302"/>
      <c r="D70" s="300" t="s">
        <v>1792</v>
      </c>
      <c r="E70" s="300"/>
      <c r="F70" s="300"/>
      <c r="G70" s="300"/>
      <c r="H70" s="300"/>
      <c r="I70" s="300"/>
      <c r="J70" s="300"/>
      <c r="K70" s="298"/>
    </row>
    <row r="71" spans="2:11" s="1" customFormat="1" ht="12.75" customHeight="1">
      <c r="B71" s="307"/>
      <c r="C71" s="308"/>
      <c r="D71" s="308"/>
      <c r="E71" s="308"/>
      <c r="F71" s="308"/>
      <c r="G71" s="308"/>
      <c r="H71" s="308"/>
      <c r="I71" s="308"/>
      <c r="J71" s="308"/>
      <c r="K71" s="309"/>
    </row>
    <row r="72" spans="2:11" s="1" customFormat="1" ht="18.75" customHeight="1">
      <c r="B72" s="310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s="1" customFormat="1" ht="18.75" customHeight="1">
      <c r="B73" s="311"/>
      <c r="C73" s="311"/>
      <c r="D73" s="311"/>
      <c r="E73" s="311"/>
      <c r="F73" s="311"/>
      <c r="G73" s="311"/>
      <c r="H73" s="311"/>
      <c r="I73" s="311"/>
      <c r="J73" s="311"/>
      <c r="K73" s="311"/>
    </row>
    <row r="74" spans="2:11" s="1" customFormat="1" ht="7.5" customHeight="1">
      <c r="B74" s="312"/>
      <c r="C74" s="313"/>
      <c r="D74" s="313"/>
      <c r="E74" s="313"/>
      <c r="F74" s="313"/>
      <c r="G74" s="313"/>
      <c r="H74" s="313"/>
      <c r="I74" s="313"/>
      <c r="J74" s="313"/>
      <c r="K74" s="314"/>
    </row>
    <row r="75" spans="2:11" s="1" customFormat="1" ht="45" customHeight="1">
      <c r="B75" s="315"/>
      <c r="C75" s="316" t="s">
        <v>1793</v>
      </c>
      <c r="D75" s="316"/>
      <c r="E75" s="316"/>
      <c r="F75" s="316"/>
      <c r="G75" s="316"/>
      <c r="H75" s="316"/>
      <c r="I75" s="316"/>
      <c r="J75" s="316"/>
      <c r="K75" s="317"/>
    </row>
    <row r="76" spans="2:11" s="1" customFormat="1" ht="17.25" customHeight="1">
      <c r="B76" s="315"/>
      <c r="C76" s="318" t="s">
        <v>1794</v>
      </c>
      <c r="D76" s="318"/>
      <c r="E76" s="318"/>
      <c r="F76" s="318" t="s">
        <v>1795</v>
      </c>
      <c r="G76" s="319"/>
      <c r="H76" s="318" t="s">
        <v>58</v>
      </c>
      <c r="I76" s="318" t="s">
        <v>61</v>
      </c>
      <c r="J76" s="318" t="s">
        <v>1796</v>
      </c>
      <c r="K76" s="317"/>
    </row>
    <row r="77" spans="2:11" s="1" customFormat="1" ht="17.25" customHeight="1">
      <c r="B77" s="315"/>
      <c r="C77" s="320" t="s">
        <v>1797</v>
      </c>
      <c r="D77" s="320"/>
      <c r="E77" s="320"/>
      <c r="F77" s="321" t="s">
        <v>1798</v>
      </c>
      <c r="G77" s="322"/>
      <c r="H77" s="320"/>
      <c r="I77" s="320"/>
      <c r="J77" s="320" t="s">
        <v>1799</v>
      </c>
      <c r="K77" s="317"/>
    </row>
    <row r="78" spans="2:11" s="1" customFormat="1" ht="5.25" customHeight="1">
      <c r="B78" s="315"/>
      <c r="C78" s="323"/>
      <c r="D78" s="323"/>
      <c r="E78" s="323"/>
      <c r="F78" s="323"/>
      <c r="G78" s="324"/>
      <c r="H78" s="323"/>
      <c r="I78" s="323"/>
      <c r="J78" s="323"/>
      <c r="K78" s="317"/>
    </row>
    <row r="79" spans="2:11" s="1" customFormat="1" ht="15" customHeight="1">
      <c r="B79" s="315"/>
      <c r="C79" s="303" t="s">
        <v>57</v>
      </c>
      <c r="D79" s="325"/>
      <c r="E79" s="325"/>
      <c r="F79" s="326" t="s">
        <v>1800</v>
      </c>
      <c r="G79" s="327"/>
      <c r="H79" s="303" t="s">
        <v>1801</v>
      </c>
      <c r="I79" s="303" t="s">
        <v>1802</v>
      </c>
      <c r="J79" s="303">
        <v>20</v>
      </c>
      <c r="K79" s="317"/>
    </row>
    <row r="80" spans="2:11" s="1" customFormat="1" ht="15" customHeight="1">
      <c r="B80" s="315"/>
      <c r="C80" s="303" t="s">
        <v>1803</v>
      </c>
      <c r="D80" s="303"/>
      <c r="E80" s="303"/>
      <c r="F80" s="326" t="s">
        <v>1800</v>
      </c>
      <c r="G80" s="327"/>
      <c r="H80" s="303" t="s">
        <v>1804</v>
      </c>
      <c r="I80" s="303" t="s">
        <v>1802</v>
      </c>
      <c r="J80" s="303">
        <v>120</v>
      </c>
      <c r="K80" s="317"/>
    </row>
    <row r="81" spans="2:11" s="1" customFormat="1" ht="15" customHeight="1">
      <c r="B81" s="328"/>
      <c r="C81" s="303" t="s">
        <v>1805</v>
      </c>
      <c r="D81" s="303"/>
      <c r="E81" s="303"/>
      <c r="F81" s="326" t="s">
        <v>1806</v>
      </c>
      <c r="G81" s="327"/>
      <c r="H81" s="303" t="s">
        <v>1807</v>
      </c>
      <c r="I81" s="303" t="s">
        <v>1802</v>
      </c>
      <c r="J81" s="303">
        <v>50</v>
      </c>
      <c r="K81" s="317"/>
    </row>
    <row r="82" spans="2:11" s="1" customFormat="1" ht="15" customHeight="1">
      <c r="B82" s="328"/>
      <c r="C82" s="303" t="s">
        <v>1808</v>
      </c>
      <c r="D82" s="303"/>
      <c r="E82" s="303"/>
      <c r="F82" s="326" t="s">
        <v>1800</v>
      </c>
      <c r="G82" s="327"/>
      <c r="H82" s="303" t="s">
        <v>1809</v>
      </c>
      <c r="I82" s="303" t="s">
        <v>1810</v>
      </c>
      <c r="J82" s="303"/>
      <c r="K82" s="317"/>
    </row>
    <row r="83" spans="2:11" s="1" customFormat="1" ht="15" customHeight="1">
      <c r="B83" s="328"/>
      <c r="C83" s="329" t="s">
        <v>1811</v>
      </c>
      <c r="D83" s="329"/>
      <c r="E83" s="329"/>
      <c r="F83" s="330" t="s">
        <v>1806</v>
      </c>
      <c r="G83" s="329"/>
      <c r="H83" s="329" t="s">
        <v>1812</v>
      </c>
      <c r="I83" s="329" t="s">
        <v>1802</v>
      </c>
      <c r="J83" s="329">
        <v>15</v>
      </c>
      <c r="K83" s="317"/>
    </row>
    <row r="84" spans="2:11" s="1" customFormat="1" ht="15" customHeight="1">
      <c r="B84" s="328"/>
      <c r="C84" s="329" t="s">
        <v>1813</v>
      </c>
      <c r="D84" s="329"/>
      <c r="E84" s="329"/>
      <c r="F84" s="330" t="s">
        <v>1806</v>
      </c>
      <c r="G84" s="329"/>
      <c r="H84" s="329" t="s">
        <v>1814</v>
      </c>
      <c r="I84" s="329" t="s">
        <v>1802</v>
      </c>
      <c r="J84" s="329">
        <v>15</v>
      </c>
      <c r="K84" s="317"/>
    </row>
    <row r="85" spans="2:11" s="1" customFormat="1" ht="15" customHeight="1">
      <c r="B85" s="328"/>
      <c r="C85" s="329" t="s">
        <v>1815</v>
      </c>
      <c r="D85" s="329"/>
      <c r="E85" s="329"/>
      <c r="F85" s="330" t="s">
        <v>1806</v>
      </c>
      <c r="G85" s="329"/>
      <c r="H85" s="329" t="s">
        <v>1816</v>
      </c>
      <c r="I85" s="329" t="s">
        <v>1802</v>
      </c>
      <c r="J85" s="329">
        <v>20</v>
      </c>
      <c r="K85" s="317"/>
    </row>
    <row r="86" spans="2:11" s="1" customFormat="1" ht="15" customHeight="1">
      <c r="B86" s="328"/>
      <c r="C86" s="329" t="s">
        <v>1817</v>
      </c>
      <c r="D86" s="329"/>
      <c r="E86" s="329"/>
      <c r="F86" s="330" t="s">
        <v>1806</v>
      </c>
      <c r="G86" s="329"/>
      <c r="H86" s="329" t="s">
        <v>1818</v>
      </c>
      <c r="I86" s="329" t="s">
        <v>1802</v>
      </c>
      <c r="J86" s="329">
        <v>20</v>
      </c>
      <c r="K86" s="317"/>
    </row>
    <row r="87" spans="2:11" s="1" customFormat="1" ht="15" customHeight="1">
      <c r="B87" s="328"/>
      <c r="C87" s="303" t="s">
        <v>1819</v>
      </c>
      <c r="D87" s="303"/>
      <c r="E87" s="303"/>
      <c r="F87" s="326" t="s">
        <v>1806</v>
      </c>
      <c r="G87" s="327"/>
      <c r="H87" s="303" t="s">
        <v>1820</v>
      </c>
      <c r="I87" s="303" t="s">
        <v>1802</v>
      </c>
      <c r="J87" s="303">
        <v>50</v>
      </c>
      <c r="K87" s="317"/>
    </row>
    <row r="88" spans="2:11" s="1" customFormat="1" ht="15" customHeight="1">
      <c r="B88" s="328"/>
      <c r="C88" s="303" t="s">
        <v>1821</v>
      </c>
      <c r="D88" s="303"/>
      <c r="E88" s="303"/>
      <c r="F88" s="326" t="s">
        <v>1806</v>
      </c>
      <c r="G88" s="327"/>
      <c r="H88" s="303" t="s">
        <v>1822</v>
      </c>
      <c r="I88" s="303" t="s">
        <v>1802</v>
      </c>
      <c r="J88" s="303">
        <v>20</v>
      </c>
      <c r="K88" s="317"/>
    </row>
    <row r="89" spans="2:11" s="1" customFormat="1" ht="15" customHeight="1">
      <c r="B89" s="328"/>
      <c r="C89" s="303" t="s">
        <v>1823</v>
      </c>
      <c r="D89" s="303"/>
      <c r="E89" s="303"/>
      <c r="F89" s="326" t="s">
        <v>1806</v>
      </c>
      <c r="G89" s="327"/>
      <c r="H89" s="303" t="s">
        <v>1824</v>
      </c>
      <c r="I89" s="303" t="s">
        <v>1802</v>
      </c>
      <c r="J89" s="303">
        <v>20</v>
      </c>
      <c r="K89" s="317"/>
    </row>
    <row r="90" spans="2:11" s="1" customFormat="1" ht="15" customHeight="1">
      <c r="B90" s="328"/>
      <c r="C90" s="303" t="s">
        <v>1825</v>
      </c>
      <c r="D90" s="303"/>
      <c r="E90" s="303"/>
      <c r="F90" s="326" t="s">
        <v>1806</v>
      </c>
      <c r="G90" s="327"/>
      <c r="H90" s="303" t="s">
        <v>1826</v>
      </c>
      <c r="I90" s="303" t="s">
        <v>1802</v>
      </c>
      <c r="J90" s="303">
        <v>50</v>
      </c>
      <c r="K90" s="317"/>
    </row>
    <row r="91" spans="2:11" s="1" customFormat="1" ht="15" customHeight="1">
      <c r="B91" s="328"/>
      <c r="C91" s="303" t="s">
        <v>1827</v>
      </c>
      <c r="D91" s="303"/>
      <c r="E91" s="303"/>
      <c r="F91" s="326" t="s">
        <v>1806</v>
      </c>
      <c r="G91" s="327"/>
      <c r="H91" s="303" t="s">
        <v>1827</v>
      </c>
      <c r="I91" s="303" t="s">
        <v>1802</v>
      </c>
      <c r="J91" s="303">
        <v>50</v>
      </c>
      <c r="K91" s="317"/>
    </row>
    <row r="92" spans="2:11" s="1" customFormat="1" ht="15" customHeight="1">
      <c r="B92" s="328"/>
      <c r="C92" s="303" t="s">
        <v>1828</v>
      </c>
      <c r="D92" s="303"/>
      <c r="E92" s="303"/>
      <c r="F92" s="326" t="s">
        <v>1806</v>
      </c>
      <c r="G92" s="327"/>
      <c r="H92" s="303" t="s">
        <v>1829</v>
      </c>
      <c r="I92" s="303" t="s">
        <v>1802</v>
      </c>
      <c r="J92" s="303">
        <v>255</v>
      </c>
      <c r="K92" s="317"/>
    </row>
    <row r="93" spans="2:11" s="1" customFormat="1" ht="15" customHeight="1">
      <c r="B93" s="328"/>
      <c r="C93" s="303" t="s">
        <v>1830</v>
      </c>
      <c r="D93" s="303"/>
      <c r="E93" s="303"/>
      <c r="F93" s="326" t="s">
        <v>1800</v>
      </c>
      <c r="G93" s="327"/>
      <c r="H93" s="303" t="s">
        <v>1831</v>
      </c>
      <c r="I93" s="303" t="s">
        <v>1832</v>
      </c>
      <c r="J93" s="303"/>
      <c r="K93" s="317"/>
    </row>
    <row r="94" spans="2:11" s="1" customFormat="1" ht="15" customHeight="1">
      <c r="B94" s="328"/>
      <c r="C94" s="303" t="s">
        <v>1833</v>
      </c>
      <c r="D94" s="303"/>
      <c r="E94" s="303"/>
      <c r="F94" s="326" t="s">
        <v>1800</v>
      </c>
      <c r="G94" s="327"/>
      <c r="H94" s="303" t="s">
        <v>1834</v>
      </c>
      <c r="I94" s="303" t="s">
        <v>1835</v>
      </c>
      <c r="J94" s="303"/>
      <c r="K94" s="317"/>
    </row>
    <row r="95" spans="2:11" s="1" customFormat="1" ht="15" customHeight="1">
      <c r="B95" s="328"/>
      <c r="C95" s="303" t="s">
        <v>1836</v>
      </c>
      <c r="D95" s="303"/>
      <c r="E95" s="303"/>
      <c r="F95" s="326" t="s">
        <v>1800</v>
      </c>
      <c r="G95" s="327"/>
      <c r="H95" s="303" t="s">
        <v>1836</v>
      </c>
      <c r="I95" s="303" t="s">
        <v>1835</v>
      </c>
      <c r="J95" s="303"/>
      <c r="K95" s="317"/>
    </row>
    <row r="96" spans="2:11" s="1" customFormat="1" ht="15" customHeight="1">
      <c r="B96" s="328"/>
      <c r="C96" s="303" t="s">
        <v>42</v>
      </c>
      <c r="D96" s="303"/>
      <c r="E96" s="303"/>
      <c r="F96" s="326" t="s">
        <v>1800</v>
      </c>
      <c r="G96" s="327"/>
      <c r="H96" s="303" t="s">
        <v>1837</v>
      </c>
      <c r="I96" s="303" t="s">
        <v>1835</v>
      </c>
      <c r="J96" s="303"/>
      <c r="K96" s="317"/>
    </row>
    <row r="97" spans="2:11" s="1" customFormat="1" ht="15" customHeight="1">
      <c r="B97" s="328"/>
      <c r="C97" s="303" t="s">
        <v>52</v>
      </c>
      <c r="D97" s="303"/>
      <c r="E97" s="303"/>
      <c r="F97" s="326" t="s">
        <v>1800</v>
      </c>
      <c r="G97" s="327"/>
      <c r="H97" s="303" t="s">
        <v>1838</v>
      </c>
      <c r="I97" s="303" t="s">
        <v>1835</v>
      </c>
      <c r="J97" s="303"/>
      <c r="K97" s="317"/>
    </row>
    <row r="98" spans="2:11" s="1" customFormat="1" ht="15" customHeight="1">
      <c r="B98" s="331"/>
      <c r="C98" s="332"/>
      <c r="D98" s="332"/>
      <c r="E98" s="332"/>
      <c r="F98" s="332"/>
      <c r="G98" s="332"/>
      <c r="H98" s="332"/>
      <c r="I98" s="332"/>
      <c r="J98" s="332"/>
      <c r="K98" s="333"/>
    </row>
    <row r="99" spans="2:11" s="1" customFormat="1" ht="18.75" customHeight="1">
      <c r="B99" s="334"/>
      <c r="C99" s="335"/>
      <c r="D99" s="335"/>
      <c r="E99" s="335"/>
      <c r="F99" s="335"/>
      <c r="G99" s="335"/>
      <c r="H99" s="335"/>
      <c r="I99" s="335"/>
      <c r="J99" s="335"/>
      <c r="K99" s="334"/>
    </row>
    <row r="100" spans="2:11" s="1" customFormat="1" ht="18.75" customHeight="1"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</row>
    <row r="101" spans="2:11" s="1" customFormat="1" ht="7.5" customHeight="1">
      <c r="B101" s="312"/>
      <c r="C101" s="313"/>
      <c r="D101" s="313"/>
      <c r="E101" s="313"/>
      <c r="F101" s="313"/>
      <c r="G101" s="313"/>
      <c r="H101" s="313"/>
      <c r="I101" s="313"/>
      <c r="J101" s="313"/>
      <c r="K101" s="314"/>
    </row>
    <row r="102" spans="2:11" s="1" customFormat="1" ht="45" customHeight="1">
      <c r="B102" s="315"/>
      <c r="C102" s="316" t="s">
        <v>1839</v>
      </c>
      <c r="D102" s="316"/>
      <c r="E102" s="316"/>
      <c r="F102" s="316"/>
      <c r="G102" s="316"/>
      <c r="H102" s="316"/>
      <c r="I102" s="316"/>
      <c r="J102" s="316"/>
      <c r="K102" s="317"/>
    </row>
    <row r="103" spans="2:11" s="1" customFormat="1" ht="17.25" customHeight="1">
      <c r="B103" s="315"/>
      <c r="C103" s="318" t="s">
        <v>1794</v>
      </c>
      <c r="D103" s="318"/>
      <c r="E103" s="318"/>
      <c r="F103" s="318" t="s">
        <v>1795</v>
      </c>
      <c r="G103" s="319"/>
      <c r="H103" s="318" t="s">
        <v>58</v>
      </c>
      <c r="I103" s="318" t="s">
        <v>61</v>
      </c>
      <c r="J103" s="318" t="s">
        <v>1796</v>
      </c>
      <c r="K103" s="317"/>
    </row>
    <row r="104" spans="2:11" s="1" customFormat="1" ht="17.25" customHeight="1">
      <c r="B104" s="315"/>
      <c r="C104" s="320" t="s">
        <v>1797</v>
      </c>
      <c r="D104" s="320"/>
      <c r="E104" s="320"/>
      <c r="F104" s="321" t="s">
        <v>1798</v>
      </c>
      <c r="G104" s="322"/>
      <c r="H104" s="320"/>
      <c r="I104" s="320"/>
      <c r="J104" s="320" t="s">
        <v>1799</v>
      </c>
      <c r="K104" s="317"/>
    </row>
    <row r="105" spans="2:11" s="1" customFormat="1" ht="5.25" customHeight="1">
      <c r="B105" s="315"/>
      <c r="C105" s="318"/>
      <c r="D105" s="318"/>
      <c r="E105" s="318"/>
      <c r="F105" s="318"/>
      <c r="G105" s="336"/>
      <c r="H105" s="318"/>
      <c r="I105" s="318"/>
      <c r="J105" s="318"/>
      <c r="K105" s="317"/>
    </row>
    <row r="106" spans="2:11" s="1" customFormat="1" ht="15" customHeight="1">
      <c r="B106" s="315"/>
      <c r="C106" s="303" t="s">
        <v>57</v>
      </c>
      <c r="D106" s="325"/>
      <c r="E106" s="325"/>
      <c r="F106" s="326" t="s">
        <v>1800</v>
      </c>
      <c r="G106" s="303"/>
      <c r="H106" s="303" t="s">
        <v>1840</v>
      </c>
      <c r="I106" s="303" t="s">
        <v>1802</v>
      </c>
      <c r="J106" s="303">
        <v>20</v>
      </c>
      <c r="K106" s="317"/>
    </row>
    <row r="107" spans="2:11" s="1" customFormat="1" ht="15" customHeight="1">
      <c r="B107" s="315"/>
      <c r="C107" s="303" t="s">
        <v>1803</v>
      </c>
      <c r="D107" s="303"/>
      <c r="E107" s="303"/>
      <c r="F107" s="326" t="s">
        <v>1800</v>
      </c>
      <c r="G107" s="303"/>
      <c r="H107" s="303" t="s">
        <v>1840</v>
      </c>
      <c r="I107" s="303" t="s">
        <v>1802</v>
      </c>
      <c r="J107" s="303">
        <v>120</v>
      </c>
      <c r="K107" s="317"/>
    </row>
    <row r="108" spans="2:11" s="1" customFormat="1" ht="15" customHeight="1">
      <c r="B108" s="328"/>
      <c r="C108" s="303" t="s">
        <v>1805</v>
      </c>
      <c r="D108" s="303"/>
      <c r="E108" s="303"/>
      <c r="F108" s="326" t="s">
        <v>1806</v>
      </c>
      <c r="G108" s="303"/>
      <c r="H108" s="303" t="s">
        <v>1840</v>
      </c>
      <c r="I108" s="303" t="s">
        <v>1802</v>
      </c>
      <c r="J108" s="303">
        <v>50</v>
      </c>
      <c r="K108" s="317"/>
    </row>
    <row r="109" spans="2:11" s="1" customFormat="1" ht="15" customHeight="1">
      <c r="B109" s="328"/>
      <c r="C109" s="303" t="s">
        <v>1808</v>
      </c>
      <c r="D109" s="303"/>
      <c r="E109" s="303"/>
      <c r="F109" s="326" t="s">
        <v>1800</v>
      </c>
      <c r="G109" s="303"/>
      <c r="H109" s="303" t="s">
        <v>1840</v>
      </c>
      <c r="I109" s="303" t="s">
        <v>1810</v>
      </c>
      <c r="J109" s="303"/>
      <c r="K109" s="317"/>
    </row>
    <row r="110" spans="2:11" s="1" customFormat="1" ht="15" customHeight="1">
      <c r="B110" s="328"/>
      <c r="C110" s="303" t="s">
        <v>1819</v>
      </c>
      <c r="D110" s="303"/>
      <c r="E110" s="303"/>
      <c r="F110" s="326" t="s">
        <v>1806</v>
      </c>
      <c r="G110" s="303"/>
      <c r="H110" s="303" t="s">
        <v>1840</v>
      </c>
      <c r="I110" s="303" t="s">
        <v>1802</v>
      </c>
      <c r="J110" s="303">
        <v>50</v>
      </c>
      <c r="K110" s="317"/>
    </row>
    <row r="111" spans="2:11" s="1" customFormat="1" ht="15" customHeight="1">
      <c r="B111" s="328"/>
      <c r="C111" s="303" t="s">
        <v>1827</v>
      </c>
      <c r="D111" s="303"/>
      <c r="E111" s="303"/>
      <c r="F111" s="326" t="s">
        <v>1806</v>
      </c>
      <c r="G111" s="303"/>
      <c r="H111" s="303" t="s">
        <v>1840</v>
      </c>
      <c r="I111" s="303" t="s">
        <v>1802</v>
      </c>
      <c r="J111" s="303">
        <v>50</v>
      </c>
      <c r="K111" s="317"/>
    </row>
    <row r="112" spans="2:11" s="1" customFormat="1" ht="15" customHeight="1">
      <c r="B112" s="328"/>
      <c r="C112" s="303" t="s">
        <v>1825</v>
      </c>
      <c r="D112" s="303"/>
      <c r="E112" s="303"/>
      <c r="F112" s="326" t="s">
        <v>1806</v>
      </c>
      <c r="G112" s="303"/>
      <c r="H112" s="303" t="s">
        <v>1840</v>
      </c>
      <c r="I112" s="303" t="s">
        <v>1802</v>
      </c>
      <c r="J112" s="303">
        <v>50</v>
      </c>
      <c r="K112" s="317"/>
    </row>
    <row r="113" spans="2:11" s="1" customFormat="1" ht="15" customHeight="1">
      <c r="B113" s="328"/>
      <c r="C113" s="303" t="s">
        <v>57</v>
      </c>
      <c r="D113" s="303"/>
      <c r="E113" s="303"/>
      <c r="F113" s="326" t="s">
        <v>1800</v>
      </c>
      <c r="G113" s="303"/>
      <c r="H113" s="303" t="s">
        <v>1841</v>
      </c>
      <c r="I113" s="303" t="s">
        <v>1802</v>
      </c>
      <c r="J113" s="303">
        <v>20</v>
      </c>
      <c r="K113" s="317"/>
    </row>
    <row r="114" spans="2:11" s="1" customFormat="1" ht="15" customHeight="1">
      <c r="B114" s="328"/>
      <c r="C114" s="303" t="s">
        <v>1842</v>
      </c>
      <c r="D114" s="303"/>
      <c r="E114" s="303"/>
      <c r="F114" s="326" t="s">
        <v>1800</v>
      </c>
      <c r="G114" s="303"/>
      <c r="H114" s="303" t="s">
        <v>1843</v>
      </c>
      <c r="I114" s="303" t="s">
        <v>1802</v>
      </c>
      <c r="J114" s="303">
        <v>120</v>
      </c>
      <c r="K114" s="317"/>
    </row>
    <row r="115" spans="2:11" s="1" customFormat="1" ht="15" customHeight="1">
      <c r="B115" s="328"/>
      <c r="C115" s="303" t="s">
        <v>42</v>
      </c>
      <c r="D115" s="303"/>
      <c r="E115" s="303"/>
      <c r="F115" s="326" t="s">
        <v>1800</v>
      </c>
      <c r="G115" s="303"/>
      <c r="H115" s="303" t="s">
        <v>1844</v>
      </c>
      <c r="I115" s="303" t="s">
        <v>1835</v>
      </c>
      <c r="J115" s="303"/>
      <c r="K115" s="317"/>
    </row>
    <row r="116" spans="2:11" s="1" customFormat="1" ht="15" customHeight="1">
      <c r="B116" s="328"/>
      <c r="C116" s="303" t="s">
        <v>52</v>
      </c>
      <c r="D116" s="303"/>
      <c r="E116" s="303"/>
      <c r="F116" s="326" t="s">
        <v>1800</v>
      </c>
      <c r="G116" s="303"/>
      <c r="H116" s="303" t="s">
        <v>1845</v>
      </c>
      <c r="I116" s="303" t="s">
        <v>1835</v>
      </c>
      <c r="J116" s="303"/>
      <c r="K116" s="317"/>
    </row>
    <row r="117" spans="2:11" s="1" customFormat="1" ht="15" customHeight="1">
      <c r="B117" s="328"/>
      <c r="C117" s="303" t="s">
        <v>61</v>
      </c>
      <c r="D117" s="303"/>
      <c r="E117" s="303"/>
      <c r="F117" s="326" t="s">
        <v>1800</v>
      </c>
      <c r="G117" s="303"/>
      <c r="H117" s="303" t="s">
        <v>1846</v>
      </c>
      <c r="I117" s="303" t="s">
        <v>1847</v>
      </c>
      <c r="J117" s="303"/>
      <c r="K117" s="317"/>
    </row>
    <row r="118" spans="2:11" s="1" customFormat="1" ht="15" customHeight="1">
      <c r="B118" s="331"/>
      <c r="C118" s="337"/>
      <c r="D118" s="337"/>
      <c r="E118" s="337"/>
      <c r="F118" s="337"/>
      <c r="G118" s="337"/>
      <c r="H118" s="337"/>
      <c r="I118" s="337"/>
      <c r="J118" s="337"/>
      <c r="K118" s="333"/>
    </row>
    <row r="119" spans="2:11" s="1" customFormat="1" ht="18.75" customHeight="1">
      <c r="B119" s="338"/>
      <c r="C119" s="339"/>
      <c r="D119" s="339"/>
      <c r="E119" s="339"/>
      <c r="F119" s="340"/>
      <c r="G119" s="339"/>
      <c r="H119" s="339"/>
      <c r="I119" s="339"/>
      <c r="J119" s="339"/>
      <c r="K119" s="338"/>
    </row>
    <row r="120" spans="2:11" s="1" customFormat="1" ht="18.75" customHeight="1"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</row>
    <row r="121" spans="2:11" s="1" customFormat="1" ht="7.5" customHeight="1">
      <c r="B121" s="341"/>
      <c r="C121" s="342"/>
      <c r="D121" s="342"/>
      <c r="E121" s="342"/>
      <c r="F121" s="342"/>
      <c r="G121" s="342"/>
      <c r="H121" s="342"/>
      <c r="I121" s="342"/>
      <c r="J121" s="342"/>
      <c r="K121" s="343"/>
    </row>
    <row r="122" spans="2:11" s="1" customFormat="1" ht="45" customHeight="1">
      <c r="B122" s="344"/>
      <c r="C122" s="294" t="s">
        <v>1848</v>
      </c>
      <c r="D122" s="294"/>
      <c r="E122" s="294"/>
      <c r="F122" s="294"/>
      <c r="G122" s="294"/>
      <c r="H122" s="294"/>
      <c r="I122" s="294"/>
      <c r="J122" s="294"/>
      <c r="K122" s="345"/>
    </row>
    <row r="123" spans="2:11" s="1" customFormat="1" ht="17.25" customHeight="1">
      <c r="B123" s="346"/>
      <c r="C123" s="318" t="s">
        <v>1794</v>
      </c>
      <c r="D123" s="318"/>
      <c r="E123" s="318"/>
      <c r="F123" s="318" t="s">
        <v>1795</v>
      </c>
      <c r="G123" s="319"/>
      <c r="H123" s="318" t="s">
        <v>58</v>
      </c>
      <c r="I123" s="318" t="s">
        <v>61</v>
      </c>
      <c r="J123" s="318" t="s">
        <v>1796</v>
      </c>
      <c r="K123" s="347"/>
    </row>
    <row r="124" spans="2:11" s="1" customFormat="1" ht="17.25" customHeight="1">
      <c r="B124" s="346"/>
      <c r="C124" s="320" t="s">
        <v>1797</v>
      </c>
      <c r="D124" s="320"/>
      <c r="E124" s="320"/>
      <c r="F124" s="321" t="s">
        <v>1798</v>
      </c>
      <c r="G124" s="322"/>
      <c r="H124" s="320"/>
      <c r="I124" s="320"/>
      <c r="J124" s="320" t="s">
        <v>1799</v>
      </c>
      <c r="K124" s="347"/>
    </row>
    <row r="125" spans="2:11" s="1" customFormat="1" ht="5.25" customHeight="1">
      <c r="B125" s="348"/>
      <c r="C125" s="323"/>
      <c r="D125" s="323"/>
      <c r="E125" s="323"/>
      <c r="F125" s="323"/>
      <c r="G125" s="349"/>
      <c r="H125" s="323"/>
      <c r="I125" s="323"/>
      <c r="J125" s="323"/>
      <c r="K125" s="350"/>
    </row>
    <row r="126" spans="2:11" s="1" customFormat="1" ht="15" customHeight="1">
      <c r="B126" s="348"/>
      <c r="C126" s="303" t="s">
        <v>1803</v>
      </c>
      <c r="D126" s="325"/>
      <c r="E126" s="325"/>
      <c r="F126" s="326" t="s">
        <v>1800</v>
      </c>
      <c r="G126" s="303"/>
      <c r="H126" s="303" t="s">
        <v>1840</v>
      </c>
      <c r="I126" s="303" t="s">
        <v>1802</v>
      </c>
      <c r="J126" s="303">
        <v>120</v>
      </c>
      <c r="K126" s="351"/>
    </row>
    <row r="127" spans="2:11" s="1" customFormat="1" ht="15" customHeight="1">
      <c r="B127" s="348"/>
      <c r="C127" s="303" t="s">
        <v>1849</v>
      </c>
      <c r="D127" s="303"/>
      <c r="E127" s="303"/>
      <c r="F127" s="326" t="s">
        <v>1800</v>
      </c>
      <c r="G127" s="303"/>
      <c r="H127" s="303" t="s">
        <v>1850</v>
      </c>
      <c r="I127" s="303" t="s">
        <v>1802</v>
      </c>
      <c r="J127" s="303" t="s">
        <v>1851</v>
      </c>
      <c r="K127" s="351"/>
    </row>
    <row r="128" spans="2:11" s="1" customFormat="1" ht="15" customHeight="1">
      <c r="B128" s="348"/>
      <c r="C128" s="303" t="s">
        <v>1748</v>
      </c>
      <c r="D128" s="303"/>
      <c r="E128" s="303"/>
      <c r="F128" s="326" t="s">
        <v>1800</v>
      </c>
      <c r="G128" s="303"/>
      <c r="H128" s="303" t="s">
        <v>1852</v>
      </c>
      <c r="I128" s="303" t="s">
        <v>1802</v>
      </c>
      <c r="J128" s="303" t="s">
        <v>1851</v>
      </c>
      <c r="K128" s="351"/>
    </row>
    <row r="129" spans="2:11" s="1" customFormat="1" ht="15" customHeight="1">
      <c r="B129" s="348"/>
      <c r="C129" s="303" t="s">
        <v>1811</v>
      </c>
      <c r="D129" s="303"/>
      <c r="E129" s="303"/>
      <c r="F129" s="326" t="s">
        <v>1806</v>
      </c>
      <c r="G129" s="303"/>
      <c r="H129" s="303" t="s">
        <v>1812</v>
      </c>
      <c r="I129" s="303" t="s">
        <v>1802</v>
      </c>
      <c r="J129" s="303">
        <v>15</v>
      </c>
      <c r="K129" s="351"/>
    </row>
    <row r="130" spans="2:11" s="1" customFormat="1" ht="15" customHeight="1">
      <c r="B130" s="348"/>
      <c r="C130" s="329" t="s">
        <v>1813</v>
      </c>
      <c r="D130" s="329"/>
      <c r="E130" s="329"/>
      <c r="F130" s="330" t="s">
        <v>1806</v>
      </c>
      <c r="G130" s="329"/>
      <c r="H130" s="329" t="s">
        <v>1814</v>
      </c>
      <c r="I130" s="329" t="s">
        <v>1802</v>
      </c>
      <c r="J130" s="329">
        <v>15</v>
      </c>
      <c r="K130" s="351"/>
    </row>
    <row r="131" spans="2:11" s="1" customFormat="1" ht="15" customHeight="1">
      <c r="B131" s="348"/>
      <c r="C131" s="329" t="s">
        <v>1815</v>
      </c>
      <c r="D131" s="329"/>
      <c r="E131" s="329"/>
      <c r="F131" s="330" t="s">
        <v>1806</v>
      </c>
      <c r="G131" s="329"/>
      <c r="H131" s="329" t="s">
        <v>1816</v>
      </c>
      <c r="I131" s="329" t="s">
        <v>1802</v>
      </c>
      <c r="J131" s="329">
        <v>20</v>
      </c>
      <c r="K131" s="351"/>
    </row>
    <row r="132" spans="2:11" s="1" customFormat="1" ht="15" customHeight="1">
      <c r="B132" s="348"/>
      <c r="C132" s="329" t="s">
        <v>1817</v>
      </c>
      <c r="D132" s="329"/>
      <c r="E132" s="329"/>
      <c r="F132" s="330" t="s">
        <v>1806</v>
      </c>
      <c r="G132" s="329"/>
      <c r="H132" s="329" t="s">
        <v>1818</v>
      </c>
      <c r="I132" s="329" t="s">
        <v>1802</v>
      </c>
      <c r="J132" s="329">
        <v>20</v>
      </c>
      <c r="K132" s="351"/>
    </row>
    <row r="133" spans="2:11" s="1" customFormat="1" ht="15" customHeight="1">
      <c r="B133" s="348"/>
      <c r="C133" s="303" t="s">
        <v>1805</v>
      </c>
      <c r="D133" s="303"/>
      <c r="E133" s="303"/>
      <c r="F133" s="326" t="s">
        <v>1806</v>
      </c>
      <c r="G133" s="303"/>
      <c r="H133" s="303" t="s">
        <v>1840</v>
      </c>
      <c r="I133" s="303" t="s">
        <v>1802</v>
      </c>
      <c r="J133" s="303">
        <v>50</v>
      </c>
      <c r="K133" s="351"/>
    </row>
    <row r="134" spans="2:11" s="1" customFormat="1" ht="15" customHeight="1">
      <c r="B134" s="348"/>
      <c r="C134" s="303" t="s">
        <v>1819</v>
      </c>
      <c r="D134" s="303"/>
      <c r="E134" s="303"/>
      <c r="F134" s="326" t="s">
        <v>1806</v>
      </c>
      <c r="G134" s="303"/>
      <c r="H134" s="303" t="s">
        <v>1840</v>
      </c>
      <c r="I134" s="303" t="s">
        <v>1802</v>
      </c>
      <c r="J134" s="303">
        <v>50</v>
      </c>
      <c r="K134" s="351"/>
    </row>
    <row r="135" spans="2:11" s="1" customFormat="1" ht="15" customHeight="1">
      <c r="B135" s="348"/>
      <c r="C135" s="303" t="s">
        <v>1825</v>
      </c>
      <c r="D135" s="303"/>
      <c r="E135" s="303"/>
      <c r="F135" s="326" t="s">
        <v>1806</v>
      </c>
      <c r="G135" s="303"/>
      <c r="H135" s="303" t="s">
        <v>1840</v>
      </c>
      <c r="I135" s="303" t="s">
        <v>1802</v>
      </c>
      <c r="J135" s="303">
        <v>50</v>
      </c>
      <c r="K135" s="351"/>
    </row>
    <row r="136" spans="2:11" s="1" customFormat="1" ht="15" customHeight="1">
      <c r="B136" s="348"/>
      <c r="C136" s="303" t="s">
        <v>1827</v>
      </c>
      <c r="D136" s="303"/>
      <c r="E136" s="303"/>
      <c r="F136" s="326" t="s">
        <v>1806</v>
      </c>
      <c r="G136" s="303"/>
      <c r="H136" s="303" t="s">
        <v>1840</v>
      </c>
      <c r="I136" s="303" t="s">
        <v>1802</v>
      </c>
      <c r="J136" s="303">
        <v>50</v>
      </c>
      <c r="K136" s="351"/>
    </row>
    <row r="137" spans="2:11" s="1" customFormat="1" ht="15" customHeight="1">
      <c r="B137" s="348"/>
      <c r="C137" s="303" t="s">
        <v>1828</v>
      </c>
      <c r="D137" s="303"/>
      <c r="E137" s="303"/>
      <c r="F137" s="326" t="s">
        <v>1806</v>
      </c>
      <c r="G137" s="303"/>
      <c r="H137" s="303" t="s">
        <v>1853</v>
      </c>
      <c r="I137" s="303" t="s">
        <v>1802</v>
      </c>
      <c r="J137" s="303">
        <v>255</v>
      </c>
      <c r="K137" s="351"/>
    </row>
    <row r="138" spans="2:11" s="1" customFormat="1" ht="15" customHeight="1">
      <c r="B138" s="348"/>
      <c r="C138" s="303" t="s">
        <v>1830</v>
      </c>
      <c r="D138" s="303"/>
      <c r="E138" s="303"/>
      <c r="F138" s="326" t="s">
        <v>1800</v>
      </c>
      <c r="G138" s="303"/>
      <c r="H138" s="303" t="s">
        <v>1854</v>
      </c>
      <c r="I138" s="303" t="s">
        <v>1832</v>
      </c>
      <c r="J138" s="303"/>
      <c r="K138" s="351"/>
    </row>
    <row r="139" spans="2:11" s="1" customFormat="1" ht="15" customHeight="1">
      <c r="B139" s="348"/>
      <c r="C139" s="303" t="s">
        <v>1833</v>
      </c>
      <c r="D139" s="303"/>
      <c r="E139" s="303"/>
      <c r="F139" s="326" t="s">
        <v>1800</v>
      </c>
      <c r="G139" s="303"/>
      <c r="H139" s="303" t="s">
        <v>1855</v>
      </c>
      <c r="I139" s="303" t="s">
        <v>1835</v>
      </c>
      <c r="J139" s="303"/>
      <c r="K139" s="351"/>
    </row>
    <row r="140" spans="2:11" s="1" customFormat="1" ht="15" customHeight="1">
      <c r="B140" s="348"/>
      <c r="C140" s="303" t="s">
        <v>1836</v>
      </c>
      <c r="D140" s="303"/>
      <c r="E140" s="303"/>
      <c r="F140" s="326" t="s">
        <v>1800</v>
      </c>
      <c r="G140" s="303"/>
      <c r="H140" s="303" t="s">
        <v>1836</v>
      </c>
      <c r="I140" s="303" t="s">
        <v>1835</v>
      </c>
      <c r="J140" s="303"/>
      <c r="K140" s="351"/>
    </row>
    <row r="141" spans="2:11" s="1" customFormat="1" ht="15" customHeight="1">
      <c r="B141" s="348"/>
      <c r="C141" s="303" t="s">
        <v>42</v>
      </c>
      <c r="D141" s="303"/>
      <c r="E141" s="303"/>
      <c r="F141" s="326" t="s">
        <v>1800</v>
      </c>
      <c r="G141" s="303"/>
      <c r="H141" s="303" t="s">
        <v>1856</v>
      </c>
      <c r="I141" s="303" t="s">
        <v>1835</v>
      </c>
      <c r="J141" s="303"/>
      <c r="K141" s="351"/>
    </row>
    <row r="142" spans="2:11" s="1" customFormat="1" ht="15" customHeight="1">
      <c r="B142" s="348"/>
      <c r="C142" s="303" t="s">
        <v>1857</v>
      </c>
      <c r="D142" s="303"/>
      <c r="E142" s="303"/>
      <c r="F142" s="326" t="s">
        <v>1800</v>
      </c>
      <c r="G142" s="303"/>
      <c r="H142" s="303" t="s">
        <v>1858</v>
      </c>
      <c r="I142" s="303" t="s">
        <v>1835</v>
      </c>
      <c r="J142" s="303"/>
      <c r="K142" s="351"/>
    </row>
    <row r="143" spans="2:11" s="1" customFormat="1" ht="15" customHeight="1">
      <c r="B143" s="352"/>
      <c r="C143" s="353"/>
      <c r="D143" s="353"/>
      <c r="E143" s="353"/>
      <c r="F143" s="353"/>
      <c r="G143" s="353"/>
      <c r="H143" s="353"/>
      <c r="I143" s="353"/>
      <c r="J143" s="353"/>
      <c r="K143" s="354"/>
    </row>
    <row r="144" spans="2:11" s="1" customFormat="1" ht="18.75" customHeight="1">
      <c r="B144" s="339"/>
      <c r="C144" s="339"/>
      <c r="D144" s="339"/>
      <c r="E144" s="339"/>
      <c r="F144" s="340"/>
      <c r="G144" s="339"/>
      <c r="H144" s="339"/>
      <c r="I144" s="339"/>
      <c r="J144" s="339"/>
      <c r="K144" s="339"/>
    </row>
    <row r="145" spans="2:11" s="1" customFormat="1" ht="18.75" customHeight="1"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</row>
    <row r="146" spans="2:11" s="1" customFormat="1" ht="7.5" customHeight="1">
      <c r="B146" s="312"/>
      <c r="C146" s="313"/>
      <c r="D146" s="313"/>
      <c r="E146" s="313"/>
      <c r="F146" s="313"/>
      <c r="G146" s="313"/>
      <c r="H146" s="313"/>
      <c r="I146" s="313"/>
      <c r="J146" s="313"/>
      <c r="K146" s="314"/>
    </row>
    <row r="147" spans="2:11" s="1" customFormat="1" ht="45" customHeight="1">
      <c r="B147" s="315"/>
      <c r="C147" s="316" t="s">
        <v>1859</v>
      </c>
      <c r="D147" s="316"/>
      <c r="E147" s="316"/>
      <c r="F147" s="316"/>
      <c r="G147" s="316"/>
      <c r="H147" s="316"/>
      <c r="I147" s="316"/>
      <c r="J147" s="316"/>
      <c r="K147" s="317"/>
    </row>
    <row r="148" spans="2:11" s="1" customFormat="1" ht="17.25" customHeight="1">
      <c r="B148" s="315"/>
      <c r="C148" s="318" t="s">
        <v>1794</v>
      </c>
      <c r="D148" s="318"/>
      <c r="E148" s="318"/>
      <c r="F148" s="318" t="s">
        <v>1795</v>
      </c>
      <c r="G148" s="319"/>
      <c r="H148" s="318" t="s">
        <v>58</v>
      </c>
      <c r="I148" s="318" t="s">
        <v>61</v>
      </c>
      <c r="J148" s="318" t="s">
        <v>1796</v>
      </c>
      <c r="K148" s="317"/>
    </row>
    <row r="149" spans="2:11" s="1" customFormat="1" ht="17.25" customHeight="1">
      <c r="B149" s="315"/>
      <c r="C149" s="320" t="s">
        <v>1797</v>
      </c>
      <c r="D149" s="320"/>
      <c r="E149" s="320"/>
      <c r="F149" s="321" t="s">
        <v>1798</v>
      </c>
      <c r="G149" s="322"/>
      <c r="H149" s="320"/>
      <c r="I149" s="320"/>
      <c r="J149" s="320" t="s">
        <v>1799</v>
      </c>
      <c r="K149" s="317"/>
    </row>
    <row r="150" spans="2:11" s="1" customFormat="1" ht="5.25" customHeight="1">
      <c r="B150" s="328"/>
      <c r="C150" s="323"/>
      <c r="D150" s="323"/>
      <c r="E150" s="323"/>
      <c r="F150" s="323"/>
      <c r="G150" s="324"/>
      <c r="H150" s="323"/>
      <c r="I150" s="323"/>
      <c r="J150" s="323"/>
      <c r="K150" s="351"/>
    </row>
    <row r="151" spans="2:11" s="1" customFormat="1" ht="15" customHeight="1">
      <c r="B151" s="328"/>
      <c r="C151" s="355" t="s">
        <v>1803</v>
      </c>
      <c r="D151" s="303"/>
      <c r="E151" s="303"/>
      <c r="F151" s="356" t="s">
        <v>1800</v>
      </c>
      <c r="G151" s="303"/>
      <c r="H151" s="355" t="s">
        <v>1840</v>
      </c>
      <c r="I151" s="355" t="s">
        <v>1802</v>
      </c>
      <c r="J151" s="355">
        <v>120</v>
      </c>
      <c r="K151" s="351"/>
    </row>
    <row r="152" spans="2:11" s="1" customFormat="1" ht="15" customHeight="1">
      <c r="B152" s="328"/>
      <c r="C152" s="355" t="s">
        <v>1849</v>
      </c>
      <c r="D152" s="303"/>
      <c r="E152" s="303"/>
      <c r="F152" s="356" t="s">
        <v>1800</v>
      </c>
      <c r="G152" s="303"/>
      <c r="H152" s="355" t="s">
        <v>1860</v>
      </c>
      <c r="I152" s="355" t="s">
        <v>1802</v>
      </c>
      <c r="J152" s="355" t="s">
        <v>1851</v>
      </c>
      <c r="K152" s="351"/>
    </row>
    <row r="153" spans="2:11" s="1" customFormat="1" ht="15" customHeight="1">
      <c r="B153" s="328"/>
      <c r="C153" s="355" t="s">
        <v>1748</v>
      </c>
      <c r="D153" s="303"/>
      <c r="E153" s="303"/>
      <c r="F153" s="356" t="s">
        <v>1800</v>
      </c>
      <c r="G153" s="303"/>
      <c r="H153" s="355" t="s">
        <v>1861</v>
      </c>
      <c r="I153" s="355" t="s">
        <v>1802</v>
      </c>
      <c r="J153" s="355" t="s">
        <v>1851</v>
      </c>
      <c r="K153" s="351"/>
    </row>
    <row r="154" spans="2:11" s="1" customFormat="1" ht="15" customHeight="1">
      <c r="B154" s="328"/>
      <c r="C154" s="355" t="s">
        <v>1805</v>
      </c>
      <c r="D154" s="303"/>
      <c r="E154" s="303"/>
      <c r="F154" s="356" t="s">
        <v>1806</v>
      </c>
      <c r="G154" s="303"/>
      <c r="H154" s="355" t="s">
        <v>1840</v>
      </c>
      <c r="I154" s="355" t="s">
        <v>1802</v>
      </c>
      <c r="J154" s="355">
        <v>50</v>
      </c>
      <c r="K154" s="351"/>
    </row>
    <row r="155" spans="2:11" s="1" customFormat="1" ht="15" customHeight="1">
      <c r="B155" s="328"/>
      <c r="C155" s="355" t="s">
        <v>1808</v>
      </c>
      <c r="D155" s="303"/>
      <c r="E155" s="303"/>
      <c r="F155" s="356" t="s">
        <v>1800</v>
      </c>
      <c r="G155" s="303"/>
      <c r="H155" s="355" t="s">
        <v>1840</v>
      </c>
      <c r="I155" s="355" t="s">
        <v>1810</v>
      </c>
      <c r="J155" s="355"/>
      <c r="K155" s="351"/>
    </row>
    <row r="156" spans="2:11" s="1" customFormat="1" ht="15" customHeight="1">
      <c r="B156" s="328"/>
      <c r="C156" s="355" t="s">
        <v>1819</v>
      </c>
      <c r="D156" s="303"/>
      <c r="E156" s="303"/>
      <c r="F156" s="356" t="s">
        <v>1806</v>
      </c>
      <c r="G156" s="303"/>
      <c r="H156" s="355" t="s">
        <v>1840</v>
      </c>
      <c r="I156" s="355" t="s">
        <v>1802</v>
      </c>
      <c r="J156" s="355">
        <v>50</v>
      </c>
      <c r="K156" s="351"/>
    </row>
    <row r="157" spans="2:11" s="1" customFormat="1" ht="15" customHeight="1">
      <c r="B157" s="328"/>
      <c r="C157" s="355" t="s">
        <v>1827</v>
      </c>
      <c r="D157" s="303"/>
      <c r="E157" s="303"/>
      <c r="F157" s="356" t="s">
        <v>1806</v>
      </c>
      <c r="G157" s="303"/>
      <c r="H157" s="355" t="s">
        <v>1840</v>
      </c>
      <c r="I157" s="355" t="s">
        <v>1802</v>
      </c>
      <c r="J157" s="355">
        <v>50</v>
      </c>
      <c r="K157" s="351"/>
    </row>
    <row r="158" spans="2:11" s="1" customFormat="1" ht="15" customHeight="1">
      <c r="B158" s="328"/>
      <c r="C158" s="355" t="s">
        <v>1825</v>
      </c>
      <c r="D158" s="303"/>
      <c r="E158" s="303"/>
      <c r="F158" s="356" t="s">
        <v>1806</v>
      </c>
      <c r="G158" s="303"/>
      <c r="H158" s="355" t="s">
        <v>1840</v>
      </c>
      <c r="I158" s="355" t="s">
        <v>1802</v>
      </c>
      <c r="J158" s="355">
        <v>50</v>
      </c>
      <c r="K158" s="351"/>
    </row>
    <row r="159" spans="2:11" s="1" customFormat="1" ht="15" customHeight="1">
      <c r="B159" s="328"/>
      <c r="C159" s="355" t="s">
        <v>101</v>
      </c>
      <c r="D159" s="303"/>
      <c r="E159" s="303"/>
      <c r="F159" s="356" t="s">
        <v>1800</v>
      </c>
      <c r="G159" s="303"/>
      <c r="H159" s="355" t="s">
        <v>1862</v>
      </c>
      <c r="I159" s="355" t="s">
        <v>1802</v>
      </c>
      <c r="J159" s="355" t="s">
        <v>1863</v>
      </c>
      <c r="K159" s="351"/>
    </row>
    <row r="160" spans="2:11" s="1" customFormat="1" ht="15" customHeight="1">
      <c r="B160" s="328"/>
      <c r="C160" s="355" t="s">
        <v>1864</v>
      </c>
      <c r="D160" s="303"/>
      <c r="E160" s="303"/>
      <c r="F160" s="356" t="s">
        <v>1800</v>
      </c>
      <c r="G160" s="303"/>
      <c r="H160" s="355" t="s">
        <v>1865</v>
      </c>
      <c r="I160" s="355" t="s">
        <v>1835</v>
      </c>
      <c r="J160" s="355"/>
      <c r="K160" s="351"/>
    </row>
    <row r="161" spans="2:11" s="1" customFormat="1" ht="15" customHeight="1">
      <c r="B161" s="357"/>
      <c r="C161" s="337"/>
      <c r="D161" s="337"/>
      <c r="E161" s="337"/>
      <c r="F161" s="337"/>
      <c r="G161" s="337"/>
      <c r="H161" s="337"/>
      <c r="I161" s="337"/>
      <c r="J161" s="337"/>
      <c r="K161" s="358"/>
    </row>
    <row r="162" spans="2:11" s="1" customFormat="1" ht="18.75" customHeight="1">
      <c r="B162" s="339"/>
      <c r="C162" s="349"/>
      <c r="D162" s="349"/>
      <c r="E162" s="349"/>
      <c r="F162" s="359"/>
      <c r="G162" s="349"/>
      <c r="H162" s="349"/>
      <c r="I162" s="349"/>
      <c r="J162" s="349"/>
      <c r="K162" s="339"/>
    </row>
    <row r="163" spans="2:11" s="1" customFormat="1" ht="18.75" customHeight="1"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</row>
    <row r="164" spans="2:11" s="1" customFormat="1" ht="7.5" customHeight="1">
      <c r="B164" s="290"/>
      <c r="C164" s="291"/>
      <c r="D164" s="291"/>
      <c r="E164" s="291"/>
      <c r="F164" s="291"/>
      <c r="G164" s="291"/>
      <c r="H164" s="291"/>
      <c r="I164" s="291"/>
      <c r="J164" s="291"/>
      <c r="K164" s="292"/>
    </row>
    <row r="165" spans="2:11" s="1" customFormat="1" ht="45" customHeight="1">
      <c r="B165" s="293"/>
      <c r="C165" s="294" t="s">
        <v>1866</v>
      </c>
      <c r="D165" s="294"/>
      <c r="E165" s="294"/>
      <c r="F165" s="294"/>
      <c r="G165" s="294"/>
      <c r="H165" s="294"/>
      <c r="I165" s="294"/>
      <c r="J165" s="294"/>
      <c r="K165" s="295"/>
    </row>
    <row r="166" spans="2:11" s="1" customFormat="1" ht="17.25" customHeight="1">
      <c r="B166" s="293"/>
      <c r="C166" s="318" t="s">
        <v>1794</v>
      </c>
      <c r="D166" s="318"/>
      <c r="E166" s="318"/>
      <c r="F166" s="318" t="s">
        <v>1795</v>
      </c>
      <c r="G166" s="360"/>
      <c r="H166" s="361" t="s">
        <v>58</v>
      </c>
      <c r="I166" s="361" t="s">
        <v>61</v>
      </c>
      <c r="J166" s="318" t="s">
        <v>1796</v>
      </c>
      <c r="K166" s="295"/>
    </row>
    <row r="167" spans="2:11" s="1" customFormat="1" ht="17.25" customHeight="1">
      <c r="B167" s="296"/>
      <c r="C167" s="320" t="s">
        <v>1797</v>
      </c>
      <c r="D167" s="320"/>
      <c r="E167" s="320"/>
      <c r="F167" s="321" t="s">
        <v>1798</v>
      </c>
      <c r="G167" s="362"/>
      <c r="H167" s="363"/>
      <c r="I167" s="363"/>
      <c r="J167" s="320" t="s">
        <v>1799</v>
      </c>
      <c r="K167" s="298"/>
    </row>
    <row r="168" spans="2:11" s="1" customFormat="1" ht="5.25" customHeight="1">
      <c r="B168" s="328"/>
      <c r="C168" s="323"/>
      <c r="D168" s="323"/>
      <c r="E168" s="323"/>
      <c r="F168" s="323"/>
      <c r="G168" s="324"/>
      <c r="H168" s="323"/>
      <c r="I168" s="323"/>
      <c r="J168" s="323"/>
      <c r="K168" s="351"/>
    </row>
    <row r="169" spans="2:11" s="1" customFormat="1" ht="15" customHeight="1">
      <c r="B169" s="328"/>
      <c r="C169" s="303" t="s">
        <v>1803</v>
      </c>
      <c r="D169" s="303"/>
      <c r="E169" s="303"/>
      <c r="F169" s="326" t="s">
        <v>1800</v>
      </c>
      <c r="G169" s="303"/>
      <c r="H169" s="303" t="s">
        <v>1840</v>
      </c>
      <c r="I169" s="303" t="s">
        <v>1802</v>
      </c>
      <c r="J169" s="303">
        <v>120</v>
      </c>
      <c r="K169" s="351"/>
    </row>
    <row r="170" spans="2:11" s="1" customFormat="1" ht="15" customHeight="1">
      <c r="B170" s="328"/>
      <c r="C170" s="303" t="s">
        <v>1849</v>
      </c>
      <c r="D170" s="303"/>
      <c r="E170" s="303"/>
      <c r="F170" s="326" t="s">
        <v>1800</v>
      </c>
      <c r="G170" s="303"/>
      <c r="H170" s="303" t="s">
        <v>1850</v>
      </c>
      <c r="I170" s="303" t="s">
        <v>1802</v>
      </c>
      <c r="J170" s="303" t="s">
        <v>1851</v>
      </c>
      <c r="K170" s="351"/>
    </row>
    <row r="171" spans="2:11" s="1" customFormat="1" ht="15" customHeight="1">
      <c r="B171" s="328"/>
      <c r="C171" s="303" t="s">
        <v>1748</v>
      </c>
      <c r="D171" s="303"/>
      <c r="E171" s="303"/>
      <c r="F171" s="326" t="s">
        <v>1800</v>
      </c>
      <c r="G171" s="303"/>
      <c r="H171" s="303" t="s">
        <v>1867</v>
      </c>
      <c r="I171" s="303" t="s">
        <v>1802</v>
      </c>
      <c r="J171" s="303" t="s">
        <v>1851</v>
      </c>
      <c r="K171" s="351"/>
    </row>
    <row r="172" spans="2:11" s="1" customFormat="1" ht="15" customHeight="1">
      <c r="B172" s="328"/>
      <c r="C172" s="303" t="s">
        <v>1805</v>
      </c>
      <c r="D172" s="303"/>
      <c r="E172" s="303"/>
      <c r="F172" s="326" t="s">
        <v>1806</v>
      </c>
      <c r="G172" s="303"/>
      <c r="H172" s="303" t="s">
        <v>1867</v>
      </c>
      <c r="I172" s="303" t="s">
        <v>1802</v>
      </c>
      <c r="J172" s="303">
        <v>50</v>
      </c>
      <c r="K172" s="351"/>
    </row>
    <row r="173" spans="2:11" s="1" customFormat="1" ht="15" customHeight="1">
      <c r="B173" s="328"/>
      <c r="C173" s="303" t="s">
        <v>1808</v>
      </c>
      <c r="D173" s="303"/>
      <c r="E173" s="303"/>
      <c r="F173" s="326" t="s">
        <v>1800</v>
      </c>
      <c r="G173" s="303"/>
      <c r="H173" s="303" t="s">
        <v>1867</v>
      </c>
      <c r="I173" s="303" t="s">
        <v>1810</v>
      </c>
      <c r="J173" s="303"/>
      <c r="K173" s="351"/>
    </row>
    <row r="174" spans="2:11" s="1" customFormat="1" ht="15" customHeight="1">
      <c r="B174" s="328"/>
      <c r="C174" s="303" t="s">
        <v>1819</v>
      </c>
      <c r="D174" s="303"/>
      <c r="E174" s="303"/>
      <c r="F174" s="326" t="s">
        <v>1806</v>
      </c>
      <c r="G174" s="303"/>
      <c r="H174" s="303" t="s">
        <v>1867</v>
      </c>
      <c r="I174" s="303" t="s">
        <v>1802</v>
      </c>
      <c r="J174" s="303">
        <v>50</v>
      </c>
      <c r="K174" s="351"/>
    </row>
    <row r="175" spans="2:11" s="1" customFormat="1" ht="15" customHeight="1">
      <c r="B175" s="328"/>
      <c r="C175" s="303" t="s">
        <v>1827</v>
      </c>
      <c r="D175" s="303"/>
      <c r="E175" s="303"/>
      <c r="F175" s="326" t="s">
        <v>1806</v>
      </c>
      <c r="G175" s="303"/>
      <c r="H175" s="303" t="s">
        <v>1867</v>
      </c>
      <c r="I175" s="303" t="s">
        <v>1802</v>
      </c>
      <c r="J175" s="303">
        <v>50</v>
      </c>
      <c r="K175" s="351"/>
    </row>
    <row r="176" spans="2:11" s="1" customFormat="1" ht="15" customHeight="1">
      <c r="B176" s="328"/>
      <c r="C176" s="303" t="s">
        <v>1825</v>
      </c>
      <c r="D176" s="303"/>
      <c r="E176" s="303"/>
      <c r="F176" s="326" t="s">
        <v>1806</v>
      </c>
      <c r="G176" s="303"/>
      <c r="H176" s="303" t="s">
        <v>1867</v>
      </c>
      <c r="I176" s="303" t="s">
        <v>1802</v>
      </c>
      <c r="J176" s="303">
        <v>50</v>
      </c>
      <c r="K176" s="351"/>
    </row>
    <row r="177" spans="2:11" s="1" customFormat="1" ht="15" customHeight="1">
      <c r="B177" s="328"/>
      <c r="C177" s="303" t="s">
        <v>126</v>
      </c>
      <c r="D177" s="303"/>
      <c r="E177" s="303"/>
      <c r="F177" s="326" t="s">
        <v>1800</v>
      </c>
      <c r="G177" s="303"/>
      <c r="H177" s="303" t="s">
        <v>1868</v>
      </c>
      <c r="I177" s="303" t="s">
        <v>1869</v>
      </c>
      <c r="J177" s="303"/>
      <c r="K177" s="351"/>
    </row>
    <row r="178" spans="2:11" s="1" customFormat="1" ht="15" customHeight="1">
      <c r="B178" s="328"/>
      <c r="C178" s="303" t="s">
        <v>61</v>
      </c>
      <c r="D178" s="303"/>
      <c r="E178" s="303"/>
      <c r="F178" s="326" t="s">
        <v>1800</v>
      </c>
      <c r="G178" s="303"/>
      <c r="H178" s="303" t="s">
        <v>1870</v>
      </c>
      <c r="I178" s="303" t="s">
        <v>1871</v>
      </c>
      <c r="J178" s="303">
        <v>1</v>
      </c>
      <c r="K178" s="351"/>
    </row>
    <row r="179" spans="2:11" s="1" customFormat="1" ht="15" customHeight="1">
      <c r="B179" s="328"/>
      <c r="C179" s="303" t="s">
        <v>57</v>
      </c>
      <c r="D179" s="303"/>
      <c r="E179" s="303"/>
      <c r="F179" s="326" t="s">
        <v>1800</v>
      </c>
      <c r="G179" s="303"/>
      <c r="H179" s="303" t="s">
        <v>1872</v>
      </c>
      <c r="I179" s="303" t="s">
        <v>1802</v>
      </c>
      <c r="J179" s="303">
        <v>20</v>
      </c>
      <c r="K179" s="351"/>
    </row>
    <row r="180" spans="2:11" s="1" customFormat="1" ht="15" customHeight="1">
      <c r="B180" s="328"/>
      <c r="C180" s="303" t="s">
        <v>58</v>
      </c>
      <c r="D180" s="303"/>
      <c r="E180" s="303"/>
      <c r="F180" s="326" t="s">
        <v>1800</v>
      </c>
      <c r="G180" s="303"/>
      <c r="H180" s="303" t="s">
        <v>1873</v>
      </c>
      <c r="I180" s="303" t="s">
        <v>1802</v>
      </c>
      <c r="J180" s="303">
        <v>255</v>
      </c>
      <c r="K180" s="351"/>
    </row>
    <row r="181" spans="2:11" s="1" customFormat="1" ht="15" customHeight="1">
      <c r="B181" s="328"/>
      <c r="C181" s="303" t="s">
        <v>127</v>
      </c>
      <c r="D181" s="303"/>
      <c r="E181" s="303"/>
      <c r="F181" s="326" t="s">
        <v>1800</v>
      </c>
      <c r="G181" s="303"/>
      <c r="H181" s="303" t="s">
        <v>1764</v>
      </c>
      <c r="I181" s="303" t="s">
        <v>1802</v>
      </c>
      <c r="J181" s="303">
        <v>10</v>
      </c>
      <c r="K181" s="351"/>
    </row>
    <row r="182" spans="2:11" s="1" customFormat="1" ht="15" customHeight="1">
      <c r="B182" s="328"/>
      <c r="C182" s="303" t="s">
        <v>128</v>
      </c>
      <c r="D182" s="303"/>
      <c r="E182" s="303"/>
      <c r="F182" s="326" t="s">
        <v>1800</v>
      </c>
      <c r="G182" s="303"/>
      <c r="H182" s="303" t="s">
        <v>1874</v>
      </c>
      <c r="I182" s="303" t="s">
        <v>1835</v>
      </c>
      <c r="J182" s="303"/>
      <c r="K182" s="351"/>
    </row>
    <row r="183" spans="2:11" s="1" customFormat="1" ht="15" customHeight="1">
      <c r="B183" s="328"/>
      <c r="C183" s="303" t="s">
        <v>1875</v>
      </c>
      <c r="D183" s="303"/>
      <c r="E183" s="303"/>
      <c r="F183" s="326" t="s">
        <v>1800</v>
      </c>
      <c r="G183" s="303"/>
      <c r="H183" s="303" t="s">
        <v>1876</v>
      </c>
      <c r="I183" s="303" t="s">
        <v>1835</v>
      </c>
      <c r="J183" s="303"/>
      <c r="K183" s="351"/>
    </row>
    <row r="184" spans="2:11" s="1" customFormat="1" ht="15" customHeight="1">
      <c r="B184" s="328"/>
      <c r="C184" s="303" t="s">
        <v>1864</v>
      </c>
      <c r="D184" s="303"/>
      <c r="E184" s="303"/>
      <c r="F184" s="326" t="s">
        <v>1800</v>
      </c>
      <c r="G184" s="303"/>
      <c r="H184" s="303" t="s">
        <v>1877</v>
      </c>
      <c r="I184" s="303" t="s">
        <v>1835</v>
      </c>
      <c r="J184" s="303"/>
      <c r="K184" s="351"/>
    </row>
    <row r="185" spans="2:11" s="1" customFormat="1" ht="15" customHeight="1">
      <c r="B185" s="328"/>
      <c r="C185" s="303" t="s">
        <v>130</v>
      </c>
      <c r="D185" s="303"/>
      <c r="E185" s="303"/>
      <c r="F185" s="326" t="s">
        <v>1806</v>
      </c>
      <c r="G185" s="303"/>
      <c r="H185" s="303" t="s">
        <v>1878</v>
      </c>
      <c r="I185" s="303" t="s">
        <v>1802</v>
      </c>
      <c r="J185" s="303">
        <v>50</v>
      </c>
      <c r="K185" s="351"/>
    </row>
    <row r="186" spans="2:11" s="1" customFormat="1" ht="15" customHeight="1">
      <c r="B186" s="328"/>
      <c r="C186" s="303" t="s">
        <v>1879</v>
      </c>
      <c r="D186" s="303"/>
      <c r="E186" s="303"/>
      <c r="F186" s="326" t="s">
        <v>1806</v>
      </c>
      <c r="G186" s="303"/>
      <c r="H186" s="303" t="s">
        <v>1880</v>
      </c>
      <c r="I186" s="303" t="s">
        <v>1881</v>
      </c>
      <c r="J186" s="303"/>
      <c r="K186" s="351"/>
    </row>
    <row r="187" spans="2:11" s="1" customFormat="1" ht="15" customHeight="1">
      <c r="B187" s="328"/>
      <c r="C187" s="303" t="s">
        <v>1882</v>
      </c>
      <c r="D187" s="303"/>
      <c r="E187" s="303"/>
      <c r="F187" s="326" t="s">
        <v>1806</v>
      </c>
      <c r="G187" s="303"/>
      <c r="H187" s="303" t="s">
        <v>1883</v>
      </c>
      <c r="I187" s="303" t="s">
        <v>1881</v>
      </c>
      <c r="J187" s="303"/>
      <c r="K187" s="351"/>
    </row>
    <row r="188" spans="2:11" s="1" customFormat="1" ht="15" customHeight="1">
      <c r="B188" s="328"/>
      <c r="C188" s="303" t="s">
        <v>1884</v>
      </c>
      <c r="D188" s="303"/>
      <c r="E188" s="303"/>
      <c r="F188" s="326" t="s">
        <v>1806</v>
      </c>
      <c r="G188" s="303"/>
      <c r="H188" s="303" t="s">
        <v>1885</v>
      </c>
      <c r="I188" s="303" t="s">
        <v>1881</v>
      </c>
      <c r="J188" s="303"/>
      <c r="K188" s="351"/>
    </row>
    <row r="189" spans="2:11" s="1" customFormat="1" ht="15" customHeight="1">
      <c r="B189" s="328"/>
      <c r="C189" s="364" t="s">
        <v>1886</v>
      </c>
      <c r="D189" s="303"/>
      <c r="E189" s="303"/>
      <c r="F189" s="326" t="s">
        <v>1806</v>
      </c>
      <c r="G189" s="303"/>
      <c r="H189" s="303" t="s">
        <v>1887</v>
      </c>
      <c r="I189" s="303" t="s">
        <v>1888</v>
      </c>
      <c r="J189" s="365" t="s">
        <v>1889</v>
      </c>
      <c r="K189" s="351"/>
    </row>
    <row r="190" spans="2:11" s="1" customFormat="1" ht="15" customHeight="1">
      <c r="B190" s="328"/>
      <c r="C190" s="364" t="s">
        <v>46</v>
      </c>
      <c r="D190" s="303"/>
      <c r="E190" s="303"/>
      <c r="F190" s="326" t="s">
        <v>1800</v>
      </c>
      <c r="G190" s="303"/>
      <c r="H190" s="300" t="s">
        <v>1890</v>
      </c>
      <c r="I190" s="303" t="s">
        <v>1891</v>
      </c>
      <c r="J190" s="303"/>
      <c r="K190" s="351"/>
    </row>
    <row r="191" spans="2:11" s="1" customFormat="1" ht="15" customHeight="1">
      <c r="B191" s="328"/>
      <c r="C191" s="364" t="s">
        <v>1892</v>
      </c>
      <c r="D191" s="303"/>
      <c r="E191" s="303"/>
      <c r="F191" s="326" t="s">
        <v>1800</v>
      </c>
      <c r="G191" s="303"/>
      <c r="H191" s="303" t="s">
        <v>1893</v>
      </c>
      <c r="I191" s="303" t="s">
        <v>1835</v>
      </c>
      <c r="J191" s="303"/>
      <c r="K191" s="351"/>
    </row>
    <row r="192" spans="2:11" s="1" customFormat="1" ht="15" customHeight="1">
      <c r="B192" s="328"/>
      <c r="C192" s="364" t="s">
        <v>1894</v>
      </c>
      <c r="D192" s="303"/>
      <c r="E192" s="303"/>
      <c r="F192" s="326" t="s">
        <v>1800</v>
      </c>
      <c r="G192" s="303"/>
      <c r="H192" s="303" t="s">
        <v>1895</v>
      </c>
      <c r="I192" s="303" t="s">
        <v>1835</v>
      </c>
      <c r="J192" s="303"/>
      <c r="K192" s="351"/>
    </row>
    <row r="193" spans="2:11" s="1" customFormat="1" ht="15" customHeight="1">
      <c r="B193" s="328"/>
      <c r="C193" s="364" t="s">
        <v>1896</v>
      </c>
      <c r="D193" s="303"/>
      <c r="E193" s="303"/>
      <c r="F193" s="326" t="s">
        <v>1806</v>
      </c>
      <c r="G193" s="303"/>
      <c r="H193" s="303" t="s">
        <v>1897</v>
      </c>
      <c r="I193" s="303" t="s">
        <v>1835</v>
      </c>
      <c r="J193" s="303"/>
      <c r="K193" s="351"/>
    </row>
    <row r="194" spans="2:11" s="1" customFormat="1" ht="15" customHeight="1">
      <c r="B194" s="357"/>
      <c r="C194" s="366"/>
      <c r="D194" s="337"/>
      <c r="E194" s="337"/>
      <c r="F194" s="337"/>
      <c r="G194" s="337"/>
      <c r="H194" s="337"/>
      <c r="I194" s="337"/>
      <c r="J194" s="337"/>
      <c r="K194" s="358"/>
    </row>
    <row r="195" spans="2:11" s="1" customFormat="1" ht="18.75" customHeight="1">
      <c r="B195" s="339"/>
      <c r="C195" s="349"/>
      <c r="D195" s="349"/>
      <c r="E195" s="349"/>
      <c r="F195" s="359"/>
      <c r="G195" s="349"/>
      <c r="H195" s="349"/>
      <c r="I195" s="349"/>
      <c r="J195" s="349"/>
      <c r="K195" s="339"/>
    </row>
    <row r="196" spans="2:11" s="1" customFormat="1" ht="18.75" customHeight="1">
      <c r="B196" s="339"/>
      <c r="C196" s="349"/>
      <c r="D196" s="349"/>
      <c r="E196" s="349"/>
      <c r="F196" s="359"/>
      <c r="G196" s="349"/>
      <c r="H196" s="349"/>
      <c r="I196" s="349"/>
      <c r="J196" s="349"/>
      <c r="K196" s="339"/>
    </row>
    <row r="197" spans="2:11" s="1" customFormat="1" ht="18.75" customHeight="1"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</row>
    <row r="198" spans="2:11" s="1" customFormat="1" ht="13.5">
      <c r="B198" s="290"/>
      <c r="C198" s="291"/>
      <c r="D198" s="291"/>
      <c r="E198" s="291"/>
      <c r="F198" s="291"/>
      <c r="G198" s="291"/>
      <c r="H198" s="291"/>
      <c r="I198" s="291"/>
      <c r="J198" s="291"/>
      <c r="K198" s="292"/>
    </row>
    <row r="199" spans="2:11" s="1" customFormat="1" ht="21">
      <c r="B199" s="293"/>
      <c r="C199" s="294" t="s">
        <v>1898</v>
      </c>
      <c r="D199" s="294"/>
      <c r="E199" s="294"/>
      <c r="F199" s="294"/>
      <c r="G199" s="294"/>
      <c r="H199" s="294"/>
      <c r="I199" s="294"/>
      <c r="J199" s="294"/>
      <c r="K199" s="295"/>
    </row>
    <row r="200" spans="2:11" s="1" customFormat="1" ht="25.5" customHeight="1">
      <c r="B200" s="293"/>
      <c r="C200" s="367" t="s">
        <v>1899</v>
      </c>
      <c r="D200" s="367"/>
      <c r="E200" s="367"/>
      <c r="F200" s="367" t="s">
        <v>1900</v>
      </c>
      <c r="G200" s="368"/>
      <c r="H200" s="367" t="s">
        <v>1901</v>
      </c>
      <c r="I200" s="367"/>
      <c r="J200" s="367"/>
      <c r="K200" s="295"/>
    </row>
    <row r="201" spans="2:11" s="1" customFormat="1" ht="5.25" customHeight="1">
      <c r="B201" s="328"/>
      <c r="C201" s="323"/>
      <c r="D201" s="323"/>
      <c r="E201" s="323"/>
      <c r="F201" s="323"/>
      <c r="G201" s="349"/>
      <c r="H201" s="323"/>
      <c r="I201" s="323"/>
      <c r="J201" s="323"/>
      <c r="K201" s="351"/>
    </row>
    <row r="202" spans="2:11" s="1" customFormat="1" ht="15" customHeight="1">
      <c r="B202" s="328"/>
      <c r="C202" s="303" t="s">
        <v>1891</v>
      </c>
      <c r="D202" s="303"/>
      <c r="E202" s="303"/>
      <c r="F202" s="326" t="s">
        <v>47</v>
      </c>
      <c r="G202" s="303"/>
      <c r="H202" s="303" t="s">
        <v>1902</v>
      </c>
      <c r="I202" s="303"/>
      <c r="J202" s="303"/>
      <c r="K202" s="351"/>
    </row>
    <row r="203" spans="2:11" s="1" customFormat="1" ht="15" customHeight="1">
      <c r="B203" s="328"/>
      <c r="C203" s="303"/>
      <c r="D203" s="303"/>
      <c r="E203" s="303"/>
      <c r="F203" s="326" t="s">
        <v>48</v>
      </c>
      <c r="G203" s="303"/>
      <c r="H203" s="303" t="s">
        <v>1903</v>
      </c>
      <c r="I203" s="303"/>
      <c r="J203" s="303"/>
      <c r="K203" s="351"/>
    </row>
    <row r="204" spans="2:11" s="1" customFormat="1" ht="15" customHeight="1">
      <c r="B204" s="328"/>
      <c r="C204" s="303"/>
      <c r="D204" s="303"/>
      <c r="E204" s="303"/>
      <c r="F204" s="326" t="s">
        <v>51</v>
      </c>
      <c r="G204" s="303"/>
      <c r="H204" s="303" t="s">
        <v>1904</v>
      </c>
      <c r="I204" s="303"/>
      <c r="J204" s="303"/>
      <c r="K204" s="351"/>
    </row>
    <row r="205" spans="2:11" s="1" customFormat="1" ht="15" customHeight="1">
      <c r="B205" s="328"/>
      <c r="C205" s="303"/>
      <c r="D205" s="303"/>
      <c r="E205" s="303"/>
      <c r="F205" s="326" t="s">
        <v>49</v>
      </c>
      <c r="G205" s="303"/>
      <c r="H205" s="303" t="s">
        <v>1905</v>
      </c>
      <c r="I205" s="303"/>
      <c r="J205" s="303"/>
      <c r="K205" s="351"/>
    </row>
    <row r="206" spans="2:11" s="1" customFormat="1" ht="15" customHeight="1">
      <c r="B206" s="328"/>
      <c r="C206" s="303"/>
      <c r="D206" s="303"/>
      <c r="E206" s="303"/>
      <c r="F206" s="326" t="s">
        <v>50</v>
      </c>
      <c r="G206" s="303"/>
      <c r="H206" s="303" t="s">
        <v>1906</v>
      </c>
      <c r="I206" s="303"/>
      <c r="J206" s="303"/>
      <c r="K206" s="351"/>
    </row>
    <row r="207" spans="2:11" s="1" customFormat="1" ht="15" customHeight="1">
      <c r="B207" s="328"/>
      <c r="C207" s="303"/>
      <c r="D207" s="303"/>
      <c r="E207" s="303"/>
      <c r="F207" s="326"/>
      <c r="G207" s="303"/>
      <c r="H207" s="303"/>
      <c r="I207" s="303"/>
      <c r="J207" s="303"/>
      <c r="K207" s="351"/>
    </row>
    <row r="208" spans="2:11" s="1" customFormat="1" ht="15" customHeight="1">
      <c r="B208" s="328"/>
      <c r="C208" s="303" t="s">
        <v>1847</v>
      </c>
      <c r="D208" s="303"/>
      <c r="E208" s="303"/>
      <c r="F208" s="326" t="s">
        <v>83</v>
      </c>
      <c r="G208" s="303"/>
      <c r="H208" s="303" t="s">
        <v>1907</v>
      </c>
      <c r="I208" s="303"/>
      <c r="J208" s="303"/>
      <c r="K208" s="351"/>
    </row>
    <row r="209" spans="2:11" s="1" customFormat="1" ht="15" customHeight="1">
      <c r="B209" s="328"/>
      <c r="C209" s="303"/>
      <c r="D209" s="303"/>
      <c r="E209" s="303"/>
      <c r="F209" s="326" t="s">
        <v>1744</v>
      </c>
      <c r="G209" s="303"/>
      <c r="H209" s="303" t="s">
        <v>1745</v>
      </c>
      <c r="I209" s="303"/>
      <c r="J209" s="303"/>
      <c r="K209" s="351"/>
    </row>
    <row r="210" spans="2:11" s="1" customFormat="1" ht="15" customHeight="1">
      <c r="B210" s="328"/>
      <c r="C210" s="303"/>
      <c r="D210" s="303"/>
      <c r="E210" s="303"/>
      <c r="F210" s="326" t="s">
        <v>1742</v>
      </c>
      <c r="G210" s="303"/>
      <c r="H210" s="303" t="s">
        <v>1908</v>
      </c>
      <c r="I210" s="303"/>
      <c r="J210" s="303"/>
      <c r="K210" s="351"/>
    </row>
    <row r="211" spans="2:11" s="1" customFormat="1" ht="15" customHeight="1">
      <c r="B211" s="369"/>
      <c r="C211" s="303"/>
      <c r="D211" s="303"/>
      <c r="E211" s="303"/>
      <c r="F211" s="326" t="s">
        <v>95</v>
      </c>
      <c r="G211" s="364"/>
      <c r="H211" s="355" t="s">
        <v>1746</v>
      </c>
      <c r="I211" s="355"/>
      <c r="J211" s="355"/>
      <c r="K211" s="370"/>
    </row>
    <row r="212" spans="2:11" s="1" customFormat="1" ht="15" customHeight="1">
      <c r="B212" s="369"/>
      <c r="C212" s="303"/>
      <c r="D212" s="303"/>
      <c r="E212" s="303"/>
      <c r="F212" s="326" t="s">
        <v>1747</v>
      </c>
      <c r="G212" s="364"/>
      <c r="H212" s="355" t="s">
        <v>1909</v>
      </c>
      <c r="I212" s="355"/>
      <c r="J212" s="355"/>
      <c r="K212" s="370"/>
    </row>
    <row r="213" spans="2:11" s="1" customFormat="1" ht="15" customHeight="1">
      <c r="B213" s="369"/>
      <c r="C213" s="303"/>
      <c r="D213" s="303"/>
      <c r="E213" s="303"/>
      <c r="F213" s="326"/>
      <c r="G213" s="364"/>
      <c r="H213" s="355"/>
      <c r="I213" s="355"/>
      <c r="J213" s="355"/>
      <c r="K213" s="370"/>
    </row>
    <row r="214" spans="2:11" s="1" customFormat="1" ht="15" customHeight="1">
      <c r="B214" s="369"/>
      <c r="C214" s="303" t="s">
        <v>1871</v>
      </c>
      <c r="D214" s="303"/>
      <c r="E214" s="303"/>
      <c r="F214" s="326">
        <v>1</v>
      </c>
      <c r="G214" s="364"/>
      <c r="H214" s="355" t="s">
        <v>1910</v>
      </c>
      <c r="I214" s="355"/>
      <c r="J214" s="355"/>
      <c r="K214" s="370"/>
    </row>
    <row r="215" spans="2:11" s="1" customFormat="1" ht="15" customHeight="1">
      <c r="B215" s="369"/>
      <c r="C215" s="303"/>
      <c r="D215" s="303"/>
      <c r="E215" s="303"/>
      <c r="F215" s="326">
        <v>2</v>
      </c>
      <c r="G215" s="364"/>
      <c r="H215" s="355" t="s">
        <v>1911</v>
      </c>
      <c r="I215" s="355"/>
      <c r="J215" s="355"/>
      <c r="K215" s="370"/>
    </row>
    <row r="216" spans="2:11" s="1" customFormat="1" ht="15" customHeight="1">
      <c r="B216" s="369"/>
      <c r="C216" s="303"/>
      <c r="D216" s="303"/>
      <c r="E216" s="303"/>
      <c r="F216" s="326">
        <v>3</v>
      </c>
      <c r="G216" s="364"/>
      <c r="H216" s="355" t="s">
        <v>1912</v>
      </c>
      <c r="I216" s="355"/>
      <c r="J216" s="355"/>
      <c r="K216" s="370"/>
    </row>
    <row r="217" spans="2:11" s="1" customFormat="1" ht="15" customHeight="1">
      <c r="B217" s="369"/>
      <c r="C217" s="303"/>
      <c r="D217" s="303"/>
      <c r="E217" s="303"/>
      <c r="F217" s="326">
        <v>4</v>
      </c>
      <c r="G217" s="364"/>
      <c r="H217" s="355" t="s">
        <v>1913</v>
      </c>
      <c r="I217" s="355"/>
      <c r="J217" s="355"/>
      <c r="K217" s="370"/>
    </row>
    <row r="218" spans="2:11" s="1" customFormat="1" ht="12.75" customHeight="1">
      <c r="B218" s="371"/>
      <c r="C218" s="372"/>
      <c r="D218" s="372"/>
      <c r="E218" s="372"/>
      <c r="F218" s="372"/>
      <c r="G218" s="372"/>
      <c r="H218" s="372"/>
      <c r="I218" s="372"/>
      <c r="J218" s="372"/>
      <c r="K218" s="3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Smutná</dc:creator>
  <cp:keywords/>
  <dc:description/>
  <cp:lastModifiedBy>Jana Smutná</cp:lastModifiedBy>
  <dcterms:created xsi:type="dcterms:W3CDTF">2023-01-19T22:09:11Z</dcterms:created>
  <dcterms:modified xsi:type="dcterms:W3CDTF">2023-01-19T22:09:17Z</dcterms:modified>
  <cp:category/>
  <cp:version/>
  <cp:contentType/>
  <cp:contentStatus/>
</cp:coreProperties>
</file>